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19420" windowHeight="11020" tabRatio="793" activeTab="7"/>
  </bookViews>
  <sheets>
    <sheet name="MINES 15-16" sheetId="15" r:id="rId1"/>
    <sheet name="MINES 16-17" sheetId="6" r:id="rId2"/>
    <sheet name="MINES 17-18" sheetId="1" r:id="rId3"/>
    <sheet name="MINES 18-19" sheetId="4" r:id="rId4"/>
    <sheet name="MINES 19-20" sheetId="5" r:id="rId5"/>
    <sheet name="MINES 20-21" sheetId="2" r:id="rId6"/>
    <sheet name="MINES 21-22" sheetId="14" r:id="rId7"/>
    <sheet name="Sheet3" sheetId="3" r:id="rId8"/>
    <sheet name="BLEND 15-16" sheetId="12" r:id="rId9"/>
    <sheet name="BLEND 16-17" sheetId="11" r:id="rId10"/>
    <sheet name="BLEND 17-18" sheetId="10" r:id="rId11"/>
    <sheet name="BLEND 18-19" sheetId="9" r:id="rId12"/>
    <sheet name="BLEND 19-20" sheetId="8" r:id="rId13"/>
    <sheet name="BLEND 20-21" sheetId="7" r:id="rId14"/>
    <sheet name="BLEND 21-22" sheetId="13" r:id="rId15"/>
  </sheets>
  <externalReferences>
    <externalReference r:id="rId16"/>
  </externalReferences>
  <definedNames>
    <definedName name="_xlnm._FilterDatabase" localSheetId="0" hidden="1">'MINES 15-16'!$AE$5:$AF$17</definedName>
    <definedName name="_xlnm._FilterDatabase" localSheetId="1" hidden="1">'MINES 16-17'!$AE$5:$AF$17</definedName>
    <definedName name="_xlnm._FilterDatabase" localSheetId="3" hidden="1">'MINES 18-19'!$AE$5:$AF$17</definedName>
    <definedName name="_xlnm._FilterDatabase" localSheetId="4" hidden="1">'MINES 19-20'!$AE$5:$AF$17</definedName>
    <definedName name="_xlnm._FilterDatabase" localSheetId="6" hidden="1">'MINES 21-22'!$AE$5:$AF$17</definedName>
    <definedName name="_xlnm.Criteria" localSheetId="0">'MINES 15-16'!$AH$5:$AI$6</definedName>
    <definedName name="_xlnm.Criteria" localSheetId="1">'MINES 16-17'!$AH$5:$AI$6</definedName>
    <definedName name="_xlnm.Criteria" localSheetId="3">'MINES 18-19'!$AH$5:$AI$6</definedName>
    <definedName name="_xlnm.Criteria" localSheetId="4">'MINES 19-20'!$AH$5:$AI$6</definedName>
    <definedName name="_xlnm.Criteria" localSheetId="6">'MINES 21-22'!$AH$5:$AI$6</definedName>
    <definedName name="Despatch_quantity">[1]!Despatch_month[#Data]</definedName>
    <definedName name="_xlnm.Print_Area" localSheetId="8">'BLEND 15-16'!$1:$1</definedName>
    <definedName name="_xlnm.Print_Area" localSheetId="9">'BLEND 16-17'!$1:$1</definedName>
    <definedName name="_xlnm.Print_Area" localSheetId="10">'BLEND 17-18'!$1:$1</definedName>
    <definedName name="_xlnm.Print_Area" localSheetId="11">'BLEND 18-19'!$1:$1</definedName>
    <definedName name="_xlnm.Print_Area" localSheetId="12">'BLEND 19-20'!$1:$1</definedName>
    <definedName name="_xlnm.Print_Area" localSheetId="13">'BLEND 20-21'!$1:$1</definedName>
    <definedName name="_xlnm.Print_Area" localSheetId="14">'BLEND 21-22'!$A$50:$S$88,'BLEND 21-22'!$A$2:$S$43</definedName>
    <definedName name="_xlnm.Print_Area" localSheetId="0">'MINES 15-16'!$A$1:$R$40</definedName>
    <definedName name="_xlnm.Print_Area" localSheetId="1">'MINES 16-17'!$A$1:$R$40</definedName>
    <definedName name="_xlnm.Print_Area" localSheetId="3">'MINES 18-19'!$A$1:$R$40</definedName>
    <definedName name="_xlnm.Print_Area" localSheetId="4">'MINES 19-20'!$A$1:$R$40</definedName>
    <definedName name="_xlnm.Print_Area" localSheetId="6">'MINES 21-22'!$A$2:$AC$61,'MINES 21-22'!$AE$2:$BG$61</definedName>
    <definedName name="_xlnm.Print_Titles" localSheetId="0">'MINES 15-16'!$1:$1</definedName>
    <definedName name="_xlnm.Print_Titles" localSheetId="1">'MINES 16-17'!$1:$1</definedName>
    <definedName name="_xlnm.Print_Titles" localSheetId="3">'MINES 18-19'!$1:$1</definedName>
    <definedName name="_xlnm.Print_Titles" localSheetId="4">'MINES 19-20'!$1:$1</definedName>
    <definedName name="_xlnm.Print_Titles" localSheetId="6">'MINES 21-22'!$1:$1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" i="3" l="1" a="1"/>
  <c r="M125" i="3" s="1"/>
  <c r="S125" i="3"/>
  <c r="T125" i="3"/>
  <c r="C125" i="3" a="1"/>
  <c r="E125" i="3" s="1"/>
  <c r="C125" i="3"/>
  <c r="D125" i="3"/>
  <c r="G125" i="3"/>
  <c r="I125" i="3"/>
  <c r="J125" i="3"/>
  <c r="M111" i="3" a="1"/>
  <c r="P111" i="3" s="1"/>
  <c r="M111" i="3"/>
  <c r="N111" i="3"/>
  <c r="O111" i="3"/>
  <c r="R111" i="3"/>
  <c r="T111" i="3"/>
  <c r="C111" i="3" a="1"/>
  <c r="E111" i="3" s="1"/>
  <c r="C111" i="3"/>
  <c r="D111" i="3"/>
  <c r="G111" i="3"/>
  <c r="H111" i="3"/>
  <c r="J111" i="3"/>
  <c r="CN82" i="15"/>
  <c r="CN81" i="15"/>
  <c r="CN80" i="15"/>
  <c r="CN79" i="15"/>
  <c r="CN78" i="15"/>
  <c r="CN77" i="15"/>
  <c r="CN76" i="15"/>
  <c r="CN75" i="15"/>
  <c r="CN74" i="15"/>
  <c r="CN73" i="15"/>
  <c r="CN72" i="15"/>
  <c r="CN71" i="15"/>
  <c r="CN70" i="15"/>
  <c r="CW69" i="15"/>
  <c r="CT69" i="15"/>
  <c r="CS69" i="15"/>
  <c r="CR69" i="15"/>
  <c r="CQ69" i="15"/>
  <c r="CP69" i="15"/>
  <c r="CN69" i="15"/>
  <c r="CM69" i="15"/>
  <c r="CJ69" i="15"/>
  <c r="CI69" i="15"/>
  <c r="CH69" i="15"/>
  <c r="CG69" i="15"/>
  <c r="CF69" i="15"/>
  <c r="CW68" i="15"/>
  <c r="CT68" i="15"/>
  <c r="CS68" i="15"/>
  <c r="CR68" i="15"/>
  <c r="CQ68" i="15"/>
  <c r="CP68" i="15"/>
  <c r="CN68" i="15"/>
  <c r="CM68" i="15"/>
  <c r="CJ68" i="15"/>
  <c r="CI68" i="15"/>
  <c r="CH68" i="15"/>
  <c r="CG68" i="15"/>
  <c r="CF68" i="15"/>
  <c r="CW67" i="15"/>
  <c r="CV67" i="15"/>
  <c r="CU67" i="15"/>
  <c r="CT67" i="15"/>
  <c r="CS67" i="15"/>
  <c r="CR67" i="15"/>
  <c r="CQ67" i="15"/>
  <c r="CP67" i="15"/>
  <c r="CO67" i="15"/>
  <c r="CN67" i="15"/>
  <c r="CM67" i="15"/>
  <c r="CL67" i="15"/>
  <c r="CK67" i="15"/>
  <c r="CJ67" i="15"/>
  <c r="CI67" i="15"/>
  <c r="CH67" i="15"/>
  <c r="CG67" i="15"/>
  <c r="CF67" i="15"/>
  <c r="CE67" i="15"/>
  <c r="CW66" i="15"/>
  <c r="CV66" i="15"/>
  <c r="CU66" i="15"/>
  <c r="CT66" i="15"/>
  <c r="CS66" i="15"/>
  <c r="CR66" i="15"/>
  <c r="CQ66" i="15"/>
  <c r="CP66" i="15"/>
  <c r="CO66" i="15"/>
  <c r="CN66" i="15"/>
  <c r="CM66" i="15"/>
  <c r="CL66" i="15"/>
  <c r="CK66" i="15"/>
  <c r="CJ66" i="15"/>
  <c r="CI66" i="15"/>
  <c r="CH66" i="15"/>
  <c r="CG66" i="15"/>
  <c r="CF66" i="15"/>
  <c r="CE66" i="15"/>
  <c r="CW65" i="15"/>
  <c r="CV65" i="15"/>
  <c r="CU65" i="15"/>
  <c r="CT65" i="15"/>
  <c r="CS65" i="15"/>
  <c r="CR65" i="15"/>
  <c r="CQ65" i="15"/>
  <c r="CP65" i="15"/>
  <c r="CO65" i="15"/>
  <c r="CN65" i="15"/>
  <c r="CM65" i="15"/>
  <c r="CL65" i="15"/>
  <c r="CK65" i="15"/>
  <c r="CJ65" i="15"/>
  <c r="CI65" i="15"/>
  <c r="CH65" i="15"/>
  <c r="CG65" i="15"/>
  <c r="CF65" i="15"/>
  <c r="CE65" i="15"/>
  <c r="BF63" i="15"/>
  <c r="AV63" i="15"/>
  <c r="AL63" i="15"/>
  <c r="AB63" i="15"/>
  <c r="R63" i="15"/>
  <c r="H63" i="15"/>
  <c r="G63" i="15"/>
  <c r="DH61" i="15"/>
  <c r="CX61" i="15"/>
  <c r="CN61" i="15"/>
  <c r="CD61" i="15"/>
  <c r="AY61" i="15"/>
  <c r="DI61" i="15" s="1"/>
  <c r="AO61" i="15"/>
  <c r="CY61" i="15" s="1"/>
  <c r="CO61" i="15"/>
  <c r="CE61" i="15"/>
  <c r="DH60" i="15"/>
  <c r="CX60" i="15"/>
  <c r="CN60" i="15"/>
  <c r="CD60" i="15"/>
  <c r="DN60" i="15"/>
  <c r="DM60" i="15"/>
  <c r="DL60" i="15"/>
  <c r="BE60" i="15"/>
  <c r="DO60" i="15" s="1"/>
  <c r="DJ60" i="15"/>
  <c r="DD60" i="15"/>
  <c r="DC60" i="15"/>
  <c r="DB60" i="15"/>
  <c r="AV60" i="15"/>
  <c r="DF60" i="15" s="1"/>
  <c r="CZ60" i="15"/>
  <c r="CT60" i="15"/>
  <c r="CS60" i="15"/>
  <c r="CR60" i="15"/>
  <c r="CQ60" i="15"/>
  <c r="CO60" i="15"/>
  <c r="AA60" i="15"/>
  <c r="CK60" i="15" s="1"/>
  <c r="CJ60" i="15"/>
  <c r="CI60" i="15"/>
  <c r="CH60" i="15"/>
  <c r="CG60" i="15"/>
  <c r="CE60" i="15"/>
  <c r="R60" i="15"/>
  <c r="Q60" i="15"/>
  <c r="AO60" i="15"/>
  <c r="H60" i="15"/>
  <c r="G60" i="15"/>
  <c r="DH59" i="15"/>
  <c r="CX59" i="15"/>
  <c r="CN59" i="15"/>
  <c r="CD59" i="15"/>
  <c r="BF59" i="15"/>
  <c r="DP59" i="15" s="1"/>
  <c r="BE59" i="15"/>
  <c r="DO59" i="15" s="1"/>
  <c r="DN59" i="15"/>
  <c r="DM59" i="15"/>
  <c r="DL59" i="15"/>
  <c r="DK59" i="15"/>
  <c r="DJ59" i="15"/>
  <c r="AY59" i="15"/>
  <c r="DI59" i="15" s="1"/>
  <c r="DD59" i="15"/>
  <c r="DC59" i="15"/>
  <c r="DB59" i="15"/>
  <c r="DA59" i="15"/>
  <c r="CZ59" i="15"/>
  <c r="AO59" i="15"/>
  <c r="CY59" i="15" s="1"/>
  <c r="CT59" i="15"/>
  <c r="CS59" i="15"/>
  <c r="CR59" i="15"/>
  <c r="AK59" i="15"/>
  <c r="CU59" i="15" s="1"/>
  <c r="CO59" i="15"/>
  <c r="CJ59" i="15"/>
  <c r="CI59" i="15"/>
  <c r="CH59" i="15"/>
  <c r="CG59" i="15"/>
  <c r="CF59" i="15"/>
  <c r="CE59" i="15"/>
  <c r="R59" i="15"/>
  <c r="Q59" i="15"/>
  <c r="H59" i="15"/>
  <c r="G59" i="15"/>
  <c r="DH58" i="15"/>
  <c r="CY58" i="15"/>
  <c r="CX58" i="15"/>
  <c r="CN58" i="15"/>
  <c r="CD58" i="15"/>
  <c r="BF58" i="15"/>
  <c r="DP58" i="15" s="1"/>
  <c r="BE58" i="15"/>
  <c r="DO58" i="15" s="1"/>
  <c r="DN58" i="15"/>
  <c r="DM58" i="15"/>
  <c r="DL58" i="15"/>
  <c r="DK58" i="15"/>
  <c r="DJ58" i="15"/>
  <c r="AV58" i="15"/>
  <c r="DF58" i="15" s="1"/>
  <c r="AU58" i="15"/>
  <c r="DE58" i="15" s="1"/>
  <c r="DD58" i="15"/>
  <c r="DC58" i="15"/>
  <c r="DB58" i="15"/>
  <c r="DA58" i="15"/>
  <c r="CZ58" i="15"/>
  <c r="AO58" i="15"/>
  <c r="AY58" i="15" s="1"/>
  <c r="DI58" i="15" s="1"/>
  <c r="CT58" i="15"/>
  <c r="CS58" i="15"/>
  <c r="CR58" i="15"/>
  <c r="CQ58" i="15"/>
  <c r="CP58" i="15"/>
  <c r="CO58" i="15"/>
  <c r="CJ58" i="15"/>
  <c r="CI58" i="15"/>
  <c r="CH58" i="15"/>
  <c r="CG58" i="15"/>
  <c r="CE58" i="15"/>
  <c r="Q58" i="15"/>
  <c r="G58" i="15"/>
  <c r="H58" i="15"/>
  <c r="DH57" i="15"/>
  <c r="CX57" i="15"/>
  <c r="CS57" i="15"/>
  <c r="CN57" i="15"/>
  <c r="CD57" i="15"/>
  <c r="BE57" i="15"/>
  <c r="DO57" i="15" s="1"/>
  <c r="DN57" i="15"/>
  <c r="DM57" i="15"/>
  <c r="BF57" i="15"/>
  <c r="DP57" i="15" s="1"/>
  <c r="DK57" i="15"/>
  <c r="DJ57" i="15"/>
  <c r="AV57" i="15"/>
  <c r="DF57" i="15" s="1"/>
  <c r="AU57" i="15"/>
  <c r="DE57" i="15" s="1"/>
  <c r="DD57" i="15"/>
  <c r="DC57" i="15"/>
  <c r="DB57" i="15"/>
  <c r="DA57" i="15"/>
  <c r="CZ57" i="15"/>
  <c r="CT57" i="15"/>
  <c r="CR57" i="15"/>
  <c r="CQ57" i="15"/>
  <c r="CP57" i="15"/>
  <c r="CO57" i="15"/>
  <c r="CJ57" i="15"/>
  <c r="CI57" i="15"/>
  <c r="CH57" i="15"/>
  <c r="CG57" i="15"/>
  <c r="CE57" i="15"/>
  <c r="R57" i="15"/>
  <c r="AO57" i="15"/>
  <c r="G57" i="15"/>
  <c r="H57" i="15"/>
  <c r="DH56" i="15"/>
  <c r="CZ56" i="15"/>
  <c r="CX56" i="15"/>
  <c r="CR56" i="15"/>
  <c r="CQ56" i="15"/>
  <c r="CN56" i="15"/>
  <c r="CI56" i="15"/>
  <c r="CD56" i="15"/>
  <c r="BF56" i="15"/>
  <c r="DP56" i="15" s="1"/>
  <c r="BE56" i="15"/>
  <c r="DO56" i="15" s="1"/>
  <c r="DN56" i="15"/>
  <c r="DM56" i="15"/>
  <c r="DL56" i="15"/>
  <c r="DK56" i="15"/>
  <c r="DJ56" i="15"/>
  <c r="AV56" i="15"/>
  <c r="DF56" i="15" s="1"/>
  <c r="DD56" i="15"/>
  <c r="DC56" i="15"/>
  <c r="AU56" i="15"/>
  <c r="DE56" i="15" s="1"/>
  <c r="DA56" i="15"/>
  <c r="AK56" i="15"/>
  <c r="CU56" i="15" s="1"/>
  <c r="CT56" i="15"/>
  <c r="CS56" i="15"/>
  <c r="AL56" i="15"/>
  <c r="CV56" i="15" s="1"/>
  <c r="CO56" i="15"/>
  <c r="CJ56" i="15"/>
  <c r="CH56" i="15"/>
  <c r="CE56" i="15"/>
  <c r="AO56" i="15"/>
  <c r="H56" i="15"/>
  <c r="G56" i="15"/>
  <c r="DK55" i="15"/>
  <c r="DH55" i="15"/>
  <c r="DC55" i="15"/>
  <c r="CX55" i="15"/>
  <c r="CO55" i="15"/>
  <c r="CN55" i="15"/>
  <c r="CD55" i="15"/>
  <c r="BF55" i="15"/>
  <c r="DP55" i="15" s="1"/>
  <c r="DN55" i="15"/>
  <c r="DM55" i="15"/>
  <c r="DL55" i="15"/>
  <c r="BE55" i="15"/>
  <c r="DO55" i="15" s="1"/>
  <c r="DJ55" i="15"/>
  <c r="DD55" i="15"/>
  <c r="DB55" i="15"/>
  <c r="DA55" i="15"/>
  <c r="CZ55" i="15"/>
  <c r="CT55" i="15"/>
  <c r="CS55" i="15"/>
  <c r="CR55" i="15"/>
  <c r="CQ55" i="15"/>
  <c r="CP55" i="15"/>
  <c r="CJ55" i="15"/>
  <c r="CI55" i="15"/>
  <c r="CH55" i="15"/>
  <c r="AB55" i="15"/>
  <c r="CL55" i="15" s="1"/>
  <c r="CF55" i="15"/>
  <c r="CE55" i="15"/>
  <c r="R55" i="15"/>
  <c r="Q55" i="15"/>
  <c r="AO55" i="15"/>
  <c r="H55" i="15"/>
  <c r="G55" i="15"/>
  <c r="DH54" i="15"/>
  <c r="DD54" i="15"/>
  <c r="DC54" i="15"/>
  <c r="DA54" i="15"/>
  <c r="CZ54" i="15"/>
  <c r="CY54" i="15"/>
  <c r="CX54" i="15"/>
  <c r="CR54" i="15"/>
  <c r="CQ54" i="15"/>
  <c r="CN54" i="15"/>
  <c r="CI54" i="15"/>
  <c r="CD54" i="15"/>
  <c r="BF54" i="15"/>
  <c r="DP54" i="15" s="1"/>
  <c r="BE54" i="15"/>
  <c r="DO54" i="15" s="1"/>
  <c r="DN54" i="15"/>
  <c r="DM54" i="15"/>
  <c r="DL54" i="15"/>
  <c r="DK54" i="15"/>
  <c r="DJ54" i="15"/>
  <c r="AV54" i="15"/>
  <c r="DF54" i="15" s="1"/>
  <c r="AU54" i="15"/>
  <c r="DE54" i="15" s="1"/>
  <c r="DB54" i="15"/>
  <c r="AO54" i="15"/>
  <c r="AY54" i="15" s="1"/>
  <c r="DI54" i="15" s="1"/>
  <c r="AL54" i="15"/>
  <c r="CV54" i="15" s="1"/>
  <c r="CT54" i="15"/>
  <c r="CS54" i="15"/>
  <c r="AK54" i="15"/>
  <c r="CU54" i="15" s="1"/>
  <c r="CP54" i="15"/>
  <c r="CO54" i="15"/>
  <c r="CJ54" i="15"/>
  <c r="CH54" i="15"/>
  <c r="CG54" i="15"/>
  <c r="CE54" i="15"/>
  <c r="R54" i="15"/>
  <c r="H54" i="15"/>
  <c r="DH53" i="15"/>
  <c r="DF53" i="15"/>
  <c r="DB53" i="15"/>
  <c r="DA53" i="15"/>
  <c r="CX53" i="15"/>
  <c r="CS53" i="15"/>
  <c r="CP53" i="15"/>
  <c r="CO53" i="15"/>
  <c r="CN53" i="15"/>
  <c r="CG53" i="15"/>
  <c r="CD53" i="15"/>
  <c r="DN53" i="15"/>
  <c r="DM53" i="15"/>
  <c r="BE53" i="15"/>
  <c r="DO53" i="15" s="1"/>
  <c r="DK53" i="15"/>
  <c r="DJ53" i="15"/>
  <c r="AV53" i="15"/>
  <c r="AU53" i="15"/>
  <c r="DE53" i="15" s="1"/>
  <c r="DD53" i="15"/>
  <c r="DC53" i="15"/>
  <c r="CZ53" i="15"/>
  <c r="AL53" i="15"/>
  <c r="CV53" i="15" s="1"/>
  <c r="AK53" i="15"/>
  <c r="CU53" i="15" s="1"/>
  <c r="CT53" i="15"/>
  <c r="CR53" i="15"/>
  <c r="CQ53" i="15"/>
  <c r="AB53" i="15"/>
  <c r="CL53" i="15" s="1"/>
  <c r="AA53" i="15"/>
  <c r="CK53" i="15" s="1"/>
  <c r="CJ53" i="15"/>
  <c r="CI53" i="15"/>
  <c r="CH53" i="15"/>
  <c r="CF53" i="15"/>
  <c r="CE53" i="15"/>
  <c r="R53" i="15"/>
  <c r="Q53" i="15"/>
  <c r="AO53" i="15"/>
  <c r="H53" i="15"/>
  <c r="DH52" i="15"/>
  <c r="CZ52" i="15"/>
  <c r="CX52" i="15"/>
  <c r="CQ52" i="15"/>
  <c r="CN52" i="15"/>
  <c r="CE52" i="15"/>
  <c r="CD52" i="15"/>
  <c r="DN52" i="15"/>
  <c r="DM52" i="15"/>
  <c r="DL52" i="15"/>
  <c r="DK52" i="15"/>
  <c r="DJ52" i="15"/>
  <c r="DD52" i="15"/>
  <c r="DC52" i="15"/>
  <c r="DB52" i="15"/>
  <c r="DA52" i="15"/>
  <c r="CT52" i="15"/>
  <c r="CS52" i="15"/>
  <c r="AK52" i="15"/>
  <c r="CU52" i="15" s="1"/>
  <c r="AL52" i="15"/>
  <c r="CV52" i="15" s="1"/>
  <c r="CP52" i="15"/>
  <c r="CO52" i="15"/>
  <c r="AB52" i="15"/>
  <c r="CL52" i="15" s="1"/>
  <c r="AA52" i="15"/>
  <c r="CK52" i="15" s="1"/>
  <c r="CJ52" i="15"/>
  <c r="CI52" i="15"/>
  <c r="CH52" i="15"/>
  <c r="CG52" i="15"/>
  <c r="CF52" i="15"/>
  <c r="R52" i="15"/>
  <c r="Q52" i="15"/>
  <c r="AO52" i="15"/>
  <c r="H52" i="15"/>
  <c r="G52" i="15"/>
  <c r="DH51" i="15"/>
  <c r="DC51" i="15"/>
  <c r="DB51" i="15"/>
  <c r="CX51" i="15"/>
  <c r="CT51" i="15"/>
  <c r="CS51" i="15"/>
  <c r="CO51" i="15"/>
  <c r="CN51" i="15"/>
  <c r="CD51" i="15"/>
  <c r="BF51" i="15"/>
  <c r="DP51" i="15" s="1"/>
  <c r="DN51" i="15"/>
  <c r="DM51" i="15"/>
  <c r="DL51" i="15"/>
  <c r="DK51" i="15"/>
  <c r="DJ51" i="15"/>
  <c r="DD51" i="15"/>
  <c r="DA51" i="15"/>
  <c r="CZ51" i="15"/>
  <c r="AO51" i="15"/>
  <c r="AY51" i="15" s="1"/>
  <c r="DI51" i="15" s="1"/>
  <c r="CR51" i="15"/>
  <c r="CQ51" i="15"/>
  <c r="CJ51" i="15"/>
  <c r="CI51" i="15"/>
  <c r="CH51" i="15"/>
  <c r="CG51" i="15"/>
  <c r="CF51" i="15"/>
  <c r="CE51" i="15"/>
  <c r="Q51" i="15"/>
  <c r="R51" i="15"/>
  <c r="H51" i="15"/>
  <c r="G51" i="15"/>
  <c r="DH50" i="15"/>
  <c r="DD50" i="15"/>
  <c r="DC50" i="15"/>
  <c r="DA50" i="15"/>
  <c r="CZ50" i="15"/>
  <c r="CY50" i="15"/>
  <c r="CX50" i="15"/>
  <c r="CR50" i="15"/>
  <c r="CQ50" i="15"/>
  <c r="CN50" i="15"/>
  <c r="CI50" i="15"/>
  <c r="CH50" i="15"/>
  <c r="CD50" i="15"/>
  <c r="BF50" i="15"/>
  <c r="DP50" i="15" s="1"/>
  <c r="BE50" i="15"/>
  <c r="DO50" i="15" s="1"/>
  <c r="DN50" i="15"/>
  <c r="DM50" i="15"/>
  <c r="DL50" i="15"/>
  <c r="DK50" i="15"/>
  <c r="DJ50" i="15"/>
  <c r="AV50" i="15"/>
  <c r="DF50" i="15" s="1"/>
  <c r="AU50" i="15"/>
  <c r="DE50" i="15" s="1"/>
  <c r="DB50" i="15"/>
  <c r="AO50" i="15"/>
  <c r="AY50" i="15" s="1"/>
  <c r="DI50" i="15" s="1"/>
  <c r="AL50" i="15"/>
  <c r="CV50" i="15" s="1"/>
  <c r="CT50" i="15"/>
  <c r="CS50" i="15"/>
  <c r="AK50" i="15"/>
  <c r="CU50" i="15" s="1"/>
  <c r="CP50" i="15"/>
  <c r="CO50" i="15"/>
  <c r="CJ50" i="15"/>
  <c r="CG50" i="15"/>
  <c r="CE50" i="15"/>
  <c r="R50" i="15"/>
  <c r="H50" i="15"/>
  <c r="DH49" i="15"/>
  <c r="DF49" i="15"/>
  <c r="DB49" i="15"/>
  <c r="DA49" i="15"/>
  <c r="CX49" i="15"/>
  <c r="CS49" i="15"/>
  <c r="CP49" i="15"/>
  <c r="CO49" i="15"/>
  <c r="CN49" i="15"/>
  <c r="CG49" i="15"/>
  <c r="CF49" i="15"/>
  <c r="CD49" i="15"/>
  <c r="BF49" i="15"/>
  <c r="DP49" i="15" s="1"/>
  <c r="AV49" i="15"/>
  <c r="AU49" i="15"/>
  <c r="DE49" i="15" s="1"/>
  <c r="DD49" i="15"/>
  <c r="DC49" i="15"/>
  <c r="CZ49" i="15"/>
  <c r="AL49" i="15"/>
  <c r="CV49" i="15" s="1"/>
  <c r="AK49" i="15"/>
  <c r="CU49" i="15" s="1"/>
  <c r="CT49" i="15"/>
  <c r="CR49" i="15"/>
  <c r="AB49" i="15"/>
  <c r="CL49" i="15" s="1"/>
  <c r="AA49" i="15"/>
  <c r="CK49" i="15" s="1"/>
  <c r="CJ49" i="15"/>
  <c r="CE49" i="15"/>
  <c r="R49" i="15"/>
  <c r="Q49" i="15"/>
  <c r="AO49" i="15"/>
  <c r="H49" i="15"/>
  <c r="DQ48" i="15"/>
  <c r="DP48" i="15"/>
  <c r="DO48" i="15"/>
  <c r="DN48" i="15"/>
  <c r="DM48" i="15"/>
  <c r="DL48" i="15"/>
  <c r="DK48" i="15"/>
  <c r="DJ48" i="15"/>
  <c r="DH48" i="15"/>
  <c r="DG48" i="15"/>
  <c r="DD48" i="15"/>
  <c r="DC48" i="15"/>
  <c r="DB48" i="15"/>
  <c r="DA48" i="15"/>
  <c r="CZ48" i="15"/>
  <c r="CX48" i="15"/>
  <c r="CW48" i="15"/>
  <c r="CT48" i="15"/>
  <c r="CS48" i="15"/>
  <c r="CR48" i="15"/>
  <c r="CQ48" i="15"/>
  <c r="CP48" i="15"/>
  <c r="CN48" i="15"/>
  <c r="CM48" i="15"/>
  <c r="CL48" i="15"/>
  <c r="CJ48" i="15"/>
  <c r="CI48" i="15"/>
  <c r="CH48" i="15"/>
  <c r="CG48" i="15"/>
  <c r="CF48" i="15"/>
  <c r="CD48" i="15"/>
  <c r="BF48" i="15"/>
  <c r="BE48" i="15"/>
  <c r="AV48" i="15"/>
  <c r="DF48" i="15" s="1"/>
  <c r="AU48" i="15"/>
  <c r="DE48" i="15" s="1"/>
  <c r="AL48" i="15"/>
  <c r="CV48" i="15" s="1"/>
  <c r="AK48" i="15"/>
  <c r="CU48" i="15" s="1"/>
  <c r="AB48" i="15"/>
  <c r="AA48" i="15"/>
  <c r="CK48" i="15" s="1"/>
  <c r="R48" i="15"/>
  <c r="Q48" i="15"/>
  <c r="AO48" i="15"/>
  <c r="H48" i="15"/>
  <c r="G48" i="15"/>
  <c r="DQ47" i="15"/>
  <c r="DO47" i="15"/>
  <c r="DN47" i="15"/>
  <c r="DM47" i="15"/>
  <c r="DL47" i="15"/>
  <c r="DK47" i="15"/>
  <c r="DJ47" i="15"/>
  <c r="DH47" i="15"/>
  <c r="DG47" i="15"/>
  <c r="DD47" i="15"/>
  <c r="DC47" i="15"/>
  <c r="DB47" i="15"/>
  <c r="DA47" i="15"/>
  <c r="CZ47" i="15"/>
  <c r="CX47" i="15"/>
  <c r="CW47" i="15"/>
  <c r="CV47" i="15"/>
  <c r="CT47" i="15"/>
  <c r="CS47" i="15"/>
  <c r="CR47" i="15"/>
  <c r="CQ47" i="15"/>
  <c r="CP47" i="15"/>
  <c r="CN47" i="15"/>
  <c r="CM47" i="15"/>
  <c r="CL47" i="15"/>
  <c r="CK47" i="15"/>
  <c r="CJ47" i="15"/>
  <c r="CI47" i="15"/>
  <c r="CH47" i="15"/>
  <c r="CG47" i="15"/>
  <c r="CF47" i="15"/>
  <c r="CD47" i="15"/>
  <c r="BF47" i="15"/>
  <c r="DP47" i="15" s="1"/>
  <c r="BE47" i="15"/>
  <c r="AV47" i="15"/>
  <c r="DF47" i="15" s="1"/>
  <c r="AU47" i="15"/>
  <c r="DE47" i="15" s="1"/>
  <c r="AO47" i="15"/>
  <c r="CY47" i="15" s="1"/>
  <c r="AL47" i="15"/>
  <c r="AK47" i="15"/>
  <c r="CU47" i="15" s="1"/>
  <c r="AE47" i="15"/>
  <c r="CO47" i="15" s="1"/>
  <c r="AB47" i="15"/>
  <c r="AA47" i="15"/>
  <c r="U47" i="15"/>
  <c r="CE47" i="15" s="1"/>
  <c r="R47" i="15"/>
  <c r="Q47" i="15"/>
  <c r="H47" i="15"/>
  <c r="G47" i="15"/>
  <c r="DQ46" i="15"/>
  <c r="DP46" i="15"/>
  <c r="DO46" i="15"/>
  <c r="DN46" i="15"/>
  <c r="DM46" i="15"/>
  <c r="DL46" i="15"/>
  <c r="DK46" i="15"/>
  <c r="DJ46" i="15"/>
  <c r="DI46" i="15"/>
  <c r="DH46" i="15"/>
  <c r="DG46" i="15"/>
  <c r="DF46" i="15"/>
  <c r="DE46" i="15"/>
  <c r="DD46" i="15"/>
  <c r="DC46" i="15"/>
  <c r="DB46" i="15"/>
  <c r="DA46" i="15"/>
  <c r="CZ46" i="15"/>
  <c r="CY46" i="15"/>
  <c r="CX46" i="15"/>
  <c r="CW46" i="15"/>
  <c r="CV46" i="15"/>
  <c r="CU46" i="15"/>
  <c r="CT46" i="15"/>
  <c r="CS46" i="15"/>
  <c r="CR46" i="15"/>
  <c r="CQ46" i="15"/>
  <c r="CP46" i="15"/>
  <c r="CO46" i="15"/>
  <c r="CN46" i="15"/>
  <c r="CM46" i="15"/>
  <c r="CL46" i="15"/>
  <c r="CK46" i="15"/>
  <c r="CJ46" i="15"/>
  <c r="CI46" i="15"/>
  <c r="CH46" i="15"/>
  <c r="CG46" i="15"/>
  <c r="CF46" i="15"/>
  <c r="CE46" i="15"/>
  <c r="CD46" i="15"/>
  <c r="DQ45" i="15"/>
  <c r="DP45" i="15"/>
  <c r="DO45" i="15"/>
  <c r="DN45" i="15"/>
  <c r="DM45" i="15"/>
  <c r="DL45" i="15"/>
  <c r="DK45" i="15"/>
  <c r="DJ45" i="15"/>
  <c r="DI45" i="15"/>
  <c r="DH45" i="15"/>
  <c r="DG45" i="15"/>
  <c r="DF45" i="15"/>
  <c r="DE45" i="15"/>
  <c r="DD45" i="15"/>
  <c r="DC45" i="15"/>
  <c r="DB45" i="15"/>
  <c r="DA45" i="15"/>
  <c r="CZ45" i="15"/>
  <c r="CY45" i="15"/>
  <c r="CX45" i="15"/>
  <c r="CW45" i="15"/>
  <c r="CV45" i="15"/>
  <c r="CU45" i="15"/>
  <c r="CT45" i="15"/>
  <c r="CS45" i="15"/>
  <c r="CR45" i="15"/>
  <c r="CQ45" i="15"/>
  <c r="CP45" i="15"/>
  <c r="CO45" i="15"/>
  <c r="CN45" i="15"/>
  <c r="CM45" i="15"/>
  <c r="CL45" i="15"/>
  <c r="CK45" i="15"/>
  <c r="CJ45" i="15"/>
  <c r="CI45" i="15"/>
  <c r="CH45" i="15"/>
  <c r="CG45" i="15"/>
  <c r="CF45" i="15"/>
  <c r="CE45" i="15"/>
  <c r="CD45" i="15"/>
  <c r="DQ44" i="15"/>
  <c r="DP44" i="15"/>
  <c r="DO44" i="15"/>
  <c r="DN44" i="15"/>
  <c r="DM44" i="15"/>
  <c r="DL44" i="15"/>
  <c r="DK44" i="15"/>
  <c r="DJ44" i="15"/>
  <c r="DI44" i="15"/>
  <c r="DH44" i="15"/>
  <c r="DG44" i="15"/>
  <c r="DF44" i="15"/>
  <c r="DE44" i="15"/>
  <c r="DD44" i="15"/>
  <c r="DC44" i="15"/>
  <c r="DB44" i="15"/>
  <c r="DA44" i="15"/>
  <c r="CZ44" i="15"/>
  <c r="CY44" i="15"/>
  <c r="CX44" i="15"/>
  <c r="CW44" i="15"/>
  <c r="CV44" i="15"/>
  <c r="CU44" i="15"/>
  <c r="CT44" i="15"/>
  <c r="CS44" i="15"/>
  <c r="CR44" i="15"/>
  <c r="CQ44" i="15"/>
  <c r="CP44" i="15"/>
  <c r="CO44" i="15"/>
  <c r="CN44" i="15"/>
  <c r="CM44" i="15"/>
  <c r="CL44" i="15"/>
  <c r="CK44" i="15"/>
  <c r="CJ44" i="15"/>
  <c r="CI44" i="15"/>
  <c r="CH44" i="15"/>
  <c r="CG44" i="15"/>
  <c r="CF44" i="15"/>
  <c r="CE44" i="15"/>
  <c r="CD44" i="15"/>
  <c r="DQ43" i="15"/>
  <c r="DP43" i="15"/>
  <c r="DO43" i="15"/>
  <c r="DN43" i="15"/>
  <c r="DM43" i="15"/>
  <c r="DL43" i="15"/>
  <c r="DK43" i="15"/>
  <c r="DJ43" i="15"/>
  <c r="DI43" i="15"/>
  <c r="DH43" i="15"/>
  <c r="DG43" i="15"/>
  <c r="DF43" i="15"/>
  <c r="DE43" i="15"/>
  <c r="DD43" i="15"/>
  <c r="DC43" i="15"/>
  <c r="DB43" i="15"/>
  <c r="DA43" i="15"/>
  <c r="CZ43" i="15"/>
  <c r="CY43" i="15"/>
  <c r="CX43" i="15"/>
  <c r="CW43" i="15"/>
  <c r="CV43" i="15"/>
  <c r="CU43" i="15"/>
  <c r="CT43" i="15"/>
  <c r="CS43" i="15"/>
  <c r="CR43" i="15"/>
  <c r="CQ43" i="15"/>
  <c r="CP43" i="15"/>
  <c r="CO43" i="15"/>
  <c r="CN43" i="15"/>
  <c r="CM43" i="15"/>
  <c r="CL43" i="15"/>
  <c r="CK43" i="15"/>
  <c r="CJ43" i="15"/>
  <c r="CI43" i="15"/>
  <c r="CH43" i="15"/>
  <c r="CG43" i="15"/>
  <c r="CF43" i="15"/>
  <c r="CE43" i="15"/>
  <c r="CD43" i="15"/>
  <c r="CC43" i="15"/>
  <c r="CB43" i="15"/>
  <c r="CA43" i="15"/>
  <c r="BZ43" i="15"/>
  <c r="BY43" i="15"/>
  <c r="BX43" i="15"/>
  <c r="BW43" i="15"/>
  <c r="BV43" i="15"/>
  <c r="BU43" i="15"/>
  <c r="BT43" i="15"/>
  <c r="BS43" i="15"/>
  <c r="BR43" i="15"/>
  <c r="BQ43" i="15"/>
  <c r="BP43" i="15"/>
  <c r="BO43" i="15"/>
  <c r="BN43" i="15"/>
  <c r="BM43" i="15"/>
  <c r="BL43" i="15"/>
  <c r="BK43" i="15"/>
  <c r="DQ42" i="15"/>
  <c r="DN42" i="15"/>
  <c r="DJ42" i="15"/>
  <c r="DI42" i="15"/>
  <c r="DH42" i="15"/>
  <c r="DG42" i="15"/>
  <c r="DD42" i="15"/>
  <c r="CY42" i="15"/>
  <c r="CX42" i="15"/>
  <c r="CW42" i="15"/>
  <c r="CS42" i="15"/>
  <c r="CO42" i="15"/>
  <c r="CN42" i="15"/>
  <c r="CM42" i="15"/>
  <c r="CH42" i="15"/>
  <c r="CE42" i="15"/>
  <c r="CD42" i="15"/>
  <c r="CC42" i="15"/>
  <c r="BZ42" i="15"/>
  <c r="BW42" i="15"/>
  <c r="BU42" i="15"/>
  <c r="BT42" i="15"/>
  <c r="BS42" i="15"/>
  <c r="BO42" i="15"/>
  <c r="BK42" i="15"/>
  <c r="BF42" i="15"/>
  <c r="DP42" i="15" s="1"/>
  <c r="DM42" i="15"/>
  <c r="DL42" i="15"/>
  <c r="DK42" i="15"/>
  <c r="AU42" i="15"/>
  <c r="DE42" i="15" s="1"/>
  <c r="DC42" i="15"/>
  <c r="DB42" i="15"/>
  <c r="DA42" i="15"/>
  <c r="CZ42" i="15"/>
  <c r="CT42" i="15"/>
  <c r="CR42" i="15"/>
  <c r="AL42" i="15"/>
  <c r="CV42" i="15" s="1"/>
  <c r="CP42" i="15"/>
  <c r="AB42" i="15"/>
  <c r="CL42" i="15" s="1"/>
  <c r="CJ42" i="15"/>
  <c r="CI42" i="15"/>
  <c r="AA42" i="15"/>
  <c r="CK42" i="15" s="1"/>
  <c r="CF42" i="15"/>
  <c r="BY42" i="15"/>
  <c r="BX42" i="15"/>
  <c r="BV42" i="15"/>
  <c r="BP42" i="15"/>
  <c r="BN42" i="15"/>
  <c r="BM42" i="15"/>
  <c r="BL42" i="15"/>
  <c r="DQ41" i="15"/>
  <c r="DP41" i="15"/>
  <c r="DO41" i="15"/>
  <c r="DN41" i="15"/>
  <c r="DM41" i="15"/>
  <c r="DL41" i="15"/>
  <c r="DK41" i="15"/>
  <c r="DJ41" i="15"/>
  <c r="DF41" i="15"/>
  <c r="DE41" i="15"/>
  <c r="DD41" i="15"/>
  <c r="DC41" i="15"/>
  <c r="DB41" i="15"/>
  <c r="DA41" i="15"/>
  <c r="CZ41" i="15"/>
  <c r="CY41" i="15"/>
  <c r="CX41" i="15"/>
  <c r="CW41" i="15"/>
  <c r="CV41" i="15"/>
  <c r="CU41" i="15"/>
  <c r="CT41" i="15"/>
  <c r="CS41" i="15"/>
  <c r="CR41" i="15"/>
  <c r="CQ41" i="15"/>
  <c r="CP41" i="15"/>
  <c r="CL41" i="15"/>
  <c r="CK41" i="15"/>
  <c r="CJ41" i="15"/>
  <c r="CI41" i="15"/>
  <c r="CH41" i="15"/>
  <c r="CG41" i="15"/>
  <c r="CF41" i="15"/>
  <c r="CE41" i="15"/>
  <c r="CD41" i="15"/>
  <c r="CC41" i="15"/>
  <c r="CB41" i="15"/>
  <c r="CA41" i="15"/>
  <c r="BZ41" i="15"/>
  <c r="BY41" i="15"/>
  <c r="BX41" i="15"/>
  <c r="BW41" i="15"/>
  <c r="BV41" i="15"/>
  <c r="BR41" i="15"/>
  <c r="BQ41" i="15"/>
  <c r="BP41" i="15"/>
  <c r="BO41" i="15"/>
  <c r="BN41" i="15"/>
  <c r="BM41" i="15"/>
  <c r="BL41" i="15"/>
  <c r="BK41" i="15"/>
  <c r="DI40" i="15"/>
  <c r="DH40" i="15"/>
  <c r="CY40" i="15"/>
  <c r="CX40" i="15"/>
  <c r="CO40" i="15"/>
  <c r="CN40" i="15"/>
  <c r="CD40" i="15"/>
  <c r="BT40" i="15"/>
  <c r="AY40" i="15"/>
  <c r="CO82" i="15" s="1"/>
  <c r="AO40" i="15"/>
  <c r="CE82" i="15" s="1"/>
  <c r="CE40" i="15"/>
  <c r="DQ39" i="15"/>
  <c r="DP39" i="15"/>
  <c r="DO39" i="15"/>
  <c r="DN39" i="15"/>
  <c r="DM39" i="15"/>
  <c r="DL39" i="15"/>
  <c r="DK39" i="15"/>
  <c r="DJ39" i="15"/>
  <c r="DI39" i="15"/>
  <c r="DH39" i="15"/>
  <c r="DG39" i="15"/>
  <c r="DF39" i="15"/>
  <c r="DE39" i="15"/>
  <c r="DD39" i="15"/>
  <c r="DC39" i="15"/>
  <c r="DB39" i="15"/>
  <c r="DA39" i="15"/>
  <c r="CZ39" i="15"/>
  <c r="CY39" i="15"/>
  <c r="CX39" i="15"/>
  <c r="CS39" i="15"/>
  <c r="CP39" i="15"/>
  <c r="CN39" i="15"/>
  <c r="CD39" i="15"/>
  <c r="BT39" i="15"/>
  <c r="BE39" i="15"/>
  <c r="CU81" i="15" s="1"/>
  <c r="CT81" i="15"/>
  <c r="CS81" i="15"/>
  <c r="CR81" i="15"/>
  <c r="CQ81" i="15"/>
  <c r="CP81" i="15"/>
  <c r="AV39" i="15"/>
  <c r="CL81" i="15" s="1"/>
  <c r="CJ81" i="15"/>
  <c r="CI81" i="15"/>
  <c r="CH81" i="15"/>
  <c r="CG81" i="15"/>
  <c r="CF81" i="15"/>
  <c r="AL39" i="15"/>
  <c r="AK39" i="15"/>
  <c r="AE39" i="15"/>
  <c r="AB39" i="15"/>
  <c r="AA39" i="15"/>
  <c r="CT39" i="15"/>
  <c r="CR39" i="15"/>
  <c r="R39" i="15"/>
  <c r="CV39" i="15" s="1"/>
  <c r="CO39" i="15"/>
  <c r="CJ39" i="15"/>
  <c r="CI39" i="15"/>
  <c r="H39" i="15"/>
  <c r="CL39" i="15" s="1"/>
  <c r="CG39" i="15"/>
  <c r="CE39" i="15"/>
  <c r="DQ38" i="15"/>
  <c r="DP38" i="15"/>
  <c r="DO38" i="15"/>
  <c r="DN38" i="15"/>
  <c r="DM38" i="15"/>
  <c r="DL38" i="15"/>
  <c r="DK38" i="15"/>
  <c r="DJ38" i="15"/>
  <c r="DI38" i="15"/>
  <c r="DH38" i="15"/>
  <c r="DG38" i="15"/>
  <c r="DF38" i="15"/>
  <c r="DE38" i="15"/>
  <c r="DD38" i="15"/>
  <c r="DC38" i="15"/>
  <c r="DB38" i="15"/>
  <c r="DA38" i="15"/>
  <c r="CZ38" i="15"/>
  <c r="CY38" i="15"/>
  <c r="CX38" i="15"/>
  <c r="CT38" i="15"/>
  <c r="CN38" i="15"/>
  <c r="CH38" i="15"/>
  <c r="CD38" i="15"/>
  <c r="BT38" i="15"/>
  <c r="CT80" i="15"/>
  <c r="CS80" i="15"/>
  <c r="CR80" i="15"/>
  <c r="CQ80" i="15"/>
  <c r="CP80" i="15"/>
  <c r="CJ80" i="15"/>
  <c r="CI80" i="15"/>
  <c r="CH80" i="15"/>
  <c r="CG80" i="15"/>
  <c r="CF80" i="15"/>
  <c r="AO38" i="15"/>
  <c r="CE80" i="15" s="1"/>
  <c r="AK38" i="15"/>
  <c r="AL38" i="15"/>
  <c r="AB38" i="15"/>
  <c r="Q38" i="15"/>
  <c r="CU38" i="15" s="1"/>
  <c r="CS38" i="15"/>
  <c r="R38" i="15"/>
  <c r="CV38" i="15" s="1"/>
  <c r="CQ38" i="15"/>
  <c r="CP38" i="15"/>
  <c r="U38" i="15"/>
  <c r="H38" i="15"/>
  <c r="CL38" i="15" s="1"/>
  <c r="CJ38" i="15"/>
  <c r="CI38" i="15"/>
  <c r="G38" i="15"/>
  <c r="CK38" i="15" s="1"/>
  <c r="CF38" i="15"/>
  <c r="CE38" i="15"/>
  <c r="DQ37" i="15"/>
  <c r="DO37" i="15"/>
  <c r="DN37" i="15"/>
  <c r="DM37" i="15"/>
  <c r="DL37" i="15"/>
  <c r="DK37" i="15"/>
  <c r="DJ37" i="15"/>
  <c r="DI37" i="15"/>
  <c r="DH37" i="15"/>
  <c r="DG37" i="15"/>
  <c r="DF37" i="15"/>
  <c r="DE37" i="15"/>
  <c r="DD37" i="15"/>
  <c r="DC37" i="15"/>
  <c r="DB37" i="15"/>
  <c r="DA37" i="15"/>
  <c r="CZ37" i="15"/>
  <c r="CY37" i="15"/>
  <c r="CX37" i="15"/>
  <c r="CP37" i="15"/>
  <c r="CN37" i="15"/>
  <c r="CI37" i="15"/>
  <c r="CH37" i="15"/>
  <c r="CD37" i="15"/>
  <c r="BT37" i="15"/>
  <c r="CT79" i="15"/>
  <c r="CS79" i="15"/>
  <c r="CR79" i="15"/>
  <c r="CQ79" i="15"/>
  <c r="CP79" i="15"/>
  <c r="CJ79" i="15"/>
  <c r="CI79" i="15"/>
  <c r="CH79" i="15"/>
  <c r="CG79" i="15"/>
  <c r="CF79" i="15"/>
  <c r="AL37" i="15"/>
  <c r="AB37" i="15"/>
  <c r="AA37" i="15"/>
  <c r="R37" i="15"/>
  <c r="CV37" i="15" s="1"/>
  <c r="CT37" i="15"/>
  <c r="CS37" i="15"/>
  <c r="CR37" i="15"/>
  <c r="Q37" i="15"/>
  <c r="CU37" i="15" s="1"/>
  <c r="AE37" i="15"/>
  <c r="G37" i="15"/>
  <c r="CK37" i="15" s="1"/>
  <c r="CJ37" i="15"/>
  <c r="H37" i="15"/>
  <c r="CL37" i="15" s="1"/>
  <c r="CF37" i="15"/>
  <c r="CE37" i="15"/>
  <c r="DQ36" i="15"/>
  <c r="DP36" i="15"/>
  <c r="DN36" i="15"/>
  <c r="DM36" i="15"/>
  <c r="DL36" i="15"/>
  <c r="DK36" i="15"/>
  <c r="DJ36" i="15"/>
  <c r="DI36" i="15"/>
  <c r="DH36" i="15"/>
  <c r="DG36" i="15"/>
  <c r="DF36" i="15"/>
  <c r="DE36" i="15"/>
  <c r="DD36" i="15"/>
  <c r="DC36" i="15"/>
  <c r="DB36" i="15"/>
  <c r="DA36" i="15"/>
  <c r="CZ36" i="15"/>
  <c r="CY36" i="15"/>
  <c r="CX36" i="15"/>
  <c r="CR36" i="15"/>
  <c r="CQ36" i="15"/>
  <c r="CN36" i="15"/>
  <c r="CJ36" i="15"/>
  <c r="CI36" i="15"/>
  <c r="CE36" i="15"/>
  <c r="CD36" i="15"/>
  <c r="BT36" i="15"/>
  <c r="CT78" i="15"/>
  <c r="CS78" i="15"/>
  <c r="CR78" i="15"/>
  <c r="CQ78" i="15"/>
  <c r="CP78" i="15"/>
  <c r="CJ78" i="15"/>
  <c r="CI78" i="15"/>
  <c r="CH78" i="15"/>
  <c r="CG78" i="15"/>
  <c r="CF78" i="15"/>
  <c r="AL36" i="15"/>
  <c r="AK36" i="15"/>
  <c r="AB36" i="15"/>
  <c r="AA36" i="15"/>
  <c r="Q36" i="15"/>
  <c r="CU36" i="15" s="1"/>
  <c r="CT36" i="15"/>
  <c r="CS36" i="15"/>
  <c r="R36" i="15"/>
  <c r="CV36" i="15" s="1"/>
  <c r="CP36" i="15"/>
  <c r="CO36" i="15"/>
  <c r="H36" i="15"/>
  <c r="CL36" i="15" s="1"/>
  <c r="G36" i="15"/>
  <c r="CK36" i="15" s="1"/>
  <c r="CH36" i="15"/>
  <c r="CG36" i="15"/>
  <c r="CF36" i="15"/>
  <c r="DQ35" i="15"/>
  <c r="DN35" i="15"/>
  <c r="DM35" i="15"/>
  <c r="DL35" i="15"/>
  <c r="DK35" i="15"/>
  <c r="DJ35" i="15"/>
  <c r="DI35" i="15"/>
  <c r="DH35" i="15"/>
  <c r="DG35" i="15"/>
  <c r="DF35" i="15"/>
  <c r="DE35" i="15"/>
  <c r="DD35" i="15"/>
  <c r="DC35" i="15"/>
  <c r="DB35" i="15"/>
  <c r="DA35" i="15"/>
  <c r="CZ35" i="15"/>
  <c r="CY35" i="15"/>
  <c r="CX35" i="15"/>
  <c r="CR35" i="15"/>
  <c r="CO35" i="15"/>
  <c r="CN35" i="15"/>
  <c r="CJ35" i="15"/>
  <c r="CF35" i="15"/>
  <c r="CD35" i="15"/>
  <c r="BT35" i="15"/>
  <c r="CT77" i="15"/>
  <c r="CS77" i="15"/>
  <c r="CR77" i="15"/>
  <c r="CQ77" i="15"/>
  <c r="CP77" i="15"/>
  <c r="AY35" i="15"/>
  <c r="CO77" i="15" s="1"/>
  <c r="CJ77" i="15"/>
  <c r="CI77" i="15"/>
  <c r="CH77" i="15"/>
  <c r="CG77" i="15"/>
  <c r="CF77" i="15"/>
  <c r="AO35" i="15"/>
  <c r="CE77" i="15" s="1"/>
  <c r="AL35" i="15"/>
  <c r="AK35" i="15"/>
  <c r="AE35" i="15"/>
  <c r="AA35" i="15"/>
  <c r="AB35" i="15"/>
  <c r="U35" i="15"/>
  <c r="R35" i="15"/>
  <c r="CV35" i="15" s="1"/>
  <c r="Q35" i="15"/>
  <c r="CU35" i="15" s="1"/>
  <c r="CT35" i="15"/>
  <c r="CS35" i="15"/>
  <c r="CQ35" i="15"/>
  <c r="CP35" i="15"/>
  <c r="H35" i="15"/>
  <c r="CL35" i="15" s="1"/>
  <c r="CI35" i="15"/>
  <c r="CH35" i="15"/>
  <c r="CG35" i="15"/>
  <c r="CE35" i="15"/>
  <c r="DQ34" i="15"/>
  <c r="DP34" i="15"/>
  <c r="DO34" i="15"/>
  <c r="DN34" i="15"/>
  <c r="DM34" i="15"/>
  <c r="DL34" i="15"/>
  <c r="DK34" i="15"/>
  <c r="DJ34" i="15"/>
  <c r="DI34" i="15"/>
  <c r="DH34" i="15"/>
  <c r="DG34" i="15"/>
  <c r="DF34" i="15"/>
  <c r="DE34" i="15"/>
  <c r="DD34" i="15"/>
  <c r="DC34" i="15"/>
  <c r="DB34" i="15"/>
  <c r="DA34" i="15"/>
  <c r="CZ34" i="15"/>
  <c r="CY34" i="15"/>
  <c r="CX34" i="15"/>
  <c r="CS34" i="15"/>
  <c r="CP34" i="15"/>
  <c r="CN34" i="15"/>
  <c r="CG34" i="15"/>
  <c r="CD34" i="15"/>
  <c r="BT34" i="15"/>
  <c r="CT76" i="15"/>
  <c r="CS76" i="15"/>
  <c r="CR76" i="15"/>
  <c r="CQ76" i="15"/>
  <c r="CP76" i="15"/>
  <c r="CJ76" i="15"/>
  <c r="CI76" i="15"/>
  <c r="CH76" i="15"/>
  <c r="CG76" i="15"/>
  <c r="CF76" i="15"/>
  <c r="AK34" i="15"/>
  <c r="AL34" i="15"/>
  <c r="AB34" i="15"/>
  <c r="AA34" i="15"/>
  <c r="R34" i="15"/>
  <c r="CV34" i="15" s="1"/>
  <c r="CT34" i="15"/>
  <c r="CR34" i="15"/>
  <c r="CQ34" i="15"/>
  <c r="CO34" i="15"/>
  <c r="G34" i="15"/>
  <c r="CK34" i="15" s="1"/>
  <c r="CJ34" i="15"/>
  <c r="CI34" i="15"/>
  <c r="CH34" i="15"/>
  <c r="CF34" i="15"/>
  <c r="CE34" i="15"/>
  <c r="DQ33" i="15"/>
  <c r="DP33" i="15"/>
  <c r="DN33" i="15"/>
  <c r="DM33" i="15"/>
  <c r="DL33" i="15"/>
  <c r="DK33" i="15"/>
  <c r="DJ33" i="15"/>
  <c r="DI33" i="15"/>
  <c r="DH33" i="15"/>
  <c r="DG33" i="15"/>
  <c r="DF33" i="15"/>
  <c r="DD33" i="15"/>
  <c r="DC33" i="15"/>
  <c r="DB33" i="15"/>
  <c r="DA33" i="15"/>
  <c r="CZ33" i="15"/>
  <c r="CY33" i="15"/>
  <c r="CX33" i="15"/>
  <c r="CT33" i="15"/>
  <c r="CQ33" i="15"/>
  <c r="CN33" i="15"/>
  <c r="CH33" i="15"/>
  <c r="CE33" i="15"/>
  <c r="CD33" i="15"/>
  <c r="BT33" i="15"/>
  <c r="CT75" i="15"/>
  <c r="CS75" i="15"/>
  <c r="CR75" i="15"/>
  <c r="CQ75" i="15"/>
  <c r="CP75" i="15"/>
  <c r="CJ75" i="15"/>
  <c r="CI75" i="15"/>
  <c r="CH75" i="15"/>
  <c r="CG75" i="15"/>
  <c r="CF75" i="15"/>
  <c r="AL33" i="15"/>
  <c r="AK33" i="15"/>
  <c r="AB33" i="15"/>
  <c r="AA33" i="15"/>
  <c r="Q33" i="15"/>
  <c r="CU33" i="15" s="1"/>
  <c r="CS33" i="15"/>
  <c r="CR33" i="15"/>
  <c r="CP33" i="15"/>
  <c r="CO33" i="15"/>
  <c r="H33" i="15"/>
  <c r="CL33" i="15" s="1"/>
  <c r="CJ33" i="15"/>
  <c r="CI33" i="15"/>
  <c r="G33" i="15"/>
  <c r="CK33" i="15" s="1"/>
  <c r="CF33" i="15"/>
  <c r="DQ32" i="15"/>
  <c r="DP32" i="15"/>
  <c r="DO32" i="15"/>
  <c r="DN32" i="15"/>
  <c r="DM32" i="15"/>
  <c r="DL32" i="15"/>
  <c r="DK32" i="15"/>
  <c r="DJ32" i="15"/>
  <c r="DI32" i="15"/>
  <c r="DH32" i="15"/>
  <c r="DG32" i="15"/>
  <c r="DF32" i="15"/>
  <c r="DD32" i="15"/>
  <c r="DC32" i="15"/>
  <c r="DB32" i="15"/>
  <c r="DA32" i="15"/>
  <c r="CZ32" i="15"/>
  <c r="CY32" i="15"/>
  <c r="CX32" i="15"/>
  <c r="CU32" i="15"/>
  <c r="CR32" i="15"/>
  <c r="CN32" i="15"/>
  <c r="CI32" i="15"/>
  <c r="CF32" i="15"/>
  <c r="CD32" i="15"/>
  <c r="BT32" i="15"/>
  <c r="CT74" i="15"/>
  <c r="CS74" i="15"/>
  <c r="CR74" i="15"/>
  <c r="CQ74" i="15"/>
  <c r="CP74" i="15"/>
  <c r="AU32" i="15"/>
  <c r="CK74" i="15" s="1"/>
  <c r="CJ74" i="15"/>
  <c r="CI74" i="15"/>
  <c r="CH74" i="15"/>
  <c r="CG74" i="15"/>
  <c r="CF74" i="15"/>
  <c r="AL32" i="15"/>
  <c r="AK32" i="15"/>
  <c r="AE32" i="15"/>
  <c r="AB32" i="15"/>
  <c r="AA32" i="15"/>
  <c r="U32" i="15"/>
  <c r="R32" i="15"/>
  <c r="CV32" i="15" s="1"/>
  <c r="Q32" i="15"/>
  <c r="CT32" i="15"/>
  <c r="CS32" i="15"/>
  <c r="CQ32" i="15"/>
  <c r="CP32" i="15"/>
  <c r="CO32" i="15"/>
  <c r="CJ32" i="15"/>
  <c r="CH32" i="15"/>
  <c r="H32" i="15"/>
  <c r="CL32" i="15" s="1"/>
  <c r="CE32" i="15"/>
  <c r="DQ31" i="15"/>
  <c r="DP31" i="15"/>
  <c r="DO31" i="15"/>
  <c r="DN31" i="15"/>
  <c r="DM31" i="15"/>
  <c r="DL31" i="15"/>
  <c r="DK31" i="15"/>
  <c r="DJ31" i="15"/>
  <c r="DI31" i="15"/>
  <c r="DH31" i="15"/>
  <c r="DG31" i="15"/>
  <c r="DF31" i="15"/>
  <c r="DE31" i="15"/>
  <c r="DD31" i="15"/>
  <c r="DC31" i="15"/>
  <c r="DB31" i="15"/>
  <c r="DA31" i="15"/>
  <c r="CZ31" i="15"/>
  <c r="CY31" i="15"/>
  <c r="CX31" i="15"/>
  <c r="CS31" i="15"/>
  <c r="CN31" i="15"/>
  <c r="CJ31" i="15"/>
  <c r="CG31" i="15"/>
  <c r="CD31" i="15"/>
  <c r="BT31" i="15"/>
  <c r="BE31" i="15"/>
  <c r="CU73" i="15" s="1"/>
  <c r="CT73" i="15"/>
  <c r="CS73" i="15"/>
  <c r="CR73" i="15"/>
  <c r="CQ73" i="15"/>
  <c r="CP73" i="15"/>
  <c r="AV31" i="15"/>
  <c r="CL73" i="15" s="1"/>
  <c r="CJ73" i="15"/>
  <c r="CI73" i="15"/>
  <c r="CH73" i="15"/>
  <c r="CG73" i="15"/>
  <c r="CF73" i="15"/>
  <c r="AK31" i="15"/>
  <c r="AL31" i="15"/>
  <c r="AB31" i="15"/>
  <c r="AA31" i="15"/>
  <c r="R31" i="15"/>
  <c r="CV31" i="15" s="1"/>
  <c r="CT31" i="15"/>
  <c r="CR31" i="15"/>
  <c r="CQ31" i="15"/>
  <c r="CP31" i="15"/>
  <c r="G31" i="15"/>
  <c r="CK31" i="15" s="1"/>
  <c r="CI31" i="15"/>
  <c r="CH31" i="15"/>
  <c r="CF31" i="15"/>
  <c r="CE31" i="15"/>
  <c r="DQ30" i="15"/>
  <c r="DP30" i="15"/>
  <c r="DO30" i="15"/>
  <c r="DN30" i="15"/>
  <c r="DM30" i="15"/>
  <c r="DL30" i="15"/>
  <c r="DK30" i="15"/>
  <c r="DJ30" i="15"/>
  <c r="DI30" i="15"/>
  <c r="DH30" i="15"/>
  <c r="DG30" i="15"/>
  <c r="DF30" i="15"/>
  <c r="DE30" i="15"/>
  <c r="DD30" i="15"/>
  <c r="DC30" i="15"/>
  <c r="DB30" i="15"/>
  <c r="DA30" i="15"/>
  <c r="CZ30" i="15"/>
  <c r="CY30" i="15"/>
  <c r="CX30" i="15"/>
  <c r="CN30" i="15"/>
  <c r="CH30" i="15"/>
  <c r="CD30" i="15"/>
  <c r="BT30" i="15"/>
  <c r="CT72" i="15"/>
  <c r="CS72" i="15"/>
  <c r="CR72" i="15"/>
  <c r="BF30" i="15"/>
  <c r="CV72" i="15" s="1"/>
  <c r="CP72" i="15"/>
  <c r="CJ72" i="15"/>
  <c r="CI72" i="15"/>
  <c r="CH72" i="15"/>
  <c r="CG72" i="15"/>
  <c r="CF72" i="15"/>
  <c r="AL30" i="15"/>
  <c r="AB30" i="15"/>
  <c r="CT30" i="15"/>
  <c r="CS30" i="15"/>
  <c r="CR30" i="15"/>
  <c r="CQ30" i="15"/>
  <c r="CP30" i="15"/>
  <c r="AE30" i="15"/>
  <c r="G30" i="15"/>
  <c r="CK30" i="15" s="1"/>
  <c r="CJ30" i="15"/>
  <c r="CI30" i="15"/>
  <c r="CG30" i="15"/>
  <c r="CF30" i="15"/>
  <c r="CE30" i="15"/>
  <c r="DQ29" i="15"/>
  <c r="DP29" i="15"/>
  <c r="DN29" i="15"/>
  <c r="DM29" i="15"/>
  <c r="DL29" i="15"/>
  <c r="DK29" i="15"/>
  <c r="DJ29" i="15"/>
  <c r="DI29" i="15"/>
  <c r="DH29" i="15"/>
  <c r="DG29" i="15"/>
  <c r="DF29" i="15"/>
  <c r="DD29" i="15"/>
  <c r="DC29" i="15"/>
  <c r="DB29" i="15"/>
  <c r="DA29" i="15"/>
  <c r="CZ29" i="15"/>
  <c r="CY29" i="15"/>
  <c r="CX29" i="15"/>
  <c r="CR29" i="15"/>
  <c r="CN29" i="15"/>
  <c r="CI29" i="15"/>
  <c r="CE29" i="15"/>
  <c r="CD29" i="15"/>
  <c r="BT29" i="15"/>
  <c r="BE29" i="15"/>
  <c r="CU71" i="15" s="1"/>
  <c r="CT71" i="15"/>
  <c r="CS71" i="15"/>
  <c r="CR71" i="15"/>
  <c r="CQ71" i="15"/>
  <c r="CP71" i="15"/>
  <c r="AV29" i="15"/>
  <c r="CL71" i="15" s="1"/>
  <c r="AU29" i="15"/>
  <c r="CK71" i="15" s="1"/>
  <c r="CJ71" i="15"/>
  <c r="CI71" i="15"/>
  <c r="CH71" i="15"/>
  <c r="CG71" i="15"/>
  <c r="CF71" i="15"/>
  <c r="AL29" i="15"/>
  <c r="AK29" i="15"/>
  <c r="AB29" i="15"/>
  <c r="AA29" i="15"/>
  <c r="CT29" i="15"/>
  <c r="CS29" i="15"/>
  <c r="R29" i="15"/>
  <c r="CV29" i="15" s="1"/>
  <c r="CP29" i="15"/>
  <c r="CO29" i="15"/>
  <c r="CJ29" i="15"/>
  <c r="CH29" i="15"/>
  <c r="CG29" i="15"/>
  <c r="CF29" i="15"/>
  <c r="DQ28" i="15"/>
  <c r="DP28" i="15"/>
  <c r="DO28" i="15"/>
  <c r="DN28" i="15"/>
  <c r="DM28" i="15"/>
  <c r="DL28" i="15"/>
  <c r="DK28" i="15"/>
  <c r="DJ28" i="15"/>
  <c r="DI28" i="15"/>
  <c r="DH28" i="15"/>
  <c r="DG28" i="15"/>
  <c r="DF28" i="15"/>
  <c r="DD28" i="15"/>
  <c r="DC28" i="15"/>
  <c r="DB28" i="15"/>
  <c r="DA28" i="15"/>
  <c r="CZ28" i="15"/>
  <c r="CY28" i="15"/>
  <c r="CX28" i="15"/>
  <c r="CS28" i="15"/>
  <c r="CO28" i="15"/>
  <c r="CN28" i="15"/>
  <c r="CJ28" i="15"/>
  <c r="CF28" i="15"/>
  <c r="CD28" i="15"/>
  <c r="BT28" i="15"/>
  <c r="BE28" i="15"/>
  <c r="CU70" i="15" s="1"/>
  <c r="AU28" i="15"/>
  <c r="CK70" i="15" s="1"/>
  <c r="CF70" i="15"/>
  <c r="AO28" i="15"/>
  <c r="CE70" i="15" s="1"/>
  <c r="AM40" i="15"/>
  <c r="AL28" i="15"/>
  <c r="AJ40" i="15"/>
  <c r="AI40" i="15"/>
  <c r="AE28" i="15"/>
  <c r="AA28" i="15"/>
  <c r="Z40" i="15"/>
  <c r="Y40" i="15"/>
  <c r="AB28" i="15"/>
  <c r="U28" i="15"/>
  <c r="R28" i="15"/>
  <c r="CV28" i="15" s="1"/>
  <c r="Q28" i="15"/>
  <c r="CU28" i="15" s="1"/>
  <c r="CR28" i="15"/>
  <c r="CQ28" i="15"/>
  <c r="H28" i="15"/>
  <c r="CL28" i="15" s="1"/>
  <c r="G28" i="15"/>
  <c r="CK28" i="15" s="1"/>
  <c r="CI28" i="15"/>
  <c r="CH28" i="15"/>
  <c r="CE28" i="15"/>
  <c r="DQ27" i="15"/>
  <c r="DP27" i="15"/>
  <c r="DO27" i="15"/>
  <c r="DN27" i="15"/>
  <c r="DM27" i="15"/>
  <c r="DL27" i="15"/>
  <c r="DK27" i="15"/>
  <c r="DJ27" i="15"/>
  <c r="DI27" i="15"/>
  <c r="DH27" i="15"/>
  <c r="DG27" i="15"/>
  <c r="DF27" i="15"/>
  <c r="DE27" i="15"/>
  <c r="DD27" i="15"/>
  <c r="DC27" i="15"/>
  <c r="DB27" i="15"/>
  <c r="DA27" i="15"/>
  <c r="CZ27" i="15"/>
  <c r="CY27" i="15"/>
  <c r="CX27" i="15"/>
  <c r="CW27" i="15"/>
  <c r="CT27" i="15"/>
  <c r="CS27" i="15"/>
  <c r="CR27" i="15"/>
  <c r="CQ27" i="15"/>
  <c r="CP27" i="15"/>
  <c r="CN27" i="15"/>
  <c r="CM27" i="15"/>
  <c r="CL27" i="15"/>
  <c r="CK27" i="15"/>
  <c r="CJ27" i="15"/>
  <c r="CI27" i="15"/>
  <c r="CH27" i="15"/>
  <c r="CG27" i="15"/>
  <c r="CF27" i="15"/>
  <c r="CD27" i="15"/>
  <c r="CC27" i="15"/>
  <c r="BZ27" i="15"/>
  <c r="BY27" i="15"/>
  <c r="BX27" i="15"/>
  <c r="BW27" i="15"/>
  <c r="BV27" i="15"/>
  <c r="BT27" i="15"/>
  <c r="BS27" i="15"/>
  <c r="BP27" i="15"/>
  <c r="BO27" i="15"/>
  <c r="BN27" i="15"/>
  <c r="BM27" i="15"/>
  <c r="BL27" i="15"/>
  <c r="BF27" i="15"/>
  <c r="CV69" i="15" s="1"/>
  <c r="BE27" i="15"/>
  <c r="CU69" i="15" s="1"/>
  <c r="AV27" i="15"/>
  <c r="CL69" i="15" s="1"/>
  <c r="AU27" i="15"/>
  <c r="CK69" i="15" s="1"/>
  <c r="AL27" i="15"/>
  <c r="AK27" i="15"/>
  <c r="AB27" i="15"/>
  <c r="AA27" i="15"/>
  <c r="R27" i="15"/>
  <c r="CV27" i="15" s="1"/>
  <c r="Q27" i="15"/>
  <c r="CU27" i="15" s="1"/>
  <c r="AE27" i="15"/>
  <c r="H27" i="15"/>
  <c r="G27" i="15"/>
  <c r="CE27" i="15"/>
  <c r="DQ26" i="15"/>
  <c r="DP26" i="15"/>
  <c r="DO26" i="15"/>
  <c r="DN26" i="15"/>
  <c r="DM26" i="15"/>
  <c r="DL26" i="15"/>
  <c r="DK26" i="15"/>
  <c r="DJ26" i="15"/>
  <c r="DI26" i="15"/>
  <c r="DH26" i="15"/>
  <c r="DG26" i="15"/>
  <c r="DF26" i="15"/>
  <c r="DE26" i="15"/>
  <c r="DD26" i="15"/>
  <c r="DC26" i="15"/>
  <c r="DB26" i="15"/>
  <c r="DA26" i="15"/>
  <c r="CZ26" i="15"/>
  <c r="CY26" i="15"/>
  <c r="CX26" i="15"/>
  <c r="CW26" i="15"/>
  <c r="CT26" i="15"/>
  <c r="CS26" i="15"/>
  <c r="CR26" i="15"/>
  <c r="CQ26" i="15"/>
  <c r="CP26" i="15"/>
  <c r="CO26" i="15"/>
  <c r="CN26" i="15"/>
  <c r="CM26" i="15"/>
  <c r="CJ26" i="15"/>
  <c r="CI26" i="15"/>
  <c r="CH26" i="15"/>
  <c r="CG26" i="15"/>
  <c r="CF26" i="15"/>
  <c r="CD26" i="15"/>
  <c r="CC26" i="15"/>
  <c r="BZ26" i="15"/>
  <c r="BY26" i="15"/>
  <c r="BX26" i="15"/>
  <c r="BW26" i="15"/>
  <c r="BV26" i="15"/>
  <c r="BT26" i="15"/>
  <c r="BS26" i="15"/>
  <c r="BP26" i="15"/>
  <c r="BO26" i="15"/>
  <c r="BN26" i="15"/>
  <c r="BM26" i="15"/>
  <c r="BL26" i="15"/>
  <c r="BF26" i="15"/>
  <c r="CV68" i="15" s="1"/>
  <c r="BE26" i="15"/>
  <c r="CU68" i="15" s="1"/>
  <c r="AV26" i="15"/>
  <c r="CL68" i="15" s="1"/>
  <c r="AU26" i="15"/>
  <c r="CK68" i="15" s="1"/>
  <c r="AO26" i="15"/>
  <c r="CE68" i="15" s="1"/>
  <c r="AL26" i="15"/>
  <c r="AK26" i="15"/>
  <c r="AE26" i="15"/>
  <c r="AB26" i="15"/>
  <c r="AA26" i="15"/>
  <c r="U26" i="15"/>
  <c r="R26" i="15"/>
  <c r="CV26" i="15" s="1"/>
  <c r="Q26" i="15"/>
  <c r="CU26" i="15" s="1"/>
  <c r="H26" i="15"/>
  <c r="CL26" i="15" s="1"/>
  <c r="G26" i="15"/>
  <c r="CK26" i="15" s="1"/>
  <c r="CE26" i="15"/>
  <c r="DQ25" i="15"/>
  <c r="DP25" i="15"/>
  <c r="DO25" i="15"/>
  <c r="DN25" i="15"/>
  <c r="DM25" i="15"/>
  <c r="DL25" i="15"/>
  <c r="DK25" i="15"/>
  <c r="DJ25" i="15"/>
  <c r="DI25" i="15"/>
  <c r="DH25" i="15"/>
  <c r="DG25" i="15"/>
  <c r="DF25" i="15"/>
  <c r="DE25" i="15"/>
  <c r="DD25" i="15"/>
  <c r="DC25" i="15"/>
  <c r="DB25" i="15"/>
  <c r="DA25" i="15"/>
  <c r="CZ25" i="15"/>
  <c r="CY25" i="15"/>
  <c r="CX25" i="15"/>
  <c r="CW25" i="15"/>
  <c r="CV25" i="15"/>
  <c r="CU25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DQ24" i="15"/>
  <c r="DP24" i="15"/>
  <c r="DO24" i="15"/>
  <c r="DN24" i="15"/>
  <c r="DM24" i="15"/>
  <c r="DL24" i="15"/>
  <c r="DK24" i="15"/>
  <c r="DJ24" i="15"/>
  <c r="DI24" i="15"/>
  <c r="DH24" i="15"/>
  <c r="DG24" i="15"/>
  <c r="DF24" i="15"/>
  <c r="DE24" i="15"/>
  <c r="DD24" i="15"/>
  <c r="DC24" i="15"/>
  <c r="DB24" i="15"/>
  <c r="DA24" i="15"/>
  <c r="CZ24" i="15"/>
  <c r="CY24" i="15"/>
  <c r="CX24" i="15"/>
  <c r="CW24" i="15"/>
  <c r="CV24" i="15"/>
  <c r="CU24" i="15"/>
  <c r="CT24" i="15"/>
  <c r="CS24" i="15"/>
  <c r="CR24" i="15"/>
  <c r="CQ24" i="15"/>
  <c r="CP24" i="15"/>
  <c r="CO24" i="15"/>
  <c r="CN24" i="15"/>
  <c r="CM24" i="15"/>
  <c r="CL24" i="15"/>
  <c r="CK24" i="15"/>
  <c r="CJ24" i="15"/>
  <c r="CI24" i="15"/>
  <c r="CH24" i="15"/>
  <c r="CG24" i="15"/>
  <c r="CF24" i="15"/>
  <c r="CE24" i="15"/>
  <c r="CD24" i="15"/>
  <c r="CC24" i="15"/>
  <c r="CB24" i="15"/>
  <c r="CA24" i="15"/>
  <c r="BZ24" i="15"/>
  <c r="BY24" i="15"/>
  <c r="BX24" i="15"/>
  <c r="BW24" i="15"/>
  <c r="BV24" i="15"/>
  <c r="BU24" i="15"/>
  <c r="BT24" i="15"/>
  <c r="BS24" i="15"/>
  <c r="BR24" i="15"/>
  <c r="BQ24" i="15"/>
  <c r="BP24" i="15"/>
  <c r="BO24" i="15"/>
  <c r="BN24" i="15"/>
  <c r="BM24" i="15"/>
  <c r="BL24" i="15"/>
  <c r="BK24" i="15"/>
  <c r="DQ23" i="15"/>
  <c r="DP23" i="15"/>
  <c r="DO23" i="15"/>
  <c r="DN23" i="15"/>
  <c r="DM23" i="15"/>
  <c r="DL23" i="15"/>
  <c r="DK23" i="15"/>
  <c r="DJ23" i="15"/>
  <c r="DI23" i="15"/>
  <c r="DH23" i="15"/>
  <c r="DG23" i="15"/>
  <c r="DF23" i="15"/>
  <c r="DE23" i="15"/>
  <c r="DD23" i="15"/>
  <c r="DC23" i="15"/>
  <c r="DB23" i="15"/>
  <c r="DA23" i="15"/>
  <c r="CZ23" i="15"/>
  <c r="CY23" i="15"/>
  <c r="CX23" i="15"/>
  <c r="CW23" i="15"/>
  <c r="CV23" i="15"/>
  <c r="CU23" i="15"/>
  <c r="CT23" i="15"/>
  <c r="CS23" i="15"/>
  <c r="CR23" i="15"/>
  <c r="CQ23" i="15"/>
  <c r="CP23" i="15"/>
  <c r="CO23" i="15"/>
  <c r="CN23" i="15"/>
  <c r="CM23" i="15"/>
  <c r="CL23" i="15"/>
  <c r="CK23" i="15"/>
  <c r="CJ23" i="15"/>
  <c r="CI23" i="15"/>
  <c r="CH23" i="15"/>
  <c r="CG23" i="15"/>
  <c r="CF23" i="15"/>
  <c r="CE23" i="15"/>
  <c r="CD23" i="15"/>
  <c r="CC23" i="15"/>
  <c r="CB23" i="15"/>
  <c r="CA23" i="15"/>
  <c r="BZ23" i="15"/>
  <c r="BY23" i="15"/>
  <c r="BX23" i="15"/>
  <c r="BW23" i="15"/>
  <c r="BV23" i="15"/>
  <c r="BU23" i="15"/>
  <c r="BT23" i="15"/>
  <c r="BS23" i="15"/>
  <c r="BR23" i="15"/>
  <c r="BQ23" i="15"/>
  <c r="BP23" i="15"/>
  <c r="BO23" i="15"/>
  <c r="BN23" i="15"/>
  <c r="BM23" i="15"/>
  <c r="BL23" i="15"/>
  <c r="BK23" i="15"/>
  <c r="DQ22" i="15"/>
  <c r="DP22" i="15"/>
  <c r="DO22" i="15"/>
  <c r="DN22" i="15"/>
  <c r="DM22" i="15"/>
  <c r="DL22" i="15"/>
  <c r="DK22" i="15"/>
  <c r="DJ22" i="15"/>
  <c r="DI22" i="15"/>
  <c r="DH22" i="15"/>
  <c r="DG22" i="15"/>
  <c r="DF22" i="15"/>
  <c r="DE22" i="15"/>
  <c r="DD22" i="15"/>
  <c r="DC22" i="15"/>
  <c r="DB22" i="15"/>
  <c r="DA22" i="15"/>
  <c r="CZ22" i="15"/>
  <c r="CY22" i="15"/>
  <c r="CX22" i="15"/>
  <c r="CW22" i="15"/>
  <c r="CV22" i="15"/>
  <c r="CU22" i="15"/>
  <c r="CT22" i="15"/>
  <c r="CS22" i="15"/>
  <c r="CR22" i="15"/>
  <c r="CQ22" i="15"/>
  <c r="CP22" i="15"/>
  <c r="CO22" i="15"/>
  <c r="CN22" i="15"/>
  <c r="CM22" i="15"/>
  <c r="CL22" i="15"/>
  <c r="CK22" i="15"/>
  <c r="CJ22" i="15"/>
  <c r="CI22" i="15"/>
  <c r="CH22" i="15"/>
  <c r="CG22" i="15"/>
  <c r="CF22" i="15"/>
  <c r="CE22" i="15"/>
  <c r="CD22" i="15"/>
  <c r="CC22" i="15"/>
  <c r="CB22" i="15"/>
  <c r="CA22" i="15"/>
  <c r="BZ22" i="15"/>
  <c r="BY22" i="15"/>
  <c r="BX22" i="15"/>
  <c r="BW22" i="15"/>
  <c r="BV22" i="15"/>
  <c r="BU22" i="15"/>
  <c r="BT22" i="15"/>
  <c r="BS22" i="15"/>
  <c r="BR22" i="15"/>
  <c r="BQ22" i="15"/>
  <c r="BP22" i="15"/>
  <c r="BO22" i="15"/>
  <c r="BN22" i="15"/>
  <c r="BM22" i="15"/>
  <c r="BL22" i="15"/>
  <c r="BK22" i="15"/>
  <c r="DQ21" i="15"/>
  <c r="DN21" i="15"/>
  <c r="DK21" i="15"/>
  <c r="DI21" i="15"/>
  <c r="DH21" i="15"/>
  <c r="DG21" i="15"/>
  <c r="DD21" i="15"/>
  <c r="CZ21" i="15"/>
  <c r="CY21" i="15"/>
  <c r="CX21" i="15"/>
  <c r="CW21" i="15"/>
  <c r="CP21" i="15"/>
  <c r="CO21" i="15"/>
  <c r="CN21" i="15"/>
  <c r="CM21" i="15"/>
  <c r="CH21" i="15"/>
  <c r="CE21" i="15"/>
  <c r="CD21" i="15"/>
  <c r="CC21" i="15"/>
  <c r="BZ21" i="15"/>
  <c r="BW21" i="15"/>
  <c r="BU21" i="15"/>
  <c r="BT21" i="15"/>
  <c r="BS21" i="15"/>
  <c r="BP21" i="15"/>
  <c r="BL21" i="15"/>
  <c r="BK21" i="15"/>
  <c r="BF21" i="15"/>
  <c r="DP21" i="15" s="1"/>
  <c r="DM21" i="15"/>
  <c r="DL21" i="15"/>
  <c r="DJ21" i="15"/>
  <c r="AV21" i="15"/>
  <c r="DF21" i="15" s="1"/>
  <c r="AU21" i="15"/>
  <c r="DE21" i="15" s="1"/>
  <c r="DC21" i="15"/>
  <c r="DB21" i="15"/>
  <c r="DA21" i="15"/>
  <c r="AK21" i="15"/>
  <c r="CU21" i="15" s="1"/>
  <c r="CT21" i="15"/>
  <c r="CS21" i="15"/>
  <c r="CR21" i="15"/>
  <c r="AL21" i="15"/>
  <c r="CV21" i="15" s="1"/>
  <c r="CJ21" i="15"/>
  <c r="CI21" i="15"/>
  <c r="AB21" i="15"/>
  <c r="CL21" i="15" s="1"/>
  <c r="CF21" i="15"/>
  <c r="BY21" i="15"/>
  <c r="BX21" i="15"/>
  <c r="Q21" i="15"/>
  <c r="CA21" i="15" s="1"/>
  <c r="BV21" i="15"/>
  <c r="BO21" i="15"/>
  <c r="BN21" i="15"/>
  <c r="H21" i="15"/>
  <c r="BR21" i="15" s="1"/>
  <c r="DQ20" i="15"/>
  <c r="DP20" i="15"/>
  <c r="DO20" i="15"/>
  <c r="DN20" i="15"/>
  <c r="DM20" i="15"/>
  <c r="DL20" i="15"/>
  <c r="DK20" i="15"/>
  <c r="DJ20" i="15"/>
  <c r="DI20" i="15"/>
  <c r="DH20" i="15"/>
  <c r="DG20" i="15"/>
  <c r="DF20" i="15"/>
  <c r="DE20" i="15"/>
  <c r="DD20" i="15"/>
  <c r="DC20" i="15"/>
  <c r="DB20" i="15"/>
  <c r="DA20" i="15"/>
  <c r="CZ20" i="15"/>
  <c r="CY20" i="15"/>
  <c r="CX20" i="15"/>
  <c r="CW20" i="15"/>
  <c r="CV20" i="15"/>
  <c r="CU20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DQ19" i="15"/>
  <c r="DN19" i="15"/>
  <c r="DM19" i="15"/>
  <c r="DI19" i="15"/>
  <c r="DH19" i="15"/>
  <c r="DD19" i="15"/>
  <c r="DC19" i="15"/>
  <c r="CY19" i="15"/>
  <c r="CX19" i="15"/>
  <c r="CN19" i="15"/>
  <c r="CD19" i="15"/>
  <c r="BT19" i="15"/>
  <c r="BK19" i="15"/>
  <c r="AY19" i="15"/>
  <c r="BU40" i="15" s="1"/>
  <c r="AO19" i="15"/>
  <c r="BK40" i="15" s="1"/>
  <c r="CO19" i="15"/>
  <c r="CE19" i="15"/>
  <c r="BU19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X18" i="15"/>
  <c r="CQ18" i="15"/>
  <c r="CN18" i="15"/>
  <c r="CD18" i="15"/>
  <c r="BY18" i="15"/>
  <c r="BU18" i="15"/>
  <c r="BT18" i="15"/>
  <c r="BP18" i="15"/>
  <c r="BL18" i="15"/>
  <c r="BK18" i="15"/>
  <c r="BZ39" i="15"/>
  <c r="BY39" i="15"/>
  <c r="BX39" i="15"/>
  <c r="BW39" i="15"/>
  <c r="BV39" i="15"/>
  <c r="AY18" i="15"/>
  <c r="BU39" i="15" s="1"/>
  <c r="BP39" i="15"/>
  <c r="BO39" i="15"/>
  <c r="BN39" i="15"/>
  <c r="BM39" i="15"/>
  <c r="BL39" i="15"/>
  <c r="CT18" i="15"/>
  <c r="CS18" i="15"/>
  <c r="AL18" i="15"/>
  <c r="CV18" i="15" s="1"/>
  <c r="AK18" i="15"/>
  <c r="CU18" i="15" s="1"/>
  <c r="CO18" i="15"/>
  <c r="CJ18" i="15"/>
  <c r="CI18" i="15"/>
  <c r="CH18" i="15"/>
  <c r="CG18" i="15"/>
  <c r="CF18" i="15"/>
  <c r="CE18" i="15"/>
  <c r="Q18" i="15"/>
  <c r="CA18" i="15" s="1"/>
  <c r="BZ18" i="15"/>
  <c r="BX18" i="15"/>
  <c r="BW18" i="15"/>
  <c r="BV18" i="15"/>
  <c r="H18" i="15"/>
  <c r="BR18" i="15" s="1"/>
  <c r="G18" i="15"/>
  <c r="BQ18" i="15" s="1"/>
  <c r="BO18" i="15"/>
  <c r="BN18" i="15"/>
  <c r="BM18" i="15"/>
  <c r="AO18" i="15"/>
  <c r="BK39" i="15" s="1"/>
  <c r="DQ17" i="15"/>
  <c r="DP17" i="15"/>
  <c r="DO17" i="15"/>
  <c r="DN17" i="15"/>
  <c r="DM17" i="15"/>
  <c r="DL17" i="15"/>
  <c r="DK17" i="15"/>
  <c r="DJ17" i="15"/>
  <c r="DH17" i="15"/>
  <c r="DG17" i="15"/>
  <c r="DF17" i="15"/>
  <c r="DD17" i="15"/>
  <c r="DC17" i="15"/>
  <c r="DB17" i="15"/>
  <c r="DA17" i="15"/>
  <c r="CZ17" i="15"/>
  <c r="CY17" i="15"/>
  <c r="CX17" i="15"/>
  <c r="CR17" i="15"/>
  <c r="CP17" i="15"/>
  <c r="CO17" i="15"/>
  <c r="CN17" i="15"/>
  <c r="CD17" i="15"/>
  <c r="BZ17" i="15"/>
  <c r="BV17" i="15"/>
  <c r="BU17" i="15"/>
  <c r="BT17" i="15"/>
  <c r="BM17" i="15"/>
  <c r="BL17" i="15"/>
  <c r="BZ38" i="15"/>
  <c r="BY38" i="15"/>
  <c r="BX38" i="15"/>
  <c r="BW38" i="15"/>
  <c r="BV38" i="15"/>
  <c r="AY17" i="15"/>
  <c r="BU38" i="15" s="1"/>
  <c r="BP38" i="15"/>
  <c r="BO38" i="15"/>
  <c r="BN38" i="15"/>
  <c r="BM38" i="15"/>
  <c r="BL38" i="15"/>
  <c r="CT17" i="15"/>
  <c r="CS17" i="15"/>
  <c r="AL17" i="15"/>
  <c r="CV17" i="15" s="1"/>
  <c r="AA17" i="15"/>
  <c r="CK17" i="15" s="1"/>
  <c r="CJ17" i="15"/>
  <c r="CI17" i="15"/>
  <c r="CH17" i="15"/>
  <c r="CG17" i="15"/>
  <c r="CF17" i="15"/>
  <c r="CE17" i="15"/>
  <c r="R17" i="15"/>
  <c r="CB17" i="15" s="1"/>
  <c r="Q17" i="15"/>
  <c r="CA17" i="15" s="1"/>
  <c r="BY17" i="15"/>
  <c r="BX17" i="15"/>
  <c r="BW17" i="15"/>
  <c r="H17" i="15"/>
  <c r="BR17" i="15" s="1"/>
  <c r="BP17" i="15"/>
  <c r="BO17" i="15"/>
  <c r="BN17" i="15"/>
  <c r="DQ16" i="15"/>
  <c r="DP16" i="15"/>
  <c r="DN16" i="15"/>
  <c r="DM16" i="15"/>
  <c r="DL16" i="15"/>
  <c r="DK16" i="15"/>
  <c r="DJ16" i="15"/>
  <c r="DI16" i="15"/>
  <c r="DH16" i="15"/>
  <c r="DG16" i="15"/>
  <c r="DF16" i="15"/>
  <c r="DE16" i="15"/>
  <c r="DD16" i="15"/>
  <c r="DC16" i="15"/>
  <c r="DB16" i="15"/>
  <c r="DA16" i="15"/>
  <c r="CZ16" i="15"/>
  <c r="CX16" i="15"/>
  <c r="CS16" i="15"/>
  <c r="CP16" i="15"/>
  <c r="CO16" i="15"/>
  <c r="CN16" i="15"/>
  <c r="CD16" i="15"/>
  <c r="BW16" i="15"/>
  <c r="BV16" i="15"/>
  <c r="BU16" i="15"/>
  <c r="BT16" i="15"/>
  <c r="BN16" i="15"/>
  <c r="BM16" i="15"/>
  <c r="BZ37" i="15"/>
  <c r="BY37" i="15"/>
  <c r="BW37" i="15"/>
  <c r="BV37" i="15"/>
  <c r="AY16" i="15"/>
  <c r="BU37" i="15" s="1"/>
  <c r="BP37" i="15"/>
  <c r="BO37" i="15"/>
  <c r="BN37" i="15"/>
  <c r="BL37" i="15"/>
  <c r="AK16" i="15"/>
  <c r="CU16" i="15" s="1"/>
  <c r="CT16" i="15"/>
  <c r="CR16" i="15"/>
  <c r="CQ16" i="15"/>
  <c r="AB16" i="15"/>
  <c r="CL16" i="15" s="1"/>
  <c r="AA16" i="15"/>
  <c r="CK16" i="15" s="1"/>
  <c r="CJ16" i="15"/>
  <c r="CI16" i="15"/>
  <c r="CH16" i="15"/>
  <c r="CG16" i="15"/>
  <c r="CF16" i="15"/>
  <c r="CE16" i="15"/>
  <c r="R16" i="15"/>
  <c r="CB16" i="15" s="1"/>
  <c r="BZ16" i="15"/>
  <c r="BY16" i="15"/>
  <c r="BX16" i="15"/>
  <c r="G16" i="15"/>
  <c r="BQ16" i="15" s="1"/>
  <c r="BP16" i="15"/>
  <c r="BO16" i="15"/>
  <c r="H16" i="15"/>
  <c r="BR16" i="15" s="1"/>
  <c r="BL16" i="15"/>
  <c r="DQ15" i="15"/>
  <c r="DP15" i="15"/>
  <c r="DO15" i="15"/>
  <c r="DN15" i="15"/>
  <c r="DM15" i="15"/>
  <c r="DL15" i="15"/>
  <c r="DK15" i="15"/>
  <c r="DJ15" i="15"/>
  <c r="DH15" i="15"/>
  <c r="DG15" i="15"/>
  <c r="DF15" i="15"/>
  <c r="DE15" i="15"/>
  <c r="DD15" i="15"/>
  <c r="DC15" i="15"/>
  <c r="DB15" i="15"/>
  <c r="DA15" i="15"/>
  <c r="CZ15" i="15"/>
  <c r="CX15" i="15"/>
  <c r="CT15" i="15"/>
  <c r="CQ15" i="15"/>
  <c r="CP15" i="15"/>
  <c r="CN15" i="15"/>
  <c r="CI15" i="15"/>
  <c r="CE15" i="15"/>
  <c r="CD15" i="15"/>
  <c r="BX15" i="15"/>
  <c r="BT15" i="15"/>
  <c r="BO15" i="15"/>
  <c r="BN15" i="15"/>
  <c r="BK15" i="15"/>
  <c r="BZ36" i="15"/>
  <c r="BY36" i="15"/>
  <c r="BX36" i="15"/>
  <c r="AY15" i="15"/>
  <c r="BU36" i="15" s="1"/>
  <c r="BP36" i="15"/>
  <c r="BO36" i="15"/>
  <c r="BN36" i="15"/>
  <c r="BM36" i="15"/>
  <c r="BL36" i="15"/>
  <c r="AL15" i="15"/>
  <c r="CV15" i="15" s="1"/>
  <c r="AK15" i="15"/>
  <c r="CU15" i="15" s="1"/>
  <c r="CS15" i="15"/>
  <c r="CR15" i="15"/>
  <c r="CO15" i="15"/>
  <c r="CJ15" i="15"/>
  <c r="CG15" i="15"/>
  <c r="BZ15" i="15"/>
  <c r="BY15" i="15"/>
  <c r="R15" i="15"/>
  <c r="CB15" i="15" s="1"/>
  <c r="BU15" i="15"/>
  <c r="BP15" i="15"/>
  <c r="BM15" i="15"/>
  <c r="BL15" i="15"/>
  <c r="AO15" i="15"/>
  <c r="BK36" i="15" s="1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U14" i="15"/>
  <c r="CQ14" i="15"/>
  <c r="CO14" i="15"/>
  <c r="CN14" i="15"/>
  <c r="CE14" i="15"/>
  <c r="CD14" i="15"/>
  <c r="BY14" i="15"/>
  <c r="BU14" i="15"/>
  <c r="BT14" i="15"/>
  <c r="BP14" i="15"/>
  <c r="BL14" i="15"/>
  <c r="BK14" i="15"/>
  <c r="BZ35" i="15"/>
  <c r="BY35" i="15"/>
  <c r="BX35" i="15"/>
  <c r="BW35" i="15"/>
  <c r="AY14" i="15"/>
  <c r="BU35" i="15" s="1"/>
  <c r="AU14" i="15"/>
  <c r="BQ35" i="15" s="1"/>
  <c r="BP35" i="15"/>
  <c r="BO35" i="15"/>
  <c r="BN35" i="15"/>
  <c r="BM35" i="15"/>
  <c r="BL35" i="15"/>
  <c r="AL14" i="15"/>
  <c r="CV14" i="15" s="1"/>
  <c r="CT14" i="15"/>
  <c r="CS14" i="15"/>
  <c r="AK14" i="15"/>
  <c r="CP14" i="15"/>
  <c r="AA14" i="15"/>
  <c r="CK14" i="15" s="1"/>
  <c r="CJ14" i="15"/>
  <c r="CI14" i="15"/>
  <c r="CH14" i="15"/>
  <c r="AB14" i="15"/>
  <c r="CL14" i="15" s="1"/>
  <c r="CF14" i="15"/>
  <c r="Q14" i="15"/>
  <c r="CA14" i="15" s="1"/>
  <c r="BZ14" i="15"/>
  <c r="BX14" i="15"/>
  <c r="BW14" i="15"/>
  <c r="G14" i="15"/>
  <c r="BQ14" i="15" s="1"/>
  <c r="BO14" i="15"/>
  <c r="BN14" i="15"/>
  <c r="BM14" i="15"/>
  <c r="AO14" i="15"/>
  <c r="BK35" i="15" s="1"/>
  <c r="DQ13" i="15"/>
  <c r="DP13" i="15"/>
  <c r="DO13" i="15"/>
  <c r="DN13" i="15"/>
  <c r="DM13" i="15"/>
  <c r="DL13" i="15"/>
  <c r="DK13" i="15"/>
  <c r="DJ13" i="15"/>
  <c r="DH13" i="15"/>
  <c r="DG13" i="15"/>
  <c r="DF13" i="15"/>
  <c r="DE13" i="15"/>
  <c r="DD13" i="15"/>
  <c r="DC13" i="15"/>
  <c r="DB13" i="15"/>
  <c r="DA13" i="15"/>
  <c r="CZ13" i="15"/>
  <c r="CX13" i="15"/>
  <c r="CP13" i="15"/>
  <c r="CN13" i="15"/>
  <c r="CH13" i="15"/>
  <c r="CG13" i="15"/>
  <c r="CD13" i="15"/>
  <c r="BY13" i="15"/>
  <c r="BX13" i="15"/>
  <c r="BU13" i="15"/>
  <c r="BT13" i="15"/>
  <c r="BP13" i="15"/>
  <c r="BO13" i="15"/>
  <c r="BL13" i="15"/>
  <c r="BZ34" i="15"/>
  <c r="BY34" i="15"/>
  <c r="BX34" i="15"/>
  <c r="BW34" i="15"/>
  <c r="BV34" i="15"/>
  <c r="AY13" i="15"/>
  <c r="BU34" i="15" s="1"/>
  <c r="AU13" i="15"/>
  <c r="BQ34" i="15" s="1"/>
  <c r="BP34" i="15"/>
  <c r="BO34" i="15"/>
  <c r="BN34" i="15"/>
  <c r="BM34" i="15"/>
  <c r="BL34" i="15"/>
  <c r="CT13" i="15"/>
  <c r="CS13" i="15"/>
  <c r="CR13" i="15"/>
  <c r="CQ13" i="15"/>
  <c r="CO13" i="15"/>
  <c r="AA13" i="15"/>
  <c r="CK13" i="15" s="1"/>
  <c r="CJ13" i="15"/>
  <c r="CI13" i="15"/>
  <c r="AB13" i="15"/>
  <c r="CL13" i="15" s="1"/>
  <c r="CF13" i="15"/>
  <c r="CE13" i="15"/>
  <c r="R13" i="15"/>
  <c r="CB13" i="15" s="1"/>
  <c r="Q13" i="15"/>
  <c r="CA13" i="15" s="1"/>
  <c r="BZ13" i="15"/>
  <c r="BW13" i="15"/>
  <c r="BV13" i="15"/>
  <c r="G13" i="15"/>
  <c r="BQ13" i="15" s="1"/>
  <c r="BN13" i="15"/>
  <c r="BM13" i="15"/>
  <c r="BK13" i="15"/>
  <c r="DQ12" i="15"/>
  <c r="DP12" i="15"/>
  <c r="DO12" i="15"/>
  <c r="DN12" i="15"/>
  <c r="DM12" i="15"/>
  <c r="DL12" i="15"/>
  <c r="DK12" i="15"/>
  <c r="DJ12" i="15"/>
  <c r="DH12" i="15"/>
  <c r="DG12" i="15"/>
  <c r="DF12" i="15"/>
  <c r="DE12" i="15"/>
  <c r="DD12" i="15"/>
  <c r="DC12" i="15"/>
  <c r="DB12" i="15"/>
  <c r="DA12" i="15"/>
  <c r="CZ12" i="15"/>
  <c r="CX12" i="15"/>
  <c r="CR12" i="15"/>
  <c r="CN12" i="15"/>
  <c r="CD12" i="15"/>
  <c r="BZ12" i="15"/>
  <c r="BX12" i="15"/>
  <c r="BV12" i="15"/>
  <c r="BT12" i="15"/>
  <c r="BP12" i="15"/>
  <c r="BM12" i="15"/>
  <c r="BL12" i="15"/>
  <c r="BZ33" i="15"/>
  <c r="BY33" i="15"/>
  <c r="BX33" i="15"/>
  <c r="BW33" i="15"/>
  <c r="BV33" i="15"/>
  <c r="AY12" i="15"/>
  <c r="BU33" i="15" s="1"/>
  <c r="BP33" i="15"/>
  <c r="BO33" i="15"/>
  <c r="BN33" i="15"/>
  <c r="BM33" i="15"/>
  <c r="BL33" i="15"/>
  <c r="AK12" i="15"/>
  <c r="CU12" i="15" s="1"/>
  <c r="CT12" i="15"/>
  <c r="CS12" i="15"/>
  <c r="CQ12" i="15"/>
  <c r="CP12" i="15"/>
  <c r="CO12" i="15"/>
  <c r="AB12" i="15"/>
  <c r="CL12" i="15" s="1"/>
  <c r="AA12" i="15"/>
  <c r="CK12" i="15" s="1"/>
  <c r="CJ12" i="15"/>
  <c r="CI12" i="15"/>
  <c r="CH12" i="15"/>
  <c r="CG12" i="15"/>
  <c r="CF12" i="15"/>
  <c r="CE12" i="15"/>
  <c r="Q12" i="15"/>
  <c r="CA12" i="15" s="1"/>
  <c r="BY12" i="15"/>
  <c r="R12" i="15"/>
  <c r="CB12" i="15" s="1"/>
  <c r="BU12" i="15"/>
  <c r="H12" i="15"/>
  <c r="BR12" i="15" s="1"/>
  <c r="BO12" i="15"/>
  <c r="BN12" i="15"/>
  <c r="BK12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S11" i="15"/>
  <c r="CO11" i="15"/>
  <c r="CN11" i="15"/>
  <c r="CD11" i="15"/>
  <c r="BW11" i="15"/>
  <c r="BU11" i="15"/>
  <c r="BT11" i="15"/>
  <c r="BN11" i="15"/>
  <c r="BM11" i="15"/>
  <c r="BZ32" i="15"/>
  <c r="BY32" i="15"/>
  <c r="BX32" i="15"/>
  <c r="BW32" i="15"/>
  <c r="BV32" i="15"/>
  <c r="AY11" i="15"/>
  <c r="BU32" i="15" s="1"/>
  <c r="AU11" i="15"/>
  <c r="BQ32" i="15" s="1"/>
  <c r="BP32" i="15"/>
  <c r="BO32" i="15"/>
  <c r="BN32" i="15"/>
  <c r="BM32" i="15"/>
  <c r="BL32" i="15"/>
  <c r="AK11" i="15"/>
  <c r="CU11" i="15" s="1"/>
  <c r="CT11" i="15"/>
  <c r="CR11" i="15"/>
  <c r="AL11" i="15"/>
  <c r="CV11" i="15" s="1"/>
  <c r="CP11" i="15"/>
  <c r="AA11" i="15"/>
  <c r="CK11" i="15" s="1"/>
  <c r="CJ11" i="15"/>
  <c r="CI11" i="15"/>
  <c r="CH11" i="15"/>
  <c r="AB11" i="15"/>
  <c r="CL11" i="15" s="1"/>
  <c r="CF11" i="15"/>
  <c r="CE11" i="15"/>
  <c r="R11" i="15"/>
  <c r="CB11" i="15" s="1"/>
  <c r="BZ11" i="15"/>
  <c r="BY11" i="15"/>
  <c r="Q11" i="15"/>
  <c r="CA11" i="15" s="1"/>
  <c r="BV11" i="15"/>
  <c r="G11" i="15"/>
  <c r="BQ11" i="15" s="1"/>
  <c r="BP11" i="15"/>
  <c r="BO11" i="15"/>
  <c r="H11" i="15"/>
  <c r="BR11" i="15" s="1"/>
  <c r="BL11" i="15"/>
  <c r="BK11" i="15"/>
  <c r="DQ10" i="15"/>
  <c r="DP10" i="15"/>
  <c r="DO10" i="15"/>
  <c r="DN10" i="15"/>
  <c r="DM10" i="15"/>
  <c r="DL10" i="15"/>
  <c r="DK10" i="15"/>
  <c r="DJ10" i="15"/>
  <c r="DH10" i="15"/>
  <c r="DG10" i="15"/>
  <c r="DF10" i="15"/>
  <c r="DE10" i="15"/>
  <c r="DD10" i="15"/>
  <c r="DC10" i="15"/>
  <c r="DB10" i="15"/>
  <c r="DA10" i="15"/>
  <c r="CZ10" i="15"/>
  <c r="CX10" i="15"/>
  <c r="CT10" i="15"/>
  <c r="CP10" i="15"/>
  <c r="CN10" i="15"/>
  <c r="CD10" i="15"/>
  <c r="BX10" i="15"/>
  <c r="BV10" i="15"/>
  <c r="BT10" i="15"/>
  <c r="BO10" i="15"/>
  <c r="BN10" i="15"/>
  <c r="BK10" i="15"/>
  <c r="BZ31" i="15"/>
  <c r="BY31" i="15"/>
  <c r="BX31" i="15"/>
  <c r="BW31" i="15"/>
  <c r="BV31" i="15"/>
  <c r="AY10" i="15"/>
  <c r="BU31" i="15" s="1"/>
  <c r="BP31" i="15"/>
  <c r="BO31" i="15"/>
  <c r="BN31" i="15"/>
  <c r="BM31" i="15"/>
  <c r="BL31" i="15"/>
  <c r="AK10" i="15"/>
  <c r="CU10" i="15" s="1"/>
  <c r="CS10" i="15"/>
  <c r="CR10" i="15"/>
  <c r="AL10" i="15"/>
  <c r="CV10" i="15" s="1"/>
  <c r="CO10" i="15"/>
  <c r="AB10" i="15"/>
  <c r="CL10" i="15" s="1"/>
  <c r="CJ10" i="15"/>
  <c r="CI10" i="15"/>
  <c r="AA10" i="15"/>
  <c r="CK10" i="15" s="1"/>
  <c r="CG10" i="15"/>
  <c r="CF10" i="15"/>
  <c r="CE10" i="15"/>
  <c r="Q10" i="15"/>
  <c r="CA10" i="15" s="1"/>
  <c r="BZ10" i="15"/>
  <c r="BY10" i="15"/>
  <c r="BW10" i="15"/>
  <c r="BU10" i="15"/>
  <c r="H10" i="15"/>
  <c r="BR10" i="15" s="1"/>
  <c r="G10" i="15"/>
  <c r="BQ10" i="15" s="1"/>
  <c r="BP10" i="15"/>
  <c r="BM10" i="15"/>
  <c r="AO10" i="15"/>
  <c r="BK31" i="15" s="1"/>
  <c r="DQ9" i="15"/>
  <c r="DP9" i="15"/>
  <c r="DN9" i="15"/>
  <c r="DM9" i="15"/>
  <c r="DL9" i="15"/>
  <c r="DK9" i="15"/>
  <c r="DJ9" i="15"/>
  <c r="DI9" i="15"/>
  <c r="DH9" i="15"/>
  <c r="DG9" i="15"/>
  <c r="DF9" i="15"/>
  <c r="DD9" i="15"/>
  <c r="DC9" i="15"/>
  <c r="DB9" i="15"/>
  <c r="DA9" i="15"/>
  <c r="CZ9" i="15"/>
  <c r="CX9" i="15"/>
  <c r="CQ9" i="15"/>
  <c r="CN9" i="15"/>
  <c r="CD9" i="15"/>
  <c r="BY9" i="15"/>
  <c r="BW9" i="15"/>
  <c r="BU9" i="15"/>
  <c r="BT9" i="15"/>
  <c r="BP9" i="15"/>
  <c r="BO9" i="15"/>
  <c r="BL9" i="15"/>
  <c r="BZ30" i="15"/>
  <c r="BY30" i="15"/>
  <c r="BX30" i="15"/>
  <c r="BW30" i="15"/>
  <c r="BV30" i="15"/>
  <c r="AY9" i="15"/>
  <c r="BU30" i="15" s="1"/>
  <c r="AU9" i="15"/>
  <c r="BQ30" i="15" s="1"/>
  <c r="BP30" i="15"/>
  <c r="BO30" i="15"/>
  <c r="BN30" i="15"/>
  <c r="BM30" i="15"/>
  <c r="BL30" i="15"/>
  <c r="AL9" i="15"/>
  <c r="CV9" i="15" s="1"/>
  <c r="CT9" i="15"/>
  <c r="CS9" i="15"/>
  <c r="AK9" i="15"/>
  <c r="CU9" i="15" s="1"/>
  <c r="CP9" i="15"/>
  <c r="CO9" i="15"/>
  <c r="AA9" i="15"/>
  <c r="CK9" i="15" s="1"/>
  <c r="CJ9" i="15"/>
  <c r="CI9" i="15"/>
  <c r="CH9" i="15"/>
  <c r="CG9" i="15"/>
  <c r="CF9" i="15"/>
  <c r="CE9" i="15"/>
  <c r="R9" i="15"/>
  <c r="CB9" i="15" s="1"/>
  <c r="Q9" i="15"/>
  <c r="CA9" i="15" s="1"/>
  <c r="BZ9" i="15"/>
  <c r="BX9" i="15"/>
  <c r="BV9" i="15"/>
  <c r="G9" i="15"/>
  <c r="BQ9" i="15" s="1"/>
  <c r="BN9" i="15"/>
  <c r="BM9" i="15"/>
  <c r="AO9" i="15"/>
  <c r="BK30" i="15" s="1"/>
  <c r="DQ8" i="15"/>
  <c r="DP8" i="15"/>
  <c r="DO8" i="15"/>
  <c r="DN8" i="15"/>
  <c r="DM8" i="15"/>
  <c r="DL8" i="15"/>
  <c r="DK8" i="15"/>
  <c r="DJ8" i="15"/>
  <c r="DH8" i="15"/>
  <c r="DG8" i="15"/>
  <c r="DF8" i="15"/>
  <c r="DE8" i="15"/>
  <c r="DD8" i="15"/>
  <c r="DC8" i="15"/>
  <c r="DB8" i="15"/>
  <c r="DA8" i="15"/>
  <c r="CZ8" i="15"/>
  <c r="CX8" i="15"/>
  <c r="CR8" i="15"/>
  <c r="CN8" i="15"/>
  <c r="CD8" i="15"/>
  <c r="BZ8" i="15"/>
  <c r="BX8" i="15"/>
  <c r="BV8" i="15"/>
  <c r="BT8" i="15"/>
  <c r="BP8" i="15"/>
  <c r="BM8" i="15"/>
  <c r="BL8" i="15"/>
  <c r="BZ29" i="15"/>
  <c r="BY29" i="15"/>
  <c r="BX29" i="15"/>
  <c r="BW29" i="15"/>
  <c r="BV29" i="15"/>
  <c r="AY8" i="15"/>
  <c r="BU29" i="15" s="1"/>
  <c r="BP29" i="15"/>
  <c r="BO29" i="15"/>
  <c r="BN29" i="15"/>
  <c r="BM29" i="15"/>
  <c r="BL29" i="15"/>
  <c r="AK8" i="15"/>
  <c r="CU8" i="15" s="1"/>
  <c r="CT8" i="15"/>
  <c r="CS8" i="15"/>
  <c r="AL8" i="15"/>
  <c r="CV8" i="15" s="1"/>
  <c r="CP8" i="15"/>
  <c r="CO8" i="15"/>
  <c r="AB8" i="15"/>
  <c r="CL8" i="15" s="1"/>
  <c r="AA8" i="15"/>
  <c r="CK8" i="15" s="1"/>
  <c r="CJ8" i="15"/>
  <c r="CI8" i="15"/>
  <c r="CH8" i="15"/>
  <c r="CG8" i="15"/>
  <c r="CF8" i="15"/>
  <c r="CE8" i="15"/>
  <c r="Q8" i="15"/>
  <c r="CA8" i="15" s="1"/>
  <c r="BY8" i="15"/>
  <c r="BW8" i="15"/>
  <c r="BU8" i="15"/>
  <c r="H8" i="15"/>
  <c r="BR8" i="15" s="1"/>
  <c r="BO8" i="15"/>
  <c r="BN8" i="15"/>
  <c r="AO8" i="15"/>
  <c r="BK29" i="15" s="1"/>
  <c r="DQ7" i="15"/>
  <c r="DP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S7" i="15"/>
  <c r="CO7" i="15"/>
  <c r="CN7" i="15"/>
  <c r="CD7" i="15"/>
  <c r="BY7" i="15"/>
  <c r="BW7" i="15"/>
  <c r="BT7" i="15"/>
  <c r="BN7" i="15"/>
  <c r="BM7" i="15"/>
  <c r="BZ28" i="15"/>
  <c r="BY28" i="15"/>
  <c r="BV28" i="15"/>
  <c r="AY7" i="15"/>
  <c r="BU28" i="15" s="1"/>
  <c r="AU7" i="15"/>
  <c r="BQ28" i="15" s="1"/>
  <c r="BP28" i="15"/>
  <c r="BM28" i="15"/>
  <c r="BL28" i="15"/>
  <c r="AK7" i="15"/>
  <c r="CU7" i="15" s="1"/>
  <c r="AL7" i="15"/>
  <c r="CV7" i="15" s="1"/>
  <c r="CQ7" i="15"/>
  <c r="AA7" i="15"/>
  <c r="CK7" i="15" s="1"/>
  <c r="CI7" i="15"/>
  <c r="CH7" i="15"/>
  <c r="AB7" i="15"/>
  <c r="CL7" i="15" s="1"/>
  <c r="CF7" i="15"/>
  <c r="CE7" i="15"/>
  <c r="R7" i="15"/>
  <c r="CB7" i="15" s="1"/>
  <c r="BZ7" i="15"/>
  <c r="BX7" i="15"/>
  <c r="BV7" i="15"/>
  <c r="BU7" i="15"/>
  <c r="G7" i="15"/>
  <c r="BQ7" i="15" s="1"/>
  <c r="BP7" i="15"/>
  <c r="BO7" i="15"/>
  <c r="H7" i="15"/>
  <c r="BR7" i="15" s="1"/>
  <c r="BL7" i="15"/>
  <c r="BK7" i="15"/>
  <c r="DQ6" i="15"/>
  <c r="DP6" i="15"/>
  <c r="DO6" i="15"/>
  <c r="DN6" i="15"/>
  <c r="DM6" i="15"/>
  <c r="DL6" i="15"/>
  <c r="DK6" i="15"/>
  <c r="DJ6" i="15"/>
  <c r="DI6" i="15"/>
  <c r="DH6" i="15"/>
  <c r="DG6" i="15"/>
  <c r="DF6" i="15"/>
  <c r="DE6" i="15"/>
  <c r="DD6" i="15"/>
  <c r="DC6" i="15"/>
  <c r="DB6" i="15"/>
  <c r="DA6" i="15"/>
  <c r="CZ6" i="15"/>
  <c r="CX6" i="15"/>
  <c r="CW6" i="15"/>
  <c r="CU6" i="15"/>
  <c r="CT6" i="15"/>
  <c r="CS6" i="15"/>
  <c r="CR6" i="15"/>
  <c r="CQ6" i="15"/>
  <c r="CP6" i="15"/>
  <c r="CN6" i="15"/>
  <c r="CM6" i="15"/>
  <c r="CL6" i="15"/>
  <c r="CJ6" i="15"/>
  <c r="CI6" i="15"/>
  <c r="CH6" i="15"/>
  <c r="CG6" i="15"/>
  <c r="CF6" i="15"/>
  <c r="CD6" i="15"/>
  <c r="CC6" i="15"/>
  <c r="CA6" i="15"/>
  <c r="BZ6" i="15"/>
  <c r="BY6" i="15"/>
  <c r="BX6" i="15"/>
  <c r="BW6" i="15"/>
  <c r="BV6" i="15"/>
  <c r="BT6" i="15"/>
  <c r="BS6" i="15"/>
  <c r="BR6" i="15"/>
  <c r="BP6" i="15"/>
  <c r="BO6" i="15"/>
  <c r="BN6" i="15"/>
  <c r="BM6" i="15"/>
  <c r="BL6" i="15"/>
  <c r="BK6" i="15"/>
  <c r="BF6" i="15"/>
  <c r="CB27" i="15" s="1"/>
  <c r="BE6" i="15"/>
  <c r="CA27" i="15" s="1"/>
  <c r="AV6" i="15"/>
  <c r="BR27" i="15" s="1"/>
  <c r="AU6" i="15"/>
  <c r="BQ27" i="15" s="1"/>
  <c r="AL6" i="15"/>
  <c r="CV6" i="15" s="1"/>
  <c r="AK6" i="15"/>
  <c r="AE6" i="15"/>
  <c r="CO6" i="15" s="1"/>
  <c r="AB6" i="15"/>
  <c r="AA6" i="15"/>
  <c r="CK6" i="15" s="1"/>
  <c r="U6" i="15"/>
  <c r="CE6" i="15" s="1"/>
  <c r="R6" i="15"/>
  <c r="CB6" i="15" s="1"/>
  <c r="Q6" i="15"/>
  <c r="BU6" i="15"/>
  <c r="H6" i="15"/>
  <c r="G6" i="15"/>
  <c r="BQ6" i="15" s="1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T5" i="15"/>
  <c r="CS5" i="15"/>
  <c r="CR5" i="15"/>
  <c r="CQ5" i="15"/>
  <c r="CP5" i="15"/>
  <c r="CN5" i="15"/>
  <c r="CM5" i="15"/>
  <c r="CJ5" i="15"/>
  <c r="CI5" i="15"/>
  <c r="CH5" i="15"/>
  <c r="CG5" i="15"/>
  <c r="CF5" i="15"/>
  <c r="CD5" i="15"/>
  <c r="CC5" i="15"/>
  <c r="CB5" i="15"/>
  <c r="CA5" i="15"/>
  <c r="BZ5" i="15"/>
  <c r="BY5" i="15"/>
  <c r="BX5" i="15"/>
  <c r="BW5" i="15"/>
  <c r="BV5" i="15"/>
  <c r="BT5" i="15"/>
  <c r="BS5" i="15"/>
  <c r="BQ5" i="15"/>
  <c r="BP5" i="15"/>
  <c r="BO5" i="15"/>
  <c r="BN5" i="15"/>
  <c r="BM5" i="15"/>
  <c r="BL5" i="15"/>
  <c r="BK5" i="15"/>
  <c r="BF5" i="15"/>
  <c r="CB26" i="15" s="1"/>
  <c r="BE5" i="15"/>
  <c r="CA26" i="15" s="1"/>
  <c r="AV5" i="15"/>
  <c r="BR26" i="15" s="1"/>
  <c r="AU5" i="15"/>
  <c r="BQ26" i="15" s="1"/>
  <c r="AL5" i="15"/>
  <c r="CV5" i="15" s="1"/>
  <c r="AK5" i="15"/>
  <c r="CU5" i="15" s="1"/>
  <c r="AB5" i="15"/>
  <c r="CL5" i="15" s="1"/>
  <c r="AA5" i="15"/>
  <c r="CK5" i="15" s="1"/>
  <c r="U5" i="15"/>
  <c r="CE5" i="15" s="1"/>
  <c r="R5" i="15"/>
  <c r="Q5" i="15"/>
  <c r="BU5" i="15"/>
  <c r="H5" i="15"/>
  <c r="BR5" i="15" s="1"/>
  <c r="G5" i="15"/>
  <c r="DQ4" i="15"/>
  <c r="DP4" i="15"/>
  <c r="DO4" i="15"/>
  <c r="DN4" i="15"/>
  <c r="DM4" i="15"/>
  <c r="DL4" i="15"/>
  <c r="DK4" i="15"/>
  <c r="DJ4" i="15"/>
  <c r="DI4" i="15"/>
  <c r="DH4" i="15"/>
  <c r="DG4" i="15"/>
  <c r="DF4" i="15"/>
  <c r="DE4" i="15"/>
  <c r="DD4" i="15"/>
  <c r="DC4" i="15"/>
  <c r="DB4" i="15"/>
  <c r="DA4" i="15"/>
  <c r="CZ4" i="15"/>
  <c r="CY4" i="15"/>
  <c r="CX4" i="15"/>
  <c r="CW4" i="15"/>
  <c r="CV4" i="15"/>
  <c r="CU4" i="15"/>
  <c r="CT4" i="15"/>
  <c r="CS4" i="15"/>
  <c r="CR4" i="15"/>
  <c r="CQ4" i="15"/>
  <c r="CP4" i="15"/>
  <c r="CO4" i="15"/>
  <c r="CN4" i="15"/>
  <c r="CM4" i="15"/>
  <c r="CL4" i="15"/>
  <c r="CK4" i="15"/>
  <c r="CJ4" i="15"/>
  <c r="CI4" i="15"/>
  <c r="CH4" i="15"/>
  <c r="CG4" i="15"/>
  <c r="CF4" i="15"/>
  <c r="CE4" i="15"/>
  <c r="CD4" i="15"/>
  <c r="CC4" i="15"/>
  <c r="CB4" i="15"/>
  <c r="CA4" i="15"/>
  <c r="BZ4" i="15"/>
  <c r="BY4" i="15"/>
  <c r="BX4" i="15"/>
  <c r="BW4" i="15"/>
  <c r="BV4" i="15"/>
  <c r="BU4" i="15"/>
  <c r="BT4" i="15"/>
  <c r="BS4" i="15"/>
  <c r="BR4" i="15"/>
  <c r="BQ4" i="15"/>
  <c r="BP4" i="15"/>
  <c r="BO4" i="15"/>
  <c r="BN4" i="15"/>
  <c r="BM4" i="15"/>
  <c r="BL4" i="15"/>
  <c r="BK4" i="15"/>
  <c r="DQ3" i="15"/>
  <c r="DP3" i="15"/>
  <c r="DO3" i="15"/>
  <c r="DN3" i="15"/>
  <c r="DM3" i="15"/>
  <c r="DL3" i="15"/>
  <c r="DK3" i="15"/>
  <c r="DJ3" i="15"/>
  <c r="DI3" i="15"/>
  <c r="DH3" i="15"/>
  <c r="DG3" i="15"/>
  <c r="DF3" i="15"/>
  <c r="DE3" i="15"/>
  <c r="DD3" i="15"/>
  <c r="DC3" i="15"/>
  <c r="DB3" i="15"/>
  <c r="DA3" i="15"/>
  <c r="CZ3" i="15"/>
  <c r="CY3" i="15"/>
  <c r="CX3" i="15"/>
  <c r="CW3" i="15"/>
  <c r="CV3" i="15"/>
  <c r="CU3" i="15"/>
  <c r="CT3" i="15"/>
  <c r="CS3" i="15"/>
  <c r="CR3" i="15"/>
  <c r="CQ3" i="15"/>
  <c r="CP3" i="15"/>
  <c r="CO3" i="15"/>
  <c r="CN3" i="15"/>
  <c r="CM3" i="15"/>
  <c r="CL3" i="15"/>
  <c r="CK3" i="15"/>
  <c r="CJ3" i="15"/>
  <c r="CI3" i="15"/>
  <c r="CH3" i="15"/>
  <c r="CG3" i="15"/>
  <c r="CF3" i="15"/>
  <c r="CE3" i="15"/>
  <c r="CD3" i="15"/>
  <c r="CC3" i="15"/>
  <c r="CB3" i="15"/>
  <c r="CA3" i="15"/>
  <c r="BZ3" i="15"/>
  <c r="BY3" i="15"/>
  <c r="BX3" i="15"/>
  <c r="BW3" i="15"/>
  <c r="BV3" i="15"/>
  <c r="BU3" i="15"/>
  <c r="BT3" i="15"/>
  <c r="BS3" i="15"/>
  <c r="BR3" i="15"/>
  <c r="BQ3" i="15"/>
  <c r="BP3" i="15"/>
  <c r="BO3" i="15"/>
  <c r="BN3" i="15"/>
  <c r="BM3" i="15"/>
  <c r="BL3" i="15"/>
  <c r="BK3" i="15"/>
  <c r="DQ2" i="15"/>
  <c r="DP2" i="15"/>
  <c r="DO2" i="15"/>
  <c r="DN2" i="15"/>
  <c r="DM2" i="15"/>
  <c r="DL2" i="15"/>
  <c r="DK2" i="15"/>
  <c r="DJ2" i="15"/>
  <c r="DI2" i="15"/>
  <c r="DH2" i="15"/>
  <c r="DG2" i="15"/>
  <c r="DF2" i="15"/>
  <c r="DE2" i="15"/>
  <c r="DD2" i="15"/>
  <c r="DC2" i="15"/>
  <c r="DB2" i="15"/>
  <c r="DA2" i="15"/>
  <c r="CZ2" i="15"/>
  <c r="CY2" i="15"/>
  <c r="CX2" i="15"/>
  <c r="CW2" i="15"/>
  <c r="CV2" i="15"/>
  <c r="CU2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R125" i="3" l="1"/>
  <c r="Q125" i="3"/>
  <c r="P125" i="3"/>
  <c r="O125" i="3"/>
  <c r="N125" i="3"/>
  <c r="H125" i="3"/>
  <c r="F125" i="3"/>
  <c r="S111" i="3"/>
  <c r="Q111" i="3"/>
  <c r="I111" i="3"/>
  <c r="F111" i="3"/>
  <c r="CM15" i="15"/>
  <c r="BS10" i="15"/>
  <c r="CW7" i="15"/>
  <c r="CC15" i="15"/>
  <c r="CW15" i="15"/>
  <c r="BS7" i="15"/>
  <c r="CC31" i="15"/>
  <c r="BS32" i="15"/>
  <c r="CW12" i="15"/>
  <c r="CM13" i="15"/>
  <c r="BS15" i="15"/>
  <c r="CC7" i="15"/>
  <c r="BS8" i="15"/>
  <c r="CC32" i="15"/>
  <c r="BS33" i="15"/>
  <c r="CW13" i="15"/>
  <c r="CW18" i="15"/>
  <c r="CM7" i="15"/>
  <c r="CC8" i="15"/>
  <c r="BS9" i="15"/>
  <c r="CC33" i="15"/>
  <c r="BS34" i="15"/>
  <c r="BS14" i="15"/>
  <c r="CC16" i="15"/>
  <c r="BS35" i="15"/>
  <c r="CW70" i="15"/>
  <c r="BS28" i="15"/>
  <c r="CW8" i="15"/>
  <c r="CM9" i="15"/>
  <c r="CC10" i="15"/>
  <c r="BS11" i="15"/>
  <c r="CW16" i="15"/>
  <c r="CW9" i="15"/>
  <c r="CM10" i="15"/>
  <c r="CC11" i="15"/>
  <c r="BS12" i="15"/>
  <c r="BS17" i="15"/>
  <c r="CW28" i="15"/>
  <c r="CC29" i="15"/>
  <c r="BS30" i="15"/>
  <c r="CW10" i="15"/>
  <c r="CM11" i="15"/>
  <c r="CC12" i="15"/>
  <c r="BS13" i="15"/>
  <c r="CW17" i="15"/>
  <c r="CM72" i="15"/>
  <c r="CW72" i="15"/>
  <c r="CM16" i="15"/>
  <c r="CC17" i="15"/>
  <c r="BS18" i="15"/>
  <c r="CM28" i="15"/>
  <c r="CW29" i="15"/>
  <c r="CM39" i="15"/>
  <c r="CW31" i="15"/>
  <c r="CC38" i="15"/>
  <c r="BS39" i="15"/>
  <c r="CM70" i="15"/>
  <c r="CM54" i="15"/>
  <c r="CW33" i="15"/>
  <c r="CM34" i="15"/>
  <c r="CW79" i="15"/>
  <c r="CM80" i="15"/>
  <c r="CM73" i="15"/>
  <c r="CW34" i="15"/>
  <c r="CM35" i="15"/>
  <c r="CW80" i="15"/>
  <c r="CM81" i="15"/>
  <c r="CW51" i="15"/>
  <c r="CW36" i="15"/>
  <c r="CM37" i="15"/>
  <c r="CM50" i="15"/>
  <c r="CW37" i="15"/>
  <c r="CM38" i="15"/>
  <c r="CW38" i="15"/>
  <c r="CM32" i="15"/>
  <c r="CW77" i="15"/>
  <c r="CM78" i="15"/>
  <c r="CW39" i="15"/>
  <c r="DQ49" i="15"/>
  <c r="CW52" i="15"/>
  <c r="DQ53" i="15"/>
  <c r="CM51" i="15"/>
  <c r="DG52" i="15"/>
  <c r="CM55" i="15"/>
  <c r="CW56" i="15"/>
  <c r="CM57" i="15"/>
  <c r="CW59" i="15"/>
  <c r="CW60" i="15"/>
  <c r="CW50" i="15"/>
  <c r="DQ51" i="15"/>
  <c r="CW54" i="15"/>
  <c r="DQ55" i="15"/>
  <c r="CM58" i="15"/>
  <c r="CM60" i="15"/>
  <c r="CM49" i="15"/>
  <c r="DG50" i="15"/>
  <c r="CM53" i="15"/>
  <c r="DG54" i="15"/>
  <c r="CW49" i="15"/>
  <c r="DQ50" i="15"/>
  <c r="CW53" i="15"/>
  <c r="DQ54" i="15"/>
  <c r="DG56" i="15"/>
  <c r="CW58" i="15"/>
  <c r="DQ59" i="15"/>
  <c r="CW57" i="15"/>
  <c r="DQ58" i="15"/>
  <c r="DQ57" i="15"/>
  <c r="AE5" i="15"/>
  <c r="CO5" i="15" s="1"/>
  <c r="AO6" i="15"/>
  <c r="Q7" i="15"/>
  <c r="CA7" i="15" s="1"/>
  <c r="BN28" i="15"/>
  <c r="BW28" i="15"/>
  <c r="CJ7" i="15"/>
  <c r="CR7" i="15"/>
  <c r="G8" i="15"/>
  <c r="BQ8" i="15" s="1"/>
  <c r="BK8" i="15"/>
  <c r="CQ8" i="15"/>
  <c r="BF10" i="15"/>
  <c r="CB31" i="15" s="1"/>
  <c r="AV11" i="15"/>
  <c r="BR32" i="15" s="1"/>
  <c r="BE11" i="15"/>
  <c r="CA32" i="15" s="1"/>
  <c r="BX11" i="15"/>
  <c r="AL12" i="15"/>
  <c r="CV12" i="15" s="1"/>
  <c r="AU12" i="15"/>
  <c r="BQ33" i="15" s="1"/>
  <c r="BW12" i="15"/>
  <c r="AK13" i="15"/>
  <c r="CU13" i="15" s="1"/>
  <c r="BO28" i="15"/>
  <c r="BX28" i="15"/>
  <c r="BK9" i="15"/>
  <c r="CH10" i="15"/>
  <c r="AO11" i="15"/>
  <c r="BK32" i="15" s="1"/>
  <c r="BF11" i="15"/>
  <c r="CB32" i="15" s="1"/>
  <c r="CG11" i="15"/>
  <c r="AV12" i="15"/>
  <c r="BR33" i="15" s="1"/>
  <c r="BE12" i="15"/>
  <c r="CA33" i="15" s="1"/>
  <c r="AL13" i="15"/>
  <c r="CV13" i="15" s="1"/>
  <c r="BV36" i="15"/>
  <c r="CT7" i="15"/>
  <c r="R8" i="15"/>
  <c r="CB8" i="15" s="1"/>
  <c r="H9" i="15"/>
  <c r="BR9" i="15" s="1"/>
  <c r="CR9" i="15"/>
  <c r="CQ10" i="15"/>
  <c r="AO12" i="15"/>
  <c r="BK33" i="15" s="1"/>
  <c r="BF12" i="15"/>
  <c r="CB33" i="15" s="1"/>
  <c r="AV13" i="15"/>
  <c r="BR34" i="15" s="1"/>
  <c r="BE13" i="15"/>
  <c r="CA34" i="15" s="1"/>
  <c r="H14" i="15"/>
  <c r="BR14" i="15" s="1"/>
  <c r="BW36" i="15"/>
  <c r="BF15" i="15"/>
  <c r="CB36" i="15" s="1"/>
  <c r="BL10" i="15"/>
  <c r="CQ11" i="15"/>
  <c r="AO13" i="15"/>
  <c r="BK34" i="15" s="1"/>
  <c r="BF13" i="15"/>
  <c r="CB34" i="15" s="1"/>
  <c r="R14" i="15"/>
  <c r="CB14" i="15" s="1"/>
  <c r="AV14" i="15"/>
  <c r="BR35" i="15" s="1"/>
  <c r="BE14" i="15"/>
  <c r="CA35" i="15" s="1"/>
  <c r="CH15" i="15"/>
  <c r="AA15" i="15"/>
  <c r="CK15" i="15" s="1"/>
  <c r="BX37" i="15"/>
  <c r="BF16" i="15"/>
  <c r="CB37" i="15" s="1"/>
  <c r="AO5" i="15"/>
  <c r="AV7" i="15"/>
  <c r="BR28" i="15" s="1"/>
  <c r="BE7" i="15"/>
  <c r="CA28" i="15" s="1"/>
  <c r="AU8" i="15"/>
  <c r="BQ29" i="15" s="1"/>
  <c r="AB9" i="15"/>
  <c r="CL9" i="15" s="1"/>
  <c r="R10" i="15"/>
  <c r="CB10" i="15" s="1"/>
  <c r="G12" i="15"/>
  <c r="BQ12" i="15" s="1"/>
  <c r="BF14" i="15"/>
  <c r="CB35" i="15" s="1"/>
  <c r="BK16" i="15"/>
  <c r="AO16" i="15"/>
  <c r="BK37" i="15" s="1"/>
  <c r="BM37" i="15"/>
  <c r="AV16" i="15"/>
  <c r="BR37" i="15" s="1"/>
  <c r="AU16" i="15"/>
  <c r="BQ37" i="15" s="1"/>
  <c r="AO7" i="15"/>
  <c r="BK28" i="15" s="1"/>
  <c r="BF7" i="15"/>
  <c r="CB28" i="15" s="1"/>
  <c r="CG7" i="15"/>
  <c r="AV8" i="15"/>
  <c r="BR29" i="15" s="1"/>
  <c r="BE8" i="15"/>
  <c r="CA29" i="15" s="1"/>
  <c r="BV14" i="15"/>
  <c r="CF15" i="15"/>
  <c r="CP7" i="15"/>
  <c r="BF8" i="15"/>
  <c r="CB29" i="15" s="1"/>
  <c r="AV9" i="15"/>
  <c r="BR30" i="15" s="1"/>
  <c r="BE9" i="15"/>
  <c r="CA30" i="15" s="1"/>
  <c r="AU10" i="15"/>
  <c r="BQ31" i="15" s="1"/>
  <c r="H13" i="15"/>
  <c r="BR13" i="15" s="1"/>
  <c r="BV35" i="15"/>
  <c r="G15" i="15"/>
  <c r="BQ15" i="15" s="1"/>
  <c r="Q15" i="15"/>
  <c r="CA15" i="15" s="1"/>
  <c r="AB15" i="15"/>
  <c r="CL15" i="15" s="1"/>
  <c r="AU15" i="15"/>
  <c r="BQ36" i="15" s="1"/>
  <c r="BE15" i="15"/>
  <c r="CA36" i="15" s="1"/>
  <c r="BV15" i="15"/>
  <c r="BF9" i="15"/>
  <c r="CB30" i="15" s="1"/>
  <c r="AV10" i="15"/>
  <c r="BR31" i="15" s="1"/>
  <c r="BE10" i="15"/>
  <c r="CA31" i="15" s="1"/>
  <c r="CG14" i="15"/>
  <c r="CR14" i="15"/>
  <c r="H15" i="15"/>
  <c r="BR15" i="15" s="1"/>
  <c r="AV15" i="15"/>
  <c r="BR36" i="15" s="1"/>
  <c r="BW15" i="15"/>
  <c r="AO17" i="15"/>
  <c r="BK38" i="15" s="1"/>
  <c r="BK17" i="15"/>
  <c r="Q16" i="15"/>
  <c r="CA16" i="15" s="1"/>
  <c r="G17" i="15"/>
  <c r="BQ17" i="15" s="1"/>
  <c r="CQ17" i="15"/>
  <c r="CP18" i="15"/>
  <c r="BE21" i="15"/>
  <c r="DO21" i="15" s="1"/>
  <c r="CG21" i="15"/>
  <c r="AY26" i="15"/>
  <c r="CO68" i="15" s="1"/>
  <c r="AG40" i="15"/>
  <c r="AY28" i="15"/>
  <c r="CO70" i="15" s="1"/>
  <c r="CP28" i="15"/>
  <c r="AO29" i="15"/>
  <c r="BF29" i="15"/>
  <c r="CV71" i="15" s="1"/>
  <c r="CQ29" i="15"/>
  <c r="H30" i="15"/>
  <c r="CL30" i="15" s="1"/>
  <c r="Q30" i="15"/>
  <c r="CU30" i="15" s="1"/>
  <c r="AH40" i="15"/>
  <c r="DL19" i="15" s="1"/>
  <c r="CG70" i="15"/>
  <c r="CP70" i="15"/>
  <c r="R30" i="15"/>
  <c r="CV30" i="15" s="1"/>
  <c r="AA30" i="15"/>
  <c r="DE9" i="15" s="1"/>
  <c r="AK30" i="15"/>
  <c r="DO9" i="15" s="1"/>
  <c r="AU30" i="15"/>
  <c r="CK72" i="15" s="1"/>
  <c r="CR18" i="15"/>
  <c r="CQ21" i="15"/>
  <c r="AO27" i="15"/>
  <c r="CH70" i="15"/>
  <c r="CQ70" i="15"/>
  <c r="G29" i="15"/>
  <c r="CK29" i="15" s="1"/>
  <c r="CO30" i="15"/>
  <c r="AL16" i="15"/>
  <c r="CV16" i="15" s="1"/>
  <c r="AB17" i="15"/>
  <c r="CL17" i="15" s="1"/>
  <c r="AK17" i="15"/>
  <c r="CU17" i="15" s="1"/>
  <c r="R18" i="15"/>
  <c r="CB18" i="15" s="1"/>
  <c r="AA18" i="15"/>
  <c r="CK18" i="15" s="1"/>
  <c r="AA21" i="15"/>
  <c r="CK21" i="15" s="1"/>
  <c r="CI70" i="15"/>
  <c r="CR70" i="15"/>
  <c r="H29" i="15"/>
  <c r="CL29" i="15" s="1"/>
  <c r="Q29" i="15"/>
  <c r="CU29" i="15" s="1"/>
  <c r="U30" i="15"/>
  <c r="CY9" i="15" s="1"/>
  <c r="AO30" i="15"/>
  <c r="BE16" i="15"/>
  <c r="CA37" i="15" s="1"/>
  <c r="AU17" i="15"/>
  <c r="BQ38" i="15" s="1"/>
  <c r="AB18" i="15"/>
  <c r="CL18" i="15" s="1"/>
  <c r="BM21" i="15"/>
  <c r="U27" i="15"/>
  <c r="CY6" i="15" s="1"/>
  <c r="AK28" i="15"/>
  <c r="DO7" i="15" s="1"/>
  <c r="CJ70" i="15"/>
  <c r="CS70" i="15"/>
  <c r="CT28" i="15"/>
  <c r="H31" i="15"/>
  <c r="CL31" i="15" s="1"/>
  <c r="Q31" i="15"/>
  <c r="CU31" i="15" s="1"/>
  <c r="AV17" i="15"/>
  <c r="BR38" i="15" s="1"/>
  <c r="BE17" i="15"/>
  <c r="CA38" i="15" s="1"/>
  <c r="AU18" i="15"/>
  <c r="BQ39" i="15" s="1"/>
  <c r="G21" i="15"/>
  <c r="BQ21" i="15" s="1"/>
  <c r="R21" i="15"/>
  <c r="CB21" i="15" s="1"/>
  <c r="AC40" i="15"/>
  <c r="DG19" i="15" s="1"/>
  <c r="CT70" i="15"/>
  <c r="CQ72" i="15"/>
  <c r="BE30" i="15"/>
  <c r="CU72" i="15" s="1"/>
  <c r="BF17" i="15"/>
  <c r="CB38" i="15" s="1"/>
  <c r="AV18" i="15"/>
  <c r="BR39" i="15" s="1"/>
  <c r="BE18" i="15"/>
  <c r="CA39" i="15" s="1"/>
  <c r="CO27" i="15"/>
  <c r="AV28" i="15"/>
  <c r="CL70" i="15" s="1"/>
  <c r="U29" i="15"/>
  <c r="CY8" i="15" s="1"/>
  <c r="CO31" i="15"/>
  <c r="AO31" i="15"/>
  <c r="U31" i="15"/>
  <c r="CY10" i="15" s="1"/>
  <c r="AE31" i="15"/>
  <c r="DI10" i="15" s="1"/>
  <c r="BF18" i="15"/>
  <c r="CB39" i="15" s="1"/>
  <c r="AF40" i="15"/>
  <c r="DJ19" i="15" s="1"/>
  <c r="BF28" i="15"/>
  <c r="CV70" i="15" s="1"/>
  <c r="CG28" i="15"/>
  <c r="AE29" i="15"/>
  <c r="DI8" i="15" s="1"/>
  <c r="AV30" i="15"/>
  <c r="CL72" i="15" s="1"/>
  <c r="AU31" i="15"/>
  <c r="CK73" i="15" s="1"/>
  <c r="R33" i="15"/>
  <c r="CV33" i="15" s="1"/>
  <c r="H34" i="15"/>
  <c r="CL34" i="15" s="1"/>
  <c r="Q34" i="15"/>
  <c r="CU34" i="15" s="1"/>
  <c r="G35" i="15"/>
  <c r="CK35" i="15" s="1"/>
  <c r="AO37" i="15"/>
  <c r="BF37" i="15"/>
  <c r="CV79" i="15" s="1"/>
  <c r="CG37" i="15"/>
  <c r="CO37" i="15"/>
  <c r="AE38" i="15"/>
  <c r="DI17" i="15" s="1"/>
  <c r="AV38" i="15"/>
  <c r="CL80" i="15" s="1"/>
  <c r="BE38" i="15"/>
  <c r="CU80" i="15" s="1"/>
  <c r="U39" i="15"/>
  <c r="CY18" i="15" s="1"/>
  <c r="AU39" i="15"/>
  <c r="CK81" i="15" s="1"/>
  <c r="CF39" i="15"/>
  <c r="CQ39" i="15"/>
  <c r="BF38" i="15"/>
  <c r="CV80" i="15" s="1"/>
  <c r="CG38" i="15"/>
  <c r="CO38" i="15"/>
  <c r="CH39" i="15"/>
  <c r="BF31" i="15"/>
  <c r="CV73" i="15" s="1"/>
  <c r="AV32" i="15"/>
  <c r="CL74" i="15" s="1"/>
  <c r="BE32" i="15"/>
  <c r="CU74" i="15" s="1"/>
  <c r="U33" i="15"/>
  <c r="CY12" i="15" s="1"/>
  <c r="AU33" i="15"/>
  <c r="CK75" i="15" s="1"/>
  <c r="CQ37" i="15"/>
  <c r="AY38" i="15"/>
  <c r="CO80" i="15" s="1"/>
  <c r="AO39" i="15"/>
  <c r="BF39" i="15"/>
  <c r="CV81" i="15" s="1"/>
  <c r="AO32" i="15"/>
  <c r="BF32" i="15"/>
  <c r="CV74" i="15" s="1"/>
  <c r="CG32" i="15"/>
  <c r="AE33" i="15"/>
  <c r="DI12" i="15" s="1"/>
  <c r="AV33" i="15"/>
  <c r="CL75" i="15" s="1"/>
  <c r="BE33" i="15"/>
  <c r="CU75" i="15" s="1"/>
  <c r="U34" i="15"/>
  <c r="CY13" i="15" s="1"/>
  <c r="AU34" i="15"/>
  <c r="CK76" i="15" s="1"/>
  <c r="CY53" i="15"/>
  <c r="AY53" i="15"/>
  <c r="DI53" i="15" s="1"/>
  <c r="AO33" i="15"/>
  <c r="BF33" i="15"/>
  <c r="CV75" i="15" s="1"/>
  <c r="CG33" i="15"/>
  <c r="AE34" i="15"/>
  <c r="DI13" i="15" s="1"/>
  <c r="AV34" i="15"/>
  <c r="CL76" i="15" s="1"/>
  <c r="BE34" i="15"/>
  <c r="CU76" i="15" s="1"/>
  <c r="AU35" i="15"/>
  <c r="CK77" i="15" s="1"/>
  <c r="CR38" i="15"/>
  <c r="G39" i="15"/>
  <c r="CK39" i="15" s="1"/>
  <c r="Q42" i="15"/>
  <c r="CA42" i="15" s="1"/>
  <c r="G32" i="15"/>
  <c r="CK32" i="15" s="1"/>
  <c r="AO34" i="15"/>
  <c r="BF34" i="15"/>
  <c r="CV76" i="15" s="1"/>
  <c r="AV35" i="15"/>
  <c r="CL77" i="15" s="1"/>
  <c r="BE35" i="15"/>
  <c r="CU77" i="15" s="1"/>
  <c r="U36" i="15"/>
  <c r="CY15" i="15" s="1"/>
  <c r="AU36" i="15"/>
  <c r="CK78" i="15" s="1"/>
  <c r="AK37" i="15"/>
  <c r="DO16" i="15" s="1"/>
  <c r="AA38" i="15"/>
  <c r="DE17" i="15" s="1"/>
  <c r="Q39" i="15"/>
  <c r="CU39" i="15" s="1"/>
  <c r="G42" i="15"/>
  <c r="BQ42" i="15" s="1"/>
  <c r="R42" i="15"/>
  <c r="CB42" i="15" s="1"/>
  <c r="CY48" i="15"/>
  <c r="AY48" i="15"/>
  <c r="DI48" i="15" s="1"/>
  <c r="AY52" i="15"/>
  <c r="DI52" i="15" s="1"/>
  <c r="CY52" i="15"/>
  <c r="BF35" i="15"/>
  <c r="CV77" i="15" s="1"/>
  <c r="AE36" i="15"/>
  <c r="DI15" i="15" s="1"/>
  <c r="AV36" i="15"/>
  <c r="CL78" i="15" s="1"/>
  <c r="BE36" i="15"/>
  <c r="CU78" i="15" s="1"/>
  <c r="U37" i="15"/>
  <c r="CY16" i="15" s="1"/>
  <c r="AU37" i="15"/>
  <c r="CK79" i="15" s="1"/>
  <c r="H42" i="15"/>
  <c r="BR42" i="15" s="1"/>
  <c r="CY49" i="15"/>
  <c r="AY49" i="15"/>
  <c r="DI49" i="15" s="1"/>
  <c r="AO36" i="15"/>
  <c r="BF36" i="15"/>
  <c r="CV78" i="15" s="1"/>
  <c r="AV37" i="15"/>
  <c r="CL79" i="15" s="1"/>
  <c r="BE37" i="15"/>
  <c r="CU79" i="15" s="1"/>
  <c r="AU38" i="15"/>
  <c r="CK80" i="15" s="1"/>
  <c r="CY55" i="15"/>
  <c r="AY55" i="15"/>
  <c r="DI55" i="15" s="1"/>
  <c r="BE42" i="15"/>
  <c r="DO42" i="15" s="1"/>
  <c r="CG42" i="15"/>
  <c r="U48" i="15"/>
  <c r="CE48" i="15" s="1"/>
  <c r="E61" i="15"/>
  <c r="DC40" i="15" s="1"/>
  <c r="G50" i="15"/>
  <c r="DE29" i="15" s="1"/>
  <c r="AA51" i="15"/>
  <c r="CK51" i="15" s="1"/>
  <c r="AU52" i="15"/>
  <c r="DE52" i="15" s="1"/>
  <c r="BF53" i="15"/>
  <c r="DP53" i="15" s="1"/>
  <c r="G54" i="15"/>
  <c r="DE33" i="15" s="1"/>
  <c r="AA55" i="15"/>
  <c r="CK55" i="15" s="1"/>
  <c r="CG55" i="15"/>
  <c r="F61" i="15"/>
  <c r="DD40" i="15" s="1"/>
  <c r="O61" i="15"/>
  <c r="DM40" i="15" s="1"/>
  <c r="Q50" i="15"/>
  <c r="DO29" i="15" s="1"/>
  <c r="AB51" i="15"/>
  <c r="CL51" i="15" s="1"/>
  <c r="AK51" i="15"/>
  <c r="CU51" i="15" s="1"/>
  <c r="AV52" i="15"/>
  <c r="DF52" i="15" s="1"/>
  <c r="BE52" i="15"/>
  <c r="DO52" i="15" s="1"/>
  <c r="Q54" i="15"/>
  <c r="DO33" i="15" s="1"/>
  <c r="AK55" i="15"/>
  <c r="CU55" i="15" s="1"/>
  <c r="AK42" i="15"/>
  <c r="CU42" i="15" s="1"/>
  <c r="AV42" i="15"/>
  <c r="DF42" i="15" s="1"/>
  <c r="CQ42" i="15"/>
  <c r="G49" i="15"/>
  <c r="DE28" i="15" s="1"/>
  <c r="P61" i="15"/>
  <c r="DN40" i="15" s="1"/>
  <c r="DJ49" i="15"/>
  <c r="AA50" i="15"/>
  <c r="CK50" i="15" s="1"/>
  <c r="CF50" i="15"/>
  <c r="AL51" i="15"/>
  <c r="CV51" i="15" s="1"/>
  <c r="AU51" i="15"/>
  <c r="DE51" i="15" s="1"/>
  <c r="CP51" i="15"/>
  <c r="BF52" i="15"/>
  <c r="DP52" i="15" s="1"/>
  <c r="CR52" i="15"/>
  <c r="G53" i="15"/>
  <c r="DE32" i="15" s="1"/>
  <c r="AA54" i="15"/>
  <c r="CK54" i="15" s="1"/>
  <c r="CF54" i="15"/>
  <c r="AL55" i="15"/>
  <c r="CV55" i="15" s="1"/>
  <c r="AU55" i="15"/>
  <c r="DE55" i="15" s="1"/>
  <c r="AE48" i="15"/>
  <c r="CO48" i="15" s="1"/>
  <c r="DK49" i="15"/>
  <c r="AB50" i="15"/>
  <c r="CL50" i="15" s="1"/>
  <c r="AV51" i="15"/>
  <c r="DF51" i="15" s="1"/>
  <c r="BE51" i="15"/>
  <c r="DO51" i="15" s="1"/>
  <c r="CY51" i="15"/>
  <c r="AB54" i="15"/>
  <c r="CL54" i="15" s="1"/>
  <c r="AV55" i="15"/>
  <c r="DF55" i="15" s="1"/>
  <c r="I61" i="15"/>
  <c r="DG40" i="15" s="1"/>
  <c r="DL49" i="15"/>
  <c r="DL53" i="15"/>
  <c r="CY56" i="15"/>
  <c r="AY56" i="15"/>
  <c r="DI56" i="15" s="1"/>
  <c r="CF56" i="15"/>
  <c r="AY57" i="15"/>
  <c r="DI57" i="15" s="1"/>
  <c r="CY57" i="15"/>
  <c r="CY60" i="15"/>
  <c r="AY60" i="15"/>
  <c r="DI60" i="15" s="1"/>
  <c r="B61" i="15"/>
  <c r="CZ40" i="15" s="1"/>
  <c r="S61" i="15"/>
  <c r="DQ40" i="15" s="1"/>
  <c r="DM49" i="15"/>
  <c r="CG56" i="15"/>
  <c r="AB56" i="15"/>
  <c r="CL56" i="15" s="1"/>
  <c r="AA56" i="15"/>
  <c r="CK56" i="15" s="1"/>
  <c r="C61" i="15"/>
  <c r="L61" i="15"/>
  <c r="DJ40" i="15" s="1"/>
  <c r="CH49" i="15"/>
  <c r="DN49" i="15"/>
  <c r="R56" i="15"/>
  <c r="DP35" i="15" s="1"/>
  <c r="Q56" i="15"/>
  <c r="DO35" i="15" s="1"/>
  <c r="AY47" i="15"/>
  <c r="DI47" i="15" s="1"/>
  <c r="D61" i="15"/>
  <c r="DB40" i="15" s="1"/>
  <c r="M61" i="15"/>
  <c r="BE49" i="15"/>
  <c r="DO49" i="15" s="1"/>
  <c r="CI49" i="15"/>
  <c r="CQ49" i="15"/>
  <c r="R58" i="15"/>
  <c r="DP37" i="15" s="1"/>
  <c r="AA58" i="15"/>
  <c r="CK58" i="15" s="1"/>
  <c r="CF58" i="15"/>
  <c r="AL59" i="15"/>
  <c r="CV59" i="15" s="1"/>
  <c r="AU59" i="15"/>
  <c r="DE59" i="15" s="1"/>
  <c r="CP59" i="15"/>
  <c r="BF60" i="15"/>
  <c r="DP60" i="15" s="1"/>
  <c r="BE63" i="15"/>
  <c r="Q57" i="15"/>
  <c r="DO36" i="15" s="1"/>
  <c r="AB58" i="15"/>
  <c r="CL58" i="15" s="1"/>
  <c r="AK58" i="15"/>
  <c r="CU58" i="15" s="1"/>
  <c r="AV59" i="15"/>
  <c r="DF59" i="15" s="1"/>
  <c r="CQ59" i="15"/>
  <c r="DA60" i="15"/>
  <c r="AU63" i="15"/>
  <c r="DB56" i="15"/>
  <c r="AA57" i="15"/>
  <c r="CK57" i="15" s="1"/>
  <c r="CF57" i="15"/>
  <c r="DL57" i="15"/>
  <c r="AL58" i="15"/>
  <c r="CV58" i="15" s="1"/>
  <c r="AK63" i="15"/>
  <c r="AB57" i="15"/>
  <c r="CL57" i="15" s="1"/>
  <c r="AK57" i="15"/>
  <c r="CU57" i="15" s="1"/>
  <c r="DK60" i="15"/>
  <c r="AA63" i="15"/>
  <c r="AL57" i="15"/>
  <c r="CV57" i="15" s="1"/>
  <c r="CF60" i="15"/>
  <c r="Q63" i="15"/>
  <c r="AB60" i="15"/>
  <c r="CL60" i="15" s="1"/>
  <c r="AK60" i="15"/>
  <c r="CU60" i="15" s="1"/>
  <c r="CP56" i="15"/>
  <c r="AA59" i="15"/>
  <c r="CK59" i="15" s="1"/>
  <c r="AL60" i="15"/>
  <c r="CV60" i="15" s="1"/>
  <c r="AU60" i="15"/>
  <c r="DE60" i="15" s="1"/>
  <c r="CP60" i="15"/>
  <c r="AB59" i="15"/>
  <c r="CL59" i="15" s="1"/>
  <c r="CM59" i="15" l="1"/>
  <c r="CM52" i="15"/>
  <c r="Z61" i="15"/>
  <c r="CJ61" i="15" s="1"/>
  <c r="AC61" i="15"/>
  <c r="Y61" i="15"/>
  <c r="CI61" i="15" s="1"/>
  <c r="CM75" i="15"/>
  <c r="CM33" i="15"/>
  <c r="CM30" i="15"/>
  <c r="CM14" i="15"/>
  <c r="CM56" i="15"/>
  <c r="DQ56" i="15"/>
  <c r="CW73" i="15"/>
  <c r="CM79" i="15"/>
  <c r="CW32" i="15"/>
  <c r="BS38" i="15"/>
  <c r="BS37" i="15"/>
  <c r="CM17" i="15"/>
  <c r="CW71" i="15"/>
  <c r="BC40" i="15"/>
  <c r="CS82" i="15" s="1"/>
  <c r="BD40" i="15"/>
  <c r="CT82" i="15" s="1"/>
  <c r="BG40" i="15"/>
  <c r="BS29" i="15"/>
  <c r="AW19" i="15"/>
  <c r="AS19" i="15"/>
  <c r="BO40" i="15" s="1"/>
  <c r="AT19" i="15"/>
  <c r="BP40" i="15" s="1"/>
  <c r="DG55" i="15"/>
  <c r="CW74" i="15"/>
  <c r="CC37" i="15"/>
  <c r="CC35" i="15"/>
  <c r="CC9" i="15"/>
  <c r="O19" i="15"/>
  <c r="BY19" i="15" s="1"/>
  <c r="S19" i="15"/>
  <c r="P19" i="15"/>
  <c r="BZ19" i="15" s="1"/>
  <c r="BS16" i="15"/>
  <c r="I19" i="15"/>
  <c r="F19" i="15"/>
  <c r="BP19" i="15" s="1"/>
  <c r="E19" i="15"/>
  <c r="BO19" i="15" s="1"/>
  <c r="CC36" i="15"/>
  <c r="CC13" i="15"/>
  <c r="CW11" i="15"/>
  <c r="AM19" i="15"/>
  <c r="AI19" i="15"/>
  <c r="CS19" i="15" s="1"/>
  <c r="AJ19" i="15"/>
  <c r="CT19" i="15" s="1"/>
  <c r="DG59" i="15"/>
  <c r="DQ60" i="15"/>
  <c r="CW55" i="15"/>
  <c r="AM61" i="15"/>
  <c r="AI61" i="15"/>
  <c r="CS61" i="15" s="1"/>
  <c r="AJ61" i="15"/>
  <c r="CT61" i="15" s="1"/>
  <c r="AW61" i="15"/>
  <c r="DG49" i="15"/>
  <c r="AS61" i="15"/>
  <c r="DC61" i="15" s="1"/>
  <c r="AT61" i="15"/>
  <c r="DD61" i="15" s="1"/>
  <c r="CM77" i="15"/>
  <c r="CM76" i="15"/>
  <c r="CW78" i="15"/>
  <c r="CM31" i="15"/>
  <c r="BS36" i="15"/>
  <c r="CW30" i="15"/>
  <c r="S40" i="15"/>
  <c r="P40" i="15"/>
  <c r="CT40" i="15" s="1"/>
  <c r="O40" i="15"/>
  <c r="CS40" i="15" s="1"/>
  <c r="BD19" i="15"/>
  <c r="BZ40" i="15" s="1"/>
  <c r="BC19" i="15"/>
  <c r="BY40" i="15" s="1"/>
  <c r="CC28" i="15"/>
  <c r="BG19" i="15"/>
  <c r="DG58" i="15"/>
  <c r="DG60" i="15"/>
  <c r="DG51" i="15"/>
  <c r="CW76" i="15"/>
  <c r="CM29" i="15"/>
  <c r="I40" i="15"/>
  <c r="F40" i="15"/>
  <c r="CJ40" i="15" s="1"/>
  <c r="E40" i="15"/>
  <c r="CI40" i="15" s="1"/>
  <c r="CM71" i="15"/>
  <c r="AW40" i="15"/>
  <c r="AS40" i="15"/>
  <c r="CI82" i="15" s="1"/>
  <c r="AT40" i="15"/>
  <c r="CJ82" i="15" s="1"/>
  <c r="CM8" i="15"/>
  <c r="Y19" i="15"/>
  <c r="CI19" i="15" s="1"/>
  <c r="AC19" i="15"/>
  <c r="Z19" i="15"/>
  <c r="CJ19" i="15" s="1"/>
  <c r="BS31" i="15"/>
  <c r="CM74" i="15"/>
  <c r="CC18" i="15"/>
  <c r="DQ52" i="15"/>
  <c r="BC61" i="15"/>
  <c r="DM61" i="15" s="1"/>
  <c r="BD61" i="15"/>
  <c r="DN61" i="15" s="1"/>
  <c r="BG61" i="15"/>
  <c r="CW75" i="15"/>
  <c r="CW81" i="15"/>
  <c r="CC14" i="15"/>
  <c r="CC30" i="15"/>
  <c r="CW35" i="15"/>
  <c r="CW14" i="15"/>
  <c r="DG57" i="15"/>
  <c r="DG53" i="15"/>
  <c r="CM36" i="15"/>
  <c r="CM18" i="15"/>
  <c r="CC39" i="15"/>
  <c r="CC34" i="15"/>
  <c r="CM12" i="15"/>
  <c r="R61" i="15"/>
  <c r="DP40" i="15" s="1"/>
  <c r="Q61" i="15"/>
  <c r="DO40" i="15" s="1"/>
  <c r="DK40" i="15"/>
  <c r="CE74" i="15"/>
  <c r="AY32" i="15"/>
  <c r="CO74" i="15" s="1"/>
  <c r="W40" i="15"/>
  <c r="X40" i="15"/>
  <c r="DB19" i="15" s="1"/>
  <c r="AL40" i="15"/>
  <c r="DP19" i="15" s="1"/>
  <c r="AK40" i="15"/>
  <c r="DO19" i="15" s="1"/>
  <c r="DK19" i="15"/>
  <c r="H61" i="15"/>
  <c r="DF40" i="15" s="1"/>
  <c r="G61" i="15"/>
  <c r="DE40" i="15" s="1"/>
  <c r="DA40" i="15"/>
  <c r="CE78" i="15"/>
  <c r="AY36" i="15"/>
  <c r="CO78" i="15" s="1"/>
  <c r="CE75" i="15"/>
  <c r="AY33" i="15"/>
  <c r="CO75" i="15" s="1"/>
  <c r="CE69" i="15"/>
  <c r="AY27" i="15"/>
  <c r="CO69" i="15" s="1"/>
  <c r="CE79" i="15"/>
  <c r="AY37" i="15"/>
  <c r="CO79" i="15" s="1"/>
  <c r="V40" i="15"/>
  <c r="CZ19" i="15" s="1"/>
  <c r="BK27" i="15"/>
  <c r="AY6" i="15"/>
  <c r="BU27" i="15" s="1"/>
  <c r="CE81" i="15"/>
  <c r="AY39" i="15"/>
  <c r="CO81" i="15" s="1"/>
  <c r="BK26" i="15"/>
  <c r="AY5" i="15"/>
  <c r="BU26" i="15" s="1"/>
  <c r="CE76" i="15"/>
  <c r="AY34" i="15"/>
  <c r="CO76" i="15" s="1"/>
  <c r="CE72" i="15"/>
  <c r="AY30" i="15"/>
  <c r="CO72" i="15" s="1"/>
  <c r="CE71" i="15"/>
  <c r="AY29" i="15"/>
  <c r="CO71" i="15" s="1"/>
  <c r="N61" i="15"/>
  <c r="DL40" i="15" s="1"/>
  <c r="CE73" i="15"/>
  <c r="AY31" i="15"/>
  <c r="CO73" i="15" s="1"/>
  <c r="CW19" i="15" l="1"/>
  <c r="AF19" i="15"/>
  <c r="CP19" i="15" s="1"/>
  <c r="AH19" i="15"/>
  <c r="CR19" i="15" s="1"/>
  <c r="AG19" i="15"/>
  <c r="CC19" i="15"/>
  <c r="N19" i="15"/>
  <c r="BX19" i="15" s="1"/>
  <c r="M19" i="15"/>
  <c r="L19" i="15"/>
  <c r="BV19" i="15" s="1"/>
  <c r="CW61" i="15"/>
  <c r="AG61" i="15"/>
  <c r="AF61" i="15"/>
  <c r="CP61" i="15" s="1"/>
  <c r="AH61" i="15"/>
  <c r="CR61" i="15" s="1"/>
  <c r="BS40" i="15"/>
  <c r="AR19" i="15"/>
  <c r="BN40" i="15" s="1"/>
  <c r="AQ19" i="15"/>
  <c r="AP19" i="15"/>
  <c r="BL40" i="15" s="1"/>
  <c r="AB40" i="15"/>
  <c r="DF19" i="15" s="1"/>
  <c r="AA40" i="15"/>
  <c r="DE19" i="15" s="1"/>
  <c r="DA19" i="15"/>
  <c r="CM82" i="15"/>
  <c r="AQ40" i="15"/>
  <c r="AP40" i="15"/>
  <c r="CF82" i="15" s="1"/>
  <c r="AR40" i="15"/>
  <c r="CH82" i="15" s="1"/>
  <c r="CW82" i="15"/>
  <c r="BA40" i="15"/>
  <c r="AZ40" i="15"/>
  <c r="CP82" i="15" s="1"/>
  <c r="BB40" i="15"/>
  <c r="CR82" i="15" s="1"/>
  <c r="CW40" i="15"/>
  <c r="M40" i="15"/>
  <c r="L40" i="15"/>
  <c r="CP40" i="15" s="1"/>
  <c r="N40" i="15"/>
  <c r="CR40" i="15" s="1"/>
  <c r="CM61" i="15"/>
  <c r="W61" i="15"/>
  <c r="X61" i="15"/>
  <c r="CH61" i="15" s="1"/>
  <c r="V61" i="15"/>
  <c r="CF61" i="15" s="1"/>
  <c r="CC40" i="15"/>
  <c r="BB19" i="15"/>
  <c r="BX40" i="15" s="1"/>
  <c r="BA19" i="15"/>
  <c r="BS19" i="15"/>
  <c r="D19" i="15"/>
  <c r="BN19" i="15" s="1"/>
  <c r="C19" i="15"/>
  <c r="B19" i="15"/>
  <c r="BL19" i="15" s="1"/>
  <c r="CM19" i="15"/>
  <c r="X19" i="15"/>
  <c r="CH19" i="15" s="1"/>
  <c r="W19" i="15"/>
  <c r="V19" i="15"/>
  <c r="CF19" i="15" s="1"/>
  <c r="AZ19" i="15"/>
  <c r="BV40" i="15" s="1"/>
  <c r="DG61" i="15"/>
  <c r="AQ61" i="15"/>
  <c r="AP61" i="15"/>
  <c r="CZ61" i="15" s="1"/>
  <c r="AR61" i="15"/>
  <c r="DB61" i="15" s="1"/>
  <c r="DQ61" i="15"/>
  <c r="BB61" i="15"/>
  <c r="DL61" i="15" s="1"/>
  <c r="AZ61" i="15"/>
  <c r="DJ61" i="15" s="1"/>
  <c r="BA61" i="15"/>
  <c r="CM40" i="15"/>
  <c r="D40" i="15"/>
  <c r="CH40" i="15" s="1"/>
  <c r="B40" i="15"/>
  <c r="CF40" i="15" s="1"/>
  <c r="C40" i="15"/>
  <c r="DA61" i="15" l="1"/>
  <c r="AV61" i="15"/>
  <c r="DF61" i="15" s="1"/>
  <c r="AU61" i="15"/>
  <c r="DE61" i="15" s="1"/>
  <c r="BM19" i="15"/>
  <c r="H19" i="15"/>
  <c r="BR19" i="15" s="1"/>
  <c r="G19" i="15"/>
  <c r="BQ19" i="15" s="1"/>
  <c r="CG61" i="15"/>
  <c r="AB61" i="15"/>
  <c r="CL61" i="15" s="1"/>
  <c r="AA61" i="15"/>
  <c r="CK61" i="15" s="1"/>
  <c r="BM40" i="15"/>
  <c r="AV19" i="15"/>
  <c r="BR40" i="15" s="1"/>
  <c r="AU19" i="15"/>
  <c r="BQ40" i="15" s="1"/>
  <c r="BW19" i="15"/>
  <c r="R19" i="15"/>
  <c r="CB19" i="15" s="1"/>
  <c r="Q19" i="15"/>
  <c r="CA19" i="15" s="1"/>
  <c r="BW40" i="15"/>
  <c r="BE19" i="15"/>
  <c r="CA40" i="15" s="1"/>
  <c r="BF19" i="15"/>
  <c r="CB40" i="15" s="1"/>
  <c r="BF61" i="15"/>
  <c r="DP61" i="15" s="1"/>
  <c r="BE61" i="15"/>
  <c r="DO61" i="15" s="1"/>
  <c r="DK61" i="15"/>
  <c r="AB19" i="15"/>
  <c r="CL19" i="15" s="1"/>
  <c r="AA19" i="15"/>
  <c r="CK19" i="15" s="1"/>
  <c r="CG19" i="15"/>
  <c r="CQ40" i="15"/>
  <c r="R40" i="15"/>
  <c r="CV40" i="15" s="1"/>
  <c r="Q40" i="15"/>
  <c r="CU40" i="15" s="1"/>
  <c r="CG82" i="15"/>
  <c r="AV40" i="15"/>
  <c r="CL82" i="15" s="1"/>
  <c r="AU40" i="15"/>
  <c r="CK82" i="15" s="1"/>
  <c r="AL19" i="15"/>
  <c r="CV19" i="15" s="1"/>
  <c r="AK19" i="15"/>
  <c r="CU19" i="15" s="1"/>
  <c r="CQ19" i="15"/>
  <c r="CQ61" i="15"/>
  <c r="AL61" i="15"/>
  <c r="CV61" i="15" s="1"/>
  <c r="AK61" i="15"/>
  <c r="CU61" i="15" s="1"/>
  <c r="G40" i="15"/>
  <c r="CK40" i="15" s="1"/>
  <c r="H40" i="15"/>
  <c r="CL40" i="15" s="1"/>
  <c r="CG40" i="15"/>
  <c r="CQ82" i="15"/>
  <c r="BE40" i="15"/>
  <c r="CU82" i="15" s="1"/>
  <c r="BF40" i="15"/>
  <c r="CV82" i="15" s="1"/>
  <c r="M137" i="3" l="1" a="1"/>
  <c r="M137" i="3" s="1"/>
  <c r="C137" i="3" a="1"/>
  <c r="E137" i="3" s="1"/>
  <c r="T137" i="3" l="1"/>
  <c r="S137" i="3"/>
  <c r="R137" i="3"/>
  <c r="Q137" i="3"/>
  <c r="P137" i="3"/>
  <c r="O137" i="3"/>
  <c r="N137" i="3"/>
  <c r="I137" i="3"/>
  <c r="D137" i="3"/>
  <c r="C137" i="3"/>
  <c r="J137" i="3"/>
  <c r="H137" i="3"/>
  <c r="G137" i="3"/>
  <c r="F137" i="3"/>
  <c r="M141" i="3" a="1"/>
  <c r="P141" i="3" s="1"/>
  <c r="M141" i="3"/>
  <c r="N141" i="3"/>
  <c r="O141" i="3"/>
  <c r="Q141" i="3"/>
  <c r="R141" i="3"/>
  <c r="S141" i="3"/>
  <c r="T141" i="3"/>
  <c r="M140" i="3" a="1"/>
  <c r="M140" i="3" s="1"/>
  <c r="N140" i="3"/>
  <c r="O140" i="3"/>
  <c r="Q140" i="3"/>
  <c r="R140" i="3"/>
  <c r="S140" i="3"/>
  <c r="T140" i="3"/>
  <c r="M139" i="3" a="1"/>
  <c r="P139" i="3" s="1"/>
  <c r="M139" i="3"/>
  <c r="N139" i="3"/>
  <c r="O139" i="3"/>
  <c r="Q139" i="3"/>
  <c r="R139" i="3"/>
  <c r="S139" i="3"/>
  <c r="T139" i="3"/>
  <c r="M138" i="3" a="1"/>
  <c r="P138" i="3" s="1"/>
  <c r="M138" i="3"/>
  <c r="N138" i="3"/>
  <c r="O138" i="3"/>
  <c r="Q138" i="3"/>
  <c r="R138" i="3"/>
  <c r="S138" i="3"/>
  <c r="T138" i="3"/>
  <c r="M136" i="3" a="1"/>
  <c r="M136" i="3" s="1"/>
  <c r="N136" i="3"/>
  <c r="O136" i="3"/>
  <c r="P136" i="3"/>
  <c r="Q136" i="3"/>
  <c r="R136" i="3"/>
  <c r="S136" i="3"/>
  <c r="T136" i="3"/>
  <c r="M135" i="3" a="1"/>
  <c r="C141" i="3" a="1"/>
  <c r="C141" i="3"/>
  <c r="D141" i="3"/>
  <c r="E141" i="3"/>
  <c r="F141" i="3"/>
  <c r="G141" i="3"/>
  <c r="H141" i="3"/>
  <c r="I141" i="3"/>
  <c r="J141" i="3"/>
  <c r="C140" i="3" a="1"/>
  <c r="C140" i="3" s="1"/>
  <c r="D140" i="3"/>
  <c r="E140" i="3"/>
  <c r="F140" i="3"/>
  <c r="G140" i="3"/>
  <c r="H140" i="3"/>
  <c r="I140" i="3"/>
  <c r="J140" i="3"/>
  <c r="C139" i="3" a="1"/>
  <c r="C139" i="3"/>
  <c r="D139" i="3"/>
  <c r="E139" i="3"/>
  <c r="F139" i="3"/>
  <c r="G139" i="3"/>
  <c r="H139" i="3"/>
  <c r="I139" i="3"/>
  <c r="J139" i="3"/>
  <c r="C138" i="3" a="1"/>
  <c r="C138" i="3" s="1"/>
  <c r="I138" i="3"/>
  <c r="J138" i="3"/>
  <c r="C136" i="3" a="1"/>
  <c r="C136" i="3" s="1"/>
  <c r="D136" i="3"/>
  <c r="G136" i="3"/>
  <c r="H136" i="3"/>
  <c r="I136" i="3"/>
  <c r="J136" i="3"/>
  <c r="C135" i="3" a="1"/>
  <c r="M129" i="3" a="1"/>
  <c r="M129" i="3"/>
  <c r="N129" i="3"/>
  <c r="O129" i="3"/>
  <c r="P129" i="3"/>
  <c r="Q129" i="3"/>
  <c r="R129" i="3"/>
  <c r="S129" i="3"/>
  <c r="T129" i="3"/>
  <c r="M128" i="3" a="1"/>
  <c r="O128" i="3" s="1"/>
  <c r="M128" i="3"/>
  <c r="N128" i="3"/>
  <c r="M127" i="3" a="1"/>
  <c r="P127" i="3" s="1"/>
  <c r="M127" i="3"/>
  <c r="N127" i="3"/>
  <c r="O127" i="3"/>
  <c r="R127" i="3"/>
  <c r="S127" i="3"/>
  <c r="T127" i="3"/>
  <c r="M126" i="3" a="1"/>
  <c r="N126" i="3" s="1"/>
  <c r="M126" i="3"/>
  <c r="M124" i="3" a="1"/>
  <c r="M124" i="3" s="1"/>
  <c r="N124" i="3"/>
  <c r="O124" i="3"/>
  <c r="P124" i="3"/>
  <c r="Q124" i="3"/>
  <c r="R124" i="3"/>
  <c r="S124" i="3"/>
  <c r="T124" i="3"/>
  <c r="C129" i="3" a="1"/>
  <c r="C129" i="3"/>
  <c r="D129" i="3"/>
  <c r="E129" i="3"/>
  <c r="F129" i="3"/>
  <c r="G129" i="3"/>
  <c r="H129" i="3"/>
  <c r="I129" i="3"/>
  <c r="J129" i="3"/>
  <c r="C128" i="3" a="1"/>
  <c r="E128" i="3" s="1"/>
  <c r="C128" i="3"/>
  <c r="D128" i="3"/>
  <c r="C127" i="3" a="1"/>
  <c r="F127" i="3" s="1"/>
  <c r="C127" i="3"/>
  <c r="D127" i="3"/>
  <c r="E127" i="3"/>
  <c r="G127" i="3"/>
  <c r="H127" i="3"/>
  <c r="I127" i="3"/>
  <c r="J127" i="3"/>
  <c r="C126" i="3" a="1"/>
  <c r="C126" i="3"/>
  <c r="D126" i="3"/>
  <c r="E126" i="3"/>
  <c r="F126" i="3"/>
  <c r="G126" i="3"/>
  <c r="H126" i="3"/>
  <c r="I126" i="3"/>
  <c r="J126" i="3"/>
  <c r="C124" i="3" a="1"/>
  <c r="F124" i="3" s="1"/>
  <c r="C124" i="3"/>
  <c r="D124" i="3"/>
  <c r="E124" i="3"/>
  <c r="G124" i="3"/>
  <c r="H124" i="3"/>
  <c r="I124" i="3"/>
  <c r="J124" i="3"/>
  <c r="M117" i="3" a="1"/>
  <c r="M117" i="3"/>
  <c r="N117" i="3"/>
  <c r="O117" i="3"/>
  <c r="P117" i="3"/>
  <c r="Q117" i="3"/>
  <c r="R117" i="3"/>
  <c r="S117" i="3"/>
  <c r="T117" i="3"/>
  <c r="M116" i="3" a="1"/>
  <c r="M116" i="3"/>
  <c r="N116" i="3"/>
  <c r="O116" i="3"/>
  <c r="P116" i="3"/>
  <c r="Q116" i="3"/>
  <c r="R116" i="3"/>
  <c r="S116" i="3"/>
  <c r="T116" i="3"/>
  <c r="M115" i="3" a="1"/>
  <c r="P115" i="3" s="1"/>
  <c r="M115" i="3"/>
  <c r="N115" i="3"/>
  <c r="O115" i="3"/>
  <c r="Q115" i="3"/>
  <c r="R115" i="3"/>
  <c r="S115" i="3"/>
  <c r="T115" i="3"/>
  <c r="M114" i="3" a="1"/>
  <c r="M114" i="3" s="1"/>
  <c r="N114" i="3"/>
  <c r="O114" i="3"/>
  <c r="R114" i="3"/>
  <c r="S114" i="3"/>
  <c r="T114" i="3"/>
  <c r="M113" i="3" a="1"/>
  <c r="M113" i="3"/>
  <c r="N113" i="3"/>
  <c r="O113" i="3"/>
  <c r="P113" i="3"/>
  <c r="Q113" i="3"/>
  <c r="R113" i="3"/>
  <c r="S113" i="3"/>
  <c r="T113" i="3"/>
  <c r="M112" i="3" a="1"/>
  <c r="M112" i="3" s="1"/>
  <c r="N112" i="3"/>
  <c r="O112" i="3"/>
  <c r="Q112" i="3"/>
  <c r="R112" i="3"/>
  <c r="S112" i="3"/>
  <c r="T112" i="3"/>
  <c r="C117" i="3" a="1"/>
  <c r="C117" i="3" s="1"/>
  <c r="D117" i="3"/>
  <c r="E117" i="3"/>
  <c r="G117" i="3"/>
  <c r="H117" i="3"/>
  <c r="I117" i="3"/>
  <c r="J117" i="3"/>
  <c r="C116" i="3" a="1"/>
  <c r="F116" i="3" s="1"/>
  <c r="C116" i="3"/>
  <c r="D116" i="3"/>
  <c r="E116" i="3"/>
  <c r="G116" i="3"/>
  <c r="H116" i="3"/>
  <c r="I116" i="3"/>
  <c r="J116" i="3"/>
  <c r="C115" i="3" a="1"/>
  <c r="F115" i="3" s="1"/>
  <c r="C115" i="3"/>
  <c r="D115" i="3"/>
  <c r="E115" i="3"/>
  <c r="G115" i="3"/>
  <c r="H115" i="3"/>
  <c r="I115" i="3"/>
  <c r="J115" i="3"/>
  <c r="C114" i="3" a="1"/>
  <c r="C114" i="3" s="1"/>
  <c r="D114" i="3"/>
  <c r="E114" i="3"/>
  <c r="G114" i="3"/>
  <c r="H114" i="3"/>
  <c r="I114" i="3"/>
  <c r="J114" i="3"/>
  <c r="C113" i="3" a="1"/>
  <c r="C113" i="3" s="1"/>
  <c r="D113" i="3"/>
  <c r="E113" i="3"/>
  <c r="G113" i="3"/>
  <c r="H113" i="3"/>
  <c r="I113" i="3"/>
  <c r="J113" i="3"/>
  <c r="C112" i="3" a="1"/>
  <c r="C112" i="3" s="1"/>
  <c r="D112" i="3"/>
  <c r="E112" i="3"/>
  <c r="H112" i="3"/>
  <c r="I112" i="3"/>
  <c r="J112" i="3"/>
  <c r="M105" i="3" a="1"/>
  <c r="O105" i="3" s="1"/>
  <c r="M105" i="3"/>
  <c r="N105" i="3"/>
  <c r="P105" i="3"/>
  <c r="Q105" i="3"/>
  <c r="S105" i="3"/>
  <c r="T105" i="3"/>
  <c r="M104" i="3" a="1"/>
  <c r="O104" i="3" s="1"/>
  <c r="M103" i="3" a="1"/>
  <c r="M103" i="3"/>
  <c r="N103" i="3"/>
  <c r="O103" i="3"/>
  <c r="P103" i="3"/>
  <c r="Q103" i="3"/>
  <c r="R103" i="3"/>
  <c r="S103" i="3"/>
  <c r="T103" i="3"/>
  <c r="M102" i="3" a="1"/>
  <c r="M102" i="3" s="1"/>
  <c r="N102" i="3"/>
  <c r="O102" i="3"/>
  <c r="P102" i="3"/>
  <c r="Q102" i="3"/>
  <c r="R102" i="3"/>
  <c r="S102" i="3"/>
  <c r="T102" i="3"/>
  <c r="M101" i="3" a="1"/>
  <c r="P101" i="3" s="1"/>
  <c r="M101" i="3"/>
  <c r="N101" i="3"/>
  <c r="O101" i="3"/>
  <c r="Q101" i="3"/>
  <c r="R101" i="3"/>
  <c r="S101" i="3"/>
  <c r="T101" i="3"/>
  <c r="M100" i="3" a="1"/>
  <c r="M100" i="3"/>
  <c r="N100" i="3"/>
  <c r="O100" i="3"/>
  <c r="P100" i="3"/>
  <c r="Q100" i="3"/>
  <c r="R100" i="3"/>
  <c r="S100" i="3"/>
  <c r="T100" i="3"/>
  <c r="M99" i="3" a="1"/>
  <c r="C105" i="3" a="1"/>
  <c r="C105" i="3" s="1"/>
  <c r="C104" i="3" a="1"/>
  <c r="C104" i="3"/>
  <c r="D104" i="3"/>
  <c r="E104" i="3"/>
  <c r="F104" i="3"/>
  <c r="G104" i="3"/>
  <c r="H104" i="3"/>
  <c r="I104" i="3"/>
  <c r="J104" i="3"/>
  <c r="C103" i="3" a="1"/>
  <c r="D103" i="3" s="1"/>
  <c r="C103" i="3"/>
  <c r="E103" i="3"/>
  <c r="G103" i="3"/>
  <c r="H103" i="3"/>
  <c r="I103" i="3"/>
  <c r="J103" i="3"/>
  <c r="C102" i="3" a="1"/>
  <c r="D102" i="3" s="1"/>
  <c r="C102" i="3"/>
  <c r="E102" i="3"/>
  <c r="G102" i="3"/>
  <c r="H102" i="3"/>
  <c r="I102" i="3"/>
  <c r="J102" i="3"/>
  <c r="C101" i="3" a="1"/>
  <c r="F101" i="3" s="1"/>
  <c r="C101" i="3"/>
  <c r="D101" i="3"/>
  <c r="E101" i="3"/>
  <c r="G101" i="3"/>
  <c r="H101" i="3"/>
  <c r="I101" i="3"/>
  <c r="J101" i="3"/>
  <c r="C100" i="3" a="1"/>
  <c r="C100" i="3" s="1"/>
  <c r="D100" i="3"/>
  <c r="E100" i="3"/>
  <c r="H100" i="3"/>
  <c r="I100" i="3"/>
  <c r="J100" i="3"/>
  <c r="C99" i="3" a="1"/>
  <c r="M94" i="3" a="1"/>
  <c r="M94" i="3" s="1"/>
  <c r="N94" i="3"/>
  <c r="Q94" i="3"/>
  <c r="R94" i="3"/>
  <c r="S94" i="3"/>
  <c r="T94" i="3"/>
  <c r="M93" i="3" a="1"/>
  <c r="N93" i="3" s="1"/>
  <c r="M92" i="3" a="1"/>
  <c r="M92" i="3"/>
  <c r="N92" i="3"/>
  <c r="O92" i="3"/>
  <c r="P92" i="3"/>
  <c r="Q92" i="3"/>
  <c r="R92" i="3"/>
  <c r="S92" i="3"/>
  <c r="T92" i="3"/>
  <c r="M91" i="3" a="1"/>
  <c r="M91" i="3"/>
  <c r="N91" i="3"/>
  <c r="O91" i="3"/>
  <c r="P91" i="3"/>
  <c r="Q91" i="3"/>
  <c r="R91" i="3"/>
  <c r="S91" i="3"/>
  <c r="T91" i="3"/>
  <c r="M90" i="3" a="1"/>
  <c r="M90" i="3" s="1"/>
  <c r="O90" i="3"/>
  <c r="P90" i="3"/>
  <c r="Q90" i="3"/>
  <c r="R90" i="3"/>
  <c r="S90" i="3"/>
  <c r="T90" i="3"/>
  <c r="M89" i="3" a="1"/>
  <c r="M89" i="3" s="1"/>
  <c r="M88" i="3" a="1"/>
  <c r="C94" i="3" a="1"/>
  <c r="C94" i="3"/>
  <c r="D94" i="3"/>
  <c r="E94" i="3"/>
  <c r="F94" i="3"/>
  <c r="G94" i="3"/>
  <c r="H94" i="3"/>
  <c r="I94" i="3"/>
  <c r="J94" i="3"/>
  <c r="C93" i="3" a="1"/>
  <c r="C93" i="3"/>
  <c r="D93" i="3"/>
  <c r="E93" i="3"/>
  <c r="F93" i="3"/>
  <c r="G93" i="3"/>
  <c r="H93" i="3"/>
  <c r="I93" i="3"/>
  <c r="J93" i="3"/>
  <c r="C92" i="3" a="1"/>
  <c r="D92" i="3" s="1"/>
  <c r="C91" i="3" a="1"/>
  <c r="C91" i="3" s="1"/>
  <c r="E91" i="3"/>
  <c r="H91" i="3"/>
  <c r="I91" i="3"/>
  <c r="J91" i="3"/>
  <c r="C90" i="3" a="1"/>
  <c r="D90" i="3" s="1"/>
  <c r="C90" i="3"/>
  <c r="H90" i="3"/>
  <c r="I90" i="3"/>
  <c r="J90" i="3"/>
  <c r="C89" i="3" a="1"/>
  <c r="C89" i="3"/>
  <c r="D89" i="3"/>
  <c r="E89" i="3"/>
  <c r="F89" i="3"/>
  <c r="G89" i="3"/>
  <c r="H89" i="3"/>
  <c r="I89" i="3"/>
  <c r="J89" i="3"/>
  <c r="C88" i="3" a="1"/>
  <c r="M83" i="3" a="1"/>
  <c r="M83" i="3" s="1"/>
  <c r="M82" i="3" a="1"/>
  <c r="O82" i="3" s="1"/>
  <c r="M81" i="3" a="1"/>
  <c r="P81" i="3" s="1"/>
  <c r="M80" i="3" a="1"/>
  <c r="O80" i="3" s="1"/>
  <c r="M79" i="3" a="1"/>
  <c r="O79" i="3" s="1"/>
  <c r="M78" i="3" a="1"/>
  <c r="O78" i="3" s="1"/>
  <c r="M77" i="3" a="1"/>
  <c r="C83" i="3" a="1"/>
  <c r="D83" i="3" s="1"/>
  <c r="C83" i="3"/>
  <c r="I83" i="3"/>
  <c r="J83" i="3"/>
  <c r="C82" i="3" a="1"/>
  <c r="F82" i="3" s="1"/>
  <c r="C82" i="3"/>
  <c r="D82" i="3"/>
  <c r="E82" i="3"/>
  <c r="G82" i="3"/>
  <c r="H82" i="3"/>
  <c r="I82" i="3"/>
  <c r="J82" i="3"/>
  <c r="C81" i="3" a="1"/>
  <c r="C81" i="3" s="1"/>
  <c r="C80" i="3" a="1"/>
  <c r="C80" i="3" s="1"/>
  <c r="C79" i="3" a="1"/>
  <c r="C79" i="3" s="1"/>
  <c r="C78" i="3" a="1"/>
  <c r="C78" i="3"/>
  <c r="D78" i="3"/>
  <c r="E78" i="3"/>
  <c r="F78" i="3"/>
  <c r="G78" i="3"/>
  <c r="H78" i="3"/>
  <c r="I78" i="3"/>
  <c r="J78" i="3"/>
  <c r="C77" i="3" a="1"/>
  <c r="P140" i="3" l="1"/>
  <c r="H138" i="3"/>
  <c r="G138" i="3"/>
  <c r="F138" i="3"/>
  <c r="E138" i="3"/>
  <c r="D138" i="3"/>
  <c r="F136" i="3"/>
  <c r="E136" i="3"/>
  <c r="S128" i="3"/>
  <c r="T128" i="3"/>
  <c r="R128" i="3"/>
  <c r="Q128" i="3"/>
  <c r="P128" i="3"/>
  <c r="Q127" i="3"/>
  <c r="S126" i="3"/>
  <c r="T126" i="3"/>
  <c r="Q126" i="3"/>
  <c r="P126" i="3"/>
  <c r="R126" i="3"/>
  <c r="O126" i="3"/>
  <c r="I128" i="3"/>
  <c r="J128" i="3"/>
  <c r="H128" i="3"/>
  <c r="G128" i="3"/>
  <c r="F128" i="3"/>
  <c r="Q114" i="3"/>
  <c r="P114" i="3"/>
  <c r="P112" i="3"/>
  <c r="F117" i="3"/>
  <c r="F114" i="3"/>
  <c r="F113" i="3"/>
  <c r="G112" i="3"/>
  <c r="F112" i="3"/>
  <c r="R105" i="3"/>
  <c r="S104" i="3"/>
  <c r="R104" i="3"/>
  <c r="N104" i="3"/>
  <c r="M104" i="3"/>
  <c r="Q104" i="3"/>
  <c r="P104" i="3"/>
  <c r="T104" i="3"/>
  <c r="I105" i="3"/>
  <c r="H105" i="3"/>
  <c r="G105" i="3"/>
  <c r="J105" i="3"/>
  <c r="F105" i="3"/>
  <c r="E105" i="3"/>
  <c r="D105" i="3"/>
  <c r="F103" i="3"/>
  <c r="F102" i="3"/>
  <c r="G100" i="3"/>
  <c r="F100" i="3"/>
  <c r="P94" i="3"/>
  <c r="O94" i="3"/>
  <c r="T93" i="3"/>
  <c r="S93" i="3"/>
  <c r="M93" i="3"/>
  <c r="R93" i="3"/>
  <c r="Q93" i="3"/>
  <c r="P93" i="3"/>
  <c r="O93" i="3"/>
  <c r="N90" i="3"/>
  <c r="R89" i="3"/>
  <c r="P89" i="3"/>
  <c r="Q89" i="3"/>
  <c r="O89" i="3"/>
  <c r="T89" i="3"/>
  <c r="S89" i="3"/>
  <c r="N89" i="3"/>
  <c r="I92" i="3"/>
  <c r="H92" i="3"/>
  <c r="J92" i="3"/>
  <c r="G92" i="3"/>
  <c r="F92" i="3"/>
  <c r="E92" i="3"/>
  <c r="C92" i="3"/>
  <c r="G91" i="3"/>
  <c r="F91" i="3"/>
  <c r="D91" i="3"/>
  <c r="G90" i="3"/>
  <c r="F90" i="3"/>
  <c r="E90" i="3"/>
  <c r="T83" i="3"/>
  <c r="R83" i="3"/>
  <c r="Q83" i="3"/>
  <c r="P83" i="3"/>
  <c r="O83" i="3"/>
  <c r="S83" i="3"/>
  <c r="N83" i="3"/>
  <c r="S82" i="3"/>
  <c r="N82" i="3"/>
  <c r="M82" i="3"/>
  <c r="T82" i="3"/>
  <c r="R82" i="3"/>
  <c r="Q82" i="3"/>
  <c r="P82" i="3"/>
  <c r="S81" i="3"/>
  <c r="O81" i="3"/>
  <c r="N81" i="3"/>
  <c r="M81" i="3"/>
  <c r="T81" i="3"/>
  <c r="R81" i="3"/>
  <c r="Q81" i="3"/>
  <c r="S80" i="3"/>
  <c r="N80" i="3"/>
  <c r="M80" i="3"/>
  <c r="T80" i="3"/>
  <c r="R80" i="3"/>
  <c r="Q80" i="3"/>
  <c r="P80" i="3"/>
  <c r="S79" i="3"/>
  <c r="N79" i="3"/>
  <c r="M79" i="3"/>
  <c r="T79" i="3"/>
  <c r="R79" i="3"/>
  <c r="Q79" i="3"/>
  <c r="P79" i="3"/>
  <c r="S78" i="3"/>
  <c r="N78" i="3"/>
  <c r="M78" i="3"/>
  <c r="T78" i="3"/>
  <c r="R78" i="3"/>
  <c r="Q78" i="3"/>
  <c r="P78" i="3"/>
  <c r="H83" i="3"/>
  <c r="G83" i="3"/>
  <c r="F83" i="3"/>
  <c r="E83" i="3"/>
  <c r="J81" i="3"/>
  <c r="I81" i="3"/>
  <c r="H81" i="3"/>
  <c r="G81" i="3"/>
  <c r="F81" i="3"/>
  <c r="E81" i="3"/>
  <c r="D81" i="3"/>
  <c r="I80" i="3"/>
  <c r="H80" i="3"/>
  <c r="G80" i="3"/>
  <c r="F80" i="3"/>
  <c r="J80" i="3"/>
  <c r="E80" i="3"/>
  <c r="D80" i="3"/>
  <c r="F79" i="3"/>
  <c r="J79" i="3"/>
  <c r="I79" i="3"/>
  <c r="H79" i="3"/>
  <c r="G79" i="3"/>
  <c r="E79" i="3"/>
  <c r="D79" i="3"/>
  <c r="M72" i="3" a="1"/>
  <c r="O72" i="3" s="1"/>
  <c r="M72" i="3"/>
  <c r="N72" i="3"/>
  <c r="Q72" i="3"/>
  <c r="R72" i="3"/>
  <c r="S72" i="3"/>
  <c r="T72" i="3"/>
  <c r="M71" i="3" a="1"/>
  <c r="M71" i="3" s="1"/>
  <c r="S71" i="3"/>
  <c r="T71" i="3"/>
  <c r="M70" i="3" a="1"/>
  <c r="O70" i="3" s="1"/>
  <c r="M70" i="3"/>
  <c r="N70" i="3"/>
  <c r="T70" i="3"/>
  <c r="M69" i="3" a="1"/>
  <c r="M69" i="3" s="1"/>
  <c r="N69" i="3"/>
  <c r="O69" i="3"/>
  <c r="P69" i="3"/>
  <c r="Q69" i="3"/>
  <c r="R69" i="3"/>
  <c r="S69" i="3"/>
  <c r="T69" i="3"/>
  <c r="M68" i="3" a="1"/>
  <c r="M68" i="3" s="1"/>
  <c r="N68" i="3"/>
  <c r="O68" i="3"/>
  <c r="Q68" i="3"/>
  <c r="R68" i="3"/>
  <c r="S68" i="3"/>
  <c r="T68" i="3"/>
  <c r="M67" i="3" a="1"/>
  <c r="N67" i="3" s="1"/>
  <c r="M67" i="3"/>
  <c r="O67" i="3"/>
  <c r="Q67" i="3"/>
  <c r="R67" i="3"/>
  <c r="S67" i="3"/>
  <c r="T67" i="3"/>
  <c r="C72" i="3" a="1"/>
  <c r="E72" i="3" s="1"/>
  <c r="C72" i="3"/>
  <c r="D72" i="3"/>
  <c r="G72" i="3"/>
  <c r="H72" i="3"/>
  <c r="I72" i="3"/>
  <c r="J72" i="3"/>
  <c r="C71" i="3" a="1"/>
  <c r="C71" i="3" s="1"/>
  <c r="G71" i="3"/>
  <c r="J71" i="3"/>
  <c r="C70" i="3" a="1"/>
  <c r="C70" i="3" s="1"/>
  <c r="J70" i="3"/>
  <c r="C69" i="3" a="1"/>
  <c r="C69" i="3" s="1"/>
  <c r="D69" i="3"/>
  <c r="E69" i="3"/>
  <c r="G69" i="3"/>
  <c r="H69" i="3"/>
  <c r="I69" i="3"/>
  <c r="J69" i="3"/>
  <c r="C68" i="3" a="1"/>
  <c r="F68" i="3" s="1"/>
  <c r="C68" i="3"/>
  <c r="D68" i="3"/>
  <c r="E68" i="3"/>
  <c r="G68" i="3"/>
  <c r="H68" i="3"/>
  <c r="I68" i="3"/>
  <c r="J68" i="3"/>
  <c r="C67" i="3" a="1"/>
  <c r="E67" i="3" s="1"/>
  <c r="C67" i="3"/>
  <c r="D67" i="3"/>
  <c r="G67" i="3"/>
  <c r="H67" i="3"/>
  <c r="J67" i="3"/>
  <c r="M66" i="3" a="1"/>
  <c r="C66" i="3" a="1"/>
  <c r="M61" i="3" a="1"/>
  <c r="P61" i="3" s="1"/>
  <c r="M61" i="3"/>
  <c r="N61" i="3"/>
  <c r="O61" i="3"/>
  <c r="Q61" i="3"/>
  <c r="R61" i="3"/>
  <c r="S61" i="3"/>
  <c r="T61" i="3"/>
  <c r="M60" i="3" a="1"/>
  <c r="M60" i="3"/>
  <c r="N60" i="3"/>
  <c r="O60" i="3"/>
  <c r="P60" i="3"/>
  <c r="Q60" i="3"/>
  <c r="R60" i="3"/>
  <c r="S60" i="3"/>
  <c r="T60" i="3"/>
  <c r="M59" i="3" a="1"/>
  <c r="M59" i="3" s="1"/>
  <c r="T59" i="3"/>
  <c r="M58" i="3" a="1"/>
  <c r="M58" i="3"/>
  <c r="N58" i="3"/>
  <c r="O58" i="3"/>
  <c r="P58" i="3"/>
  <c r="Q58" i="3"/>
  <c r="R58" i="3"/>
  <c r="S58" i="3"/>
  <c r="T58" i="3"/>
  <c r="M57" i="3" a="1"/>
  <c r="P57" i="3" s="1"/>
  <c r="M57" i="3"/>
  <c r="N57" i="3"/>
  <c r="O57" i="3"/>
  <c r="Q57" i="3"/>
  <c r="R57" i="3"/>
  <c r="S57" i="3"/>
  <c r="T57" i="3"/>
  <c r="M56" i="3" a="1"/>
  <c r="P56" i="3" s="1"/>
  <c r="M56" i="3"/>
  <c r="N56" i="3"/>
  <c r="O56" i="3"/>
  <c r="Q56" i="3"/>
  <c r="R56" i="3"/>
  <c r="S56" i="3"/>
  <c r="T56" i="3"/>
  <c r="M55" i="3" a="1"/>
  <c r="C61" i="3" a="1"/>
  <c r="C61" i="3" s="1"/>
  <c r="J61" i="3"/>
  <c r="C60" i="3" a="1"/>
  <c r="F60" i="3" s="1"/>
  <c r="C60" i="3"/>
  <c r="D60" i="3"/>
  <c r="E60" i="3"/>
  <c r="G60" i="3"/>
  <c r="H60" i="3"/>
  <c r="I60" i="3"/>
  <c r="J60" i="3"/>
  <c r="C59" i="3" a="1"/>
  <c r="C59" i="3" s="1"/>
  <c r="J59" i="3"/>
  <c r="C58" i="3" a="1"/>
  <c r="E58" i="3" s="1"/>
  <c r="C58" i="3"/>
  <c r="D58" i="3"/>
  <c r="F58" i="3"/>
  <c r="H58" i="3"/>
  <c r="I58" i="3"/>
  <c r="J58" i="3"/>
  <c r="C57" i="3" a="1"/>
  <c r="C57" i="3"/>
  <c r="D57" i="3"/>
  <c r="E57" i="3"/>
  <c r="F57" i="3"/>
  <c r="G57" i="3"/>
  <c r="H57" i="3"/>
  <c r="I57" i="3"/>
  <c r="J57" i="3"/>
  <c r="C56" i="3" a="1"/>
  <c r="C56" i="3" s="1"/>
  <c r="D56" i="3"/>
  <c r="E56" i="3"/>
  <c r="G56" i="3"/>
  <c r="H56" i="3"/>
  <c r="I56" i="3"/>
  <c r="J56" i="3"/>
  <c r="C55" i="3" a="1"/>
  <c r="P72" i="3" l="1"/>
  <c r="R71" i="3"/>
  <c r="Q71" i="3"/>
  <c r="P71" i="3"/>
  <c r="O71" i="3"/>
  <c r="N71" i="3"/>
  <c r="S70" i="3"/>
  <c r="R70" i="3"/>
  <c r="Q70" i="3"/>
  <c r="P70" i="3"/>
  <c r="P68" i="3"/>
  <c r="P67" i="3"/>
  <c r="F72" i="3"/>
  <c r="I71" i="3"/>
  <c r="H71" i="3"/>
  <c r="F71" i="3"/>
  <c r="E71" i="3"/>
  <c r="D71" i="3"/>
  <c r="I70" i="3"/>
  <c r="H70" i="3"/>
  <c r="G70" i="3"/>
  <c r="F70" i="3"/>
  <c r="E70" i="3"/>
  <c r="D70" i="3"/>
  <c r="F69" i="3"/>
  <c r="I67" i="3"/>
  <c r="F67" i="3"/>
  <c r="S59" i="3"/>
  <c r="R59" i="3"/>
  <c r="Q59" i="3"/>
  <c r="P59" i="3"/>
  <c r="O59" i="3"/>
  <c r="N59" i="3"/>
  <c r="I61" i="3"/>
  <c r="H61" i="3"/>
  <c r="G61" i="3"/>
  <c r="F61" i="3"/>
  <c r="E61" i="3"/>
  <c r="D61" i="3"/>
  <c r="I59" i="3"/>
  <c r="H59" i="3"/>
  <c r="G59" i="3"/>
  <c r="F59" i="3"/>
  <c r="E59" i="3"/>
  <c r="D59" i="3"/>
  <c r="G58" i="3"/>
  <c r="F56" i="3"/>
  <c r="N88" i="3"/>
  <c r="O88" i="3" l="1"/>
  <c r="Q88" i="3"/>
  <c r="M88" i="3"/>
  <c r="T88" i="3"/>
  <c r="P88" i="3"/>
  <c r="T135" i="3"/>
  <c r="T66" i="3"/>
  <c r="T55" i="3"/>
  <c r="J88" i="3"/>
  <c r="J135" i="3"/>
  <c r="J55" i="3"/>
  <c r="J99" i="3"/>
  <c r="J77" i="3"/>
  <c r="T77" i="3"/>
  <c r="J66" i="3"/>
  <c r="N66" i="3" l="1"/>
  <c r="Q77" i="3"/>
  <c r="G99" i="3"/>
  <c r="S88" i="3"/>
  <c r="P99" i="3"/>
  <c r="P77" i="3"/>
  <c r="F99" i="3"/>
  <c r="F55" i="3"/>
  <c r="Q99" i="3"/>
  <c r="G55" i="3"/>
  <c r="P135" i="3"/>
  <c r="P66" i="3"/>
  <c r="P55" i="3"/>
  <c r="T99" i="3"/>
  <c r="F66" i="3"/>
  <c r="Q55" i="3"/>
  <c r="Q66" i="3"/>
  <c r="Q135" i="3"/>
  <c r="G66" i="3"/>
  <c r="G77" i="3"/>
  <c r="F88" i="3"/>
  <c r="G135" i="3"/>
  <c r="G88" i="3"/>
  <c r="M66" i="3"/>
  <c r="R88" i="3"/>
  <c r="F77" i="3"/>
  <c r="F135" i="3"/>
  <c r="D77" i="3"/>
  <c r="N55" i="3"/>
  <c r="D88" i="3"/>
  <c r="N77" i="3"/>
  <c r="D99" i="3"/>
  <c r="D55" i="3"/>
  <c r="D135" i="3"/>
  <c r="N99" i="3"/>
  <c r="D66" i="3"/>
  <c r="N135" i="3"/>
  <c r="C66" i="3" l="1"/>
  <c r="E77" i="3"/>
  <c r="E135" i="3"/>
  <c r="E99" i="3"/>
  <c r="M99" i="3"/>
  <c r="C135" i="3"/>
  <c r="C99" i="3"/>
  <c r="O77" i="3"/>
  <c r="O66" i="3"/>
  <c r="C77" i="3"/>
  <c r="M77" i="3"/>
  <c r="M55" i="3"/>
  <c r="O135" i="3"/>
  <c r="M135" i="3"/>
  <c r="C55" i="3"/>
  <c r="C88" i="3"/>
  <c r="O55" i="3"/>
  <c r="E66" i="3"/>
  <c r="E55" i="3"/>
  <c r="E88" i="3"/>
  <c r="O99" i="3"/>
  <c r="S55" i="3" l="1"/>
  <c r="I135" i="3"/>
  <c r="R66" i="3"/>
  <c r="H55" i="3"/>
  <c r="R77" i="3"/>
  <c r="I55" i="3"/>
  <c r="H77" i="3"/>
  <c r="R99" i="3"/>
  <c r="I77" i="3"/>
  <c r="S99" i="3"/>
  <c r="H66" i="3"/>
  <c r="R135" i="3"/>
  <c r="S135" i="3"/>
  <c r="S77" i="3"/>
  <c r="I99" i="3"/>
  <c r="H88" i="3"/>
  <c r="H135" i="3"/>
  <c r="I66" i="3"/>
  <c r="S66" i="3"/>
  <c r="H99" i="3"/>
  <c r="I88" i="3"/>
  <c r="R55" i="3"/>
  <c r="B141" i="3"/>
  <c r="L141" i="3" s="1"/>
  <c r="L117" i="3"/>
  <c r="B117" i="3"/>
  <c r="B140" i="3"/>
  <c r="L140" i="3" s="1"/>
  <c r="L116" i="3"/>
  <c r="B116" i="3"/>
  <c r="B139" i="3"/>
  <c r="L139" i="3" s="1"/>
  <c r="L115" i="3"/>
  <c r="B115" i="3"/>
  <c r="B138" i="3"/>
  <c r="L138" i="3" s="1"/>
  <c r="L114" i="3"/>
  <c r="B114" i="3"/>
  <c r="B137" i="3"/>
  <c r="L137" i="3" s="1"/>
  <c r="L113" i="3"/>
  <c r="B113" i="3"/>
  <c r="B136" i="3"/>
  <c r="L136" i="3" s="1"/>
  <c r="L112" i="3"/>
  <c r="B112" i="3"/>
  <c r="B135" i="3"/>
  <c r="L135" i="3" s="1"/>
  <c r="L111" i="3"/>
  <c r="B111" i="3"/>
  <c r="CN81" i="14"/>
  <c r="CN80" i="14"/>
  <c r="CN79" i="14"/>
  <c r="CN78" i="14"/>
  <c r="CN77" i="14"/>
  <c r="CN76" i="14"/>
  <c r="CN75" i="14"/>
  <c r="CN74" i="14"/>
  <c r="CN73" i="14"/>
  <c r="CN72" i="14"/>
  <c r="CN71" i="14"/>
  <c r="CN70" i="14"/>
  <c r="CN69" i="14"/>
  <c r="CN68" i="14"/>
  <c r="CN67" i="14"/>
  <c r="CW66" i="14"/>
  <c r="CV66" i="14"/>
  <c r="CU66" i="14"/>
  <c r="CT66" i="14"/>
  <c r="CS66" i="14"/>
  <c r="CR66" i="14"/>
  <c r="CQ66" i="14"/>
  <c r="CP66" i="14"/>
  <c r="CO66" i="14"/>
  <c r="CN66" i="14"/>
  <c r="CM66" i="14"/>
  <c r="CL66" i="14"/>
  <c r="CK66" i="14"/>
  <c r="CJ66" i="14"/>
  <c r="CI66" i="14"/>
  <c r="CH66" i="14"/>
  <c r="CG66" i="14"/>
  <c r="CF66" i="14"/>
  <c r="CE66" i="14"/>
  <c r="CW65" i="14"/>
  <c r="CV65" i="14"/>
  <c r="CU65" i="14"/>
  <c r="CT65" i="14"/>
  <c r="CS65" i="14"/>
  <c r="CR65" i="14"/>
  <c r="CQ65" i="14"/>
  <c r="CP65" i="14"/>
  <c r="CO65" i="14"/>
  <c r="CN65" i="14"/>
  <c r="CM65" i="14"/>
  <c r="CL65" i="14"/>
  <c r="CK65" i="14"/>
  <c r="CJ65" i="14"/>
  <c r="CI65" i="14"/>
  <c r="CH65" i="14"/>
  <c r="CG65" i="14"/>
  <c r="CF65" i="14"/>
  <c r="CE65" i="14"/>
  <c r="CW64" i="14"/>
  <c r="CV64" i="14"/>
  <c r="CU64" i="14"/>
  <c r="CT64" i="14"/>
  <c r="CS64" i="14"/>
  <c r="CR64" i="14"/>
  <c r="CQ64" i="14"/>
  <c r="CP64" i="14"/>
  <c r="CO64" i="14"/>
  <c r="CN64" i="14"/>
  <c r="CM64" i="14"/>
  <c r="CL64" i="14"/>
  <c r="CK64" i="14"/>
  <c r="CJ64" i="14"/>
  <c r="CI64" i="14"/>
  <c r="CH64" i="14"/>
  <c r="CG64" i="14"/>
  <c r="CF64" i="14"/>
  <c r="CE64" i="14"/>
  <c r="DH61" i="14"/>
  <c r="CX61" i="14"/>
  <c r="CO61" i="14"/>
  <c r="CN61" i="14"/>
  <c r="CD61" i="14"/>
  <c r="DI61" i="14"/>
  <c r="CY61" i="14"/>
  <c r="CE61" i="14"/>
  <c r="DH60" i="14"/>
  <c r="DD60" i="14"/>
  <c r="CX60" i="14"/>
  <c r="CN60" i="14"/>
  <c r="CF60" i="14"/>
  <c r="CD60" i="14"/>
  <c r="DQ60" i="14"/>
  <c r="DN60" i="14"/>
  <c r="DM60" i="14"/>
  <c r="DL60" i="14"/>
  <c r="DK60" i="14"/>
  <c r="DJ60" i="14"/>
  <c r="DG60" i="14"/>
  <c r="DC60" i="14"/>
  <c r="DB60" i="14"/>
  <c r="DA60" i="14"/>
  <c r="CZ60" i="14"/>
  <c r="CW60" i="14"/>
  <c r="CT60" i="14"/>
  <c r="CS60" i="14"/>
  <c r="CR60" i="14"/>
  <c r="AK60" i="14"/>
  <c r="CU60" i="14" s="1"/>
  <c r="CP60" i="14"/>
  <c r="CO60" i="14"/>
  <c r="CM60" i="14"/>
  <c r="AB60" i="14"/>
  <c r="CL60" i="14" s="1"/>
  <c r="AA60" i="14"/>
  <c r="CK60" i="14" s="1"/>
  <c r="CJ60" i="14"/>
  <c r="CI60" i="14"/>
  <c r="CH60" i="14"/>
  <c r="CG60" i="14"/>
  <c r="CE60" i="14"/>
  <c r="R60" i="14"/>
  <c r="Q60" i="14"/>
  <c r="AO60" i="14"/>
  <c r="H60" i="14"/>
  <c r="G60" i="14"/>
  <c r="DH59" i="14"/>
  <c r="DB59" i="14"/>
  <c r="CX59" i="14"/>
  <c r="CT59" i="14"/>
  <c r="CN59" i="14"/>
  <c r="CD59" i="14"/>
  <c r="DQ59" i="14"/>
  <c r="BF59" i="14"/>
  <c r="DP59" i="14" s="1"/>
  <c r="BE59" i="14"/>
  <c r="DO59" i="14" s="1"/>
  <c r="DN59" i="14"/>
  <c r="DM59" i="14"/>
  <c r="DL59" i="14"/>
  <c r="DK59" i="14"/>
  <c r="DJ59" i="14"/>
  <c r="DG59" i="14"/>
  <c r="DD59" i="14"/>
  <c r="DC59" i="14"/>
  <c r="DA59" i="14"/>
  <c r="CZ59" i="14"/>
  <c r="CW59" i="14"/>
  <c r="CS59" i="14"/>
  <c r="CR59" i="14"/>
  <c r="CQ59" i="14"/>
  <c r="CP59" i="14"/>
  <c r="CO59" i="14"/>
  <c r="CM59" i="14"/>
  <c r="CJ59" i="14"/>
  <c r="CI59" i="14"/>
  <c r="CH59" i="14"/>
  <c r="CG59" i="14"/>
  <c r="CF59" i="14"/>
  <c r="CE59" i="14"/>
  <c r="Q59" i="14"/>
  <c r="R59" i="14"/>
  <c r="AO59" i="14"/>
  <c r="H59" i="14"/>
  <c r="G59" i="14"/>
  <c r="DH58" i="14"/>
  <c r="CZ58" i="14"/>
  <c r="CX58" i="14"/>
  <c r="CR58" i="14"/>
  <c r="CN58" i="14"/>
  <c r="CJ58" i="14"/>
  <c r="CD58" i="14"/>
  <c r="DQ58" i="14"/>
  <c r="BF58" i="14"/>
  <c r="DP58" i="14" s="1"/>
  <c r="BE58" i="14"/>
  <c r="DO58" i="14" s="1"/>
  <c r="DN58" i="14"/>
  <c r="DM58" i="14"/>
  <c r="DL58" i="14"/>
  <c r="DK58" i="14"/>
  <c r="DJ58" i="14"/>
  <c r="DG58" i="14"/>
  <c r="AV58" i="14"/>
  <c r="DF58" i="14" s="1"/>
  <c r="AU58" i="14"/>
  <c r="DE58" i="14" s="1"/>
  <c r="DD58" i="14"/>
  <c r="DC58" i="14"/>
  <c r="DB58" i="14"/>
  <c r="DA58" i="14"/>
  <c r="AO58" i="14"/>
  <c r="AY58" i="14" s="1"/>
  <c r="DI58" i="14" s="1"/>
  <c r="CW58" i="14"/>
  <c r="CT58" i="14"/>
  <c r="CS58" i="14"/>
  <c r="CQ58" i="14"/>
  <c r="CP58" i="14"/>
  <c r="CO58" i="14"/>
  <c r="CM58" i="14"/>
  <c r="CI58" i="14"/>
  <c r="CH58" i="14"/>
  <c r="CG58" i="14"/>
  <c r="CF58" i="14"/>
  <c r="CE58" i="14"/>
  <c r="R58" i="14"/>
  <c r="H58" i="14"/>
  <c r="DH57" i="14"/>
  <c r="DG57" i="14"/>
  <c r="DF57" i="14"/>
  <c r="CX57" i="14"/>
  <c r="CQ57" i="14"/>
  <c r="CP57" i="14"/>
  <c r="CN57" i="14"/>
  <c r="CH57" i="14"/>
  <c r="CD57" i="14"/>
  <c r="DQ57" i="14"/>
  <c r="BE57" i="14"/>
  <c r="DO57" i="14" s="1"/>
  <c r="DN57" i="14"/>
  <c r="DM57" i="14"/>
  <c r="DL57" i="14"/>
  <c r="DK57" i="14"/>
  <c r="DJ57" i="14"/>
  <c r="AV57" i="14"/>
  <c r="AU57" i="14"/>
  <c r="DE57" i="14" s="1"/>
  <c r="DD57" i="14"/>
  <c r="DC57" i="14"/>
  <c r="DB57" i="14"/>
  <c r="DA57" i="14"/>
  <c r="CZ57" i="14"/>
  <c r="CW57" i="14"/>
  <c r="AL57" i="14"/>
  <c r="CV57" i="14" s="1"/>
  <c r="AK57" i="14"/>
  <c r="CU57" i="14" s="1"/>
  <c r="CT57" i="14"/>
  <c r="CS57" i="14"/>
  <c r="CR57" i="14"/>
  <c r="CO57" i="14"/>
  <c r="CM57" i="14"/>
  <c r="AB57" i="14"/>
  <c r="CL57" i="14" s="1"/>
  <c r="AA57" i="14"/>
  <c r="CK57" i="14" s="1"/>
  <c r="CJ57" i="14"/>
  <c r="CI57" i="14"/>
  <c r="CG57" i="14"/>
  <c r="CF57" i="14"/>
  <c r="CE57" i="14"/>
  <c r="R57" i="14"/>
  <c r="AO57" i="14"/>
  <c r="H57" i="14"/>
  <c r="DH56" i="14"/>
  <c r="DG56" i="14"/>
  <c r="DD56" i="14"/>
  <c r="CX56" i="14"/>
  <c r="CV56" i="14"/>
  <c r="CN56" i="14"/>
  <c r="CF56" i="14"/>
  <c r="CD56" i="14"/>
  <c r="DQ56" i="14"/>
  <c r="DN56" i="14"/>
  <c r="DM56" i="14"/>
  <c r="DL56" i="14"/>
  <c r="DK56" i="14"/>
  <c r="DJ56" i="14"/>
  <c r="DC56" i="14"/>
  <c r="DB56" i="14"/>
  <c r="DA56" i="14"/>
  <c r="CZ56" i="14"/>
  <c r="CW56" i="14"/>
  <c r="AL56" i="14"/>
  <c r="AK56" i="14"/>
  <c r="CU56" i="14" s="1"/>
  <c r="CT56" i="14"/>
  <c r="CS56" i="14"/>
  <c r="CR56" i="14"/>
  <c r="CQ56" i="14"/>
  <c r="CP56" i="14"/>
  <c r="CO56" i="14"/>
  <c r="CM56" i="14"/>
  <c r="AB56" i="14"/>
  <c r="CL56" i="14" s="1"/>
  <c r="AA56" i="14"/>
  <c r="CK56" i="14" s="1"/>
  <c r="CJ56" i="14"/>
  <c r="CI56" i="14"/>
  <c r="CH56" i="14"/>
  <c r="CG56" i="14"/>
  <c r="CE56" i="14"/>
  <c r="R56" i="14"/>
  <c r="Q56" i="14"/>
  <c r="AO56" i="14"/>
  <c r="H56" i="14"/>
  <c r="G56" i="14"/>
  <c r="DH55" i="14"/>
  <c r="DB55" i="14"/>
  <c r="CX55" i="14"/>
  <c r="CT55" i="14"/>
  <c r="CN55" i="14"/>
  <c r="CD55" i="14"/>
  <c r="DQ55" i="14"/>
  <c r="DN55" i="14"/>
  <c r="DM55" i="14"/>
  <c r="DL55" i="14"/>
  <c r="DK55" i="14"/>
  <c r="DJ55" i="14"/>
  <c r="DG55" i="14"/>
  <c r="DD55" i="14"/>
  <c r="DC55" i="14"/>
  <c r="CZ55" i="14"/>
  <c r="CW55" i="14"/>
  <c r="CS55" i="14"/>
  <c r="CR55" i="14"/>
  <c r="CQ55" i="14"/>
  <c r="CP55" i="14"/>
  <c r="CO55" i="14"/>
  <c r="CM55" i="14"/>
  <c r="CJ55" i="14"/>
  <c r="CI55" i="14"/>
  <c r="CH55" i="14"/>
  <c r="CG55" i="14"/>
  <c r="CF55" i="14"/>
  <c r="CE55" i="14"/>
  <c r="Q55" i="14"/>
  <c r="R55" i="14"/>
  <c r="AO55" i="14"/>
  <c r="H55" i="14"/>
  <c r="G55" i="14"/>
  <c r="DQ54" i="14"/>
  <c r="DN54" i="14"/>
  <c r="DM54" i="14"/>
  <c r="DH54" i="14"/>
  <c r="DD54" i="14"/>
  <c r="CZ54" i="14"/>
  <c r="CY54" i="14"/>
  <c r="CX54" i="14"/>
  <c r="CV54" i="14"/>
  <c r="CU54" i="14"/>
  <c r="CR54" i="14"/>
  <c r="CQ54" i="14"/>
  <c r="CN54" i="14"/>
  <c r="CM54" i="14"/>
  <c r="CI54" i="14"/>
  <c r="CE54" i="14"/>
  <c r="CD54" i="14"/>
  <c r="DL54" i="14"/>
  <c r="DK54" i="14"/>
  <c r="DJ54" i="14"/>
  <c r="DG54" i="14"/>
  <c r="AV54" i="14"/>
  <c r="DF54" i="14" s="1"/>
  <c r="DC54" i="14"/>
  <c r="DB54" i="14"/>
  <c r="DA54" i="14"/>
  <c r="AO54" i="14"/>
  <c r="AY54" i="14" s="1"/>
  <c r="DI54" i="14" s="1"/>
  <c r="CW54" i="14"/>
  <c r="AL54" i="14"/>
  <c r="AK54" i="14"/>
  <c r="CT54" i="14"/>
  <c r="CS54" i="14"/>
  <c r="CP54" i="14"/>
  <c r="CO54" i="14"/>
  <c r="AA54" i="14"/>
  <c r="CK54" i="14" s="1"/>
  <c r="CJ54" i="14"/>
  <c r="CH54" i="14"/>
  <c r="CG54" i="14"/>
  <c r="CF54" i="14"/>
  <c r="R54" i="14"/>
  <c r="H54" i="14"/>
  <c r="G54" i="14"/>
  <c r="DH53" i="14"/>
  <c r="DB53" i="14"/>
  <c r="CX53" i="14"/>
  <c r="CW53" i="14"/>
  <c r="CT53" i="14"/>
  <c r="CS53" i="14"/>
  <c r="CP53" i="14"/>
  <c r="CO53" i="14"/>
  <c r="CN53" i="14"/>
  <c r="CG53" i="14"/>
  <c r="CD53" i="14"/>
  <c r="DQ53" i="14"/>
  <c r="DN53" i="14"/>
  <c r="DM53" i="14"/>
  <c r="DL53" i="14"/>
  <c r="DK53" i="14"/>
  <c r="DJ53" i="14"/>
  <c r="DG53" i="14"/>
  <c r="DD53" i="14"/>
  <c r="DC53" i="14"/>
  <c r="DA53" i="14"/>
  <c r="CZ53" i="14"/>
  <c r="AK53" i="14"/>
  <c r="CU53" i="14" s="1"/>
  <c r="CR53" i="14"/>
  <c r="CQ53" i="14"/>
  <c r="CM53" i="14"/>
  <c r="AB53" i="14"/>
  <c r="CL53" i="14" s="1"/>
  <c r="CJ53" i="14"/>
  <c r="CI53" i="14"/>
  <c r="CH53" i="14"/>
  <c r="CF53" i="14"/>
  <c r="CE53" i="14"/>
  <c r="Q53" i="14"/>
  <c r="R53" i="14"/>
  <c r="AO53" i="14"/>
  <c r="G53" i="14"/>
  <c r="H53" i="14"/>
  <c r="DH52" i="14"/>
  <c r="DG52" i="14"/>
  <c r="DD52" i="14"/>
  <c r="DC52" i="14"/>
  <c r="CZ52" i="14"/>
  <c r="CY52" i="14"/>
  <c r="CX52" i="14"/>
  <c r="CR52" i="14"/>
  <c r="CQ52" i="14"/>
  <c r="CN52" i="14"/>
  <c r="CM52" i="14"/>
  <c r="CI52" i="14"/>
  <c r="CE52" i="14"/>
  <c r="CD52" i="14"/>
  <c r="DQ52" i="14"/>
  <c r="DN52" i="14"/>
  <c r="DM52" i="14"/>
  <c r="DL52" i="14"/>
  <c r="BF52" i="14"/>
  <c r="DP52" i="14" s="1"/>
  <c r="DJ52" i="14"/>
  <c r="AV52" i="14"/>
  <c r="DF52" i="14" s="1"/>
  <c r="DA52" i="14"/>
  <c r="AO52" i="14"/>
  <c r="AY52" i="14" s="1"/>
  <c r="DI52" i="14" s="1"/>
  <c r="CW52" i="14"/>
  <c r="CT52" i="14"/>
  <c r="CS52" i="14"/>
  <c r="AL52" i="14"/>
  <c r="CV52" i="14" s="1"/>
  <c r="CP52" i="14"/>
  <c r="CO52" i="14"/>
  <c r="CJ52" i="14"/>
  <c r="CH52" i="14"/>
  <c r="CG52" i="14"/>
  <c r="CF52" i="14"/>
  <c r="Q52" i="14"/>
  <c r="R52" i="14"/>
  <c r="H52" i="14"/>
  <c r="G52" i="14"/>
  <c r="DH51" i="14"/>
  <c r="DG51" i="14"/>
  <c r="DB51" i="14"/>
  <c r="DA51" i="14"/>
  <c r="CX51" i="14"/>
  <c r="CW51" i="14"/>
  <c r="CT51" i="14"/>
  <c r="CS51" i="14"/>
  <c r="CP51" i="14"/>
  <c r="CO51" i="14"/>
  <c r="CN51" i="14"/>
  <c r="CG51" i="14"/>
  <c r="CD51" i="14"/>
  <c r="DQ51" i="14"/>
  <c r="BF51" i="14"/>
  <c r="DP51" i="14" s="1"/>
  <c r="BE51" i="14"/>
  <c r="DO51" i="14" s="1"/>
  <c r="DN51" i="14"/>
  <c r="DM51" i="14"/>
  <c r="DL51" i="14"/>
  <c r="DK51" i="14"/>
  <c r="DJ51" i="14"/>
  <c r="AU51" i="14"/>
  <c r="DE51" i="14" s="1"/>
  <c r="DD51" i="14"/>
  <c r="DC51" i="14"/>
  <c r="AV51" i="14"/>
  <c r="DF51" i="14" s="1"/>
  <c r="CZ51" i="14"/>
  <c r="CR51" i="14"/>
  <c r="CQ51" i="14"/>
  <c r="CM51" i="14"/>
  <c r="AB51" i="14"/>
  <c r="CL51" i="14" s="1"/>
  <c r="CJ51" i="14"/>
  <c r="CI51" i="14"/>
  <c r="CH51" i="14"/>
  <c r="AA51" i="14"/>
  <c r="CK51" i="14" s="1"/>
  <c r="CF51" i="14"/>
  <c r="CE51" i="14"/>
  <c r="R51" i="14"/>
  <c r="AO51" i="14"/>
  <c r="H51" i="14"/>
  <c r="DH50" i="14"/>
  <c r="DG50" i="14"/>
  <c r="DD50" i="14"/>
  <c r="CZ50" i="14"/>
  <c r="CY50" i="14"/>
  <c r="CX50" i="14"/>
  <c r="CV50" i="14"/>
  <c r="CU50" i="14"/>
  <c r="CR50" i="14"/>
  <c r="CQ50" i="14"/>
  <c r="CN50" i="14"/>
  <c r="CM50" i="14"/>
  <c r="CI50" i="14"/>
  <c r="CE50" i="14"/>
  <c r="CD50" i="14"/>
  <c r="DQ50" i="14"/>
  <c r="BE50" i="14"/>
  <c r="DO50" i="14" s="1"/>
  <c r="DN50" i="14"/>
  <c r="DM50" i="14"/>
  <c r="DL50" i="14"/>
  <c r="DK50" i="14"/>
  <c r="DJ50" i="14"/>
  <c r="AV50" i="14"/>
  <c r="DF50" i="14" s="1"/>
  <c r="DC50" i="14"/>
  <c r="DB50" i="14"/>
  <c r="DA50" i="14"/>
  <c r="AO50" i="14"/>
  <c r="AY50" i="14" s="1"/>
  <c r="DI50" i="14" s="1"/>
  <c r="CW50" i="14"/>
  <c r="AL50" i="14"/>
  <c r="AK50" i="14"/>
  <c r="CT50" i="14"/>
  <c r="CS50" i="14"/>
  <c r="CP50" i="14"/>
  <c r="CO50" i="14"/>
  <c r="AA50" i="14"/>
  <c r="CK50" i="14" s="1"/>
  <c r="CJ50" i="14"/>
  <c r="CH50" i="14"/>
  <c r="CG50" i="14"/>
  <c r="CF50" i="14"/>
  <c r="R50" i="14"/>
  <c r="H50" i="14"/>
  <c r="G50" i="14"/>
  <c r="DH49" i="14"/>
  <c r="DB49" i="14"/>
  <c r="CX49" i="14"/>
  <c r="CW49" i="14"/>
  <c r="CP49" i="14"/>
  <c r="CO49" i="14"/>
  <c r="CN49" i="14"/>
  <c r="CG49" i="14"/>
  <c r="CD49" i="14"/>
  <c r="BG61" i="14"/>
  <c r="DQ61" i="14" s="1"/>
  <c r="BC61" i="14"/>
  <c r="DM61" i="14" s="1"/>
  <c r="BF49" i="14"/>
  <c r="DP49" i="14" s="1"/>
  <c r="AW61" i="14"/>
  <c r="DG61" i="14" s="1"/>
  <c r="AT61" i="14"/>
  <c r="DD61" i="14" s="1"/>
  <c r="AS61" i="14"/>
  <c r="DC61" i="14" s="1"/>
  <c r="AR61" i="14"/>
  <c r="DB61" i="14" s="1"/>
  <c r="AQ61" i="14"/>
  <c r="AP61" i="14"/>
  <c r="CZ61" i="14" s="1"/>
  <c r="AK49" i="14"/>
  <c r="CU49" i="14" s="1"/>
  <c r="AJ61" i="14"/>
  <c r="CT61" i="14" s="1"/>
  <c r="AI61" i="14"/>
  <c r="CS61" i="14" s="1"/>
  <c r="CR49" i="14"/>
  <c r="CQ49" i="14"/>
  <c r="AC61" i="14"/>
  <c r="CM61" i="14" s="1"/>
  <c r="AB49" i="14"/>
  <c r="CL49" i="14" s="1"/>
  <c r="AA49" i="14"/>
  <c r="CK49" i="14" s="1"/>
  <c r="Z61" i="14"/>
  <c r="CJ61" i="14" s="1"/>
  <c r="Y61" i="14"/>
  <c r="CI61" i="14" s="1"/>
  <c r="X61" i="14"/>
  <c r="CH61" i="14" s="1"/>
  <c r="CF49" i="14"/>
  <c r="CE49" i="14"/>
  <c r="S61" i="14"/>
  <c r="R49" i="14"/>
  <c r="Q49" i="14"/>
  <c r="P61" i="14"/>
  <c r="O61" i="14"/>
  <c r="AO49" i="14"/>
  <c r="I61" i="14"/>
  <c r="H49" i="14"/>
  <c r="G49" i="14"/>
  <c r="F61" i="14"/>
  <c r="B61" i="14"/>
  <c r="CZ40" i="14" s="1"/>
  <c r="DH48" i="14"/>
  <c r="DG48" i="14"/>
  <c r="DD48" i="14"/>
  <c r="DC48" i="14"/>
  <c r="CZ48" i="14"/>
  <c r="CY48" i="14"/>
  <c r="CX48" i="14"/>
  <c r="CN48" i="14"/>
  <c r="CM48" i="14"/>
  <c r="CJ48" i="14"/>
  <c r="CI48" i="14"/>
  <c r="CE48" i="14"/>
  <c r="CD48" i="14"/>
  <c r="DQ48" i="14"/>
  <c r="BE48" i="14"/>
  <c r="DO48" i="14" s="1"/>
  <c r="DN48" i="14"/>
  <c r="DM48" i="14"/>
  <c r="DL48" i="14"/>
  <c r="BF48" i="14"/>
  <c r="DP48" i="14" s="1"/>
  <c r="DJ48" i="14"/>
  <c r="AV48" i="14"/>
  <c r="DF48" i="14" s="1"/>
  <c r="DB48" i="14"/>
  <c r="DA48" i="14"/>
  <c r="AO48" i="14"/>
  <c r="AY48" i="14" s="1"/>
  <c r="DI48" i="14" s="1"/>
  <c r="CW48" i="14"/>
  <c r="CO48" i="14"/>
  <c r="CH48" i="14"/>
  <c r="CG48" i="14"/>
  <c r="CF48" i="14"/>
  <c r="DH47" i="14"/>
  <c r="DG47" i="14"/>
  <c r="DB47" i="14"/>
  <c r="DA47" i="14"/>
  <c r="CX47" i="14"/>
  <c r="CO47" i="14"/>
  <c r="CN47" i="14"/>
  <c r="CD47" i="14"/>
  <c r="DQ47" i="14"/>
  <c r="DN47" i="14"/>
  <c r="DM47" i="14"/>
  <c r="DL47" i="14"/>
  <c r="DK47" i="14"/>
  <c r="DJ47" i="14"/>
  <c r="DD47" i="14"/>
  <c r="DC47" i="14"/>
  <c r="AV47" i="14"/>
  <c r="DF47" i="14" s="1"/>
  <c r="CZ47" i="14"/>
  <c r="AO47" i="14"/>
  <c r="CE47" i="14"/>
  <c r="R47" i="14"/>
  <c r="DQ46" i="14"/>
  <c r="DP46" i="14"/>
  <c r="DO46" i="14"/>
  <c r="DN46" i="14"/>
  <c r="DM46" i="14"/>
  <c r="DL46" i="14"/>
  <c r="DK46" i="14"/>
  <c r="DJ46" i="14"/>
  <c r="DI46" i="14"/>
  <c r="DH46" i="14"/>
  <c r="DG46" i="14"/>
  <c r="DF46" i="14"/>
  <c r="DE46" i="14"/>
  <c r="DD46" i="14"/>
  <c r="DC46" i="14"/>
  <c r="DB46" i="14"/>
  <c r="DA46" i="14"/>
  <c r="CZ46" i="14"/>
  <c r="CY46" i="14"/>
  <c r="CX46" i="14"/>
  <c r="CW46" i="14"/>
  <c r="CV46" i="14"/>
  <c r="CU46" i="14"/>
  <c r="CT46" i="14"/>
  <c r="CS46" i="14"/>
  <c r="CR46" i="14"/>
  <c r="CQ46" i="14"/>
  <c r="CP46" i="14"/>
  <c r="CO46" i="14"/>
  <c r="CN46" i="14"/>
  <c r="CM46" i="14"/>
  <c r="CL46" i="14"/>
  <c r="CK46" i="14"/>
  <c r="CJ46" i="14"/>
  <c r="CI46" i="14"/>
  <c r="CH46" i="14"/>
  <c r="CG46" i="14"/>
  <c r="CF46" i="14"/>
  <c r="CE46" i="14"/>
  <c r="CD46" i="14"/>
  <c r="DQ45" i="14"/>
  <c r="DP45" i="14"/>
  <c r="DO45" i="14"/>
  <c r="DN45" i="14"/>
  <c r="DM45" i="14"/>
  <c r="DL45" i="14"/>
  <c r="DK45" i="14"/>
  <c r="DJ45" i="14"/>
  <c r="DI45" i="14"/>
  <c r="DH45" i="14"/>
  <c r="DG45" i="14"/>
  <c r="DF45" i="14"/>
  <c r="DE45" i="14"/>
  <c r="DD45" i="14"/>
  <c r="DC45" i="14"/>
  <c r="DB45" i="14"/>
  <c r="DA45" i="14"/>
  <c r="CZ45" i="14"/>
  <c r="CY45" i="14"/>
  <c r="CX45" i="14"/>
  <c r="CW45" i="14"/>
  <c r="CV45" i="14"/>
  <c r="CU45" i="14"/>
  <c r="CT45" i="14"/>
  <c r="CS45" i="14"/>
  <c r="CR45" i="14"/>
  <c r="CQ45" i="14"/>
  <c r="CP45" i="14"/>
  <c r="CO45" i="14"/>
  <c r="CN45" i="14"/>
  <c r="CM45" i="14"/>
  <c r="CL45" i="14"/>
  <c r="CK45" i="14"/>
  <c r="CJ45" i="14"/>
  <c r="CI45" i="14"/>
  <c r="CH45" i="14"/>
  <c r="CG45" i="14"/>
  <c r="CF45" i="14"/>
  <c r="CE45" i="14"/>
  <c r="CD45" i="14"/>
  <c r="DQ44" i="14"/>
  <c r="DP44" i="14"/>
  <c r="DO44" i="14"/>
  <c r="DN44" i="14"/>
  <c r="DM44" i="14"/>
  <c r="DL44" i="14"/>
  <c r="DK44" i="14"/>
  <c r="DJ44" i="14"/>
  <c r="DI44" i="14"/>
  <c r="DH44" i="14"/>
  <c r="DG44" i="14"/>
  <c r="DF44" i="14"/>
  <c r="DE44" i="14"/>
  <c r="DD44" i="14"/>
  <c r="DC44" i="14"/>
  <c r="DB44" i="14"/>
  <c r="DA44" i="14"/>
  <c r="CZ44" i="14"/>
  <c r="CY44" i="14"/>
  <c r="CX44" i="14"/>
  <c r="CW44" i="14"/>
  <c r="CV44" i="14"/>
  <c r="CU44" i="14"/>
  <c r="CT44" i="14"/>
  <c r="CS44" i="14"/>
  <c r="CR44" i="14"/>
  <c r="CQ44" i="14"/>
  <c r="CP44" i="14"/>
  <c r="CO44" i="14"/>
  <c r="CN44" i="14"/>
  <c r="CM44" i="14"/>
  <c r="CL44" i="14"/>
  <c r="CK44" i="14"/>
  <c r="CJ44" i="14"/>
  <c r="CI44" i="14"/>
  <c r="CH44" i="14"/>
  <c r="CG44" i="14"/>
  <c r="CF44" i="14"/>
  <c r="CE44" i="14"/>
  <c r="CD44" i="14"/>
  <c r="DQ43" i="14"/>
  <c r="DP43" i="14"/>
  <c r="DO43" i="14"/>
  <c r="DN43" i="14"/>
  <c r="DM43" i="14"/>
  <c r="DL43" i="14"/>
  <c r="DK43" i="14"/>
  <c r="DJ43" i="14"/>
  <c r="DI43" i="14"/>
  <c r="DH43" i="14"/>
  <c r="DG43" i="14"/>
  <c r="DF43" i="14"/>
  <c r="DE43" i="14"/>
  <c r="DD43" i="14"/>
  <c r="DC43" i="14"/>
  <c r="DB43" i="14"/>
  <c r="DA43" i="14"/>
  <c r="CZ43" i="14"/>
  <c r="CY43" i="14"/>
  <c r="CX43" i="14"/>
  <c r="CW43" i="14"/>
  <c r="CV43" i="14"/>
  <c r="CU43" i="14"/>
  <c r="CT43" i="14"/>
  <c r="CS43" i="14"/>
  <c r="CR43" i="14"/>
  <c r="CQ43" i="14"/>
  <c r="CP43" i="14"/>
  <c r="CO43" i="14"/>
  <c r="CN43" i="14"/>
  <c r="CM43" i="14"/>
  <c r="CL43" i="14"/>
  <c r="CK43" i="14"/>
  <c r="CJ43" i="14"/>
  <c r="CI43" i="14"/>
  <c r="CH43" i="14"/>
  <c r="CG43" i="14"/>
  <c r="CF43" i="14"/>
  <c r="CE43" i="14"/>
  <c r="CD43" i="14"/>
  <c r="CC43" i="14"/>
  <c r="CB43" i="14"/>
  <c r="CA43" i="14"/>
  <c r="BZ43" i="14"/>
  <c r="BY43" i="14"/>
  <c r="BX43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DQ41" i="14"/>
  <c r="DP41" i="14"/>
  <c r="DO41" i="14"/>
  <c r="DN41" i="14"/>
  <c r="DM41" i="14"/>
  <c r="DL41" i="14"/>
  <c r="DK41" i="14"/>
  <c r="DJ41" i="14"/>
  <c r="DF41" i="14"/>
  <c r="DE41" i="14"/>
  <c r="DD41" i="14"/>
  <c r="DC41" i="14"/>
  <c r="DB41" i="14"/>
  <c r="DA41" i="14"/>
  <c r="CZ41" i="14"/>
  <c r="CY41" i="14"/>
  <c r="CX41" i="14"/>
  <c r="CW41" i="14"/>
  <c r="CV41" i="14"/>
  <c r="CU41" i="14"/>
  <c r="CT41" i="14"/>
  <c r="CS41" i="14"/>
  <c r="CR41" i="14"/>
  <c r="CQ41" i="14"/>
  <c r="CP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R41" i="14"/>
  <c r="BQ41" i="14"/>
  <c r="BP41" i="14"/>
  <c r="BO41" i="14"/>
  <c r="BN41" i="14"/>
  <c r="BM41" i="14"/>
  <c r="BL41" i="14"/>
  <c r="BK41" i="14"/>
  <c r="DQ40" i="14"/>
  <c r="DN40" i="14"/>
  <c r="DM40" i="14"/>
  <c r="DI40" i="14"/>
  <c r="DH40" i="14"/>
  <c r="DG40" i="14"/>
  <c r="DD40" i="14"/>
  <c r="CY40" i="14"/>
  <c r="CX40" i="14"/>
  <c r="CO40" i="14"/>
  <c r="CN40" i="14"/>
  <c r="CD40" i="14"/>
  <c r="BT40" i="14"/>
  <c r="AY40" i="14"/>
  <c r="CO81" i="14" s="1"/>
  <c r="AO40" i="14"/>
  <c r="CE81" i="14" s="1"/>
  <c r="CE40" i="14"/>
  <c r="DQ39" i="14"/>
  <c r="DP39" i="14"/>
  <c r="DO39" i="14"/>
  <c r="DN39" i="14"/>
  <c r="DM39" i="14"/>
  <c r="DL39" i="14"/>
  <c r="DK39" i="14"/>
  <c r="DJ39" i="14"/>
  <c r="DI39" i="14"/>
  <c r="DH39" i="14"/>
  <c r="DG39" i="14"/>
  <c r="DF39" i="14"/>
  <c r="DE39" i="14"/>
  <c r="DD39" i="14"/>
  <c r="DC39" i="14"/>
  <c r="DB39" i="14"/>
  <c r="DA39" i="14"/>
  <c r="CZ39" i="14"/>
  <c r="CY39" i="14"/>
  <c r="CX39" i="14"/>
  <c r="CT39" i="14"/>
  <c r="CN39" i="14"/>
  <c r="CM39" i="14"/>
  <c r="CE39" i="14"/>
  <c r="CD39" i="14"/>
  <c r="BT39" i="14"/>
  <c r="CW80" i="14"/>
  <c r="BF39" i="14"/>
  <c r="CV80" i="14" s="1"/>
  <c r="BE39" i="14"/>
  <c r="CU80" i="14" s="1"/>
  <c r="CT80" i="14"/>
  <c r="CS80" i="14"/>
  <c r="CR80" i="14"/>
  <c r="CQ80" i="14"/>
  <c r="CP80" i="14"/>
  <c r="CM80" i="14"/>
  <c r="AV39" i="14"/>
  <c r="CL80" i="14" s="1"/>
  <c r="AU39" i="14"/>
  <c r="CK80" i="14" s="1"/>
  <c r="CJ80" i="14"/>
  <c r="CI80" i="14"/>
  <c r="CH80" i="14"/>
  <c r="CG80" i="14"/>
  <c r="CF80" i="14"/>
  <c r="AK39" i="14"/>
  <c r="AL39" i="14"/>
  <c r="AB39" i="14"/>
  <c r="AA39" i="14"/>
  <c r="CW39" i="14"/>
  <c r="CS39" i="14"/>
  <c r="CR39" i="14"/>
  <c r="R39" i="14"/>
  <c r="CV39" i="14" s="1"/>
  <c r="CP39" i="14"/>
  <c r="CJ39" i="14"/>
  <c r="CI39" i="14"/>
  <c r="CH39" i="14"/>
  <c r="H39" i="14"/>
  <c r="CL39" i="14" s="1"/>
  <c r="CF39" i="14"/>
  <c r="DQ38" i="14"/>
  <c r="DP38" i="14"/>
  <c r="DO38" i="14"/>
  <c r="DN38" i="14"/>
  <c r="DM38" i="14"/>
  <c r="DL38" i="14"/>
  <c r="DK38" i="14"/>
  <c r="DJ38" i="14"/>
  <c r="DI38" i="14"/>
  <c r="DH38" i="14"/>
  <c r="DG38" i="14"/>
  <c r="DF38" i="14"/>
  <c r="DE38" i="14"/>
  <c r="DD38" i="14"/>
  <c r="DC38" i="14"/>
  <c r="DB38" i="14"/>
  <c r="DA38" i="14"/>
  <c r="CZ38" i="14"/>
  <c r="CY38" i="14"/>
  <c r="CX38" i="14"/>
  <c r="CW38" i="14"/>
  <c r="CU38" i="14"/>
  <c r="CQ38" i="14"/>
  <c r="CO38" i="14"/>
  <c r="CN38" i="14"/>
  <c r="CM38" i="14"/>
  <c r="CI38" i="14"/>
  <c r="CF38" i="14"/>
  <c r="CE38" i="14"/>
  <c r="CD38" i="14"/>
  <c r="BT38" i="14"/>
  <c r="CW79" i="14"/>
  <c r="BE38" i="14"/>
  <c r="CU79" i="14" s="1"/>
  <c r="CT79" i="14"/>
  <c r="CS79" i="14"/>
  <c r="CR79" i="14"/>
  <c r="CQ79" i="14"/>
  <c r="CP79" i="14"/>
  <c r="AY38" i="14"/>
  <c r="CO79" i="14" s="1"/>
  <c r="CM79" i="14"/>
  <c r="CJ79" i="14"/>
  <c r="CI79" i="14"/>
  <c r="CH79" i="14"/>
  <c r="CF79" i="14"/>
  <c r="AO38" i="14"/>
  <c r="CE79" i="14" s="1"/>
  <c r="AL38" i="14"/>
  <c r="AK38" i="14"/>
  <c r="AE38" i="14"/>
  <c r="AB38" i="14"/>
  <c r="U38" i="14"/>
  <c r="Q38" i="14"/>
  <c r="CT38" i="14"/>
  <c r="CS38" i="14"/>
  <c r="CR38" i="14"/>
  <c r="R38" i="14"/>
  <c r="CV38" i="14" s="1"/>
  <c r="CP38" i="14"/>
  <c r="G38" i="14"/>
  <c r="CK38" i="14" s="1"/>
  <c r="CJ38" i="14"/>
  <c r="CH38" i="14"/>
  <c r="DQ37" i="14"/>
  <c r="DP37" i="14"/>
  <c r="DN37" i="14"/>
  <c r="DM37" i="14"/>
  <c r="DL37" i="14"/>
  <c r="DK37" i="14"/>
  <c r="DJ37" i="14"/>
  <c r="DI37" i="14"/>
  <c r="DH37" i="14"/>
  <c r="DG37" i="14"/>
  <c r="DF37" i="14"/>
  <c r="DD37" i="14"/>
  <c r="DC37" i="14"/>
  <c r="DB37" i="14"/>
  <c r="DA37" i="14"/>
  <c r="CZ37" i="14"/>
  <c r="CY37" i="14"/>
  <c r="CX37" i="14"/>
  <c r="CR37" i="14"/>
  <c r="CP37" i="14"/>
  <c r="CO37" i="14"/>
  <c r="CN37" i="14"/>
  <c r="CD37" i="14"/>
  <c r="BT37" i="14"/>
  <c r="CW78" i="14"/>
  <c r="BE37" i="14"/>
  <c r="CU78" i="14" s="1"/>
  <c r="CT78" i="14"/>
  <c r="CS78" i="14"/>
  <c r="CR78" i="14"/>
  <c r="CQ78" i="14"/>
  <c r="CP78" i="14"/>
  <c r="CM78" i="14"/>
  <c r="AV37" i="14"/>
  <c r="CL78" i="14" s="1"/>
  <c r="CJ78" i="14"/>
  <c r="CI78" i="14"/>
  <c r="CH78" i="14"/>
  <c r="CF78" i="14"/>
  <c r="AE37" i="14"/>
  <c r="AA37" i="14"/>
  <c r="AB37" i="14"/>
  <c r="CW37" i="14"/>
  <c r="Q37" i="14"/>
  <c r="CU37" i="14" s="1"/>
  <c r="CT37" i="14"/>
  <c r="CS37" i="14"/>
  <c r="CQ37" i="14"/>
  <c r="U37" i="14"/>
  <c r="CM37" i="14"/>
  <c r="CJ37" i="14"/>
  <c r="CI37" i="14"/>
  <c r="CH37" i="14"/>
  <c r="H37" i="14"/>
  <c r="CL37" i="14" s="1"/>
  <c r="CF37" i="14"/>
  <c r="CE37" i="14"/>
  <c r="DQ36" i="14"/>
  <c r="DP36" i="14"/>
  <c r="DN36" i="14"/>
  <c r="DM36" i="14"/>
  <c r="DL36" i="14"/>
  <c r="DK36" i="14"/>
  <c r="DJ36" i="14"/>
  <c r="DI36" i="14"/>
  <c r="DH36" i="14"/>
  <c r="DG36" i="14"/>
  <c r="DF36" i="14"/>
  <c r="DD36" i="14"/>
  <c r="DC36" i="14"/>
  <c r="DB36" i="14"/>
  <c r="DA36" i="14"/>
  <c r="CZ36" i="14"/>
  <c r="CY36" i="14"/>
  <c r="CX36" i="14"/>
  <c r="CW36" i="14"/>
  <c r="CS36" i="14"/>
  <c r="CO36" i="14"/>
  <c r="CN36" i="14"/>
  <c r="CJ36" i="14"/>
  <c r="CF36" i="14"/>
  <c r="CD36" i="14"/>
  <c r="BT36" i="14"/>
  <c r="CW77" i="14"/>
  <c r="BE36" i="14"/>
  <c r="CU77" i="14" s="1"/>
  <c r="CT77" i="14"/>
  <c r="CS77" i="14"/>
  <c r="CR77" i="14"/>
  <c r="CQ77" i="14"/>
  <c r="CP77" i="14"/>
  <c r="CM77" i="14"/>
  <c r="CJ77" i="14"/>
  <c r="CI77" i="14"/>
  <c r="CH77" i="14"/>
  <c r="CG77" i="14"/>
  <c r="CF77" i="14"/>
  <c r="AO36" i="14"/>
  <c r="CE77" i="14" s="1"/>
  <c r="AL36" i="14"/>
  <c r="AK36" i="14"/>
  <c r="AE36" i="14"/>
  <c r="AA36" i="14"/>
  <c r="AB36" i="14"/>
  <c r="U36" i="14"/>
  <c r="Q36" i="14"/>
  <c r="CU36" i="14" s="1"/>
  <c r="CT36" i="14"/>
  <c r="CR36" i="14"/>
  <c r="R36" i="14"/>
  <c r="CV36" i="14" s="1"/>
  <c r="CP36" i="14"/>
  <c r="CM36" i="14"/>
  <c r="G36" i="14"/>
  <c r="CK36" i="14" s="1"/>
  <c r="CI36" i="14"/>
  <c r="H36" i="14"/>
  <c r="CL36" i="14" s="1"/>
  <c r="CG36" i="14"/>
  <c r="CE36" i="14"/>
  <c r="DQ35" i="14"/>
  <c r="DP35" i="14"/>
  <c r="DO35" i="14"/>
  <c r="DN35" i="14"/>
  <c r="DM35" i="14"/>
  <c r="DL35" i="14"/>
  <c r="DK35" i="14"/>
  <c r="DJ35" i="14"/>
  <c r="DI35" i="14"/>
  <c r="DH35" i="14"/>
  <c r="DG35" i="14"/>
  <c r="DF35" i="14"/>
  <c r="DE35" i="14"/>
  <c r="DD35" i="14"/>
  <c r="DC35" i="14"/>
  <c r="DB35" i="14"/>
  <c r="DA35" i="14"/>
  <c r="CZ35" i="14"/>
  <c r="CY35" i="14"/>
  <c r="CX35" i="14"/>
  <c r="CT35" i="14"/>
  <c r="CP35" i="14"/>
  <c r="CN35" i="14"/>
  <c r="CG35" i="14"/>
  <c r="CD35" i="14"/>
  <c r="BT35" i="14"/>
  <c r="CW76" i="14"/>
  <c r="CT76" i="14"/>
  <c r="CS76" i="14"/>
  <c r="CR76" i="14"/>
  <c r="CQ76" i="14"/>
  <c r="CP76" i="14"/>
  <c r="CM76" i="14"/>
  <c r="CJ76" i="14"/>
  <c r="CI76" i="14"/>
  <c r="CH76" i="14"/>
  <c r="CG76" i="14"/>
  <c r="CF76" i="14"/>
  <c r="AK35" i="14"/>
  <c r="AL35" i="14"/>
  <c r="AA35" i="14"/>
  <c r="AB35" i="14"/>
  <c r="CW35" i="14"/>
  <c r="R35" i="14"/>
  <c r="CV35" i="14" s="1"/>
  <c r="Q35" i="14"/>
  <c r="CU35" i="14" s="1"/>
  <c r="CS35" i="14"/>
  <c r="CR35" i="14"/>
  <c r="CQ35" i="14"/>
  <c r="CO35" i="14"/>
  <c r="CM35" i="14"/>
  <c r="H35" i="14"/>
  <c r="CL35" i="14" s="1"/>
  <c r="CJ35" i="14"/>
  <c r="CI35" i="14"/>
  <c r="G35" i="14"/>
  <c r="CK35" i="14" s="1"/>
  <c r="CF35" i="14"/>
  <c r="CE35" i="14"/>
  <c r="DQ34" i="14"/>
  <c r="DP34" i="14"/>
  <c r="DO34" i="14"/>
  <c r="DN34" i="14"/>
  <c r="DM34" i="14"/>
  <c r="DL34" i="14"/>
  <c r="DK34" i="14"/>
  <c r="DJ34" i="14"/>
  <c r="DI34" i="14"/>
  <c r="DH34" i="14"/>
  <c r="DG34" i="14"/>
  <c r="DF34" i="14"/>
  <c r="DE34" i="14"/>
  <c r="DD34" i="14"/>
  <c r="DC34" i="14"/>
  <c r="DB34" i="14"/>
  <c r="DA34" i="14"/>
  <c r="CZ34" i="14"/>
  <c r="CY34" i="14"/>
  <c r="CX34" i="14"/>
  <c r="CQ34" i="14"/>
  <c r="CN34" i="14"/>
  <c r="CH34" i="14"/>
  <c r="CD34" i="14"/>
  <c r="BT34" i="14"/>
  <c r="CW75" i="14"/>
  <c r="CT75" i="14"/>
  <c r="CS75" i="14"/>
  <c r="CR75" i="14"/>
  <c r="CQ75" i="14"/>
  <c r="CP75" i="14"/>
  <c r="CM75" i="14"/>
  <c r="CJ75" i="14"/>
  <c r="CI75" i="14"/>
  <c r="CH75" i="14"/>
  <c r="CG75" i="14"/>
  <c r="CF75" i="14"/>
  <c r="AL34" i="14"/>
  <c r="AA34" i="14"/>
  <c r="AB34" i="14"/>
  <c r="CW34" i="14"/>
  <c r="R34" i="14"/>
  <c r="CV34" i="14" s="1"/>
  <c r="CT34" i="14"/>
  <c r="CS34" i="14"/>
  <c r="CR34" i="14"/>
  <c r="CP34" i="14"/>
  <c r="U34" i="14"/>
  <c r="CM34" i="14"/>
  <c r="G34" i="14"/>
  <c r="CK34" i="14" s="1"/>
  <c r="CJ34" i="14"/>
  <c r="CI34" i="14"/>
  <c r="H34" i="14"/>
  <c r="CL34" i="14" s="1"/>
  <c r="CF34" i="14"/>
  <c r="CE34" i="14"/>
  <c r="DQ33" i="14"/>
  <c r="DP33" i="14"/>
  <c r="DN33" i="14"/>
  <c r="DM33" i="14"/>
  <c r="DL33" i="14"/>
  <c r="DK33" i="14"/>
  <c r="DJ33" i="14"/>
  <c r="DI33" i="14"/>
  <c r="DH33" i="14"/>
  <c r="DG33" i="14"/>
  <c r="DF33" i="14"/>
  <c r="DE33" i="14"/>
  <c r="DD33" i="14"/>
  <c r="DC33" i="14"/>
  <c r="DB33" i="14"/>
  <c r="DA33" i="14"/>
  <c r="CZ33" i="14"/>
  <c r="CY33" i="14"/>
  <c r="CX33" i="14"/>
  <c r="CR33" i="14"/>
  <c r="CQ33" i="14"/>
  <c r="CN33" i="14"/>
  <c r="CM33" i="14"/>
  <c r="CI33" i="14"/>
  <c r="CE33" i="14"/>
  <c r="CD33" i="14"/>
  <c r="BT33" i="14"/>
  <c r="CW74" i="14"/>
  <c r="CT74" i="14"/>
  <c r="CS74" i="14"/>
  <c r="CR74" i="14"/>
  <c r="CQ74" i="14"/>
  <c r="CP74" i="14"/>
  <c r="CM74" i="14"/>
  <c r="CJ74" i="14"/>
  <c r="CI74" i="14"/>
  <c r="CH74" i="14"/>
  <c r="CG74" i="14"/>
  <c r="CF74" i="14"/>
  <c r="AL33" i="14"/>
  <c r="AB33" i="14"/>
  <c r="AA33" i="14"/>
  <c r="CW33" i="14"/>
  <c r="Q33" i="14"/>
  <c r="CU33" i="14" s="1"/>
  <c r="CT33" i="14"/>
  <c r="CS33" i="14"/>
  <c r="R33" i="14"/>
  <c r="CV33" i="14" s="1"/>
  <c r="CP33" i="14"/>
  <c r="AE33" i="14"/>
  <c r="H33" i="14"/>
  <c r="CL33" i="14" s="1"/>
  <c r="G33" i="14"/>
  <c r="CK33" i="14" s="1"/>
  <c r="CJ33" i="14"/>
  <c r="CH33" i="14"/>
  <c r="CG33" i="14"/>
  <c r="CF33" i="14"/>
  <c r="DQ32" i="14"/>
  <c r="DP32" i="14"/>
  <c r="DO32" i="14"/>
  <c r="DN32" i="14"/>
  <c r="DM32" i="14"/>
  <c r="DL32" i="14"/>
  <c r="DK32" i="14"/>
  <c r="DJ32" i="14"/>
  <c r="DI32" i="14"/>
  <c r="DH32" i="14"/>
  <c r="DG32" i="14"/>
  <c r="DF32" i="14"/>
  <c r="DE32" i="14"/>
  <c r="DD32" i="14"/>
  <c r="DC32" i="14"/>
  <c r="DB32" i="14"/>
  <c r="DA32" i="14"/>
  <c r="CZ32" i="14"/>
  <c r="CY32" i="14"/>
  <c r="CX32" i="14"/>
  <c r="CW32" i="14"/>
  <c r="CS32" i="14"/>
  <c r="CR32" i="14"/>
  <c r="CO32" i="14"/>
  <c r="CN32" i="14"/>
  <c r="CJ32" i="14"/>
  <c r="CF32" i="14"/>
  <c r="CD32" i="14"/>
  <c r="BT32" i="14"/>
  <c r="CW73" i="14"/>
  <c r="CT73" i="14"/>
  <c r="CS73" i="14"/>
  <c r="CR73" i="14"/>
  <c r="CQ73" i="14"/>
  <c r="CP73" i="14"/>
  <c r="CM73" i="14"/>
  <c r="CJ73" i="14"/>
  <c r="CI73" i="14"/>
  <c r="CH73" i="14"/>
  <c r="CG73" i="14"/>
  <c r="CF73" i="14"/>
  <c r="AO32" i="14"/>
  <c r="CE73" i="14" s="1"/>
  <c r="AL32" i="14"/>
  <c r="AK32" i="14"/>
  <c r="AE32" i="14"/>
  <c r="AA32" i="14"/>
  <c r="AB32" i="14"/>
  <c r="U32" i="14"/>
  <c r="R32" i="14"/>
  <c r="CV32" i="14" s="1"/>
  <c r="Q32" i="14"/>
  <c r="CU32" i="14" s="1"/>
  <c r="CT32" i="14"/>
  <c r="CQ32" i="14"/>
  <c r="CP32" i="14"/>
  <c r="CM32" i="14"/>
  <c r="H32" i="14"/>
  <c r="CL32" i="14" s="1"/>
  <c r="CI32" i="14"/>
  <c r="CH32" i="14"/>
  <c r="CG32" i="14"/>
  <c r="CE32" i="14"/>
  <c r="DQ31" i="14"/>
  <c r="DP31" i="14"/>
  <c r="DO31" i="14"/>
  <c r="DN31" i="14"/>
  <c r="DM31" i="14"/>
  <c r="DL31" i="14"/>
  <c r="DK31" i="14"/>
  <c r="DJ31" i="14"/>
  <c r="DI31" i="14"/>
  <c r="DH31" i="14"/>
  <c r="DG31" i="14"/>
  <c r="DF31" i="14"/>
  <c r="DE31" i="14"/>
  <c r="DD31" i="14"/>
  <c r="DC31" i="14"/>
  <c r="DB31" i="14"/>
  <c r="DA31" i="14"/>
  <c r="CZ31" i="14"/>
  <c r="CY31" i="14"/>
  <c r="CX31" i="14"/>
  <c r="CT31" i="14"/>
  <c r="CS31" i="14"/>
  <c r="CP31" i="14"/>
  <c r="CN31" i="14"/>
  <c r="CG31" i="14"/>
  <c r="CD31" i="14"/>
  <c r="BT31" i="14"/>
  <c r="CW72" i="14"/>
  <c r="CT72" i="14"/>
  <c r="CS72" i="14"/>
  <c r="CR72" i="14"/>
  <c r="CQ72" i="14"/>
  <c r="CP72" i="14"/>
  <c r="CM72" i="14"/>
  <c r="CJ72" i="14"/>
  <c r="CI72" i="14"/>
  <c r="CH72" i="14"/>
  <c r="CG72" i="14"/>
  <c r="CF72" i="14"/>
  <c r="AK31" i="14"/>
  <c r="AL31" i="14"/>
  <c r="AB31" i="14"/>
  <c r="AA31" i="14"/>
  <c r="CW31" i="14"/>
  <c r="R31" i="14"/>
  <c r="CV31" i="14" s="1"/>
  <c r="Q31" i="14"/>
  <c r="CU31" i="14" s="1"/>
  <c r="CR31" i="14"/>
  <c r="CQ31" i="14"/>
  <c r="CO31" i="14"/>
  <c r="CM31" i="14"/>
  <c r="H31" i="14"/>
  <c r="CL31" i="14" s="1"/>
  <c r="CJ31" i="14"/>
  <c r="CI31" i="14"/>
  <c r="CH31" i="14"/>
  <c r="CF31" i="14"/>
  <c r="CE31" i="14"/>
  <c r="DQ30" i="14"/>
  <c r="DP30" i="14"/>
  <c r="DN30" i="14"/>
  <c r="DM30" i="14"/>
  <c r="DL30" i="14"/>
  <c r="DK30" i="14"/>
  <c r="DJ30" i="14"/>
  <c r="DI30" i="14"/>
  <c r="DH30" i="14"/>
  <c r="DG30" i="14"/>
  <c r="DF30" i="14"/>
  <c r="DD30" i="14"/>
  <c r="DC30" i="14"/>
  <c r="DB30" i="14"/>
  <c r="DA30" i="14"/>
  <c r="CZ30" i="14"/>
  <c r="CY30" i="14"/>
  <c r="CX30" i="14"/>
  <c r="CQ30" i="14"/>
  <c r="CN30" i="14"/>
  <c r="CH30" i="14"/>
  <c r="CD30" i="14"/>
  <c r="BT30" i="14"/>
  <c r="CW71" i="14"/>
  <c r="CT71" i="14"/>
  <c r="CS71" i="14"/>
  <c r="CR71" i="14"/>
  <c r="CQ71" i="14"/>
  <c r="CP71" i="14"/>
  <c r="CM71" i="14"/>
  <c r="CJ71" i="14"/>
  <c r="CI71" i="14"/>
  <c r="CH71" i="14"/>
  <c r="CG71" i="14"/>
  <c r="CF71" i="14"/>
  <c r="AK30" i="14"/>
  <c r="AL30" i="14"/>
  <c r="AB30" i="14"/>
  <c r="AA30" i="14"/>
  <c r="CW30" i="14"/>
  <c r="R30" i="14"/>
  <c r="CV30" i="14" s="1"/>
  <c r="CT30" i="14"/>
  <c r="CS30" i="14"/>
  <c r="CR30" i="14"/>
  <c r="CP30" i="14"/>
  <c r="CO30" i="14"/>
  <c r="CM30" i="14"/>
  <c r="G30" i="14"/>
  <c r="CK30" i="14" s="1"/>
  <c r="CJ30" i="14"/>
  <c r="CI30" i="14"/>
  <c r="CG30" i="14"/>
  <c r="CF30" i="14"/>
  <c r="CE30" i="14"/>
  <c r="DQ29" i="14"/>
  <c r="DP29" i="14"/>
  <c r="DN29" i="14"/>
  <c r="DM29" i="14"/>
  <c r="DL29" i="14"/>
  <c r="DK29" i="14"/>
  <c r="DJ29" i="14"/>
  <c r="DI29" i="14"/>
  <c r="DH29" i="14"/>
  <c r="DG29" i="14"/>
  <c r="DF29" i="14"/>
  <c r="DE29" i="14"/>
  <c r="DD29" i="14"/>
  <c r="DC29" i="14"/>
  <c r="DB29" i="14"/>
  <c r="DA29" i="14"/>
  <c r="CZ29" i="14"/>
  <c r="CY29" i="14"/>
  <c r="CX29" i="14"/>
  <c r="CR29" i="14"/>
  <c r="CN29" i="14"/>
  <c r="CM29" i="14"/>
  <c r="CI29" i="14"/>
  <c r="CE29" i="14"/>
  <c r="CD29" i="14"/>
  <c r="BT29" i="14"/>
  <c r="CW70" i="14"/>
  <c r="CT70" i="14"/>
  <c r="CS70" i="14"/>
  <c r="CR70" i="14"/>
  <c r="CQ70" i="14"/>
  <c r="CP70" i="14"/>
  <c r="CM70" i="14"/>
  <c r="AU29" i="14"/>
  <c r="CK70" i="14" s="1"/>
  <c r="CJ70" i="14"/>
  <c r="CI70" i="14"/>
  <c r="CH70" i="14"/>
  <c r="CG70" i="14"/>
  <c r="CF70" i="14"/>
  <c r="AL29" i="14"/>
  <c r="AK29" i="14"/>
  <c r="AB29" i="14"/>
  <c r="AA29" i="14"/>
  <c r="U29" i="14"/>
  <c r="CW29" i="14"/>
  <c r="Q29" i="14"/>
  <c r="CU29" i="14" s="1"/>
  <c r="CT29" i="14"/>
  <c r="CS29" i="14"/>
  <c r="CQ29" i="14"/>
  <c r="CP29" i="14"/>
  <c r="CO29" i="14"/>
  <c r="CJ29" i="14"/>
  <c r="CH29" i="14"/>
  <c r="H29" i="14"/>
  <c r="CL29" i="14" s="1"/>
  <c r="CF29" i="14"/>
  <c r="DQ28" i="14"/>
  <c r="DP28" i="14"/>
  <c r="DO28" i="14"/>
  <c r="DN28" i="14"/>
  <c r="DM28" i="14"/>
  <c r="DL28" i="14"/>
  <c r="DK28" i="14"/>
  <c r="DJ28" i="14"/>
  <c r="DI28" i="14"/>
  <c r="DH28" i="14"/>
  <c r="DG28" i="14"/>
  <c r="DF28" i="14"/>
  <c r="DE28" i="14"/>
  <c r="DD28" i="14"/>
  <c r="DC28" i="14"/>
  <c r="DB28" i="14"/>
  <c r="DA28" i="14"/>
  <c r="CZ28" i="14"/>
  <c r="CY28" i="14"/>
  <c r="CX28" i="14"/>
  <c r="CS28" i="14"/>
  <c r="CN28" i="14"/>
  <c r="CF28" i="14"/>
  <c r="CD28" i="14"/>
  <c r="BT28" i="14"/>
  <c r="BE28" i="14"/>
  <c r="CU69" i="14" s="1"/>
  <c r="CR69" i="14"/>
  <c r="BF28" i="14"/>
  <c r="CV69" i="14" s="1"/>
  <c r="AV28" i="14"/>
  <c r="CL69" i="14" s="1"/>
  <c r="AU28" i="14"/>
  <c r="CK69" i="14" s="1"/>
  <c r="AM40" i="14"/>
  <c r="AJ40" i="14"/>
  <c r="AI40" i="14"/>
  <c r="AL28" i="14"/>
  <c r="AE28" i="14"/>
  <c r="AC40" i="14"/>
  <c r="AA28" i="14"/>
  <c r="Z40" i="14"/>
  <c r="Y40" i="14"/>
  <c r="AB28" i="14"/>
  <c r="V40" i="14"/>
  <c r="U28" i="14"/>
  <c r="S40" i="14"/>
  <c r="CW40" i="14" s="1"/>
  <c r="R28" i="14"/>
  <c r="CV28" i="14" s="1"/>
  <c r="Q28" i="14"/>
  <c r="CU28" i="14" s="1"/>
  <c r="P40" i="14"/>
  <c r="CT40" i="14" s="1"/>
  <c r="O40" i="14"/>
  <c r="CS40" i="14" s="1"/>
  <c r="N40" i="14"/>
  <c r="CR40" i="14" s="1"/>
  <c r="M40" i="14"/>
  <c r="L40" i="14"/>
  <c r="CP40" i="14" s="1"/>
  <c r="CO28" i="14"/>
  <c r="G28" i="14"/>
  <c r="CK28" i="14" s="1"/>
  <c r="CE28" i="14"/>
  <c r="DQ27" i="14"/>
  <c r="DN27" i="14"/>
  <c r="DM27" i="14"/>
  <c r="DI27" i="14"/>
  <c r="DH27" i="14"/>
  <c r="DG27" i="14"/>
  <c r="DD27" i="14"/>
  <c r="DA27" i="14"/>
  <c r="CZ27" i="14"/>
  <c r="CY27" i="14"/>
  <c r="CX27" i="14"/>
  <c r="CW27" i="14"/>
  <c r="CR27" i="14"/>
  <c r="CN27" i="14"/>
  <c r="CD27" i="14"/>
  <c r="BT27" i="14"/>
  <c r="CW68" i="14"/>
  <c r="BF27" i="14"/>
  <c r="CV68" i="14" s="1"/>
  <c r="CS68" i="14"/>
  <c r="CR68" i="14"/>
  <c r="CP68" i="14"/>
  <c r="CM68" i="14"/>
  <c r="CJ68" i="14"/>
  <c r="CI68" i="14"/>
  <c r="CF68" i="14"/>
  <c r="CH68" i="14"/>
  <c r="R27" i="14"/>
  <c r="CV27" i="14" s="1"/>
  <c r="CS27" i="14"/>
  <c r="CP27" i="14"/>
  <c r="CO27" i="14"/>
  <c r="CM27" i="14"/>
  <c r="CJ27" i="14"/>
  <c r="CI27" i="14"/>
  <c r="CF27" i="14"/>
  <c r="CH27" i="14"/>
  <c r="CE27" i="14"/>
  <c r="DI26" i="14"/>
  <c r="DH26" i="14"/>
  <c r="CY26" i="14"/>
  <c r="CX26" i="14"/>
  <c r="CN26" i="14"/>
  <c r="CD26" i="14"/>
  <c r="BT26" i="14"/>
  <c r="AE26" i="14"/>
  <c r="U26" i="14"/>
  <c r="CO26" i="14"/>
  <c r="CE26" i="14"/>
  <c r="DQ25" i="14"/>
  <c r="DP25" i="14"/>
  <c r="DO25" i="14"/>
  <c r="DN25" i="14"/>
  <c r="DM25" i="14"/>
  <c r="DL25" i="14"/>
  <c r="DK25" i="14"/>
  <c r="DJ25" i="14"/>
  <c r="DI25" i="14"/>
  <c r="DH25" i="14"/>
  <c r="DG25" i="14"/>
  <c r="DF25" i="14"/>
  <c r="DE25" i="14"/>
  <c r="DD25" i="14"/>
  <c r="DC25" i="14"/>
  <c r="DB25" i="14"/>
  <c r="DA25" i="14"/>
  <c r="CZ25" i="14"/>
  <c r="CY25" i="14"/>
  <c r="CX25" i="14"/>
  <c r="CW25" i="14"/>
  <c r="CV25" i="14"/>
  <c r="CU25" i="14"/>
  <c r="CT25" i="14"/>
  <c r="CS25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DQ24" i="14"/>
  <c r="DP24" i="14"/>
  <c r="DO24" i="14"/>
  <c r="DN24" i="14"/>
  <c r="DM24" i="14"/>
  <c r="DL24" i="14"/>
  <c r="DK24" i="14"/>
  <c r="DJ24" i="14"/>
  <c r="DI24" i="14"/>
  <c r="DH24" i="14"/>
  <c r="DG24" i="14"/>
  <c r="DF24" i="14"/>
  <c r="DE24" i="14"/>
  <c r="DD24" i="14"/>
  <c r="DC24" i="14"/>
  <c r="DB24" i="14"/>
  <c r="DA24" i="14"/>
  <c r="CZ24" i="14"/>
  <c r="CY24" i="14"/>
  <c r="CX24" i="14"/>
  <c r="CW24" i="14"/>
  <c r="CV24" i="14"/>
  <c r="CU24" i="14"/>
  <c r="CT24" i="14"/>
  <c r="CS24" i="14"/>
  <c r="CR24" i="14"/>
  <c r="CQ24" i="14"/>
  <c r="CP24" i="14"/>
  <c r="CO24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DQ23" i="14"/>
  <c r="DP23" i="14"/>
  <c r="DO23" i="14"/>
  <c r="DN23" i="14"/>
  <c r="DM23" i="14"/>
  <c r="DL23" i="14"/>
  <c r="DK23" i="14"/>
  <c r="DJ23" i="14"/>
  <c r="DI23" i="14"/>
  <c r="DH23" i="14"/>
  <c r="DG23" i="14"/>
  <c r="DF23" i="14"/>
  <c r="DE23" i="14"/>
  <c r="DD23" i="14"/>
  <c r="DC23" i="14"/>
  <c r="DB23" i="14"/>
  <c r="DA23" i="14"/>
  <c r="CZ23" i="14"/>
  <c r="CY23" i="14"/>
  <c r="CX23" i="14"/>
  <c r="CW23" i="14"/>
  <c r="CV23" i="14"/>
  <c r="CU23" i="14"/>
  <c r="CT23" i="14"/>
  <c r="CS23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DQ22" i="14"/>
  <c r="DP22" i="14"/>
  <c r="DO22" i="14"/>
  <c r="DN22" i="14"/>
  <c r="DM22" i="14"/>
  <c r="DL22" i="14"/>
  <c r="DK22" i="14"/>
  <c r="DJ22" i="14"/>
  <c r="DI22" i="14"/>
  <c r="DH22" i="14"/>
  <c r="DG22" i="14"/>
  <c r="DF22" i="14"/>
  <c r="DE22" i="14"/>
  <c r="DD22" i="14"/>
  <c r="DC22" i="14"/>
  <c r="DB22" i="14"/>
  <c r="DA22" i="14"/>
  <c r="CZ22" i="14"/>
  <c r="CY22" i="14"/>
  <c r="CX22" i="14"/>
  <c r="CW22" i="14"/>
  <c r="CV22" i="14"/>
  <c r="CU22" i="14"/>
  <c r="CT22" i="14"/>
  <c r="CS22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DQ20" i="14"/>
  <c r="DP20" i="14"/>
  <c r="DO20" i="14"/>
  <c r="DN20" i="14"/>
  <c r="DM20" i="14"/>
  <c r="DL20" i="14"/>
  <c r="DK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DQ19" i="14"/>
  <c r="DN19" i="14"/>
  <c r="DM19" i="14"/>
  <c r="DI19" i="14"/>
  <c r="DH19" i="14"/>
  <c r="DG19" i="14"/>
  <c r="DD19" i="14"/>
  <c r="DC19" i="14"/>
  <c r="CZ19" i="14"/>
  <c r="CY19" i="14"/>
  <c r="CX19" i="14"/>
  <c r="CO19" i="14"/>
  <c r="CN19" i="14"/>
  <c r="CD19" i="14"/>
  <c r="BT19" i="14"/>
  <c r="BK19" i="14"/>
  <c r="AY19" i="14"/>
  <c r="BU40" i="14" s="1"/>
  <c r="AO19" i="14"/>
  <c r="BK40" i="14" s="1"/>
  <c r="CE19" i="14"/>
  <c r="BU19" i="14"/>
  <c r="DQ18" i="14"/>
  <c r="DP18" i="14"/>
  <c r="DO18" i="14"/>
  <c r="DN18" i="14"/>
  <c r="DM18" i="14"/>
  <c r="DL18" i="14"/>
  <c r="DK18" i="14"/>
  <c r="DJ18" i="14"/>
  <c r="DH18" i="14"/>
  <c r="DG18" i="14"/>
  <c r="DF18" i="14"/>
  <c r="DE18" i="14"/>
  <c r="DD18" i="14"/>
  <c r="DC18" i="14"/>
  <c r="DB18" i="14"/>
  <c r="DA18" i="14"/>
  <c r="CZ18" i="14"/>
  <c r="CX18" i="14"/>
  <c r="CR18" i="14"/>
  <c r="CN18" i="14"/>
  <c r="CD18" i="14"/>
  <c r="CC18" i="14"/>
  <c r="BX18" i="14"/>
  <c r="BU18" i="14"/>
  <c r="BT18" i="14"/>
  <c r="BP18" i="14"/>
  <c r="BM18" i="14"/>
  <c r="BL18" i="14"/>
  <c r="CC39" i="14"/>
  <c r="BZ39" i="14"/>
  <c r="BY39" i="14"/>
  <c r="BX39" i="14"/>
  <c r="BW39" i="14"/>
  <c r="BV39" i="14"/>
  <c r="AY18" i="14"/>
  <c r="BU39" i="14" s="1"/>
  <c r="BS39" i="14"/>
  <c r="AV18" i="14"/>
  <c r="BR39" i="14" s="1"/>
  <c r="BP39" i="14"/>
  <c r="BO39" i="14"/>
  <c r="BN39" i="14"/>
  <c r="BM39" i="14"/>
  <c r="BL39" i="14"/>
  <c r="CW18" i="14"/>
  <c r="CT18" i="14"/>
  <c r="CS18" i="14"/>
  <c r="AK18" i="14"/>
  <c r="CU18" i="14" s="1"/>
  <c r="CP18" i="14"/>
  <c r="CO18" i="14"/>
  <c r="CM18" i="14"/>
  <c r="AA18" i="14"/>
  <c r="CK18" i="14" s="1"/>
  <c r="CJ18" i="14"/>
  <c r="CI18" i="14"/>
  <c r="CH18" i="14"/>
  <c r="AB18" i="14"/>
  <c r="CL18" i="14" s="1"/>
  <c r="CF18" i="14"/>
  <c r="CE18" i="14"/>
  <c r="Q18" i="14"/>
  <c r="CA18" i="14" s="1"/>
  <c r="BZ18" i="14"/>
  <c r="BY18" i="14"/>
  <c r="R18" i="14"/>
  <c r="CB18" i="14" s="1"/>
  <c r="BV18" i="14"/>
  <c r="BS18" i="14"/>
  <c r="H18" i="14"/>
  <c r="BR18" i="14" s="1"/>
  <c r="BO18" i="14"/>
  <c r="BN18" i="14"/>
  <c r="BK18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D17" i="14"/>
  <c r="DC17" i="14"/>
  <c r="DB17" i="14"/>
  <c r="DA17" i="14"/>
  <c r="CZ17" i="14"/>
  <c r="CY17" i="14"/>
  <c r="CX17" i="14"/>
  <c r="CW17" i="14"/>
  <c r="CS17" i="14"/>
  <c r="CO17" i="14"/>
  <c r="CN17" i="14"/>
  <c r="CD17" i="14"/>
  <c r="CC17" i="14"/>
  <c r="BY17" i="14"/>
  <c r="BV17" i="14"/>
  <c r="BU17" i="14"/>
  <c r="BT17" i="14"/>
  <c r="BQ17" i="14"/>
  <c r="BN17" i="14"/>
  <c r="BM17" i="14"/>
  <c r="CC38" i="14"/>
  <c r="BZ38" i="14"/>
  <c r="BY38" i="14"/>
  <c r="BX38" i="14"/>
  <c r="BW38" i="14"/>
  <c r="BV38" i="14"/>
  <c r="AY17" i="14"/>
  <c r="BU38" i="14" s="1"/>
  <c r="BS38" i="14"/>
  <c r="BP38" i="14"/>
  <c r="BO38" i="14"/>
  <c r="BN38" i="14"/>
  <c r="BM38" i="14"/>
  <c r="BL38" i="14"/>
  <c r="AK17" i="14"/>
  <c r="CU17" i="14" s="1"/>
  <c r="CT17" i="14"/>
  <c r="CR17" i="14"/>
  <c r="AL17" i="14"/>
  <c r="CV17" i="14" s="1"/>
  <c r="CP17" i="14"/>
  <c r="CM17" i="14"/>
  <c r="AA17" i="14"/>
  <c r="CK17" i="14" s="1"/>
  <c r="CJ17" i="14"/>
  <c r="CI17" i="14"/>
  <c r="CH17" i="14"/>
  <c r="AB17" i="14"/>
  <c r="CL17" i="14" s="1"/>
  <c r="CF17" i="14"/>
  <c r="CE17" i="14"/>
  <c r="R17" i="14"/>
  <c r="CB17" i="14" s="1"/>
  <c r="BZ17" i="14"/>
  <c r="Q17" i="14"/>
  <c r="CA17" i="14" s="1"/>
  <c r="BW17" i="14"/>
  <c r="BS17" i="14"/>
  <c r="H17" i="14"/>
  <c r="BR17" i="14" s="1"/>
  <c r="G17" i="14"/>
  <c r="BP17" i="14"/>
  <c r="BO17" i="14"/>
  <c r="BL17" i="14"/>
  <c r="BK17" i="14"/>
  <c r="DQ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T16" i="14"/>
  <c r="CP16" i="14"/>
  <c r="CN16" i="14"/>
  <c r="CD16" i="14"/>
  <c r="BW16" i="14"/>
  <c r="BV16" i="14"/>
  <c r="BT16" i="14"/>
  <c r="BO16" i="14"/>
  <c r="BN16" i="14"/>
  <c r="CC37" i="14"/>
  <c r="BZ37" i="14"/>
  <c r="BY37" i="14"/>
  <c r="BX37" i="14"/>
  <c r="BW37" i="14"/>
  <c r="BV37" i="14"/>
  <c r="AY16" i="14"/>
  <c r="BU37" i="14" s="1"/>
  <c r="BS37" i="14"/>
  <c r="BP37" i="14"/>
  <c r="BO37" i="14"/>
  <c r="BN37" i="14"/>
  <c r="BM37" i="14"/>
  <c r="BL37" i="14"/>
  <c r="CW16" i="14"/>
  <c r="AK16" i="14"/>
  <c r="CU16" i="14" s="1"/>
  <c r="CS16" i="14"/>
  <c r="CR16" i="14"/>
  <c r="AL16" i="14"/>
  <c r="CV16" i="14" s="1"/>
  <c r="CO16" i="14"/>
  <c r="CM16" i="14"/>
  <c r="AB16" i="14"/>
  <c r="CL16" i="14" s="1"/>
  <c r="CJ16" i="14"/>
  <c r="CI16" i="14"/>
  <c r="AA16" i="14"/>
  <c r="CK16" i="14" s="1"/>
  <c r="CG16" i="14"/>
  <c r="CF16" i="14"/>
  <c r="CE16" i="14"/>
  <c r="CC16" i="14"/>
  <c r="R16" i="14"/>
  <c r="CB16" i="14" s="1"/>
  <c r="Q16" i="14"/>
  <c r="CA16" i="14" s="1"/>
  <c r="BZ16" i="14"/>
  <c r="BY16" i="14"/>
  <c r="BX16" i="14"/>
  <c r="BU16" i="14"/>
  <c r="BS16" i="14"/>
  <c r="G16" i="14"/>
  <c r="BQ16" i="14" s="1"/>
  <c r="BP16" i="14"/>
  <c r="BM16" i="14"/>
  <c r="BL16" i="14"/>
  <c r="BK16" i="14"/>
  <c r="DQ15" i="14"/>
  <c r="DP15" i="14"/>
  <c r="DO15" i="14"/>
  <c r="DN15" i="14"/>
  <c r="DM15" i="14"/>
  <c r="DL15" i="14"/>
  <c r="DK15" i="14"/>
  <c r="DJ15" i="14"/>
  <c r="DI15" i="14"/>
  <c r="DH15" i="14"/>
  <c r="DG15" i="14"/>
  <c r="DF15" i="14"/>
  <c r="DE15" i="14"/>
  <c r="DD15" i="14"/>
  <c r="DC15" i="14"/>
  <c r="DB15" i="14"/>
  <c r="DA15" i="14"/>
  <c r="CZ15" i="14"/>
  <c r="CY15" i="14"/>
  <c r="CX15" i="14"/>
  <c r="CQ15" i="14"/>
  <c r="CN15" i="14"/>
  <c r="CD15" i="14"/>
  <c r="BX15" i="14"/>
  <c r="BW15" i="14"/>
  <c r="BT15" i="14"/>
  <c r="BS15" i="14"/>
  <c r="BO15" i="14"/>
  <c r="BK15" i="14"/>
  <c r="CC36" i="14"/>
  <c r="BZ36" i="14"/>
  <c r="BY36" i="14"/>
  <c r="BX36" i="14"/>
  <c r="BW36" i="14"/>
  <c r="BV36" i="14"/>
  <c r="AY15" i="14"/>
  <c r="BU36" i="14" s="1"/>
  <c r="BS36" i="14"/>
  <c r="AU15" i="14"/>
  <c r="BQ36" i="14" s="1"/>
  <c r="BP36" i="14"/>
  <c r="BO36" i="14"/>
  <c r="BN36" i="14"/>
  <c r="BM36" i="14"/>
  <c r="BL36" i="14"/>
  <c r="CW15" i="14"/>
  <c r="AL15" i="14"/>
  <c r="CV15" i="14" s="1"/>
  <c r="CT15" i="14"/>
  <c r="CS15" i="14"/>
  <c r="AK15" i="14"/>
  <c r="CU15" i="14" s="1"/>
  <c r="CP15" i="14"/>
  <c r="CO15" i="14"/>
  <c r="CM15" i="14"/>
  <c r="AB15" i="14"/>
  <c r="CL15" i="14" s="1"/>
  <c r="AA15" i="14"/>
  <c r="CK15" i="14" s="1"/>
  <c r="CJ15" i="14"/>
  <c r="CI15" i="14"/>
  <c r="CH15" i="14"/>
  <c r="CG15" i="14"/>
  <c r="CF15" i="14"/>
  <c r="CE15" i="14"/>
  <c r="CC15" i="14"/>
  <c r="R15" i="14"/>
  <c r="CB15" i="14" s="1"/>
  <c r="Q15" i="14"/>
  <c r="CA15" i="14" s="1"/>
  <c r="BZ15" i="14"/>
  <c r="BY15" i="14"/>
  <c r="BV15" i="14"/>
  <c r="BU15" i="14"/>
  <c r="BP15" i="14"/>
  <c r="BN15" i="14"/>
  <c r="BM15" i="14"/>
  <c r="BL15" i="14"/>
  <c r="AO15" i="14"/>
  <c r="BK36" i="14" s="1"/>
  <c r="DQ14" i="14"/>
  <c r="DP14" i="14"/>
  <c r="DO14" i="14"/>
  <c r="DN14" i="14"/>
  <c r="DM14" i="14"/>
  <c r="DL14" i="14"/>
  <c r="DK14" i="14"/>
  <c r="DJ14" i="14"/>
  <c r="DH14" i="14"/>
  <c r="DG14" i="14"/>
  <c r="DF14" i="14"/>
  <c r="DE14" i="14"/>
  <c r="DD14" i="14"/>
  <c r="DC14" i="14"/>
  <c r="DB14" i="14"/>
  <c r="DA14" i="14"/>
  <c r="CZ14" i="14"/>
  <c r="CX14" i="14"/>
  <c r="CV14" i="14"/>
  <c r="CR14" i="14"/>
  <c r="CN14" i="14"/>
  <c r="CD14" i="14"/>
  <c r="BX14" i="14"/>
  <c r="BT14" i="14"/>
  <c r="BP14" i="14"/>
  <c r="BL14" i="14"/>
  <c r="CC35" i="14"/>
  <c r="BE14" i="14"/>
  <c r="CA35" i="14" s="1"/>
  <c r="BZ35" i="14"/>
  <c r="BY35" i="14"/>
  <c r="BX35" i="14"/>
  <c r="BW35" i="14"/>
  <c r="AY14" i="14"/>
  <c r="BU35" i="14" s="1"/>
  <c r="BS35" i="14"/>
  <c r="AV14" i="14"/>
  <c r="BR35" i="14" s="1"/>
  <c r="BP35" i="14"/>
  <c r="BO35" i="14"/>
  <c r="BN35" i="14"/>
  <c r="BM35" i="14"/>
  <c r="BL35" i="14"/>
  <c r="CW14" i="14"/>
  <c r="AL14" i="14"/>
  <c r="AK14" i="14"/>
  <c r="CU14" i="14" s="1"/>
  <c r="CT14" i="14"/>
  <c r="CS14" i="14"/>
  <c r="CQ14" i="14"/>
  <c r="CP14" i="14"/>
  <c r="CO14" i="14"/>
  <c r="CM14" i="14"/>
  <c r="AB14" i="14"/>
  <c r="CL14" i="14" s="1"/>
  <c r="AA14" i="14"/>
  <c r="CK14" i="14" s="1"/>
  <c r="CJ14" i="14"/>
  <c r="CI14" i="14"/>
  <c r="CH14" i="14"/>
  <c r="CG14" i="14"/>
  <c r="CF14" i="14"/>
  <c r="CE14" i="14"/>
  <c r="CC14" i="14"/>
  <c r="BZ14" i="14"/>
  <c r="BY14" i="14"/>
  <c r="BW14" i="14"/>
  <c r="BV14" i="14"/>
  <c r="BU14" i="14"/>
  <c r="BS14" i="14"/>
  <c r="BO14" i="14"/>
  <c r="BN14" i="14"/>
  <c r="BM14" i="14"/>
  <c r="AO14" i="14"/>
  <c r="BK35" i="14" s="1"/>
  <c r="DQ13" i="14"/>
  <c r="DP13" i="14"/>
  <c r="DN13" i="14"/>
  <c r="DM13" i="14"/>
  <c r="DL13" i="14"/>
  <c r="DK13" i="14"/>
  <c r="DJ13" i="14"/>
  <c r="DH13" i="14"/>
  <c r="DG13" i="14"/>
  <c r="DF13" i="14"/>
  <c r="DE13" i="14"/>
  <c r="DD13" i="14"/>
  <c r="DC13" i="14"/>
  <c r="DB13" i="14"/>
  <c r="DA13" i="14"/>
  <c r="CZ13" i="14"/>
  <c r="CY13" i="14"/>
  <c r="CX13" i="14"/>
  <c r="CW13" i="14"/>
  <c r="CS13" i="14"/>
  <c r="CO13" i="14"/>
  <c r="CN13" i="14"/>
  <c r="CD13" i="14"/>
  <c r="BY13" i="14"/>
  <c r="BT13" i="14"/>
  <c r="CC34" i="14"/>
  <c r="BF13" i="14"/>
  <c r="CB34" i="14" s="1"/>
  <c r="BZ34" i="14"/>
  <c r="BY34" i="14"/>
  <c r="BX34" i="14"/>
  <c r="BW34" i="14"/>
  <c r="BV34" i="14"/>
  <c r="AY13" i="14"/>
  <c r="BU34" i="14" s="1"/>
  <c r="BS34" i="14"/>
  <c r="AU13" i="14"/>
  <c r="BQ34" i="14" s="1"/>
  <c r="BP34" i="14"/>
  <c r="BO34" i="14"/>
  <c r="BN34" i="14"/>
  <c r="BM34" i="14"/>
  <c r="BL34" i="14"/>
  <c r="AO13" i="14"/>
  <c r="BK34" i="14" s="1"/>
  <c r="AK13" i="14"/>
  <c r="CU13" i="14" s="1"/>
  <c r="CT13" i="14"/>
  <c r="CR13" i="14"/>
  <c r="CQ13" i="14"/>
  <c r="CP13" i="14"/>
  <c r="CM13" i="14"/>
  <c r="CJ13" i="14"/>
  <c r="CI13" i="14"/>
  <c r="CH13" i="14"/>
  <c r="CG13" i="14"/>
  <c r="CF13" i="14"/>
  <c r="CE13" i="14"/>
  <c r="CC13" i="14"/>
  <c r="BZ13" i="14"/>
  <c r="BX13" i="14"/>
  <c r="BW13" i="14"/>
  <c r="BV13" i="14"/>
  <c r="BU13" i="14"/>
  <c r="BS13" i="14"/>
  <c r="BP13" i="14"/>
  <c r="BO13" i="14"/>
  <c r="BN13" i="14"/>
  <c r="G13" i="14"/>
  <c r="BQ13" i="14" s="1"/>
  <c r="BL13" i="14"/>
  <c r="BK13" i="14"/>
  <c r="DQ12" i="14"/>
  <c r="DP12" i="14"/>
  <c r="DN12" i="14"/>
  <c r="DM12" i="14"/>
  <c r="DL12" i="14"/>
  <c r="DK12" i="14"/>
  <c r="DJ12" i="14"/>
  <c r="DI12" i="14"/>
  <c r="DH12" i="14"/>
  <c r="DG12" i="14"/>
  <c r="DF12" i="14"/>
  <c r="DE12" i="14"/>
  <c r="DD12" i="14"/>
  <c r="DC12" i="14"/>
  <c r="DB12" i="14"/>
  <c r="DA12" i="14"/>
  <c r="CZ12" i="14"/>
  <c r="CX12" i="14"/>
  <c r="CP12" i="14"/>
  <c r="CN12" i="14"/>
  <c r="CD12" i="14"/>
  <c r="BZ12" i="14"/>
  <c r="BT12" i="14"/>
  <c r="CC33" i="14"/>
  <c r="BF12" i="14"/>
  <c r="CB33" i="14" s="1"/>
  <c r="BE12" i="14"/>
  <c r="CA33" i="14" s="1"/>
  <c r="BZ33" i="14"/>
  <c r="BY33" i="14"/>
  <c r="BX33" i="14"/>
  <c r="BW33" i="14"/>
  <c r="BV33" i="14"/>
  <c r="AY12" i="14"/>
  <c r="BU33" i="14" s="1"/>
  <c r="BS33" i="14"/>
  <c r="BP33" i="14"/>
  <c r="BO33" i="14"/>
  <c r="BN33" i="14"/>
  <c r="BM33" i="14"/>
  <c r="BL33" i="14"/>
  <c r="CW12" i="14"/>
  <c r="CT12" i="14"/>
  <c r="CS12" i="14"/>
  <c r="CR12" i="14"/>
  <c r="CQ12" i="14"/>
  <c r="CO12" i="14"/>
  <c r="CM12" i="14"/>
  <c r="CJ12" i="14"/>
  <c r="CI12" i="14"/>
  <c r="CH12" i="14"/>
  <c r="CG12" i="14"/>
  <c r="CF12" i="14"/>
  <c r="CE12" i="14"/>
  <c r="CC12" i="14"/>
  <c r="BY12" i="14"/>
  <c r="BX12" i="14"/>
  <c r="Q12" i="14"/>
  <c r="CA12" i="14" s="1"/>
  <c r="BV12" i="14"/>
  <c r="BU12" i="14"/>
  <c r="BS12" i="14"/>
  <c r="BP12" i="14"/>
  <c r="BO12" i="14"/>
  <c r="BN12" i="14"/>
  <c r="H12" i="14"/>
  <c r="BR12" i="14" s="1"/>
  <c r="BL12" i="14"/>
  <c r="BK12" i="14"/>
  <c r="DQ11" i="14"/>
  <c r="DP11" i="14"/>
  <c r="DO11" i="14"/>
  <c r="DN11" i="14"/>
  <c r="DM11" i="14"/>
  <c r="DL11" i="14"/>
  <c r="DK11" i="14"/>
  <c r="DJ11" i="14"/>
  <c r="DI11" i="14"/>
  <c r="DH11" i="14"/>
  <c r="DG11" i="14"/>
  <c r="DF11" i="14"/>
  <c r="DE11" i="14"/>
  <c r="DD11" i="14"/>
  <c r="DC11" i="14"/>
  <c r="DB11" i="14"/>
  <c r="DA11" i="14"/>
  <c r="CZ11" i="14"/>
  <c r="CY11" i="14"/>
  <c r="CX11" i="14"/>
  <c r="CQ11" i="14"/>
  <c r="CN11" i="14"/>
  <c r="CD11" i="14"/>
  <c r="CA11" i="14"/>
  <c r="BT11" i="14"/>
  <c r="BS11" i="14"/>
  <c r="BK11" i="14"/>
  <c r="CC32" i="14"/>
  <c r="BZ32" i="14"/>
  <c r="BY32" i="14"/>
  <c r="BX32" i="14"/>
  <c r="BW32" i="14"/>
  <c r="BV32" i="14"/>
  <c r="AY11" i="14"/>
  <c r="BU32" i="14" s="1"/>
  <c r="BS32" i="14"/>
  <c r="BP32" i="14"/>
  <c r="BO32" i="14"/>
  <c r="BN32" i="14"/>
  <c r="BM32" i="14"/>
  <c r="BL32" i="14"/>
  <c r="CW11" i="14"/>
  <c r="CT11" i="14"/>
  <c r="CS11" i="14"/>
  <c r="CR11" i="14"/>
  <c r="AK11" i="14"/>
  <c r="CU11" i="14" s="1"/>
  <c r="CP11" i="14"/>
  <c r="CO11" i="14"/>
  <c r="CM11" i="14"/>
  <c r="AA11" i="14"/>
  <c r="CK11" i="14" s="1"/>
  <c r="CJ11" i="14"/>
  <c r="CI11" i="14"/>
  <c r="CH11" i="14"/>
  <c r="CG11" i="14"/>
  <c r="CF11" i="14"/>
  <c r="CE11" i="14"/>
  <c r="CC11" i="14"/>
  <c r="R11" i="14"/>
  <c r="CB11" i="14" s="1"/>
  <c r="Q11" i="14"/>
  <c r="BZ11" i="14"/>
  <c r="BY11" i="14"/>
  <c r="BX11" i="14"/>
  <c r="BW11" i="14"/>
  <c r="BV11" i="14"/>
  <c r="BU11" i="14"/>
  <c r="G11" i="14"/>
  <c r="BQ11" i="14" s="1"/>
  <c r="BP11" i="14"/>
  <c r="BO11" i="14"/>
  <c r="BN11" i="14"/>
  <c r="BM11" i="14"/>
  <c r="BL11" i="14"/>
  <c r="AO11" i="14"/>
  <c r="BK32" i="14" s="1"/>
  <c r="DQ10" i="14"/>
  <c r="DP10" i="14"/>
  <c r="DO10" i="14"/>
  <c r="DN10" i="14"/>
  <c r="DM10" i="14"/>
  <c r="DL10" i="14"/>
  <c r="DK10" i="14"/>
  <c r="DJ10" i="14"/>
  <c r="DH10" i="14"/>
  <c r="DG10" i="14"/>
  <c r="DF10" i="14"/>
  <c r="DE10" i="14"/>
  <c r="DD10" i="14"/>
  <c r="DC10" i="14"/>
  <c r="DB10" i="14"/>
  <c r="DA10" i="14"/>
  <c r="CZ10" i="14"/>
  <c r="CX10" i="14"/>
  <c r="CR10" i="14"/>
  <c r="CN10" i="14"/>
  <c r="CD10" i="14"/>
  <c r="BT10" i="14"/>
  <c r="BL10" i="14"/>
  <c r="CC31" i="14"/>
  <c r="BZ31" i="14"/>
  <c r="BY31" i="14"/>
  <c r="BX31" i="14"/>
  <c r="BV31" i="14"/>
  <c r="AY10" i="14"/>
  <c r="BU31" i="14" s="1"/>
  <c r="BS31" i="14"/>
  <c r="BP31" i="14"/>
  <c r="BO31" i="14"/>
  <c r="BN31" i="14"/>
  <c r="BM31" i="14"/>
  <c r="BL31" i="14"/>
  <c r="CW10" i="14"/>
  <c r="CT10" i="14"/>
  <c r="CS10" i="14"/>
  <c r="AK10" i="14"/>
  <c r="CU10" i="14" s="1"/>
  <c r="CQ10" i="14"/>
  <c r="CP10" i="14"/>
  <c r="CO10" i="14"/>
  <c r="CM10" i="14"/>
  <c r="CJ10" i="14"/>
  <c r="CI10" i="14"/>
  <c r="AB10" i="14"/>
  <c r="CL10" i="14" s="1"/>
  <c r="CG10" i="14"/>
  <c r="CF10" i="14"/>
  <c r="CE10" i="14"/>
  <c r="CC10" i="14"/>
  <c r="Q10" i="14"/>
  <c r="CA10" i="14" s="1"/>
  <c r="BZ10" i="14"/>
  <c r="BY10" i="14"/>
  <c r="BX10" i="14"/>
  <c r="R10" i="14"/>
  <c r="CB10" i="14" s="1"/>
  <c r="BV10" i="14"/>
  <c r="BU10" i="14"/>
  <c r="BS10" i="14"/>
  <c r="H10" i="14"/>
  <c r="BR10" i="14" s="1"/>
  <c r="G10" i="14"/>
  <c r="BQ10" i="14" s="1"/>
  <c r="BP10" i="14"/>
  <c r="BO10" i="14"/>
  <c r="BN10" i="14"/>
  <c r="BM10" i="14"/>
  <c r="BK10" i="14"/>
  <c r="DQ9" i="14"/>
  <c r="DP9" i="14"/>
  <c r="DO9" i="14"/>
  <c r="DN9" i="14"/>
  <c r="DM9" i="14"/>
  <c r="DL9" i="14"/>
  <c r="DK9" i="14"/>
  <c r="DJ9" i="14"/>
  <c r="DH9" i="14"/>
  <c r="DG9" i="14"/>
  <c r="DF9" i="14"/>
  <c r="DE9" i="14"/>
  <c r="DD9" i="14"/>
  <c r="DC9" i="14"/>
  <c r="DB9" i="14"/>
  <c r="DA9" i="14"/>
  <c r="CZ9" i="14"/>
  <c r="CX9" i="14"/>
  <c r="CS9" i="14"/>
  <c r="CN9" i="14"/>
  <c r="CK9" i="14"/>
  <c r="CD9" i="14"/>
  <c r="CC9" i="14"/>
  <c r="BU9" i="14"/>
  <c r="BT9" i="14"/>
  <c r="BM9" i="14"/>
  <c r="CC30" i="14"/>
  <c r="BZ30" i="14"/>
  <c r="BY30" i="14"/>
  <c r="BX30" i="14"/>
  <c r="BW30" i="14"/>
  <c r="BV30" i="14"/>
  <c r="AY9" i="14"/>
  <c r="BU30" i="14" s="1"/>
  <c r="BS30" i="14"/>
  <c r="BP30" i="14"/>
  <c r="BO30" i="14"/>
  <c r="BN30" i="14"/>
  <c r="BM30" i="14"/>
  <c r="BL30" i="14"/>
  <c r="CW9" i="14"/>
  <c r="CT9" i="14"/>
  <c r="AK9" i="14"/>
  <c r="CU9" i="14" s="1"/>
  <c r="AL9" i="14"/>
  <c r="CV9" i="14" s="1"/>
  <c r="CP9" i="14"/>
  <c r="CO9" i="14"/>
  <c r="CM9" i="14"/>
  <c r="AA9" i="14"/>
  <c r="CJ9" i="14"/>
  <c r="CI9" i="14"/>
  <c r="CH9" i="14"/>
  <c r="AB9" i="14"/>
  <c r="CL9" i="14" s="1"/>
  <c r="CF9" i="14"/>
  <c r="CE9" i="14"/>
  <c r="R9" i="14"/>
  <c r="CB9" i="14" s="1"/>
  <c r="Q9" i="14"/>
  <c r="CA9" i="14" s="1"/>
  <c r="BZ9" i="14"/>
  <c r="BY9" i="14"/>
  <c r="BX9" i="14"/>
  <c r="BW9" i="14"/>
  <c r="BV9" i="14"/>
  <c r="BS9" i="14"/>
  <c r="H9" i="14"/>
  <c r="BR9" i="14" s="1"/>
  <c r="G9" i="14"/>
  <c r="BQ9" i="14" s="1"/>
  <c r="BP9" i="14"/>
  <c r="BO9" i="14"/>
  <c r="BN9" i="14"/>
  <c r="BL9" i="14"/>
  <c r="DQ8" i="14"/>
  <c r="DP8" i="14"/>
  <c r="DO8" i="14"/>
  <c r="DN8" i="14"/>
  <c r="DM8" i="14"/>
  <c r="DL8" i="14"/>
  <c r="DK8" i="14"/>
  <c r="DJ8" i="14"/>
  <c r="DH8" i="14"/>
  <c r="DG8" i="14"/>
  <c r="DF8" i="14"/>
  <c r="DE8" i="14"/>
  <c r="DD8" i="14"/>
  <c r="DC8" i="14"/>
  <c r="DB8" i="14"/>
  <c r="DA8" i="14"/>
  <c r="CZ8" i="14"/>
  <c r="CY8" i="14"/>
  <c r="CX8" i="14"/>
  <c r="CP8" i="14"/>
  <c r="CN8" i="14"/>
  <c r="CJ8" i="14"/>
  <c r="CD8" i="14"/>
  <c r="BW8" i="14"/>
  <c r="BT8" i="14"/>
  <c r="BS8" i="14"/>
  <c r="BR8" i="14"/>
  <c r="BN8" i="14"/>
  <c r="BM8" i="14"/>
  <c r="CC29" i="14"/>
  <c r="BZ29" i="14"/>
  <c r="BY29" i="14"/>
  <c r="BX29" i="14"/>
  <c r="BV29" i="14"/>
  <c r="AY8" i="14"/>
  <c r="BU29" i="14" s="1"/>
  <c r="BS29" i="14"/>
  <c r="AU8" i="14"/>
  <c r="BQ29" i="14" s="1"/>
  <c r="BP29" i="14"/>
  <c r="BO29" i="14"/>
  <c r="BN29" i="14"/>
  <c r="BM29" i="14"/>
  <c r="BL29" i="14"/>
  <c r="CW8" i="14"/>
  <c r="AK8" i="14"/>
  <c r="CU8" i="14" s="1"/>
  <c r="CT8" i="14"/>
  <c r="CS8" i="14"/>
  <c r="CR8" i="14"/>
  <c r="CQ8" i="14"/>
  <c r="CO8" i="14"/>
  <c r="CM8" i="14"/>
  <c r="AB8" i="14"/>
  <c r="CL8" i="14" s="1"/>
  <c r="CI8" i="14"/>
  <c r="CH8" i="14"/>
  <c r="CG8" i="14"/>
  <c r="CF8" i="14"/>
  <c r="CE8" i="14"/>
  <c r="CC8" i="14"/>
  <c r="R8" i="14"/>
  <c r="CB8" i="14" s="1"/>
  <c r="Q8" i="14"/>
  <c r="CA8" i="14" s="1"/>
  <c r="BZ8" i="14"/>
  <c r="BY8" i="14"/>
  <c r="BX8" i="14"/>
  <c r="BV8" i="14"/>
  <c r="BU8" i="14"/>
  <c r="H8" i="14"/>
  <c r="G8" i="14"/>
  <c r="BQ8" i="14" s="1"/>
  <c r="BP8" i="14"/>
  <c r="BO8" i="14"/>
  <c r="BL8" i="14"/>
  <c r="AO8" i="14"/>
  <c r="BK29" i="14" s="1"/>
  <c r="DQ7" i="14"/>
  <c r="DP7" i="14"/>
  <c r="DN7" i="14"/>
  <c r="DM7" i="14"/>
  <c r="DL7" i="14"/>
  <c r="DK7" i="14"/>
  <c r="DJ7" i="14"/>
  <c r="DI7" i="14"/>
  <c r="DH7" i="14"/>
  <c r="DG7" i="14"/>
  <c r="DF7" i="14"/>
  <c r="DE7" i="14"/>
  <c r="DD7" i="14"/>
  <c r="DC7" i="14"/>
  <c r="DB7" i="14"/>
  <c r="DA7" i="14"/>
  <c r="CZ7" i="14"/>
  <c r="CY7" i="14"/>
  <c r="CX7" i="14"/>
  <c r="CT7" i="14"/>
  <c r="CR7" i="14"/>
  <c r="CQ7" i="14"/>
  <c r="CP7" i="14"/>
  <c r="CN7" i="14"/>
  <c r="CD7" i="14"/>
  <c r="CB7" i="14"/>
  <c r="BW7" i="14"/>
  <c r="BT7" i="14"/>
  <c r="BS7" i="14"/>
  <c r="BO7" i="14"/>
  <c r="BN7" i="14"/>
  <c r="BL7" i="14"/>
  <c r="BK7" i="14"/>
  <c r="BF7" i="14"/>
  <c r="CB28" i="14" s="1"/>
  <c r="BV28" i="14"/>
  <c r="AY7" i="14"/>
  <c r="BU28" i="14" s="1"/>
  <c r="AU7" i="14"/>
  <c r="BQ28" i="14" s="1"/>
  <c r="BM28" i="14"/>
  <c r="AM19" i="14"/>
  <c r="AL7" i="14"/>
  <c r="CV7" i="14" s="1"/>
  <c r="AI19" i="14"/>
  <c r="CS19" i="14" s="1"/>
  <c r="AK7" i="14"/>
  <c r="CU7" i="14" s="1"/>
  <c r="CO7" i="14"/>
  <c r="AC19" i="14"/>
  <c r="CM19" i="14" s="1"/>
  <c r="AB7" i="14"/>
  <c r="CL7" i="14" s="1"/>
  <c r="AA7" i="14"/>
  <c r="CK7" i="14" s="1"/>
  <c r="Z19" i="14"/>
  <c r="CJ19" i="14" s="1"/>
  <c r="CE7" i="14"/>
  <c r="S19" i="14"/>
  <c r="R7" i="14"/>
  <c r="Q7" i="14"/>
  <c r="CA7" i="14" s="1"/>
  <c r="P19" i="14"/>
  <c r="BZ19" i="14" s="1"/>
  <c r="BY7" i="14"/>
  <c r="BX7" i="14"/>
  <c r="BV7" i="14"/>
  <c r="BU7" i="14"/>
  <c r="H7" i="14"/>
  <c r="BR7" i="14" s="1"/>
  <c r="G7" i="14"/>
  <c r="BQ7" i="14" s="1"/>
  <c r="BP7" i="14"/>
  <c r="BM7" i="14"/>
  <c r="AO7" i="14"/>
  <c r="BK28" i="14" s="1"/>
  <c r="DQ6" i="14"/>
  <c r="DH6" i="14"/>
  <c r="DG6" i="14"/>
  <c r="DA6" i="14"/>
  <c r="CZ6" i="14"/>
  <c r="CX6" i="14"/>
  <c r="CN6" i="14"/>
  <c r="CE6" i="14"/>
  <c r="CD6" i="14"/>
  <c r="CC6" i="14"/>
  <c r="BU6" i="14"/>
  <c r="BT6" i="14"/>
  <c r="CC27" i="14"/>
  <c r="BZ27" i="14"/>
  <c r="BY27" i="14"/>
  <c r="BX27" i="14"/>
  <c r="BW27" i="14"/>
  <c r="BV27" i="14"/>
  <c r="AY6" i="14"/>
  <c r="BU27" i="14" s="1"/>
  <c r="BS27" i="14"/>
  <c r="BP27" i="14"/>
  <c r="BO27" i="14"/>
  <c r="BN27" i="14"/>
  <c r="CW6" i="14"/>
  <c r="CQ6" i="14"/>
  <c r="CP6" i="14"/>
  <c r="CT6" i="14"/>
  <c r="CO6" i="14"/>
  <c r="CM6" i="14"/>
  <c r="CF6" i="14"/>
  <c r="CI6" i="14"/>
  <c r="BZ6" i="14"/>
  <c r="BY6" i="14"/>
  <c r="BX6" i="14"/>
  <c r="Q6" i="14"/>
  <c r="CA6" i="14" s="1"/>
  <c r="BV6" i="14"/>
  <c r="BS6" i="14"/>
  <c r="BP6" i="14"/>
  <c r="BO6" i="14"/>
  <c r="BN6" i="14"/>
  <c r="BK6" i="14"/>
  <c r="DI5" i="14"/>
  <c r="DH5" i="14"/>
  <c r="CY5" i="14"/>
  <c r="CX5" i="14"/>
  <c r="CN5" i="14"/>
  <c r="CD5" i="14"/>
  <c r="BU5" i="14"/>
  <c r="BT5" i="14"/>
  <c r="BK5" i="14"/>
  <c r="AY5" i="14"/>
  <c r="BU26" i="14" s="1"/>
  <c r="CO5" i="14"/>
  <c r="CE5" i="14"/>
  <c r="AO5" i="14"/>
  <c r="BK26" i="14" s="1"/>
  <c r="DQ4" i="14"/>
  <c r="DP4" i="14"/>
  <c r="DO4" i="14"/>
  <c r="DN4" i="14"/>
  <c r="DM4" i="14"/>
  <c r="DL4" i="14"/>
  <c r="DK4" i="14"/>
  <c r="DJ4" i="14"/>
  <c r="DI4" i="14"/>
  <c r="DH4" i="14"/>
  <c r="DG4" i="14"/>
  <c r="DF4" i="14"/>
  <c r="DE4" i="14"/>
  <c r="DD4" i="14"/>
  <c r="DC4" i="14"/>
  <c r="DB4" i="14"/>
  <c r="DA4" i="14"/>
  <c r="CZ4" i="14"/>
  <c r="CY4" i="14"/>
  <c r="CX4" i="14"/>
  <c r="CW4" i="14"/>
  <c r="CV4" i="14"/>
  <c r="CU4" i="14"/>
  <c r="CT4" i="14"/>
  <c r="CS4" i="14"/>
  <c r="CR4" i="14"/>
  <c r="CQ4" i="14"/>
  <c r="CP4" i="14"/>
  <c r="CO4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DQ3" i="14"/>
  <c r="DP3" i="14"/>
  <c r="DO3" i="14"/>
  <c r="DN3" i="14"/>
  <c r="DM3" i="14"/>
  <c r="DL3" i="14"/>
  <c r="DK3" i="14"/>
  <c r="DJ3" i="14"/>
  <c r="DI3" i="14"/>
  <c r="DH3" i="14"/>
  <c r="DG3" i="14"/>
  <c r="DF3" i="14"/>
  <c r="DE3" i="14"/>
  <c r="DD3" i="14"/>
  <c r="DC3" i="14"/>
  <c r="DB3" i="14"/>
  <c r="DA3" i="14"/>
  <c r="CZ3" i="14"/>
  <c r="CY3" i="14"/>
  <c r="CX3" i="14"/>
  <c r="CW3" i="14"/>
  <c r="CV3" i="14"/>
  <c r="CU3" i="14"/>
  <c r="CT3" i="14"/>
  <c r="CS3" i="14"/>
  <c r="CR3" i="14"/>
  <c r="CQ3" i="14"/>
  <c r="CP3" i="14"/>
  <c r="CO3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DQ2" i="14"/>
  <c r="DP2" i="14"/>
  <c r="DO2" i="14"/>
  <c r="DN2" i="14"/>
  <c r="DM2" i="14"/>
  <c r="DL2" i="14"/>
  <c r="DK2" i="14"/>
  <c r="DJ2" i="14"/>
  <c r="DI2" i="14"/>
  <c r="DH2" i="14"/>
  <c r="DG2" i="14"/>
  <c r="DF2" i="14"/>
  <c r="DE2" i="14"/>
  <c r="DD2" i="14"/>
  <c r="DC2" i="14"/>
  <c r="DB2" i="14"/>
  <c r="DA2" i="14"/>
  <c r="CZ2" i="14"/>
  <c r="CY2" i="14"/>
  <c r="CX2" i="14"/>
  <c r="CW2" i="14"/>
  <c r="CV2" i="14"/>
  <c r="CU2" i="14"/>
  <c r="CT2" i="14"/>
  <c r="CS2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M49" i="3" a="1"/>
  <c r="M49" i="3" s="1"/>
  <c r="C49" i="3" a="1"/>
  <c r="H49" i="3" s="1"/>
  <c r="C37" i="3" a="1"/>
  <c r="C37" i="3" s="1"/>
  <c r="M37" i="3" a="1"/>
  <c r="Q37" i="3" s="1"/>
  <c r="M25" i="3" a="1"/>
  <c r="M25" i="3" s="1"/>
  <c r="C25" i="3" a="1"/>
  <c r="E25" i="3" s="1"/>
  <c r="M13" i="3" a="1"/>
  <c r="O13" i="3" s="1"/>
  <c r="C13" i="3" a="1"/>
  <c r="F13" i="3" s="1"/>
  <c r="I131" i="13"/>
  <c r="I130" i="13"/>
  <c r="I129" i="13"/>
  <c r="I128" i="13"/>
  <c r="I127" i="13"/>
  <c r="I126" i="13"/>
  <c r="I125" i="13"/>
  <c r="I124" i="13"/>
  <c r="I123" i="13"/>
  <c r="I122" i="13"/>
  <c r="I121" i="13"/>
  <c r="I120" i="13"/>
  <c r="Q131" i="13"/>
  <c r="I119" i="13"/>
  <c r="N118" i="13"/>
  <c r="K118" i="13"/>
  <c r="J118" i="13"/>
  <c r="M118" i="13"/>
  <c r="L118" i="13"/>
  <c r="I118" i="13"/>
  <c r="L117" i="13"/>
  <c r="J117" i="13"/>
  <c r="I117" i="13"/>
  <c r="N116" i="13"/>
  <c r="M116" i="13"/>
  <c r="L116" i="13"/>
  <c r="K116" i="13"/>
  <c r="J116" i="13"/>
  <c r="I116" i="13"/>
  <c r="N117" i="13"/>
  <c r="M117" i="13"/>
  <c r="K117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R68" i="13"/>
  <c r="H68" i="13"/>
  <c r="G68" i="13"/>
  <c r="Q67" i="13"/>
  <c r="K67" i="13"/>
  <c r="G67" i="13"/>
  <c r="Q66" i="13"/>
  <c r="K66" i="13"/>
  <c r="G66" i="13"/>
  <c r="Q65" i="13"/>
  <c r="K65" i="13"/>
  <c r="G65" i="13"/>
  <c r="Q64" i="13"/>
  <c r="G64" i="13"/>
  <c r="K64" i="13"/>
  <c r="Q63" i="13"/>
  <c r="G63" i="13"/>
  <c r="K63" i="13"/>
  <c r="Q62" i="13"/>
  <c r="G62" i="13"/>
  <c r="K62" i="13"/>
  <c r="Q61" i="13"/>
  <c r="G61" i="13"/>
  <c r="K61" i="13"/>
  <c r="Q60" i="13"/>
  <c r="G60" i="13"/>
  <c r="K60" i="13"/>
  <c r="Q59" i="13"/>
  <c r="G59" i="13"/>
  <c r="K59" i="13"/>
  <c r="Q58" i="13"/>
  <c r="G58" i="13"/>
  <c r="K58" i="13"/>
  <c r="Q57" i="13"/>
  <c r="G57" i="13"/>
  <c r="K57" i="13"/>
  <c r="Q56" i="13"/>
  <c r="H56" i="13"/>
  <c r="K56" i="13"/>
  <c r="Q55" i="13"/>
  <c r="H55" i="13"/>
  <c r="R54" i="13"/>
  <c r="Q54" i="13"/>
  <c r="G54" i="13"/>
  <c r="H54" i="13"/>
  <c r="K7" i="13"/>
  <c r="A30" i="13"/>
  <c r="J25" i="3" l="1"/>
  <c r="H25" i="3"/>
  <c r="R13" i="3"/>
  <c r="Q13" i="3"/>
  <c r="T13" i="3"/>
  <c r="G25" i="3"/>
  <c r="J49" i="3"/>
  <c r="S13" i="3"/>
  <c r="F25" i="3"/>
  <c r="I49" i="3"/>
  <c r="C49" i="3"/>
  <c r="R37" i="3"/>
  <c r="T49" i="3"/>
  <c r="I13" i="3"/>
  <c r="G13" i="3"/>
  <c r="I25" i="3"/>
  <c r="I37" i="3"/>
  <c r="D13" i="3"/>
  <c r="M13" i="3"/>
  <c r="D25" i="3"/>
  <c r="P37" i="3"/>
  <c r="G37" i="3"/>
  <c r="G49" i="3"/>
  <c r="R49" i="3"/>
  <c r="C13" i="3"/>
  <c r="C25" i="3"/>
  <c r="O37" i="3"/>
  <c r="F37" i="3"/>
  <c r="F49" i="3"/>
  <c r="Q49" i="3"/>
  <c r="N37" i="3"/>
  <c r="E37" i="3"/>
  <c r="E49" i="3"/>
  <c r="O49" i="3"/>
  <c r="J13" i="3"/>
  <c r="M37" i="3"/>
  <c r="D37" i="3"/>
  <c r="D49" i="3"/>
  <c r="N49" i="3"/>
  <c r="T37" i="3"/>
  <c r="H13" i="3"/>
  <c r="S37" i="3"/>
  <c r="J37" i="3"/>
  <c r="E13" i="3"/>
  <c r="N13" i="3"/>
  <c r="H37" i="3"/>
  <c r="S49" i="3"/>
  <c r="I19" i="14"/>
  <c r="BS19" i="14" s="1"/>
  <c r="AJ19" i="14"/>
  <c r="CT19" i="14" s="1"/>
  <c r="BO28" i="14"/>
  <c r="AS19" i="14"/>
  <c r="BO40" i="14" s="1"/>
  <c r="BX28" i="14"/>
  <c r="CC7" i="14"/>
  <c r="CS7" i="14"/>
  <c r="CH6" i="14"/>
  <c r="AO6" i="14"/>
  <c r="BK27" i="14" s="1"/>
  <c r="BW6" i="14"/>
  <c r="B19" i="14"/>
  <c r="BL19" i="14" s="1"/>
  <c r="CC19" i="14"/>
  <c r="L19" i="14"/>
  <c r="BV19" i="14" s="1"/>
  <c r="BP28" i="14"/>
  <c r="AT19" i="14"/>
  <c r="BP40" i="14" s="1"/>
  <c r="BY28" i="14"/>
  <c r="BC19" i="14"/>
  <c r="BY40" i="14" s="1"/>
  <c r="AA8" i="14"/>
  <c r="CK8" i="14" s="1"/>
  <c r="BE6" i="14"/>
  <c r="CA27" i="14" s="1"/>
  <c r="BZ28" i="14"/>
  <c r="BD19" i="14"/>
  <c r="BZ40" i="14" s="1"/>
  <c r="CM7" i="14"/>
  <c r="BL6" i="14"/>
  <c r="R6" i="14"/>
  <c r="CB6" i="14" s="1"/>
  <c r="CJ6" i="14"/>
  <c r="BL27" i="14"/>
  <c r="BF6" i="14"/>
  <c r="CB27" i="14" s="1"/>
  <c r="M19" i="14"/>
  <c r="V19" i="14"/>
  <c r="CF19" i="14" s="1"/>
  <c r="AH19" i="14"/>
  <c r="CR19" i="14" s="1"/>
  <c r="CW19" i="14"/>
  <c r="AV7" i="14"/>
  <c r="BR28" i="14" s="1"/>
  <c r="BE7" i="14"/>
  <c r="CA28" i="14" s="1"/>
  <c r="CF7" i="14"/>
  <c r="AL8" i="14"/>
  <c r="CV8" i="14" s="1"/>
  <c r="AV8" i="14"/>
  <c r="BR29" i="14" s="1"/>
  <c r="BK9" i="14"/>
  <c r="AO9" i="14"/>
  <c r="BK30" i="14" s="1"/>
  <c r="BW31" i="14"/>
  <c r="BF10" i="14"/>
  <c r="CB31" i="14" s="1"/>
  <c r="BE10" i="14"/>
  <c r="CA31" i="14" s="1"/>
  <c r="CS6" i="14"/>
  <c r="E19" i="14"/>
  <c r="BO19" i="14" s="1"/>
  <c r="N19" i="14"/>
  <c r="BX19" i="14" s="1"/>
  <c r="W19" i="14"/>
  <c r="AF19" i="14"/>
  <c r="CP19" i="14" s="1"/>
  <c r="BS28" i="14"/>
  <c r="AW19" i="14"/>
  <c r="AP19" i="14" s="1"/>
  <c r="BL40" i="14" s="1"/>
  <c r="CG7" i="14"/>
  <c r="CW7" i="14"/>
  <c r="BK8" i="14"/>
  <c r="F19" i="14"/>
  <c r="BP19" i="14" s="1"/>
  <c r="O19" i="14"/>
  <c r="BY19" i="14" s="1"/>
  <c r="X19" i="14"/>
  <c r="CH19" i="14" s="1"/>
  <c r="AG19" i="14"/>
  <c r="BL28" i="14"/>
  <c r="CC28" i="14"/>
  <c r="BG19" i="14"/>
  <c r="BB19" i="14" s="1"/>
  <c r="BX40" i="14" s="1"/>
  <c r="BZ7" i="14"/>
  <c r="CH7" i="14"/>
  <c r="Y19" i="14"/>
  <c r="CI19" i="14" s="1"/>
  <c r="CI7" i="14"/>
  <c r="BN28" i="14"/>
  <c r="BW28" i="14"/>
  <c r="BA19" i="14"/>
  <c r="CJ7" i="14"/>
  <c r="BW29" i="14"/>
  <c r="BE8" i="14"/>
  <c r="CA29" i="14" s="1"/>
  <c r="BF8" i="14"/>
  <c r="CB29" i="14" s="1"/>
  <c r="AV9" i="14"/>
  <c r="BR30" i="14" s="1"/>
  <c r="BE9" i="14"/>
  <c r="CA30" i="14" s="1"/>
  <c r="AL10" i="14"/>
  <c r="CV10" i="14" s="1"/>
  <c r="AU10" i="14"/>
  <c r="BQ31" i="14" s="1"/>
  <c r="BW10" i="14"/>
  <c r="AB11" i="14"/>
  <c r="CL11" i="14" s="1"/>
  <c r="R12" i="14"/>
  <c r="CB12" i="14" s="1"/>
  <c r="AA12" i="14"/>
  <c r="CK12" i="14" s="1"/>
  <c r="BM12" i="14"/>
  <c r="H13" i="14"/>
  <c r="BR13" i="14" s="1"/>
  <c r="Q13" i="14"/>
  <c r="CA13" i="14" s="1"/>
  <c r="G14" i="14"/>
  <c r="BQ14" i="14" s="1"/>
  <c r="BV35" i="14"/>
  <c r="AZ20" i="14"/>
  <c r="DJ20" i="14" s="1"/>
  <c r="BK14" i="14"/>
  <c r="AO16" i="14"/>
  <c r="BK37" i="14" s="1"/>
  <c r="BF16" i="14"/>
  <c r="CB37" i="14" s="1"/>
  <c r="AV17" i="14"/>
  <c r="BR38" i="14" s="1"/>
  <c r="BE17" i="14"/>
  <c r="CA38" i="14" s="1"/>
  <c r="BX17" i="14"/>
  <c r="AL18" i="14"/>
  <c r="CV18" i="14" s="1"/>
  <c r="AU18" i="14"/>
  <c r="BQ39" i="14" s="1"/>
  <c r="BW18" i="14"/>
  <c r="I40" i="14"/>
  <c r="CM40" i="14" s="1"/>
  <c r="CM28" i="14"/>
  <c r="BF9" i="14"/>
  <c r="CB30" i="14" s="1"/>
  <c r="CG9" i="14"/>
  <c r="AV10" i="14"/>
  <c r="BR31" i="14" s="1"/>
  <c r="AL11" i="14"/>
  <c r="CV11" i="14" s="1"/>
  <c r="AU11" i="14"/>
  <c r="BQ32" i="14" s="1"/>
  <c r="AB12" i="14"/>
  <c r="CL12" i="14" s="1"/>
  <c r="AK12" i="14"/>
  <c r="CU12" i="14" s="1"/>
  <c r="R13" i="14"/>
  <c r="CB13" i="14" s="1"/>
  <c r="AA13" i="14"/>
  <c r="CK13" i="14" s="1"/>
  <c r="BM13" i="14"/>
  <c r="H14" i="14"/>
  <c r="BR14" i="14" s="1"/>
  <c r="Q14" i="14"/>
  <c r="CA14" i="14" s="1"/>
  <c r="G15" i="14"/>
  <c r="BQ15" i="14" s="1"/>
  <c r="CH16" i="14"/>
  <c r="AO17" i="14"/>
  <c r="BK38" i="14" s="1"/>
  <c r="BF17" i="14"/>
  <c r="CB38" i="14" s="1"/>
  <c r="CG17" i="14"/>
  <c r="BE18" i="14"/>
  <c r="CA39" i="14" s="1"/>
  <c r="AE27" i="14"/>
  <c r="DI6" i="14" s="1"/>
  <c r="AO10" i="14"/>
  <c r="BK31" i="14" s="1"/>
  <c r="AV11" i="14"/>
  <c r="BR32" i="14" s="1"/>
  <c r="BE11" i="14"/>
  <c r="CA32" i="14" s="1"/>
  <c r="AL12" i="14"/>
  <c r="CV12" i="14" s="1"/>
  <c r="AU12" i="14"/>
  <c r="BQ33" i="14" s="1"/>
  <c r="BW12" i="14"/>
  <c r="AB13" i="14"/>
  <c r="CL13" i="14" s="1"/>
  <c r="R14" i="14"/>
  <c r="CB14" i="14" s="1"/>
  <c r="H15" i="14"/>
  <c r="BR15" i="14" s="1"/>
  <c r="CR15" i="14"/>
  <c r="CQ16" i="14"/>
  <c r="AO18" i="14"/>
  <c r="BK39" i="14" s="1"/>
  <c r="BF18" i="14"/>
  <c r="CB39" i="14" s="1"/>
  <c r="CG18" i="14"/>
  <c r="DN6" i="14"/>
  <c r="DM6" i="14"/>
  <c r="DJ6" i="14"/>
  <c r="CQ9" i="14"/>
  <c r="CH10" i="14"/>
  <c r="BF11" i="14"/>
  <c r="CB32" i="14" s="1"/>
  <c r="AV12" i="14"/>
  <c r="BR33" i="14" s="1"/>
  <c r="AL13" i="14"/>
  <c r="CV13" i="14" s="1"/>
  <c r="H16" i="14"/>
  <c r="BR16" i="14" s="1"/>
  <c r="CQ17" i="14"/>
  <c r="DL6" i="14"/>
  <c r="CH28" i="14"/>
  <c r="CR9" i="14"/>
  <c r="AO12" i="14"/>
  <c r="BK33" i="14" s="1"/>
  <c r="AV13" i="14"/>
  <c r="BR34" i="14" s="1"/>
  <c r="BE13" i="14"/>
  <c r="CA34" i="14" s="1"/>
  <c r="AU14" i="14"/>
  <c r="BQ35" i="14" s="1"/>
  <c r="G18" i="14"/>
  <c r="BQ18" i="14" s="1"/>
  <c r="CQ18" i="14"/>
  <c r="DC6" i="14"/>
  <c r="DB6" i="14"/>
  <c r="U27" i="14"/>
  <c r="CY6" i="14" s="1"/>
  <c r="AO27" i="14"/>
  <c r="AA10" i="14"/>
  <c r="CK10" i="14" s="1"/>
  <c r="H11" i="14"/>
  <c r="BR11" i="14" s="1"/>
  <c r="G12" i="14"/>
  <c r="BQ12" i="14" s="1"/>
  <c r="BF14" i="14"/>
  <c r="CB35" i="14" s="1"/>
  <c r="AV15" i="14"/>
  <c r="BR36" i="14" s="1"/>
  <c r="BE15" i="14"/>
  <c r="CA36" i="14" s="1"/>
  <c r="AU16" i="14"/>
  <c r="BQ37" i="14" s="1"/>
  <c r="AB27" i="14"/>
  <c r="DF6" i="14" s="1"/>
  <c r="AA27" i="14"/>
  <c r="DE6" i="14" s="1"/>
  <c r="AU9" i="14"/>
  <c r="BQ30" i="14" s="1"/>
  <c r="BF15" i="14"/>
  <c r="CB36" i="14" s="1"/>
  <c r="AV16" i="14"/>
  <c r="BR37" i="14" s="1"/>
  <c r="BE16" i="14"/>
  <c r="CA37" i="14" s="1"/>
  <c r="AU17" i="14"/>
  <c r="BQ38" i="14" s="1"/>
  <c r="CQ27" i="14"/>
  <c r="Q27" i="14"/>
  <c r="CU27" i="14" s="1"/>
  <c r="DD6" i="14"/>
  <c r="CQ68" i="14"/>
  <c r="BE27" i="14"/>
  <c r="CU68" i="14" s="1"/>
  <c r="H28" i="14"/>
  <c r="CL28" i="14" s="1"/>
  <c r="CT27" i="14"/>
  <c r="CT68" i="14"/>
  <c r="AK28" i="14"/>
  <c r="DO7" i="14" s="1"/>
  <c r="CJ69" i="14"/>
  <c r="AT40" i="14"/>
  <c r="CJ81" i="14" s="1"/>
  <c r="CS69" i="14"/>
  <c r="BC40" i="14"/>
  <c r="CS81" i="14" s="1"/>
  <c r="CT28" i="14"/>
  <c r="R29" i="14"/>
  <c r="CV29" i="14" s="1"/>
  <c r="H30" i="14"/>
  <c r="CL30" i="14" s="1"/>
  <c r="Q30" i="14"/>
  <c r="CU30" i="14" s="1"/>
  <c r="G31" i="14"/>
  <c r="CK31" i="14" s="1"/>
  <c r="AY32" i="14"/>
  <c r="CO73" i="14" s="1"/>
  <c r="AO33" i="14"/>
  <c r="BF33" i="14"/>
  <c r="CV74" i="14" s="1"/>
  <c r="CO33" i="14"/>
  <c r="AE34" i="14"/>
  <c r="DI13" i="14" s="1"/>
  <c r="AV34" i="14"/>
  <c r="CL75" i="14" s="1"/>
  <c r="BE34" i="14"/>
  <c r="CU75" i="14" s="1"/>
  <c r="U35" i="14"/>
  <c r="CY14" i="14" s="1"/>
  <c r="AU35" i="14"/>
  <c r="CK76" i="14" s="1"/>
  <c r="R37" i="14"/>
  <c r="CV37" i="14" s="1"/>
  <c r="BF37" i="14"/>
  <c r="CV78" i="14" s="1"/>
  <c r="CQ48" i="14"/>
  <c r="AO26" i="14"/>
  <c r="C40" i="14"/>
  <c r="CT69" i="14"/>
  <c r="BD40" i="14"/>
  <c r="CT81" i="14" s="1"/>
  <c r="G32" i="14"/>
  <c r="CK32" i="14" s="1"/>
  <c r="AO34" i="14"/>
  <c r="BF34" i="14"/>
  <c r="CV75" i="14" s="1"/>
  <c r="CG34" i="14"/>
  <c r="CO34" i="14"/>
  <c r="AE35" i="14"/>
  <c r="DI14" i="14" s="1"/>
  <c r="AV35" i="14"/>
  <c r="CL76" i="14" s="1"/>
  <c r="BE35" i="14"/>
  <c r="CU76" i="14" s="1"/>
  <c r="AU36" i="14"/>
  <c r="CK77" i="14" s="1"/>
  <c r="AO37" i="14"/>
  <c r="AY47" i="14"/>
  <c r="DI47" i="14" s="1"/>
  <c r="CY47" i="14"/>
  <c r="R40" i="14"/>
  <c r="CV40" i="14" s="1"/>
  <c r="Q40" i="14"/>
  <c r="CU40" i="14" s="1"/>
  <c r="CQ40" i="14"/>
  <c r="AO35" i="14"/>
  <c r="BF35" i="14"/>
  <c r="CV76" i="14" s="1"/>
  <c r="AV36" i="14"/>
  <c r="CL77" i="14" s="1"/>
  <c r="CG37" i="14"/>
  <c r="CG79" i="14"/>
  <c r="AV38" i="14"/>
  <c r="CL79" i="14" s="1"/>
  <c r="H48" i="14"/>
  <c r="DF27" i="14" s="1"/>
  <c r="CY51" i="14"/>
  <c r="AY51" i="14"/>
  <c r="DI51" i="14" s="1"/>
  <c r="E40" i="14"/>
  <c r="CI40" i="14" s="1"/>
  <c r="W40" i="14"/>
  <c r="AF40" i="14"/>
  <c r="DJ19" i="14" s="1"/>
  <c r="AO28" i="14"/>
  <c r="CM69" i="14"/>
  <c r="AW40" i="14"/>
  <c r="CM81" i="14" s="1"/>
  <c r="CG28" i="14"/>
  <c r="CW28" i="14"/>
  <c r="AE29" i="14"/>
  <c r="DI8" i="14" s="1"/>
  <c r="AV29" i="14"/>
  <c r="CL70" i="14" s="1"/>
  <c r="BE29" i="14"/>
  <c r="CU70" i="14" s="1"/>
  <c r="U30" i="14"/>
  <c r="CY9" i="14" s="1"/>
  <c r="AU30" i="14"/>
  <c r="CK71" i="14" s="1"/>
  <c r="CH35" i="14"/>
  <c r="BF36" i="14"/>
  <c r="CV77" i="14" s="1"/>
  <c r="CG78" i="14"/>
  <c r="AU37" i="14"/>
  <c r="CK78" i="14" s="1"/>
  <c r="CG38" i="14"/>
  <c r="H38" i="14"/>
  <c r="CL38" i="14" s="1"/>
  <c r="AE39" i="14"/>
  <c r="DI18" i="14" s="1"/>
  <c r="U39" i="14"/>
  <c r="CY18" i="14" s="1"/>
  <c r="CO39" i="14"/>
  <c r="AO39" i="14"/>
  <c r="F40" i="14"/>
  <c r="CJ40" i="14" s="1"/>
  <c r="X40" i="14"/>
  <c r="DB19" i="14" s="1"/>
  <c r="AG40" i="14"/>
  <c r="CF69" i="14"/>
  <c r="AP40" i="14"/>
  <c r="CF81" i="14" s="1"/>
  <c r="CW69" i="14"/>
  <c r="BB40" i="14"/>
  <c r="CR81" i="14" s="1"/>
  <c r="BG40" i="14"/>
  <c r="CW81" i="14" s="1"/>
  <c r="CP28" i="14"/>
  <c r="AO29" i="14"/>
  <c r="BF29" i="14"/>
  <c r="CV70" i="14" s="1"/>
  <c r="CG29" i="14"/>
  <c r="AE30" i="14"/>
  <c r="DI9" i="14" s="1"/>
  <c r="AV30" i="14"/>
  <c r="CL71" i="14" s="1"/>
  <c r="BE30" i="14"/>
  <c r="CU71" i="14" s="1"/>
  <c r="U31" i="14"/>
  <c r="CY10" i="14" s="1"/>
  <c r="AU31" i="14"/>
  <c r="CK72" i="14" s="1"/>
  <c r="Q34" i="14"/>
  <c r="CU34" i="14" s="1"/>
  <c r="AY36" i="14"/>
  <c r="CO77" i="14" s="1"/>
  <c r="CH36" i="14"/>
  <c r="AL37" i="14"/>
  <c r="DP16" i="14" s="1"/>
  <c r="AK37" i="14"/>
  <c r="DO16" i="14" s="1"/>
  <c r="AH40" i="14"/>
  <c r="DL19" i="14" s="1"/>
  <c r="CG69" i="14"/>
  <c r="AQ40" i="14"/>
  <c r="CP69" i="14"/>
  <c r="AZ40" i="14"/>
  <c r="CP81" i="14" s="1"/>
  <c r="CI28" i="14"/>
  <c r="CQ28" i="14"/>
  <c r="AO30" i="14"/>
  <c r="BF30" i="14"/>
  <c r="CV71" i="14" s="1"/>
  <c r="AE31" i="14"/>
  <c r="DI10" i="14" s="1"/>
  <c r="AV31" i="14"/>
  <c r="CL72" i="14" s="1"/>
  <c r="BE31" i="14"/>
  <c r="CU72" i="14" s="1"/>
  <c r="AU32" i="14"/>
  <c r="CK73" i="14" s="1"/>
  <c r="AK33" i="14"/>
  <c r="DO12" i="14" s="1"/>
  <c r="CQ36" i="14"/>
  <c r="AY53" i="14"/>
  <c r="DI53" i="14" s="1"/>
  <c r="CY53" i="14"/>
  <c r="CH69" i="14"/>
  <c r="AR40" i="14"/>
  <c r="CH81" i="14" s="1"/>
  <c r="CQ69" i="14"/>
  <c r="BA40" i="14"/>
  <c r="CJ28" i="14"/>
  <c r="CR28" i="14"/>
  <c r="G29" i="14"/>
  <c r="CK29" i="14" s="1"/>
  <c r="AO31" i="14"/>
  <c r="BF31" i="14"/>
  <c r="CV72" i="14" s="1"/>
  <c r="AV32" i="14"/>
  <c r="CL73" i="14" s="1"/>
  <c r="BE32" i="14"/>
  <c r="CU73" i="14" s="1"/>
  <c r="U33" i="14"/>
  <c r="CY12" i="14" s="1"/>
  <c r="AU33" i="14"/>
  <c r="CK74" i="14" s="1"/>
  <c r="AK34" i="14"/>
  <c r="DO13" i="14" s="1"/>
  <c r="G37" i="14"/>
  <c r="CK37" i="14" s="1"/>
  <c r="AU38" i="14"/>
  <c r="CK79" i="14" s="1"/>
  <c r="CI69" i="14"/>
  <c r="AS40" i="14"/>
  <c r="CI81" i="14" s="1"/>
  <c r="BF32" i="14"/>
  <c r="CV73" i="14" s="1"/>
  <c r="AV33" i="14"/>
  <c r="CL74" i="14" s="1"/>
  <c r="BE33" i="14"/>
  <c r="CU74" i="14" s="1"/>
  <c r="AU34" i="14"/>
  <c r="CK75" i="14" s="1"/>
  <c r="AY49" i="14"/>
  <c r="DI49" i="14" s="1"/>
  <c r="CY49" i="14"/>
  <c r="CG39" i="14"/>
  <c r="CR48" i="14"/>
  <c r="BB61" i="14"/>
  <c r="DL61" i="14" s="1"/>
  <c r="DD49" i="14"/>
  <c r="DL49" i="14"/>
  <c r="AU50" i="14"/>
  <c r="DE50" i="14" s="1"/>
  <c r="DB52" i="14"/>
  <c r="AA53" i="14"/>
  <c r="CK53" i="14" s="1"/>
  <c r="AU54" i="14"/>
  <c r="DE54" i="14" s="1"/>
  <c r="AY59" i="14"/>
  <c r="DI59" i="14" s="1"/>
  <c r="CY59" i="14"/>
  <c r="AA48" i="14"/>
  <c r="CK48" i="14" s="1"/>
  <c r="CS48" i="14"/>
  <c r="DK48" i="14"/>
  <c r="DM49" i="14"/>
  <c r="DK52" i="14"/>
  <c r="BE54" i="14"/>
  <c r="DO54" i="14" s="1"/>
  <c r="G39" i="14"/>
  <c r="CK39" i="14" s="1"/>
  <c r="CQ39" i="14"/>
  <c r="AU47" i="14"/>
  <c r="DE47" i="14" s="1"/>
  <c r="DJ27" i="14"/>
  <c r="AB48" i="14"/>
  <c r="CL48" i="14" s="1"/>
  <c r="CT48" i="14"/>
  <c r="C61" i="14"/>
  <c r="L61" i="14"/>
  <c r="DJ40" i="14" s="1"/>
  <c r="AL49" i="14"/>
  <c r="CV49" i="14" s="1"/>
  <c r="AU49" i="14"/>
  <c r="DE49" i="14" s="1"/>
  <c r="BD61" i="14"/>
  <c r="DN61" i="14" s="1"/>
  <c r="CH49" i="14"/>
  <c r="DN49" i="14"/>
  <c r="BF50" i="14"/>
  <c r="DP50" i="14" s="1"/>
  <c r="G51" i="14"/>
  <c r="DE30" i="14" s="1"/>
  <c r="AA52" i="14"/>
  <c r="CK52" i="14" s="1"/>
  <c r="AL53" i="14"/>
  <c r="CV53" i="14" s="1"/>
  <c r="AU53" i="14"/>
  <c r="DE53" i="14" s="1"/>
  <c r="BF54" i="14"/>
  <c r="DP54" i="14" s="1"/>
  <c r="DA55" i="14"/>
  <c r="AV55" i="14"/>
  <c r="DF55" i="14" s="1"/>
  <c r="AU55" i="14"/>
  <c r="DE55" i="14" s="1"/>
  <c r="CY57" i="14"/>
  <c r="AY57" i="14"/>
  <c r="DI57" i="14" s="1"/>
  <c r="AY60" i="14"/>
  <c r="DI60" i="14" s="1"/>
  <c r="CY60" i="14"/>
  <c r="AA38" i="14"/>
  <c r="DE17" i="14" s="1"/>
  <c r="Q39" i="14"/>
  <c r="CU39" i="14" s="1"/>
  <c r="BE47" i="14"/>
  <c r="DO47" i="14" s="1"/>
  <c r="DC27" i="14"/>
  <c r="D61" i="14"/>
  <c r="DB40" i="14" s="1"/>
  <c r="M61" i="14"/>
  <c r="V61" i="14"/>
  <c r="CF61" i="14" s="1"/>
  <c r="AM61" i="14"/>
  <c r="CW61" i="14" s="1"/>
  <c r="AV49" i="14"/>
  <c r="DF49" i="14" s="1"/>
  <c r="BE49" i="14"/>
  <c r="DO49" i="14" s="1"/>
  <c r="CI49" i="14"/>
  <c r="DG49" i="14"/>
  <c r="Q51" i="14"/>
  <c r="DO30" i="14" s="1"/>
  <c r="AB52" i="14"/>
  <c r="CL52" i="14" s="1"/>
  <c r="AK52" i="14"/>
  <c r="CU52" i="14" s="1"/>
  <c r="AV53" i="14"/>
  <c r="DF53" i="14" s="1"/>
  <c r="BE53" i="14"/>
  <c r="DO53" i="14" s="1"/>
  <c r="AY55" i="14"/>
  <c r="DI55" i="14" s="1"/>
  <c r="CY55" i="14"/>
  <c r="BF47" i="14"/>
  <c r="DP47" i="14" s="1"/>
  <c r="DL27" i="14"/>
  <c r="AU48" i="14"/>
  <c r="DE48" i="14" s="1"/>
  <c r="E61" i="14"/>
  <c r="DC40" i="14" s="1"/>
  <c r="N61" i="14"/>
  <c r="DL40" i="14" s="1"/>
  <c r="W61" i="14"/>
  <c r="CJ49" i="14"/>
  <c r="CZ49" i="14"/>
  <c r="AU52" i="14"/>
  <c r="DE52" i="14" s="1"/>
  <c r="BF53" i="14"/>
  <c r="DP53" i="14" s="1"/>
  <c r="AY56" i="14"/>
  <c r="DI56" i="14" s="1"/>
  <c r="CY56" i="14"/>
  <c r="AG61" i="14"/>
  <c r="CS49" i="14"/>
  <c r="DA49" i="14"/>
  <c r="DQ49" i="14"/>
  <c r="Q50" i="14"/>
  <c r="DO29" i="14" s="1"/>
  <c r="AK51" i="14"/>
  <c r="CU51" i="14" s="1"/>
  <c r="BE52" i="14"/>
  <c r="DO52" i="14" s="1"/>
  <c r="Q54" i="14"/>
  <c r="DO33" i="14" s="1"/>
  <c r="CP48" i="14"/>
  <c r="AV61" i="14"/>
  <c r="DF61" i="14" s="1"/>
  <c r="AU61" i="14"/>
  <c r="DE61" i="14" s="1"/>
  <c r="DA61" i="14"/>
  <c r="AZ61" i="14"/>
  <c r="DJ61" i="14" s="1"/>
  <c r="CT49" i="14"/>
  <c r="DJ49" i="14"/>
  <c r="AL51" i="14"/>
  <c r="CV51" i="14" s="1"/>
  <c r="BF38" i="14"/>
  <c r="CV79" i="14" s="1"/>
  <c r="BA61" i="14"/>
  <c r="CM49" i="14"/>
  <c r="DC49" i="14"/>
  <c r="DK49" i="14"/>
  <c r="AB50" i="14"/>
  <c r="CL50" i="14" s="1"/>
  <c r="AB54" i="14"/>
  <c r="CL54" i="14" s="1"/>
  <c r="AA55" i="14"/>
  <c r="CK55" i="14" s="1"/>
  <c r="AU56" i="14"/>
  <c r="DE56" i="14" s="1"/>
  <c r="BF57" i="14"/>
  <c r="DP57" i="14" s="1"/>
  <c r="G58" i="14"/>
  <c r="DE37" i="14" s="1"/>
  <c r="AA59" i="14"/>
  <c r="CK59" i="14" s="1"/>
  <c r="AL60" i="14"/>
  <c r="CV60" i="14" s="1"/>
  <c r="AU60" i="14"/>
  <c r="DE60" i="14" s="1"/>
  <c r="AB55" i="14"/>
  <c r="CL55" i="14" s="1"/>
  <c r="AK55" i="14"/>
  <c r="CU55" i="14" s="1"/>
  <c r="AV56" i="14"/>
  <c r="DF56" i="14" s="1"/>
  <c r="BE56" i="14"/>
  <c r="DO56" i="14" s="1"/>
  <c r="Q58" i="14"/>
  <c r="DO37" i="14" s="1"/>
  <c r="AB59" i="14"/>
  <c r="CL59" i="14" s="1"/>
  <c r="AK59" i="14"/>
  <c r="CU59" i="14" s="1"/>
  <c r="AV60" i="14"/>
  <c r="DF60" i="14" s="1"/>
  <c r="BE60" i="14"/>
  <c r="DO60" i="14" s="1"/>
  <c r="CQ60" i="14"/>
  <c r="AL55" i="14"/>
  <c r="CV55" i="14" s="1"/>
  <c r="BF56" i="14"/>
  <c r="DP56" i="14" s="1"/>
  <c r="G57" i="14"/>
  <c r="DE36" i="14" s="1"/>
  <c r="AA58" i="14"/>
  <c r="CK58" i="14" s="1"/>
  <c r="AL59" i="14"/>
  <c r="CV59" i="14" s="1"/>
  <c r="AU59" i="14"/>
  <c r="DE59" i="14" s="1"/>
  <c r="BF60" i="14"/>
  <c r="DP60" i="14" s="1"/>
  <c r="BE55" i="14"/>
  <c r="DO55" i="14" s="1"/>
  <c r="Q57" i="14"/>
  <c r="DO36" i="14" s="1"/>
  <c r="AB58" i="14"/>
  <c r="CL58" i="14" s="1"/>
  <c r="AK58" i="14"/>
  <c r="CU58" i="14" s="1"/>
  <c r="AV59" i="14"/>
  <c r="DF59" i="14" s="1"/>
  <c r="BF55" i="14"/>
  <c r="DP55" i="14" s="1"/>
  <c r="AL58" i="14"/>
  <c r="CV58" i="14" s="1"/>
  <c r="CY58" i="14"/>
  <c r="P49" i="3"/>
  <c r="S25" i="3"/>
  <c r="T25" i="3"/>
  <c r="R25" i="3"/>
  <c r="Q25" i="3"/>
  <c r="P25" i="3"/>
  <c r="O25" i="3"/>
  <c r="N25" i="3"/>
  <c r="P13" i="3"/>
  <c r="K30" i="13"/>
  <c r="K55" i="13" s="1"/>
  <c r="A55" i="13"/>
  <c r="R55" i="13"/>
  <c r="G56" i="13"/>
  <c r="R56" i="13"/>
  <c r="Q68" i="13"/>
  <c r="G55" i="13"/>
  <c r="G48" i="14" l="1"/>
  <c r="DE27" i="14" s="1"/>
  <c r="DB27" i="14"/>
  <c r="CQ81" i="14"/>
  <c r="BF40" i="14"/>
  <c r="CV81" i="14" s="1"/>
  <c r="BE40" i="14"/>
  <c r="CU81" i="14" s="1"/>
  <c r="AL40" i="14"/>
  <c r="DP19" i="14" s="1"/>
  <c r="AK40" i="14"/>
  <c r="DO19" i="14" s="1"/>
  <c r="DK19" i="14"/>
  <c r="AB40" i="14"/>
  <c r="DF19" i="14" s="1"/>
  <c r="AA40" i="14"/>
  <c r="DE19" i="14" s="1"/>
  <c r="DA19" i="14"/>
  <c r="AK48" i="14"/>
  <c r="CU48" i="14" s="1"/>
  <c r="B40" i="14"/>
  <c r="CF40" i="14" s="1"/>
  <c r="AR19" i="14"/>
  <c r="BN40" i="14" s="1"/>
  <c r="D19" i="14"/>
  <c r="BN19" i="14" s="1"/>
  <c r="R61" i="14"/>
  <c r="DP40" i="14" s="1"/>
  <c r="Q61" i="14"/>
  <c r="DO40" i="14" s="1"/>
  <c r="DK40" i="14"/>
  <c r="CE70" i="14"/>
  <c r="AY29" i="14"/>
  <c r="CO70" i="14" s="1"/>
  <c r="AL48" i="14"/>
  <c r="CV48" i="14" s="1"/>
  <c r="BS40" i="14"/>
  <c r="AQ19" i="14"/>
  <c r="BM6" i="14"/>
  <c r="H6" i="14"/>
  <c r="BR6" i="14" s="1"/>
  <c r="G6" i="14"/>
  <c r="BQ6" i="14" s="1"/>
  <c r="CE78" i="14"/>
  <c r="AY37" i="14"/>
  <c r="CO78" i="14" s="1"/>
  <c r="CQ19" i="14"/>
  <c r="AL19" i="14"/>
  <c r="CV19" i="14" s="1"/>
  <c r="AK19" i="14"/>
  <c r="CU19" i="14" s="1"/>
  <c r="CQ61" i="14"/>
  <c r="CG81" i="14"/>
  <c r="AU40" i="14"/>
  <c r="CK81" i="14" s="1"/>
  <c r="AV40" i="14"/>
  <c r="CL81" i="14" s="1"/>
  <c r="Q48" i="14"/>
  <c r="DO27" i="14" s="1"/>
  <c r="R48" i="14"/>
  <c r="DP27" i="14" s="1"/>
  <c r="DK27" i="14"/>
  <c r="H61" i="14"/>
  <c r="DF40" i="14" s="1"/>
  <c r="G61" i="14"/>
  <c r="DE40" i="14" s="1"/>
  <c r="DA40" i="14"/>
  <c r="CE80" i="14"/>
  <c r="AY39" i="14"/>
  <c r="CO80" i="14" s="1"/>
  <c r="H27" i="14"/>
  <c r="CL27" i="14" s="1"/>
  <c r="CG27" i="14"/>
  <c r="G27" i="14"/>
  <c r="CK27" i="14" s="1"/>
  <c r="D40" i="14"/>
  <c r="CH40" i="14" s="1"/>
  <c r="AL6" i="14"/>
  <c r="CV6" i="14" s="1"/>
  <c r="CR6" i="14"/>
  <c r="AK6" i="14"/>
  <c r="CU6" i="14" s="1"/>
  <c r="CG68" i="14"/>
  <c r="AV27" i="14"/>
  <c r="CL68" i="14" s="1"/>
  <c r="AU27" i="14"/>
  <c r="CK68" i="14" s="1"/>
  <c r="CE72" i="14"/>
  <c r="AY31" i="14"/>
  <c r="CO72" i="14" s="1"/>
  <c r="CE76" i="14"/>
  <c r="AY35" i="14"/>
  <c r="CO76" i="14" s="1"/>
  <c r="CE74" i="14"/>
  <c r="AY33" i="14"/>
  <c r="CO74" i="14" s="1"/>
  <c r="AA19" i="14"/>
  <c r="CK19" i="14" s="1"/>
  <c r="CG19" i="14"/>
  <c r="AB19" i="14"/>
  <c r="CL19" i="14" s="1"/>
  <c r="CE75" i="14"/>
  <c r="AY34" i="14"/>
  <c r="CO75" i="14" s="1"/>
  <c r="BE61" i="14"/>
  <c r="DO61" i="14" s="1"/>
  <c r="DK61" i="14"/>
  <c r="BF61" i="14"/>
  <c r="DP61" i="14" s="1"/>
  <c r="AH61" i="14"/>
  <c r="CR61" i="14" s="1"/>
  <c r="AF61" i="14"/>
  <c r="CP61" i="14" s="1"/>
  <c r="CE71" i="14"/>
  <c r="AY30" i="14"/>
  <c r="CO71" i="14" s="1"/>
  <c r="AL27" i="14"/>
  <c r="DP6" i="14" s="1"/>
  <c r="AK27" i="14"/>
  <c r="DO6" i="14" s="1"/>
  <c r="DK6" i="14"/>
  <c r="C19" i="14"/>
  <c r="CG61" i="14"/>
  <c r="AB61" i="14"/>
  <c r="CL61" i="14" s="1"/>
  <c r="AA61" i="14"/>
  <c r="CK61" i="14" s="1"/>
  <c r="CE69" i="14"/>
  <c r="AY28" i="14"/>
  <c r="CO69" i="14" s="1"/>
  <c r="H40" i="14"/>
  <c r="CL40" i="14" s="1"/>
  <c r="G40" i="14"/>
  <c r="CK40" i="14" s="1"/>
  <c r="CG40" i="14"/>
  <c r="BW40" i="14"/>
  <c r="BF19" i="14"/>
  <c r="CB40" i="14" s="1"/>
  <c r="BE19" i="14"/>
  <c r="CA40" i="14" s="1"/>
  <c r="CC40" i="14"/>
  <c r="AZ19" i="14"/>
  <c r="CE67" i="14"/>
  <c r="AY26" i="14"/>
  <c r="CO67" i="14" s="1"/>
  <c r="CE68" i="14"/>
  <c r="AY27" i="14"/>
  <c r="CO68" i="14" s="1"/>
  <c r="BM27" i="14"/>
  <c r="AV6" i="14"/>
  <c r="BR27" i="14" s="1"/>
  <c r="AU6" i="14"/>
  <c r="BQ27" i="14" s="1"/>
  <c r="R19" i="14"/>
  <c r="CB19" i="14" s="1"/>
  <c r="Q19" i="14"/>
  <c r="CA19" i="14" s="1"/>
  <c r="BW19" i="14"/>
  <c r="AB6" i="14"/>
  <c r="CL6" i="14" s="1"/>
  <c r="AA6" i="14"/>
  <c r="CK6" i="14" s="1"/>
  <c r="CG6" i="14"/>
  <c r="AK61" i="14" l="1"/>
  <c r="CU61" i="14" s="1"/>
  <c r="BM40" i="14"/>
  <c r="AV19" i="14"/>
  <c r="BR40" i="14" s="1"/>
  <c r="AU19" i="14"/>
  <c r="BQ40" i="14" s="1"/>
  <c r="BM19" i="14"/>
  <c r="H19" i="14"/>
  <c r="BR19" i="14" s="1"/>
  <c r="G19" i="14"/>
  <c r="BQ19" i="14" s="1"/>
  <c r="BV40" i="14"/>
  <c r="AZ21" i="14"/>
  <c r="AL61" i="14"/>
  <c r="CV61" i="14" s="1"/>
  <c r="M48" i="3" l="1" a="1"/>
  <c r="O48" i="3" s="1"/>
  <c r="M47" i="3" a="1"/>
  <c r="M47" i="3" s="1"/>
  <c r="M46" i="3" a="1"/>
  <c r="O46" i="3" s="1"/>
  <c r="M45" i="3" a="1"/>
  <c r="N45" i="3" s="1"/>
  <c r="M44" i="3" a="1"/>
  <c r="P44" i="3" s="1"/>
  <c r="M43" i="3" a="1"/>
  <c r="M43" i="3" s="1"/>
  <c r="C48" i="3" a="1"/>
  <c r="C48" i="3" s="1"/>
  <c r="C47" i="3" a="1"/>
  <c r="C47" i="3" s="1"/>
  <c r="C46" i="3" a="1"/>
  <c r="C46" i="3" s="1"/>
  <c r="C45" i="3" a="1"/>
  <c r="C45" i="3" s="1"/>
  <c r="C44" i="3" a="1"/>
  <c r="C44" i="3" s="1"/>
  <c r="C43" i="3" a="1"/>
  <c r="D43" i="3" s="1"/>
  <c r="M36" i="3" a="1"/>
  <c r="P36" i="3" s="1"/>
  <c r="M35" i="3" a="1"/>
  <c r="M35" i="3" s="1"/>
  <c r="M34" i="3" a="1"/>
  <c r="M34" i="3" s="1"/>
  <c r="M33" i="3" a="1"/>
  <c r="N33" i="3" s="1"/>
  <c r="M32" i="3" a="1"/>
  <c r="P32" i="3" s="1"/>
  <c r="M31" i="3" a="1"/>
  <c r="M31" i="3" s="1"/>
  <c r="C36" i="3" a="1"/>
  <c r="F36" i="3" s="1"/>
  <c r="C35" i="3" a="1"/>
  <c r="C35" i="3" s="1"/>
  <c r="C34" i="3" a="1"/>
  <c r="F34" i="3" s="1"/>
  <c r="C33" i="3" a="1"/>
  <c r="D33" i="3" s="1"/>
  <c r="C32" i="3" a="1"/>
  <c r="D32" i="3" s="1"/>
  <c r="C31" i="3" a="1"/>
  <c r="C31" i="3" s="1"/>
  <c r="M24" i="3" a="1"/>
  <c r="M24" i="3" s="1"/>
  <c r="M23" i="3" a="1"/>
  <c r="N23" i="3" s="1"/>
  <c r="M22" i="3" a="1"/>
  <c r="P22" i="3" s="1"/>
  <c r="M21" i="3" a="1"/>
  <c r="O21" i="3" s="1"/>
  <c r="M20" i="3" a="1"/>
  <c r="O20" i="3" s="1"/>
  <c r="M19" i="3" a="1"/>
  <c r="P19" i="3" s="1"/>
  <c r="C24" i="3" a="1"/>
  <c r="C24" i="3" s="1"/>
  <c r="C23" i="3" a="1"/>
  <c r="F23" i="3" s="1"/>
  <c r="C22" i="3" a="1"/>
  <c r="C22" i="3" s="1"/>
  <c r="C21" i="3" a="1"/>
  <c r="C21" i="3" s="1"/>
  <c r="C20" i="3" a="1"/>
  <c r="C20" i="3" s="1"/>
  <c r="C19" i="3" a="1"/>
  <c r="C19" i="3" s="1"/>
  <c r="M12" i="3" a="1"/>
  <c r="P12" i="3" s="1"/>
  <c r="M11" i="3" a="1"/>
  <c r="P11" i="3" s="1"/>
  <c r="M10" i="3" a="1"/>
  <c r="O10" i="3" s="1"/>
  <c r="M9" i="3" a="1"/>
  <c r="O9" i="3" s="1"/>
  <c r="M8" i="3" a="1"/>
  <c r="P8" i="3" s="1"/>
  <c r="M7" i="3" a="1"/>
  <c r="O7" i="3" s="1"/>
  <c r="C12" i="3" a="1"/>
  <c r="C12" i="3" s="1"/>
  <c r="C11" i="3" a="1"/>
  <c r="C11" i="3" s="1"/>
  <c r="C10" i="3" a="1"/>
  <c r="E10" i="3" s="1"/>
  <c r="C9" i="3" a="1"/>
  <c r="I9" i="3" s="1"/>
  <c r="C8" i="3" a="1"/>
  <c r="C8" i="3" s="1"/>
  <c r="C7" i="3" a="1"/>
  <c r="C7" i="3" s="1"/>
  <c r="K88" i="12"/>
  <c r="K87" i="12"/>
  <c r="K86" i="12"/>
  <c r="K85" i="12"/>
  <c r="K84" i="12"/>
  <c r="K83" i="12"/>
  <c r="K82" i="12"/>
  <c r="K81" i="12"/>
  <c r="K80" i="12"/>
  <c r="K79" i="12"/>
  <c r="K78" i="12"/>
  <c r="K77" i="12"/>
  <c r="K76" i="12"/>
  <c r="R68" i="12"/>
  <c r="H68" i="12"/>
  <c r="Q67" i="12"/>
  <c r="K67" i="12"/>
  <c r="G67" i="12"/>
  <c r="Q66" i="12"/>
  <c r="G66" i="12"/>
  <c r="K66" i="12"/>
  <c r="Q65" i="12"/>
  <c r="G65" i="12"/>
  <c r="K65" i="12"/>
  <c r="Q64" i="12"/>
  <c r="G64" i="12"/>
  <c r="K64" i="12"/>
  <c r="Q63" i="12"/>
  <c r="G63" i="12"/>
  <c r="K63" i="12"/>
  <c r="Q62" i="12"/>
  <c r="G62" i="12"/>
  <c r="K62" i="12"/>
  <c r="Q61" i="12"/>
  <c r="G61" i="12"/>
  <c r="K61" i="12"/>
  <c r="Q60" i="12"/>
  <c r="G60" i="12"/>
  <c r="K60" i="12"/>
  <c r="Q59" i="12"/>
  <c r="G59" i="12"/>
  <c r="K59" i="12"/>
  <c r="Q58" i="12"/>
  <c r="G58" i="12"/>
  <c r="K58" i="12"/>
  <c r="Q57" i="12"/>
  <c r="G57" i="12"/>
  <c r="K57" i="12"/>
  <c r="Q56" i="12"/>
  <c r="R56" i="12"/>
  <c r="H56" i="12"/>
  <c r="K56" i="12"/>
  <c r="K7" i="12"/>
  <c r="G9" i="3" l="1"/>
  <c r="D12" i="3"/>
  <c r="D7" i="3"/>
  <c r="I36" i="3"/>
  <c r="N7" i="3"/>
  <c r="J9" i="3"/>
  <c r="N11" i="3"/>
  <c r="D24" i="3"/>
  <c r="D9" i="3"/>
  <c r="Q35" i="3"/>
  <c r="C9" i="3"/>
  <c r="N10" i="3"/>
  <c r="H9" i="3"/>
  <c r="E8" i="3"/>
  <c r="R12" i="3"/>
  <c r="H24" i="3"/>
  <c r="H36" i="3"/>
  <c r="T10" i="3"/>
  <c r="E19" i="3"/>
  <c r="Q45" i="3"/>
  <c r="N19" i="3"/>
  <c r="E9" i="3"/>
  <c r="T7" i="3"/>
  <c r="T11" i="3"/>
  <c r="D47" i="3"/>
  <c r="J19" i="3"/>
  <c r="J44" i="3"/>
  <c r="I19" i="3"/>
  <c r="D35" i="3"/>
  <c r="I44" i="3"/>
  <c r="J47" i="3"/>
  <c r="H10" i="3"/>
  <c r="H44" i="3"/>
  <c r="I47" i="3"/>
  <c r="G10" i="3"/>
  <c r="G44" i="3"/>
  <c r="H47" i="3"/>
  <c r="D10" i="3"/>
  <c r="J20" i="3"/>
  <c r="R36" i="3"/>
  <c r="E44" i="3"/>
  <c r="G47" i="3"/>
  <c r="F7" i="3"/>
  <c r="F9" i="3"/>
  <c r="C10" i="3"/>
  <c r="S12" i="3"/>
  <c r="I20" i="3"/>
  <c r="Q19" i="3"/>
  <c r="O36" i="3"/>
  <c r="D44" i="3"/>
  <c r="E47" i="3"/>
  <c r="R46" i="3"/>
  <c r="T8" i="3"/>
  <c r="D20" i="3"/>
  <c r="J35" i="3"/>
  <c r="D36" i="3"/>
  <c r="S33" i="3"/>
  <c r="T46" i="3"/>
  <c r="S8" i="3"/>
  <c r="S11" i="3"/>
  <c r="E24" i="3"/>
  <c r="G31" i="3"/>
  <c r="G35" i="3"/>
  <c r="C36" i="3"/>
  <c r="R33" i="3"/>
  <c r="Q36" i="3"/>
  <c r="T43" i="3"/>
  <c r="J7" i="3"/>
  <c r="J8" i="3"/>
  <c r="J10" i="3"/>
  <c r="G12" i="3"/>
  <c r="N8" i="3"/>
  <c r="J21" i="3"/>
  <c r="P33" i="3"/>
  <c r="N46" i="3"/>
  <c r="I7" i="3"/>
  <c r="I8" i="3"/>
  <c r="I10" i="3"/>
  <c r="I21" i="3"/>
  <c r="S22" i="3"/>
  <c r="J32" i="3"/>
  <c r="O33" i="3"/>
  <c r="M36" i="3"/>
  <c r="H7" i="3"/>
  <c r="H8" i="3"/>
  <c r="T12" i="3"/>
  <c r="E21" i="3"/>
  <c r="R19" i="3"/>
  <c r="R22" i="3"/>
  <c r="E32" i="3"/>
  <c r="J36" i="3"/>
  <c r="T32" i="3"/>
  <c r="F47" i="3"/>
  <c r="T45" i="3"/>
  <c r="S47" i="3"/>
  <c r="G7" i="3"/>
  <c r="G8" i="3"/>
  <c r="M22" i="3"/>
  <c r="O32" i="3"/>
  <c r="J45" i="3"/>
  <c r="N47" i="3"/>
  <c r="M45" i="3"/>
  <c r="E7" i="3"/>
  <c r="D8" i="3"/>
  <c r="N12" i="3"/>
  <c r="E20" i="3"/>
  <c r="M19" i="3"/>
  <c r="G36" i="3"/>
  <c r="T33" i="3"/>
  <c r="J12" i="3"/>
  <c r="S7" i="3"/>
  <c r="R8" i="3"/>
  <c r="S10" i="3"/>
  <c r="R11" i="3"/>
  <c r="H19" i="3"/>
  <c r="H21" i="3"/>
  <c r="I22" i="3"/>
  <c r="Q22" i="3"/>
  <c r="S24" i="3"/>
  <c r="J31" i="3"/>
  <c r="I32" i="3"/>
  <c r="J34" i="3"/>
  <c r="S32" i="3"/>
  <c r="S34" i="3"/>
  <c r="T35" i="3"/>
  <c r="I45" i="3"/>
  <c r="S43" i="3"/>
  <c r="T44" i="3"/>
  <c r="M46" i="3"/>
  <c r="T34" i="3"/>
  <c r="I12" i="3"/>
  <c r="R7" i="3"/>
  <c r="Q8" i="3"/>
  <c r="R10" i="3"/>
  <c r="Q11" i="3"/>
  <c r="Q12" i="3"/>
  <c r="G19" i="3"/>
  <c r="H20" i="3"/>
  <c r="G21" i="3"/>
  <c r="H22" i="3"/>
  <c r="J24" i="3"/>
  <c r="T19" i="3"/>
  <c r="N20" i="3"/>
  <c r="O22" i="3"/>
  <c r="R24" i="3"/>
  <c r="I31" i="3"/>
  <c r="H32" i="3"/>
  <c r="I34" i="3"/>
  <c r="I35" i="3"/>
  <c r="R32" i="3"/>
  <c r="R34" i="3"/>
  <c r="S35" i="3"/>
  <c r="H45" i="3"/>
  <c r="R43" i="3"/>
  <c r="S44" i="3"/>
  <c r="S45" i="3"/>
  <c r="T48" i="3"/>
  <c r="J22" i="3"/>
  <c r="T24" i="3"/>
  <c r="J11" i="3"/>
  <c r="H12" i="3"/>
  <c r="Q7" i="3"/>
  <c r="O8" i="3"/>
  <c r="Q10" i="3"/>
  <c r="O11" i="3"/>
  <c r="O12" i="3"/>
  <c r="F19" i="3"/>
  <c r="G20" i="3"/>
  <c r="F21" i="3"/>
  <c r="G22" i="3"/>
  <c r="I24" i="3"/>
  <c r="S19" i="3"/>
  <c r="M20" i="3"/>
  <c r="N22" i="3"/>
  <c r="Q24" i="3"/>
  <c r="G32" i="3"/>
  <c r="H34" i="3"/>
  <c r="H35" i="3"/>
  <c r="E36" i="3"/>
  <c r="Q32" i="3"/>
  <c r="Q33" i="3"/>
  <c r="Q34" i="3"/>
  <c r="R35" i="3"/>
  <c r="N36" i="3"/>
  <c r="F44" i="3"/>
  <c r="G45" i="3"/>
  <c r="Q43" i="3"/>
  <c r="R44" i="3"/>
  <c r="R45" i="3"/>
  <c r="S46" i="3"/>
  <c r="T47" i="3"/>
  <c r="S48" i="3"/>
  <c r="P24" i="3"/>
  <c r="G34" i="3"/>
  <c r="P34" i="3"/>
  <c r="P43" i="3"/>
  <c r="Q44" i="3"/>
  <c r="R48" i="3"/>
  <c r="H11" i="3"/>
  <c r="E12" i="3"/>
  <c r="M7" i="3"/>
  <c r="M8" i="3"/>
  <c r="M10" i="3"/>
  <c r="M11" i="3"/>
  <c r="M12" i="3"/>
  <c r="D19" i="3"/>
  <c r="D21" i="3"/>
  <c r="E22" i="3"/>
  <c r="G24" i="3"/>
  <c r="O24" i="3"/>
  <c r="E31" i="3"/>
  <c r="C32" i="3"/>
  <c r="E34" i="3"/>
  <c r="N32" i="3"/>
  <c r="O34" i="3"/>
  <c r="O43" i="3"/>
  <c r="O44" i="3"/>
  <c r="P45" i="3"/>
  <c r="Q46" i="3"/>
  <c r="R47" i="3"/>
  <c r="Q48" i="3"/>
  <c r="E11" i="3"/>
  <c r="D22" i="3"/>
  <c r="F24" i="3"/>
  <c r="O19" i="3"/>
  <c r="T22" i="3"/>
  <c r="M23" i="3"/>
  <c r="N24" i="3"/>
  <c r="D31" i="3"/>
  <c r="D34" i="3"/>
  <c r="M32" i="3"/>
  <c r="M33" i="3"/>
  <c r="N34" i="3"/>
  <c r="T36" i="3"/>
  <c r="N43" i="3"/>
  <c r="N44" i="3"/>
  <c r="O45" i="3"/>
  <c r="P46" i="3"/>
  <c r="Q47" i="3"/>
  <c r="N48" i="3"/>
  <c r="I11" i="3"/>
  <c r="F22" i="3"/>
  <c r="D11" i="3"/>
  <c r="C33" i="3"/>
  <c r="C34" i="3"/>
  <c r="S36" i="3"/>
  <c r="M44" i="3"/>
  <c r="O47" i="3"/>
  <c r="M48" i="3"/>
  <c r="P48" i="3"/>
  <c r="P47" i="3"/>
  <c r="I48" i="3"/>
  <c r="J48" i="3"/>
  <c r="H48" i="3"/>
  <c r="G48" i="3"/>
  <c r="F48" i="3"/>
  <c r="E48" i="3"/>
  <c r="D48" i="3"/>
  <c r="I46" i="3"/>
  <c r="J46" i="3"/>
  <c r="H46" i="3"/>
  <c r="G46" i="3"/>
  <c r="F46" i="3"/>
  <c r="E46" i="3"/>
  <c r="D46" i="3"/>
  <c r="F45" i="3"/>
  <c r="E45" i="3"/>
  <c r="D45" i="3"/>
  <c r="I43" i="3"/>
  <c r="C43" i="3"/>
  <c r="J43" i="3"/>
  <c r="H43" i="3"/>
  <c r="F43" i="3"/>
  <c r="E43" i="3"/>
  <c r="G43" i="3"/>
  <c r="P35" i="3"/>
  <c r="O35" i="3"/>
  <c r="N35" i="3"/>
  <c r="T31" i="3"/>
  <c r="S31" i="3"/>
  <c r="Q31" i="3"/>
  <c r="O31" i="3"/>
  <c r="P31" i="3"/>
  <c r="N31" i="3"/>
  <c r="F35" i="3"/>
  <c r="E35" i="3"/>
  <c r="J33" i="3"/>
  <c r="I33" i="3"/>
  <c r="G33" i="3"/>
  <c r="H33" i="3"/>
  <c r="F33" i="3"/>
  <c r="E33" i="3"/>
  <c r="F32" i="3"/>
  <c r="F31" i="3"/>
  <c r="S23" i="3"/>
  <c r="Q23" i="3"/>
  <c r="P23" i="3"/>
  <c r="O23" i="3"/>
  <c r="T23" i="3"/>
  <c r="R23" i="3"/>
  <c r="M21" i="3"/>
  <c r="T21" i="3"/>
  <c r="S21" i="3"/>
  <c r="R21" i="3"/>
  <c r="N21" i="3"/>
  <c r="Q21" i="3"/>
  <c r="P21" i="3"/>
  <c r="S20" i="3"/>
  <c r="T20" i="3"/>
  <c r="R20" i="3"/>
  <c r="Q20" i="3"/>
  <c r="P20" i="3"/>
  <c r="I23" i="3"/>
  <c r="H23" i="3"/>
  <c r="G23" i="3"/>
  <c r="E23" i="3"/>
  <c r="D23" i="3"/>
  <c r="C23" i="3"/>
  <c r="J23" i="3"/>
  <c r="F20" i="3"/>
  <c r="P10" i="3"/>
  <c r="S9" i="3"/>
  <c r="N9" i="3"/>
  <c r="M9" i="3"/>
  <c r="T9" i="3"/>
  <c r="R9" i="3"/>
  <c r="Q9" i="3"/>
  <c r="P9" i="3"/>
  <c r="P7" i="3"/>
  <c r="F12" i="3"/>
  <c r="G11" i="3"/>
  <c r="F11" i="3"/>
  <c r="F10" i="3"/>
  <c r="F8" i="3"/>
  <c r="G56" i="12"/>
  <c r="Q68" i="12"/>
  <c r="R31" i="3" s="1"/>
  <c r="G68" i="12"/>
  <c r="H31" i="3" s="1"/>
  <c r="K88" i="11" l="1"/>
  <c r="K87" i="11"/>
  <c r="K86" i="11"/>
  <c r="K85" i="11"/>
  <c r="K84" i="11"/>
  <c r="K83" i="11"/>
  <c r="K82" i="11"/>
  <c r="K81" i="11"/>
  <c r="K80" i="11"/>
  <c r="K79" i="11"/>
  <c r="K78" i="11"/>
  <c r="K77" i="11"/>
  <c r="K76" i="11"/>
  <c r="R68" i="11"/>
  <c r="Q68" i="11"/>
  <c r="G68" i="11"/>
  <c r="H68" i="11"/>
  <c r="Q67" i="11"/>
  <c r="G67" i="11"/>
  <c r="K67" i="11"/>
  <c r="Q66" i="11"/>
  <c r="G66" i="11"/>
  <c r="K66" i="11"/>
  <c r="Q65" i="11"/>
  <c r="G65" i="11"/>
  <c r="K65" i="11"/>
  <c r="Q64" i="11"/>
  <c r="G64" i="11"/>
  <c r="K64" i="11"/>
  <c r="Q63" i="11"/>
  <c r="G63" i="11"/>
  <c r="K63" i="11"/>
  <c r="Q62" i="11"/>
  <c r="G62" i="11"/>
  <c r="K62" i="11"/>
  <c r="Q61" i="11"/>
  <c r="G61" i="11"/>
  <c r="K61" i="11"/>
  <c r="Q60" i="11"/>
  <c r="G60" i="11"/>
  <c r="K60" i="11"/>
  <c r="Q59" i="11"/>
  <c r="G59" i="11"/>
  <c r="K59" i="11"/>
  <c r="Q58" i="11"/>
  <c r="G58" i="11"/>
  <c r="K58" i="11"/>
  <c r="Q57" i="11"/>
  <c r="G57" i="11"/>
  <c r="K57" i="11"/>
  <c r="R56" i="11"/>
  <c r="Q56" i="11"/>
  <c r="H56" i="11"/>
  <c r="K56" i="11"/>
  <c r="K7" i="11"/>
  <c r="G56" i="11" l="1"/>
  <c r="K88" i="10" l="1"/>
  <c r="K87" i="10"/>
  <c r="K86" i="10"/>
  <c r="K85" i="10"/>
  <c r="K84" i="10"/>
  <c r="K83" i="10"/>
  <c r="K82" i="10"/>
  <c r="K81" i="10"/>
  <c r="K80" i="10"/>
  <c r="K79" i="10"/>
  <c r="K78" i="10"/>
  <c r="K77" i="10"/>
  <c r="K76" i="10"/>
  <c r="R68" i="10"/>
  <c r="H68" i="10"/>
  <c r="Q67" i="10"/>
  <c r="K67" i="10"/>
  <c r="G67" i="10"/>
  <c r="Q66" i="10"/>
  <c r="G66" i="10"/>
  <c r="K66" i="10"/>
  <c r="Q65" i="10"/>
  <c r="G65" i="10"/>
  <c r="K65" i="10"/>
  <c r="Q64" i="10"/>
  <c r="G64" i="10"/>
  <c r="K64" i="10"/>
  <c r="Q63" i="10"/>
  <c r="G63" i="10"/>
  <c r="K63" i="10"/>
  <c r="Q62" i="10"/>
  <c r="G62" i="10"/>
  <c r="K62" i="10"/>
  <c r="Q61" i="10"/>
  <c r="G61" i="10"/>
  <c r="K61" i="10"/>
  <c r="Q60" i="10"/>
  <c r="G60" i="10"/>
  <c r="K60" i="10"/>
  <c r="Q59" i="10"/>
  <c r="G59" i="10"/>
  <c r="K59" i="10"/>
  <c r="Q58" i="10"/>
  <c r="G58" i="10"/>
  <c r="K58" i="10"/>
  <c r="Q57" i="10"/>
  <c r="G57" i="10"/>
  <c r="K57" i="10"/>
  <c r="Q56" i="10"/>
  <c r="H56" i="10"/>
  <c r="K56" i="10"/>
  <c r="K7" i="10"/>
  <c r="G56" i="10" l="1"/>
  <c r="R56" i="10"/>
  <c r="Q68" i="10"/>
  <c r="G68" i="10"/>
  <c r="K88" i="9" l="1"/>
  <c r="K87" i="9"/>
  <c r="K86" i="9"/>
  <c r="K85" i="9"/>
  <c r="K84" i="9"/>
  <c r="K83" i="9"/>
  <c r="K82" i="9"/>
  <c r="K81" i="9"/>
  <c r="K80" i="9"/>
  <c r="K79" i="9"/>
  <c r="K78" i="9"/>
  <c r="K77" i="9"/>
  <c r="K76" i="9"/>
  <c r="Q68" i="9"/>
  <c r="H68" i="9"/>
  <c r="Q67" i="9"/>
  <c r="G67" i="9"/>
  <c r="K67" i="9"/>
  <c r="Q66" i="9"/>
  <c r="G66" i="9"/>
  <c r="K66" i="9"/>
  <c r="Q65" i="9"/>
  <c r="G65" i="9"/>
  <c r="K65" i="9"/>
  <c r="Q64" i="9"/>
  <c r="G64" i="9"/>
  <c r="K64" i="9"/>
  <c r="Q63" i="9"/>
  <c r="G63" i="9"/>
  <c r="K63" i="9"/>
  <c r="Q62" i="9"/>
  <c r="G62" i="9"/>
  <c r="K62" i="9"/>
  <c r="Q61" i="9"/>
  <c r="G61" i="9"/>
  <c r="K61" i="9"/>
  <c r="Q60" i="9"/>
  <c r="G60" i="9"/>
  <c r="K60" i="9"/>
  <c r="Q59" i="9"/>
  <c r="G59" i="9"/>
  <c r="K59" i="9"/>
  <c r="Q58" i="9"/>
  <c r="G58" i="9"/>
  <c r="K58" i="9"/>
  <c r="Q57" i="9"/>
  <c r="G57" i="9"/>
  <c r="K57" i="9"/>
  <c r="R56" i="9"/>
  <c r="H56" i="9"/>
  <c r="K56" i="9"/>
  <c r="R55" i="9"/>
  <c r="H55" i="9"/>
  <c r="R54" i="9"/>
  <c r="Q54" i="9"/>
  <c r="G54" i="9"/>
  <c r="H54" i="9"/>
  <c r="A30" i="9"/>
  <c r="K30" i="9" s="1"/>
  <c r="K55" i="9" s="1"/>
  <c r="K7" i="9"/>
  <c r="G68" i="9" l="1"/>
  <c r="R68" i="9"/>
  <c r="G55" i="9"/>
  <c r="Q55" i="9"/>
  <c r="Q56" i="9"/>
  <c r="A55" i="9"/>
  <c r="G56" i="9"/>
  <c r="K88" i="8" l="1"/>
  <c r="K87" i="8"/>
  <c r="K86" i="8"/>
  <c r="K85" i="8"/>
  <c r="K84" i="8"/>
  <c r="K83" i="8"/>
  <c r="K82" i="8"/>
  <c r="K81" i="8"/>
  <c r="K80" i="8"/>
  <c r="K79" i="8"/>
  <c r="K78" i="8"/>
  <c r="K77" i="8"/>
  <c r="K76" i="8"/>
  <c r="R68" i="8"/>
  <c r="Q68" i="8"/>
  <c r="G68" i="8"/>
  <c r="H68" i="8"/>
  <c r="Q67" i="8"/>
  <c r="G67" i="8"/>
  <c r="K67" i="8"/>
  <c r="Q66" i="8"/>
  <c r="G66" i="8"/>
  <c r="K66" i="8"/>
  <c r="Q65" i="8"/>
  <c r="G65" i="8"/>
  <c r="K65" i="8"/>
  <c r="Q64" i="8"/>
  <c r="G64" i="8"/>
  <c r="K64" i="8"/>
  <c r="Q63" i="8"/>
  <c r="G63" i="8"/>
  <c r="K63" i="8"/>
  <c r="Q62" i="8"/>
  <c r="G62" i="8"/>
  <c r="K62" i="8"/>
  <c r="Q61" i="8"/>
  <c r="G61" i="8"/>
  <c r="K61" i="8"/>
  <c r="Q60" i="8"/>
  <c r="G60" i="8"/>
  <c r="K60" i="8"/>
  <c r="Q59" i="8"/>
  <c r="G59" i="8"/>
  <c r="K59" i="8"/>
  <c r="Q58" i="8"/>
  <c r="G58" i="8"/>
  <c r="K58" i="8"/>
  <c r="Q57" i="8"/>
  <c r="G57" i="8"/>
  <c r="K57" i="8"/>
  <c r="Q56" i="8"/>
  <c r="R56" i="8"/>
  <c r="H56" i="8"/>
  <c r="G56" i="8"/>
  <c r="K56" i="8"/>
  <c r="Q55" i="8"/>
  <c r="R55" i="8"/>
  <c r="H55" i="8"/>
  <c r="G55" i="8"/>
  <c r="R54" i="8"/>
  <c r="Q54" i="8"/>
  <c r="H54" i="8"/>
  <c r="G54" i="8"/>
  <c r="K7" i="8"/>
  <c r="A30" i="8"/>
  <c r="K30" i="8" l="1"/>
  <c r="K55" i="8" s="1"/>
  <c r="A55" i="8"/>
  <c r="I131" i="7" l="1"/>
  <c r="I130" i="7"/>
  <c r="I129" i="7"/>
  <c r="I128" i="7"/>
  <c r="I127" i="7"/>
  <c r="I126" i="7"/>
  <c r="I125" i="7"/>
  <c r="I124" i="7"/>
  <c r="I123" i="7"/>
  <c r="I122" i="7"/>
  <c r="I121" i="7"/>
  <c r="I120" i="7"/>
  <c r="Q131" i="7"/>
  <c r="I119" i="7"/>
  <c r="N118" i="7"/>
  <c r="K118" i="7"/>
  <c r="J118" i="7"/>
  <c r="M118" i="7"/>
  <c r="L118" i="7"/>
  <c r="I118" i="7"/>
  <c r="I117" i="7"/>
  <c r="N116" i="7"/>
  <c r="K116" i="7"/>
  <c r="M116" i="7"/>
  <c r="L116" i="7"/>
  <c r="J116" i="7"/>
  <c r="I116" i="7"/>
  <c r="N117" i="7"/>
  <c r="M117" i="7"/>
  <c r="L117" i="7"/>
  <c r="K117" i="7"/>
  <c r="J117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R68" i="7"/>
  <c r="H68" i="7"/>
  <c r="Q67" i="7"/>
  <c r="G67" i="7"/>
  <c r="K67" i="7"/>
  <c r="Q66" i="7"/>
  <c r="G66" i="7"/>
  <c r="K66" i="7"/>
  <c r="Q65" i="7"/>
  <c r="G65" i="7"/>
  <c r="K65" i="7"/>
  <c r="Q64" i="7"/>
  <c r="G64" i="7"/>
  <c r="K64" i="7"/>
  <c r="Q63" i="7"/>
  <c r="G63" i="7"/>
  <c r="K63" i="7"/>
  <c r="Q62" i="7"/>
  <c r="G62" i="7"/>
  <c r="K62" i="7"/>
  <c r="Q61" i="7"/>
  <c r="G61" i="7"/>
  <c r="K61" i="7"/>
  <c r="Q60" i="7"/>
  <c r="G60" i="7"/>
  <c r="K60" i="7"/>
  <c r="Q59" i="7"/>
  <c r="G59" i="7"/>
  <c r="K59" i="7"/>
  <c r="Q58" i="7"/>
  <c r="G58" i="7"/>
  <c r="K58" i="7"/>
  <c r="Q57" i="7"/>
  <c r="G57" i="7"/>
  <c r="K57" i="7"/>
  <c r="Q56" i="7"/>
  <c r="R56" i="7"/>
  <c r="H56" i="7"/>
  <c r="K56" i="7"/>
  <c r="Q55" i="7"/>
  <c r="R55" i="7"/>
  <c r="H55" i="7"/>
  <c r="G55" i="7"/>
  <c r="Q54" i="7"/>
  <c r="H54" i="7"/>
  <c r="G54" i="7"/>
  <c r="K7" i="7"/>
  <c r="R54" i="7" l="1"/>
  <c r="G56" i="7"/>
  <c r="A30" i="7"/>
  <c r="Q68" i="7"/>
  <c r="G68" i="7"/>
  <c r="K30" i="7" l="1"/>
  <c r="K55" i="7" s="1"/>
  <c r="A55" i="7"/>
  <c r="BF63" i="2" l="1"/>
  <c r="AU63" i="2"/>
  <c r="AL63" i="2"/>
  <c r="AB63" i="2"/>
  <c r="R63" i="2"/>
  <c r="H63" i="2"/>
  <c r="G63" i="2"/>
  <c r="AY61" i="2"/>
  <c r="AO61" i="2"/>
  <c r="BF60" i="2"/>
  <c r="AA60" i="2"/>
  <c r="R60" i="2"/>
  <c r="Q60" i="2"/>
  <c r="AO60" i="2"/>
  <c r="H60" i="2"/>
  <c r="G60" i="2"/>
  <c r="BF59" i="2"/>
  <c r="BE59" i="2"/>
  <c r="AV59" i="2"/>
  <c r="Q59" i="2"/>
  <c r="R59" i="2"/>
  <c r="AO59" i="2"/>
  <c r="G59" i="2"/>
  <c r="H59" i="2"/>
  <c r="BF58" i="2"/>
  <c r="BE58" i="2"/>
  <c r="AV58" i="2"/>
  <c r="AU58" i="2"/>
  <c r="AL58" i="2"/>
  <c r="AK58" i="2"/>
  <c r="R58" i="2"/>
  <c r="AO58" i="2"/>
  <c r="H58" i="2"/>
  <c r="BF57" i="2"/>
  <c r="AV57" i="2"/>
  <c r="AU57" i="2"/>
  <c r="AL57" i="2"/>
  <c r="AK57" i="2"/>
  <c r="AB57" i="2"/>
  <c r="AA57" i="2"/>
  <c r="Q57" i="2"/>
  <c r="AO57" i="2"/>
  <c r="H57" i="2"/>
  <c r="BF56" i="2"/>
  <c r="AU56" i="2"/>
  <c r="AA56" i="2"/>
  <c r="R56" i="2"/>
  <c r="Q56" i="2"/>
  <c r="AO56" i="2"/>
  <c r="H56" i="2"/>
  <c r="G56" i="2"/>
  <c r="AO55" i="2"/>
  <c r="AY55" i="2" s="1"/>
  <c r="AA55" i="2"/>
  <c r="R55" i="2"/>
  <c r="Q55" i="2"/>
  <c r="H55" i="2"/>
  <c r="G55" i="2"/>
  <c r="BF54" i="2"/>
  <c r="BE54" i="2"/>
  <c r="AO54" i="2"/>
  <c r="AY54" i="2" s="1"/>
  <c r="AL54" i="2"/>
  <c r="R54" i="2"/>
  <c r="G54" i="2"/>
  <c r="H54" i="2"/>
  <c r="BF53" i="2"/>
  <c r="BE53" i="2"/>
  <c r="AV53" i="2"/>
  <c r="AU53" i="2"/>
  <c r="AO53" i="2"/>
  <c r="AL53" i="2"/>
  <c r="AK53" i="2"/>
  <c r="R53" i="2"/>
  <c r="Q53" i="2"/>
  <c r="H53" i="2"/>
  <c r="AU52" i="2"/>
  <c r="AL52" i="2"/>
  <c r="AK52" i="2"/>
  <c r="AB52" i="2"/>
  <c r="AA52" i="2"/>
  <c r="R52" i="2"/>
  <c r="Q52" i="2"/>
  <c r="AO52" i="2"/>
  <c r="BF51" i="2"/>
  <c r="AO51" i="2"/>
  <c r="AY51" i="2" s="1"/>
  <c r="AA51" i="2"/>
  <c r="R51" i="2"/>
  <c r="Q51" i="2"/>
  <c r="H51" i="2"/>
  <c r="G51" i="2"/>
  <c r="BF50" i="2"/>
  <c r="BE50" i="2"/>
  <c r="AO50" i="2"/>
  <c r="AY50" i="2" s="1"/>
  <c r="AL50" i="2"/>
  <c r="R50" i="2"/>
  <c r="G50" i="2"/>
  <c r="H50" i="2"/>
  <c r="BF49" i="2"/>
  <c r="AV49" i="2"/>
  <c r="AU49" i="2"/>
  <c r="AO49" i="2"/>
  <c r="AL49" i="2"/>
  <c r="AK49" i="2"/>
  <c r="H49" i="2"/>
  <c r="AU48" i="2"/>
  <c r="AL48" i="2"/>
  <c r="R48" i="2"/>
  <c r="Q48" i="2"/>
  <c r="AO48" i="2"/>
  <c r="H48" i="2"/>
  <c r="BF47" i="2"/>
  <c r="BE47" i="2"/>
  <c r="AY47" i="2"/>
  <c r="AB47" i="2"/>
  <c r="R47" i="2"/>
  <c r="G47" i="2"/>
  <c r="H47" i="2"/>
  <c r="BF42" i="2"/>
  <c r="AL42" i="2"/>
  <c r="AB42" i="2"/>
  <c r="AA42" i="2"/>
  <c r="R42" i="2"/>
  <c r="Q42" i="2"/>
  <c r="G42" i="2"/>
  <c r="AY40" i="2"/>
  <c r="AO40" i="2"/>
  <c r="AU39" i="2"/>
  <c r="AL39" i="2"/>
  <c r="AK39" i="2"/>
  <c r="AB39" i="2"/>
  <c r="AA39" i="2"/>
  <c r="U39" i="2"/>
  <c r="R39" i="2"/>
  <c r="BE38" i="2"/>
  <c r="AV38" i="2"/>
  <c r="AU38" i="2"/>
  <c r="AL38" i="2"/>
  <c r="AK38" i="2"/>
  <c r="AE38" i="2"/>
  <c r="AB38" i="2"/>
  <c r="U38" i="2"/>
  <c r="BF37" i="2"/>
  <c r="AV37" i="2"/>
  <c r="AO37" i="2"/>
  <c r="AL37" i="2"/>
  <c r="AE37" i="2"/>
  <c r="Q37" i="2"/>
  <c r="U37" i="2"/>
  <c r="H37" i="2"/>
  <c r="G37" i="2"/>
  <c r="AB36" i="2"/>
  <c r="R36" i="2"/>
  <c r="Q36" i="2"/>
  <c r="H36" i="2"/>
  <c r="G36" i="2"/>
  <c r="AB35" i="2"/>
  <c r="AA35" i="2"/>
  <c r="R35" i="2"/>
  <c r="Q35" i="2"/>
  <c r="G35" i="2"/>
  <c r="AL34" i="2"/>
  <c r="AK34" i="2"/>
  <c r="AB34" i="2"/>
  <c r="AA34" i="2"/>
  <c r="U34" i="2"/>
  <c r="R34" i="2"/>
  <c r="Q34" i="2"/>
  <c r="AV33" i="2"/>
  <c r="AK33" i="2"/>
  <c r="AL33" i="2"/>
  <c r="AE33" i="2"/>
  <c r="AA33" i="2"/>
  <c r="AB33" i="2"/>
  <c r="R33" i="2"/>
  <c r="BF32" i="2"/>
  <c r="AK32" i="2"/>
  <c r="AL32" i="2"/>
  <c r="AA32" i="2"/>
  <c r="AO32" i="2"/>
  <c r="H32" i="2"/>
  <c r="G32" i="2"/>
  <c r="AU31" i="2"/>
  <c r="U31" i="2"/>
  <c r="R31" i="2"/>
  <c r="Q31" i="2"/>
  <c r="H31" i="2"/>
  <c r="AL30" i="2"/>
  <c r="AE30" i="2"/>
  <c r="AB30" i="2"/>
  <c r="Q30" i="2"/>
  <c r="AO30" i="2"/>
  <c r="H30" i="2"/>
  <c r="G30" i="2"/>
  <c r="AO29" i="2"/>
  <c r="AL29" i="2"/>
  <c r="AE29" i="2"/>
  <c r="AA29" i="2"/>
  <c r="AB29" i="2"/>
  <c r="R29" i="2"/>
  <c r="Q29" i="2"/>
  <c r="U29" i="2"/>
  <c r="H29" i="2"/>
  <c r="G29" i="2"/>
  <c r="BE28" i="2"/>
  <c r="AU28" i="2"/>
  <c r="AV28" i="2"/>
  <c r="AK28" i="2"/>
  <c r="AL28" i="2"/>
  <c r="AB28" i="2"/>
  <c r="AA28" i="2"/>
  <c r="R28" i="2"/>
  <c r="H28" i="2"/>
  <c r="AO27" i="2"/>
  <c r="AE27" i="2"/>
  <c r="AA27" i="2"/>
  <c r="U27" i="2"/>
  <c r="AU26" i="2"/>
  <c r="AV26" i="2"/>
  <c r="AO26" i="2"/>
  <c r="AY26" i="2" s="1"/>
  <c r="AL26" i="2"/>
  <c r="AK26" i="2"/>
  <c r="AE26" i="2"/>
  <c r="AA26" i="2"/>
  <c r="AB26" i="2"/>
  <c r="U26" i="2"/>
  <c r="Q26" i="2"/>
  <c r="R26" i="2"/>
  <c r="H26" i="2"/>
  <c r="G26" i="2"/>
  <c r="BE21" i="2"/>
  <c r="BF21" i="2"/>
  <c r="AV21" i="2"/>
  <c r="AL21" i="2"/>
  <c r="AB21" i="2"/>
  <c r="AA21" i="2"/>
  <c r="R21" i="2"/>
  <c r="H21" i="2"/>
  <c r="G21" i="2"/>
  <c r="AY19" i="2"/>
  <c r="AO19" i="2"/>
  <c r="AY18" i="2"/>
  <c r="H18" i="2"/>
  <c r="BF17" i="2"/>
  <c r="BE17" i="2"/>
  <c r="AY17" i="2"/>
  <c r="AV17" i="2"/>
  <c r="AU17" i="2"/>
  <c r="AO17" i="2"/>
  <c r="AL17" i="2"/>
  <c r="AK17" i="2"/>
  <c r="BF16" i="2"/>
  <c r="AY16" i="2"/>
  <c r="AV16" i="2"/>
  <c r="AO16" i="2"/>
  <c r="BF15" i="2"/>
  <c r="AY15" i="2"/>
  <c r="AO15" i="2"/>
  <c r="AB15" i="2"/>
  <c r="H15" i="2"/>
  <c r="G15" i="2"/>
  <c r="AY14" i="2"/>
  <c r="AL14" i="2"/>
  <c r="R14" i="2"/>
  <c r="Q14" i="2"/>
  <c r="H14" i="2"/>
  <c r="G14" i="2"/>
  <c r="AO14" i="2"/>
  <c r="AY13" i="2"/>
  <c r="AK13" i="2"/>
  <c r="AL13" i="2"/>
  <c r="AB13" i="2"/>
  <c r="AA13" i="2"/>
  <c r="R13" i="2"/>
  <c r="Q13" i="2"/>
  <c r="H13" i="2"/>
  <c r="G13" i="2"/>
  <c r="AY12" i="2"/>
  <c r="AL12" i="2"/>
  <c r="AK12" i="2"/>
  <c r="AB12" i="2"/>
  <c r="AA12" i="2"/>
  <c r="R12" i="2"/>
  <c r="Q12" i="2"/>
  <c r="H12" i="2"/>
  <c r="G12" i="2"/>
  <c r="AY11" i="2"/>
  <c r="AV11" i="2"/>
  <c r="AU11" i="2"/>
  <c r="AL11" i="2"/>
  <c r="AB11" i="2"/>
  <c r="R11" i="2"/>
  <c r="Q11" i="2"/>
  <c r="BF10" i="2"/>
  <c r="BE10" i="2"/>
  <c r="AY10" i="2"/>
  <c r="AB10" i="2"/>
  <c r="Q10" i="2"/>
  <c r="G10" i="2"/>
  <c r="AY9" i="2"/>
  <c r="AL9" i="2"/>
  <c r="R9" i="2"/>
  <c r="G9" i="2"/>
  <c r="AO9" i="2"/>
  <c r="AY8" i="2"/>
  <c r="AL8" i="2"/>
  <c r="AA8" i="2"/>
  <c r="R8" i="2"/>
  <c r="Q8" i="2"/>
  <c r="H8" i="2"/>
  <c r="G8" i="2"/>
  <c r="AO8" i="2"/>
  <c r="AY7" i="2"/>
  <c r="AV7" i="2"/>
  <c r="AK7" i="2"/>
  <c r="AL7" i="2"/>
  <c r="AA7" i="2"/>
  <c r="AB7" i="2"/>
  <c r="R7" i="2"/>
  <c r="Q7" i="2"/>
  <c r="H7" i="2"/>
  <c r="G7" i="2"/>
  <c r="AY6" i="2"/>
  <c r="R6" i="2"/>
  <c r="H6" i="2"/>
  <c r="AO6" i="2"/>
  <c r="BF5" i="2"/>
  <c r="BE5" i="2"/>
  <c r="AY5" i="2"/>
  <c r="AU5" i="2"/>
  <c r="AV5" i="2"/>
  <c r="AL5" i="2"/>
  <c r="AB5" i="2"/>
  <c r="R5" i="2"/>
  <c r="H5" i="2"/>
  <c r="AO5" i="2"/>
  <c r="AJ40" i="2" l="1"/>
  <c r="AM40" i="2"/>
  <c r="AH40" i="2" s="1"/>
  <c r="X40" i="2"/>
  <c r="AC40" i="2"/>
  <c r="S61" i="2"/>
  <c r="N61" i="2" s="1"/>
  <c r="I61" i="2"/>
  <c r="G5" i="2"/>
  <c r="G6" i="2"/>
  <c r="AU6" i="2"/>
  <c r="AO11" i="2"/>
  <c r="AL15" i="2"/>
  <c r="AK15" i="2"/>
  <c r="AB16" i="2"/>
  <c r="AA16" i="2"/>
  <c r="AB17" i="2"/>
  <c r="AA17" i="2"/>
  <c r="AL18" i="2"/>
  <c r="AK18" i="2"/>
  <c r="BF28" i="2"/>
  <c r="AV30" i="2"/>
  <c r="AU30" i="2"/>
  <c r="Q5" i="2"/>
  <c r="AV6" i="2"/>
  <c r="H9" i="2"/>
  <c r="Q9" i="2"/>
  <c r="H10" i="2"/>
  <c r="R10" i="2"/>
  <c r="AA10" i="2"/>
  <c r="AU12" i="2"/>
  <c r="AK14" i="2"/>
  <c r="AA5" i="2"/>
  <c r="Q6" i="2"/>
  <c r="BE6" i="2"/>
  <c r="AU7" i="2"/>
  <c r="AB8" i="2"/>
  <c r="AK8" i="2"/>
  <c r="AA9" i="2"/>
  <c r="AK10" i="2"/>
  <c r="H11" i="2"/>
  <c r="G11" i="2"/>
  <c r="BE11" i="2"/>
  <c r="BF13" i="2"/>
  <c r="BE13" i="2"/>
  <c r="R17" i="2"/>
  <c r="Q17" i="2"/>
  <c r="AB18" i="2"/>
  <c r="AA18" i="2"/>
  <c r="AV27" i="2"/>
  <c r="AU27" i="2"/>
  <c r="AK5" i="2"/>
  <c r="BF6" i="2"/>
  <c r="BE7" i="2"/>
  <c r="AU8" i="2"/>
  <c r="AB9" i="2"/>
  <c r="AK9" i="2"/>
  <c r="AL10" i="2"/>
  <c r="AU10" i="2"/>
  <c r="R16" i="2"/>
  <c r="AO7" i="2"/>
  <c r="BF7" i="2"/>
  <c r="AV8" i="2"/>
  <c r="BE8" i="2"/>
  <c r="AU9" i="2"/>
  <c r="AV10" i="2"/>
  <c r="AO13" i="2"/>
  <c r="BF14" i="2"/>
  <c r="BE14" i="2"/>
  <c r="BF18" i="2"/>
  <c r="BE18" i="2"/>
  <c r="BF8" i="2"/>
  <c r="AV9" i="2"/>
  <c r="BE9" i="2"/>
  <c r="AO10" i="2"/>
  <c r="AA11" i="2"/>
  <c r="H17" i="2"/>
  <c r="AU18" i="2"/>
  <c r="AV18" i="2"/>
  <c r="AY52" i="2"/>
  <c r="BF9" i="2"/>
  <c r="AK11" i="2"/>
  <c r="AO12" i="2"/>
  <c r="AV14" i="2"/>
  <c r="AU14" i="2"/>
  <c r="AV15" i="2"/>
  <c r="AU15" i="2"/>
  <c r="AL16" i="2"/>
  <c r="AK16" i="2"/>
  <c r="AY32" i="2"/>
  <c r="AA14" i="2"/>
  <c r="Q15" i="2"/>
  <c r="G16" i="2"/>
  <c r="G18" i="2"/>
  <c r="G27" i="2"/>
  <c r="AV29" i="2"/>
  <c r="BF11" i="2"/>
  <c r="AV12" i="2"/>
  <c r="BE12" i="2"/>
  <c r="AU13" i="2"/>
  <c r="AB14" i="2"/>
  <c r="R15" i="2"/>
  <c r="AA15" i="2"/>
  <c r="H16" i="2"/>
  <c r="Q16" i="2"/>
  <c r="G17" i="2"/>
  <c r="Q18" i="2"/>
  <c r="Q21" i="2"/>
  <c r="AU21" i="2"/>
  <c r="H27" i="2"/>
  <c r="BF12" i="2"/>
  <c r="AV13" i="2"/>
  <c r="R18" i="2"/>
  <c r="AK21" i="2"/>
  <c r="BF26" i="2"/>
  <c r="BE26" i="2"/>
  <c r="AK31" i="2"/>
  <c r="AL31" i="2"/>
  <c r="AB27" i="2"/>
  <c r="AO28" i="2"/>
  <c r="AE28" i="2"/>
  <c r="U28" i="2"/>
  <c r="BE15" i="2"/>
  <c r="AU16" i="2"/>
  <c r="AO18" i="2"/>
  <c r="BF29" i="2"/>
  <c r="BE29" i="2"/>
  <c r="AY30" i="2"/>
  <c r="BF30" i="2"/>
  <c r="BE30" i="2"/>
  <c r="AL35" i="2"/>
  <c r="AK35" i="2"/>
  <c r="BE16" i="2"/>
  <c r="AY27" i="2"/>
  <c r="AK29" i="2"/>
  <c r="R30" i="2"/>
  <c r="AA30" i="2"/>
  <c r="R32" i="2"/>
  <c r="Q32" i="2"/>
  <c r="BE33" i="2"/>
  <c r="G34" i="2"/>
  <c r="AB37" i="2"/>
  <c r="AA37" i="2"/>
  <c r="H39" i="2"/>
  <c r="G39" i="2"/>
  <c r="V40" i="2"/>
  <c r="AU29" i="2"/>
  <c r="AK30" i="2"/>
  <c r="AB31" i="2"/>
  <c r="AA31" i="2"/>
  <c r="AB32" i="2"/>
  <c r="W40" i="2"/>
  <c r="U30" i="2"/>
  <c r="AU34" i="2"/>
  <c r="AA36" i="2"/>
  <c r="AY37" i="2"/>
  <c r="Q33" i="2"/>
  <c r="AV35" i="2"/>
  <c r="AU35" i="2"/>
  <c r="R37" i="2"/>
  <c r="R38" i="2"/>
  <c r="Q38" i="2"/>
  <c r="G28" i="2"/>
  <c r="Y40" i="2"/>
  <c r="AY29" i="2"/>
  <c r="G31" i="2"/>
  <c r="H34" i="2"/>
  <c r="BF34" i="2"/>
  <c r="BE34" i="2"/>
  <c r="AL36" i="2"/>
  <c r="AK36" i="2"/>
  <c r="Q28" i="2"/>
  <c r="Z40" i="2"/>
  <c r="AI40" i="2"/>
  <c r="AE32" i="2"/>
  <c r="U32" i="2"/>
  <c r="H33" i="2"/>
  <c r="G33" i="2"/>
  <c r="AO35" i="2"/>
  <c r="AE35" i="2"/>
  <c r="U35" i="2"/>
  <c r="H38" i="2"/>
  <c r="AE31" i="2"/>
  <c r="AV31" i="2"/>
  <c r="BE31" i="2"/>
  <c r="AU32" i="2"/>
  <c r="H35" i="2"/>
  <c r="AO38" i="2"/>
  <c r="BF38" i="2"/>
  <c r="AE39" i="2"/>
  <c r="AV39" i="2"/>
  <c r="BE39" i="2"/>
  <c r="AL47" i="2"/>
  <c r="AK47" i="2"/>
  <c r="AY48" i="2"/>
  <c r="Q49" i="2"/>
  <c r="AV50" i="2"/>
  <c r="AU50" i="2"/>
  <c r="AO31" i="2"/>
  <c r="BF31" i="2"/>
  <c r="AV32" i="2"/>
  <c r="BE32" i="2"/>
  <c r="U33" i="2"/>
  <c r="AU33" i="2"/>
  <c r="AO39" i="2"/>
  <c r="BF39" i="2"/>
  <c r="R49" i="2"/>
  <c r="G38" i="2"/>
  <c r="AY49" i="2"/>
  <c r="AY53" i="2"/>
  <c r="AO33" i="2"/>
  <c r="BF33" i="2"/>
  <c r="AE34" i="2"/>
  <c r="AV34" i="2"/>
  <c r="H52" i="2"/>
  <c r="G52" i="2"/>
  <c r="AV54" i="2"/>
  <c r="AU54" i="2"/>
  <c r="AO34" i="2"/>
  <c r="BE35" i="2"/>
  <c r="U36" i="2"/>
  <c r="AU36" i="2"/>
  <c r="AK37" i="2"/>
  <c r="AA38" i="2"/>
  <c r="Q39" i="2"/>
  <c r="AK48" i="2"/>
  <c r="E61" i="2"/>
  <c r="BF35" i="2"/>
  <c r="AE36" i="2"/>
  <c r="AV36" i="2"/>
  <c r="BE36" i="2"/>
  <c r="AU37" i="2"/>
  <c r="AB53" i="2"/>
  <c r="AA53" i="2"/>
  <c r="AO36" i="2"/>
  <c r="BF36" i="2"/>
  <c r="BE37" i="2"/>
  <c r="AV42" i="2"/>
  <c r="AU42" i="2"/>
  <c r="AV47" i="2"/>
  <c r="AU47" i="2"/>
  <c r="AB49" i="2"/>
  <c r="AA49" i="2"/>
  <c r="BF55" i="2"/>
  <c r="H42" i="2"/>
  <c r="G48" i="2"/>
  <c r="AV48" i="2"/>
  <c r="BE48" i="2"/>
  <c r="F61" i="2"/>
  <c r="O61" i="2"/>
  <c r="Q50" i="2"/>
  <c r="AB51" i="2"/>
  <c r="AK51" i="2"/>
  <c r="AV52" i="2"/>
  <c r="BE52" i="2"/>
  <c r="Q54" i="2"/>
  <c r="AB55" i="2"/>
  <c r="AK55" i="2"/>
  <c r="AY60" i="2"/>
  <c r="Q47" i="2"/>
  <c r="BF48" i="2"/>
  <c r="G49" i="2"/>
  <c r="P61" i="2"/>
  <c r="AA50" i="2"/>
  <c r="AL51" i="2"/>
  <c r="AU51" i="2"/>
  <c r="BF52" i="2"/>
  <c r="G53" i="2"/>
  <c r="AA54" i="2"/>
  <c r="AL55" i="2"/>
  <c r="AU55" i="2"/>
  <c r="AY58" i="2"/>
  <c r="BE42" i="2"/>
  <c r="AA47" i="2"/>
  <c r="AB50" i="2"/>
  <c r="AK50" i="2"/>
  <c r="AV51" i="2"/>
  <c r="BE51" i="2"/>
  <c r="AB54" i="2"/>
  <c r="AK54" i="2"/>
  <c r="AV55" i="2"/>
  <c r="BE55" i="2"/>
  <c r="AK42" i="2"/>
  <c r="B61" i="2"/>
  <c r="AY56" i="2"/>
  <c r="C61" i="2"/>
  <c r="L61" i="2"/>
  <c r="AY57" i="2"/>
  <c r="D61" i="2"/>
  <c r="M61" i="2"/>
  <c r="BE49" i="2"/>
  <c r="AY59" i="2"/>
  <c r="R57" i="2"/>
  <c r="AK63" i="2"/>
  <c r="AV63" i="2"/>
  <c r="AA63" i="2"/>
  <c r="Q63" i="2"/>
  <c r="AB56" i="2"/>
  <c r="AK56" i="2"/>
  <c r="BE57" i="2"/>
  <c r="AB60" i="2"/>
  <c r="AK60" i="2"/>
  <c r="AL56" i="2"/>
  <c r="G58" i="2"/>
  <c r="AA59" i="2"/>
  <c r="AL60" i="2"/>
  <c r="AU60" i="2"/>
  <c r="AV56" i="2"/>
  <c r="BE56" i="2"/>
  <c r="Q58" i="2"/>
  <c r="AB59" i="2"/>
  <c r="AK59" i="2"/>
  <c r="AV60" i="2"/>
  <c r="BE60" i="2"/>
  <c r="G57" i="2"/>
  <c r="AA58" i="2"/>
  <c r="AL59" i="2"/>
  <c r="AU59" i="2"/>
  <c r="BE63" i="2"/>
  <c r="AB58" i="2"/>
  <c r="AF40" i="2" l="1"/>
  <c r="AM61" i="2"/>
  <c r="AJ61" i="2"/>
  <c r="AI61" i="2"/>
  <c r="O40" i="2"/>
  <c r="P40" i="2"/>
  <c r="S40" i="2"/>
  <c r="BG19" i="2"/>
  <c r="BD19" i="2"/>
  <c r="BC19" i="2"/>
  <c r="AW19" i="2"/>
  <c r="AS19" i="2"/>
  <c r="AT19" i="2"/>
  <c r="Z61" i="2"/>
  <c r="AC61" i="2"/>
  <c r="Y61" i="2"/>
  <c r="AW40" i="2"/>
  <c r="AT40" i="2"/>
  <c r="AS40" i="2"/>
  <c r="O19" i="2"/>
  <c r="S19" i="2"/>
  <c r="P19" i="2"/>
  <c r="BC40" i="2"/>
  <c r="BD40" i="2"/>
  <c r="BG40" i="2"/>
  <c r="Z19" i="2"/>
  <c r="Y19" i="2"/>
  <c r="AC19" i="2"/>
  <c r="AJ19" i="2"/>
  <c r="AI19" i="2"/>
  <c r="AM19" i="2"/>
  <c r="AW61" i="2"/>
  <c r="AS61" i="2"/>
  <c r="AT61" i="2"/>
  <c r="I40" i="2"/>
  <c r="E40" i="2"/>
  <c r="F40" i="2"/>
  <c r="BD61" i="2"/>
  <c r="BG61" i="2"/>
  <c r="BC61" i="2"/>
  <c r="I19" i="2"/>
  <c r="E19" i="2"/>
  <c r="F19" i="2"/>
  <c r="H61" i="2"/>
  <c r="G61" i="2"/>
  <c r="AY31" i="2"/>
  <c r="AY35" i="2"/>
  <c r="BF27" i="2"/>
  <c r="BE27" i="2"/>
  <c r="AG40" i="2"/>
  <c r="Q61" i="2"/>
  <c r="R61" i="2"/>
  <c r="AY36" i="2"/>
  <c r="AY39" i="2"/>
  <c r="AY38" i="2"/>
  <c r="AA40" i="2"/>
  <c r="AB40" i="2"/>
  <c r="AY28" i="2"/>
  <c r="AB6" i="2"/>
  <c r="AA6" i="2"/>
  <c r="AB48" i="2"/>
  <c r="AA48" i="2"/>
  <c r="AK6" i="2"/>
  <c r="AL6" i="2"/>
  <c r="AY34" i="2"/>
  <c r="AY33" i="2"/>
  <c r="R27" i="2"/>
  <c r="Q27" i="2"/>
  <c r="AL27" i="2"/>
  <c r="AK27" i="2"/>
  <c r="BB61" i="2" l="1"/>
  <c r="BA61" i="2"/>
  <c r="AZ61" i="2"/>
  <c r="AP61" i="2"/>
  <c r="AR61" i="2"/>
  <c r="AQ61" i="2"/>
  <c r="N19" i="2"/>
  <c r="M19" i="2"/>
  <c r="L19" i="2"/>
  <c r="AL40" i="2"/>
  <c r="AK40" i="2"/>
  <c r="D19" i="2"/>
  <c r="B19" i="2"/>
  <c r="C19" i="2"/>
  <c r="AR40" i="2"/>
  <c r="AQ40" i="2"/>
  <c r="AP40" i="2"/>
  <c r="AH19" i="2"/>
  <c r="AG19" i="2"/>
  <c r="AF19" i="2"/>
  <c r="AZ40" i="2"/>
  <c r="BA40" i="2"/>
  <c r="BB40" i="2"/>
  <c r="AZ19" i="2"/>
  <c r="BB19" i="2"/>
  <c r="BA19" i="2"/>
  <c r="X61" i="2"/>
  <c r="W61" i="2"/>
  <c r="V61" i="2"/>
  <c r="AR19" i="2"/>
  <c r="AQ19" i="2"/>
  <c r="AP19" i="2"/>
  <c r="L40" i="2"/>
  <c r="M40" i="2"/>
  <c r="N40" i="2"/>
  <c r="AG61" i="2"/>
  <c r="AF61" i="2"/>
  <c r="AH61" i="2"/>
  <c r="V19" i="2"/>
  <c r="X19" i="2"/>
  <c r="W19" i="2"/>
  <c r="B40" i="2"/>
  <c r="C40" i="2"/>
  <c r="D40" i="2"/>
  <c r="AV19" i="2" l="1"/>
  <c r="AU19" i="2"/>
  <c r="AK19" i="2"/>
  <c r="AL19" i="2"/>
  <c r="AL61" i="2"/>
  <c r="AK61" i="2"/>
  <c r="AV61" i="2"/>
  <c r="AU61" i="2"/>
  <c r="R40" i="2"/>
  <c r="Q40" i="2"/>
  <c r="BF19" i="2"/>
  <c r="BE19" i="2"/>
  <c r="H40" i="2"/>
  <c r="G40" i="2"/>
  <c r="AB19" i="2"/>
  <c r="AA19" i="2"/>
  <c r="AB61" i="2"/>
  <c r="AA61" i="2"/>
  <c r="BF40" i="2"/>
  <c r="BE40" i="2"/>
  <c r="R19" i="2"/>
  <c r="Q19" i="2"/>
  <c r="BF61" i="2"/>
  <c r="BE61" i="2"/>
  <c r="AV40" i="2"/>
  <c r="AU40" i="2"/>
  <c r="G19" i="2"/>
  <c r="H19" i="2"/>
  <c r="BF63" i="5" l="1"/>
  <c r="AU63" i="5"/>
  <c r="AL63" i="5"/>
  <c r="AK63" i="5"/>
  <c r="AB63" i="5"/>
  <c r="R63" i="5"/>
  <c r="G63" i="5"/>
  <c r="AY61" i="5"/>
  <c r="AO61" i="5"/>
  <c r="BF60" i="5"/>
  <c r="AV60" i="5"/>
  <c r="AU60" i="5"/>
  <c r="AK60" i="5"/>
  <c r="AB60" i="5"/>
  <c r="R60" i="5"/>
  <c r="AO60" i="5"/>
  <c r="AY60" i="5" s="1"/>
  <c r="H60" i="5"/>
  <c r="BE59" i="5"/>
  <c r="AV59" i="5"/>
  <c r="AL59" i="5"/>
  <c r="AB59" i="5"/>
  <c r="Q59" i="5"/>
  <c r="AO59" i="5"/>
  <c r="AY59" i="5" s="1"/>
  <c r="H59" i="5"/>
  <c r="BF58" i="5"/>
  <c r="AV58" i="5"/>
  <c r="AK58" i="5"/>
  <c r="AB58" i="5"/>
  <c r="R58" i="5"/>
  <c r="AO58" i="5"/>
  <c r="AY58" i="5" s="1"/>
  <c r="H58" i="5"/>
  <c r="BE57" i="5"/>
  <c r="AV57" i="5"/>
  <c r="AL57" i="5"/>
  <c r="AB57" i="5"/>
  <c r="Q57" i="5"/>
  <c r="AO57" i="5"/>
  <c r="AY57" i="5" s="1"/>
  <c r="H57" i="5"/>
  <c r="BF56" i="5"/>
  <c r="AV56" i="5"/>
  <c r="AK56" i="5"/>
  <c r="AB56" i="5"/>
  <c r="R56" i="5"/>
  <c r="AO56" i="5"/>
  <c r="AY56" i="5" s="1"/>
  <c r="H56" i="5"/>
  <c r="BE55" i="5"/>
  <c r="AV55" i="5"/>
  <c r="AL55" i="5"/>
  <c r="AB55" i="5"/>
  <c r="Q55" i="5"/>
  <c r="AO55" i="5"/>
  <c r="AY55" i="5" s="1"/>
  <c r="H55" i="5"/>
  <c r="BF54" i="5"/>
  <c r="AV54" i="5"/>
  <c r="AK54" i="5"/>
  <c r="AB54" i="5"/>
  <c r="R54" i="5"/>
  <c r="AO54" i="5"/>
  <c r="AY54" i="5" s="1"/>
  <c r="H54" i="5"/>
  <c r="BE53" i="5"/>
  <c r="AV53" i="5"/>
  <c r="AL53" i="5"/>
  <c r="AB53" i="5"/>
  <c r="Q53" i="5"/>
  <c r="AO53" i="5"/>
  <c r="AY53" i="5" s="1"/>
  <c r="H53" i="5"/>
  <c r="BF52" i="5"/>
  <c r="AV52" i="5"/>
  <c r="AK52" i="5"/>
  <c r="AB52" i="5"/>
  <c r="R52" i="5"/>
  <c r="AO52" i="5"/>
  <c r="AY52" i="5" s="1"/>
  <c r="H52" i="5"/>
  <c r="BE51" i="5"/>
  <c r="AV51" i="5"/>
  <c r="AL51" i="5"/>
  <c r="AB51" i="5"/>
  <c r="Q51" i="5"/>
  <c r="AO51" i="5"/>
  <c r="AY51" i="5" s="1"/>
  <c r="H51" i="5"/>
  <c r="BF50" i="5"/>
  <c r="AV50" i="5"/>
  <c r="AK50" i="5"/>
  <c r="AB50" i="5"/>
  <c r="R50" i="5"/>
  <c r="AO50" i="5"/>
  <c r="AY50" i="5" s="1"/>
  <c r="H50" i="5"/>
  <c r="AV49" i="5"/>
  <c r="AL49" i="5"/>
  <c r="AB49" i="5"/>
  <c r="AO49" i="5"/>
  <c r="AY49" i="5" s="1"/>
  <c r="H49" i="5"/>
  <c r="BF48" i="5"/>
  <c r="AV48" i="5"/>
  <c r="AB48" i="5"/>
  <c r="AO48" i="5"/>
  <c r="AY48" i="5" s="1"/>
  <c r="BF42" i="5"/>
  <c r="BE42" i="5"/>
  <c r="AU42" i="5"/>
  <c r="AL42" i="5"/>
  <c r="AK42" i="5"/>
  <c r="AB42" i="5"/>
  <c r="R42" i="5"/>
  <c r="Q42" i="5"/>
  <c r="G42" i="5"/>
  <c r="AY40" i="5"/>
  <c r="AO40" i="5"/>
  <c r="BF39" i="5"/>
  <c r="AV39" i="5"/>
  <c r="AU39" i="5"/>
  <c r="AK39" i="5"/>
  <c r="AE39" i="5"/>
  <c r="AB39" i="5"/>
  <c r="R39" i="5"/>
  <c r="AO39" i="5"/>
  <c r="AY39" i="5" s="1"/>
  <c r="H39" i="5"/>
  <c r="G39" i="5"/>
  <c r="BE38" i="5"/>
  <c r="AV38" i="5"/>
  <c r="AL38" i="5"/>
  <c r="AB38" i="5"/>
  <c r="AA38" i="5"/>
  <c r="Q38" i="5"/>
  <c r="AE38" i="5"/>
  <c r="H38" i="5"/>
  <c r="BF37" i="5"/>
  <c r="AV37" i="5"/>
  <c r="AU37" i="5"/>
  <c r="AK37" i="5"/>
  <c r="AE37" i="5"/>
  <c r="AB37" i="5"/>
  <c r="R37" i="5"/>
  <c r="AO37" i="5"/>
  <c r="AY37" i="5" s="1"/>
  <c r="H37" i="5"/>
  <c r="G37" i="5"/>
  <c r="BE36" i="5"/>
  <c r="AV36" i="5"/>
  <c r="AL36" i="5"/>
  <c r="AB36" i="5"/>
  <c r="AA36" i="5"/>
  <c r="Q36" i="5"/>
  <c r="AE36" i="5"/>
  <c r="H36" i="5"/>
  <c r="BF35" i="5"/>
  <c r="AV35" i="5"/>
  <c r="AU35" i="5"/>
  <c r="AK35" i="5"/>
  <c r="AE35" i="5"/>
  <c r="AB35" i="5"/>
  <c r="R35" i="5"/>
  <c r="AO35" i="5"/>
  <c r="AY35" i="5" s="1"/>
  <c r="H35" i="5"/>
  <c r="G35" i="5"/>
  <c r="BE34" i="5"/>
  <c r="AV34" i="5"/>
  <c r="AL34" i="5"/>
  <c r="AB34" i="5"/>
  <c r="AA34" i="5"/>
  <c r="Q34" i="5"/>
  <c r="AE34" i="5"/>
  <c r="H34" i="5"/>
  <c r="BF33" i="5"/>
  <c r="AV33" i="5"/>
  <c r="AU33" i="5"/>
  <c r="AK33" i="5"/>
  <c r="AE33" i="5"/>
  <c r="AB33" i="5"/>
  <c r="R33" i="5"/>
  <c r="AO33" i="5"/>
  <c r="AY33" i="5" s="1"/>
  <c r="H33" i="5"/>
  <c r="G33" i="5"/>
  <c r="BE32" i="5"/>
  <c r="AV32" i="5"/>
  <c r="AL32" i="5"/>
  <c r="AE32" i="5"/>
  <c r="AB32" i="5"/>
  <c r="AA32" i="5"/>
  <c r="Q32" i="5"/>
  <c r="AO32" i="5"/>
  <c r="AY32" i="5" s="1"/>
  <c r="H32" i="5"/>
  <c r="G32" i="5"/>
  <c r="BF31" i="5"/>
  <c r="AV31" i="5"/>
  <c r="AU31" i="5"/>
  <c r="AK31" i="5"/>
  <c r="AB31" i="5"/>
  <c r="AA31" i="5"/>
  <c r="R31" i="5"/>
  <c r="AO31" i="5"/>
  <c r="AY31" i="5" s="1"/>
  <c r="H31" i="5"/>
  <c r="G31" i="5"/>
  <c r="BE30" i="5"/>
  <c r="AV30" i="5"/>
  <c r="AU30" i="5"/>
  <c r="AL30" i="5"/>
  <c r="AE30" i="5"/>
  <c r="AB30" i="5"/>
  <c r="AA30" i="5"/>
  <c r="Q30" i="5"/>
  <c r="U30" i="5"/>
  <c r="H30" i="5"/>
  <c r="G30" i="5"/>
  <c r="BF29" i="5"/>
  <c r="AV29" i="5"/>
  <c r="AU29" i="5"/>
  <c r="AK29" i="5"/>
  <c r="AB29" i="5"/>
  <c r="AA29" i="5"/>
  <c r="R29" i="5"/>
  <c r="AO29" i="5"/>
  <c r="AY29" i="5" s="1"/>
  <c r="H29" i="5"/>
  <c r="G29" i="5"/>
  <c r="BF28" i="5"/>
  <c r="R28" i="5"/>
  <c r="AE28" i="5"/>
  <c r="AE27" i="5"/>
  <c r="BF21" i="5"/>
  <c r="BE21" i="5"/>
  <c r="AV21" i="5"/>
  <c r="AL21" i="5"/>
  <c r="AK21" i="5"/>
  <c r="AA21" i="5"/>
  <c r="R21" i="5"/>
  <c r="Q21" i="5"/>
  <c r="H21" i="5"/>
  <c r="AY19" i="5"/>
  <c r="AO19" i="5"/>
  <c r="BE18" i="5"/>
  <c r="AY18" i="5"/>
  <c r="AV18" i="5"/>
  <c r="AU18" i="5"/>
  <c r="AL18" i="5"/>
  <c r="AB18" i="5"/>
  <c r="Q18" i="5"/>
  <c r="H18" i="5"/>
  <c r="G18" i="5"/>
  <c r="AO18" i="5"/>
  <c r="BF17" i="5"/>
  <c r="AY17" i="5"/>
  <c r="AV17" i="5"/>
  <c r="AK17" i="5"/>
  <c r="AB17" i="5"/>
  <c r="AA17" i="5"/>
  <c r="R17" i="5"/>
  <c r="H17" i="5"/>
  <c r="AO17" i="5"/>
  <c r="BE16" i="5"/>
  <c r="AY16" i="5"/>
  <c r="AV16" i="5"/>
  <c r="AU16" i="5"/>
  <c r="AL16" i="5"/>
  <c r="AB16" i="5"/>
  <c r="Q16" i="5"/>
  <c r="G16" i="5"/>
  <c r="AO16" i="5"/>
  <c r="BF15" i="5"/>
  <c r="AY15" i="5"/>
  <c r="AV15" i="5"/>
  <c r="AU15" i="5"/>
  <c r="AK15" i="5"/>
  <c r="AB15" i="5"/>
  <c r="R15" i="5"/>
  <c r="H15" i="5"/>
  <c r="G15" i="5"/>
  <c r="AO15" i="5"/>
  <c r="BE14" i="5"/>
  <c r="AY14" i="5"/>
  <c r="AV14" i="5"/>
  <c r="AL14" i="5"/>
  <c r="AB14" i="5"/>
  <c r="AA14" i="5"/>
  <c r="Q14" i="5"/>
  <c r="H14" i="5"/>
  <c r="AO14" i="5"/>
  <c r="BF13" i="5"/>
  <c r="AY13" i="5"/>
  <c r="AV13" i="5"/>
  <c r="AU13" i="5"/>
  <c r="AK13" i="5"/>
  <c r="AB13" i="5"/>
  <c r="R13" i="5"/>
  <c r="H13" i="5"/>
  <c r="G13" i="5"/>
  <c r="AO13" i="5"/>
  <c r="BE12" i="5"/>
  <c r="AY12" i="5"/>
  <c r="AV12" i="5"/>
  <c r="AL12" i="5"/>
  <c r="AB12" i="5"/>
  <c r="AA12" i="5"/>
  <c r="Q12" i="5"/>
  <c r="H12" i="5"/>
  <c r="AO12" i="5"/>
  <c r="BF11" i="5"/>
  <c r="AY11" i="5"/>
  <c r="AV11" i="5"/>
  <c r="AU11" i="5"/>
  <c r="AK11" i="5"/>
  <c r="AB11" i="5"/>
  <c r="R11" i="5"/>
  <c r="H11" i="5"/>
  <c r="G11" i="5"/>
  <c r="AO11" i="5"/>
  <c r="BE10" i="5"/>
  <c r="AY10" i="5"/>
  <c r="AV10" i="5"/>
  <c r="AL10" i="5"/>
  <c r="AK10" i="5"/>
  <c r="AB10" i="5"/>
  <c r="AA10" i="5"/>
  <c r="Q10" i="5"/>
  <c r="H10" i="5"/>
  <c r="AO10" i="5"/>
  <c r="BF9" i="5"/>
  <c r="BE9" i="5"/>
  <c r="AY9" i="5"/>
  <c r="AV9" i="5"/>
  <c r="AU9" i="5"/>
  <c r="AK9" i="5"/>
  <c r="AB9" i="5"/>
  <c r="R9" i="5"/>
  <c r="Q9" i="5"/>
  <c r="H9" i="5"/>
  <c r="G9" i="5"/>
  <c r="AO9" i="5"/>
  <c r="BE8" i="5"/>
  <c r="AY8" i="5"/>
  <c r="AV8" i="5"/>
  <c r="AL8" i="5"/>
  <c r="AK8" i="5"/>
  <c r="AB8" i="5"/>
  <c r="AA8" i="5"/>
  <c r="Q8" i="5"/>
  <c r="H8" i="5"/>
  <c r="AO8" i="5"/>
  <c r="AY7" i="5"/>
  <c r="AL7" i="5"/>
  <c r="AO7" i="5"/>
  <c r="AY6" i="5"/>
  <c r="AV6" i="5"/>
  <c r="AU6" i="5"/>
  <c r="AB6" i="5"/>
  <c r="AA6" i="5"/>
  <c r="H6" i="5"/>
  <c r="G6" i="5"/>
  <c r="AO6" i="5"/>
  <c r="AC19" i="5" l="1"/>
  <c r="V19" i="5" s="1"/>
  <c r="AM19" i="5"/>
  <c r="S40" i="5"/>
  <c r="BG40" i="5"/>
  <c r="AC40" i="5"/>
  <c r="I19" i="5"/>
  <c r="D19" i="5" s="1"/>
  <c r="AW19" i="5"/>
  <c r="I40" i="5"/>
  <c r="AW40" i="5"/>
  <c r="AM40" i="5"/>
  <c r="AM61" i="5"/>
  <c r="BF6" i="5"/>
  <c r="Q6" i="5"/>
  <c r="AL6" i="5"/>
  <c r="BE6" i="5"/>
  <c r="C19" i="5"/>
  <c r="G7" i="5"/>
  <c r="Y19" i="5"/>
  <c r="AH19" i="5"/>
  <c r="AQ19" i="5"/>
  <c r="AU7" i="5"/>
  <c r="R8" i="5"/>
  <c r="BF8" i="5"/>
  <c r="AL9" i="5"/>
  <c r="R10" i="5"/>
  <c r="BF10" i="5"/>
  <c r="AL11" i="5"/>
  <c r="R12" i="5"/>
  <c r="BF12" i="5"/>
  <c r="AL13" i="5"/>
  <c r="R14" i="5"/>
  <c r="BF14" i="5"/>
  <c r="AL15" i="5"/>
  <c r="H7" i="5"/>
  <c r="Q7" i="5"/>
  <c r="Z19" i="5"/>
  <c r="AI19" i="5"/>
  <c r="AR19" i="5"/>
  <c r="AV7" i="5"/>
  <c r="BE7" i="5"/>
  <c r="Q11" i="5"/>
  <c r="BE11" i="5"/>
  <c r="AK12" i="5"/>
  <c r="Q13" i="5"/>
  <c r="BE13" i="5"/>
  <c r="AK14" i="5"/>
  <c r="Q15" i="5"/>
  <c r="BE15" i="5"/>
  <c r="E19" i="5"/>
  <c r="R7" i="5"/>
  <c r="W19" i="5"/>
  <c r="AA7" i="5"/>
  <c r="AF19" i="5"/>
  <c r="AJ19" i="5"/>
  <c r="AS19" i="5"/>
  <c r="BF7" i="5"/>
  <c r="G8" i="5"/>
  <c r="AU8" i="5"/>
  <c r="AA9" i="5"/>
  <c r="G10" i="5"/>
  <c r="AU10" i="5"/>
  <c r="AA11" i="5"/>
  <c r="G12" i="5"/>
  <c r="AU12" i="5"/>
  <c r="AA13" i="5"/>
  <c r="G14" i="5"/>
  <c r="AU14" i="5"/>
  <c r="AA15" i="5"/>
  <c r="H16" i="5"/>
  <c r="G27" i="5"/>
  <c r="B19" i="5"/>
  <c r="F19" i="5"/>
  <c r="X19" i="5"/>
  <c r="AB7" i="5"/>
  <c r="AG19" i="5"/>
  <c r="AK7" i="5"/>
  <c r="AP19" i="5"/>
  <c r="AT19" i="5"/>
  <c r="R16" i="5"/>
  <c r="AA16" i="5"/>
  <c r="BF16" i="5"/>
  <c r="G17" i="5"/>
  <c r="AL17" i="5"/>
  <c r="AU17" i="5"/>
  <c r="R18" i="5"/>
  <c r="AA18" i="5"/>
  <c r="BF18" i="5"/>
  <c r="AB21" i="5"/>
  <c r="H27" i="5"/>
  <c r="U27" i="5"/>
  <c r="AA27" i="5"/>
  <c r="AO27" i="5"/>
  <c r="AY27" i="5" s="1"/>
  <c r="AU27" i="5"/>
  <c r="AV27" i="5"/>
  <c r="E40" i="5"/>
  <c r="N40" i="5"/>
  <c r="W40" i="5"/>
  <c r="AA28" i="5"/>
  <c r="AF40" i="5"/>
  <c r="AJ40" i="5"/>
  <c r="AO28" i="5"/>
  <c r="AY28" i="5" s="1"/>
  <c r="AS40" i="5"/>
  <c r="BB40" i="5"/>
  <c r="U29" i="5"/>
  <c r="AL29" i="5"/>
  <c r="R30" i="5"/>
  <c r="AO30" i="5"/>
  <c r="AY30" i="5" s="1"/>
  <c r="BF30" i="5"/>
  <c r="U31" i="5"/>
  <c r="AL31" i="5"/>
  <c r="R32" i="5"/>
  <c r="AK16" i="5"/>
  <c r="Q17" i="5"/>
  <c r="BE17" i="5"/>
  <c r="AK18" i="5"/>
  <c r="G21" i="5"/>
  <c r="AU21" i="5"/>
  <c r="B40" i="5"/>
  <c r="F40" i="5"/>
  <c r="O40" i="5"/>
  <c r="X40" i="5"/>
  <c r="AB28" i="5"/>
  <c r="AG40" i="5"/>
  <c r="AK28" i="5"/>
  <c r="AP40" i="5"/>
  <c r="AT40" i="5"/>
  <c r="BC40" i="5"/>
  <c r="Q29" i="5"/>
  <c r="AE29" i="5"/>
  <c r="BE29" i="5"/>
  <c r="AK30" i="5"/>
  <c r="Q31" i="5"/>
  <c r="AE31" i="5"/>
  <c r="BE31" i="5"/>
  <c r="AK32" i="5"/>
  <c r="C40" i="5"/>
  <c r="G28" i="5"/>
  <c r="L40" i="5"/>
  <c r="P40" i="5"/>
  <c r="U28" i="5"/>
  <c r="Y40" i="5"/>
  <c r="AH40" i="5"/>
  <c r="AL28" i="5"/>
  <c r="AQ40" i="5"/>
  <c r="AU28" i="5"/>
  <c r="AZ40" i="5"/>
  <c r="BD40" i="5"/>
  <c r="U32" i="5"/>
  <c r="D40" i="5"/>
  <c r="H28" i="5"/>
  <c r="M40" i="5"/>
  <c r="Q28" i="5"/>
  <c r="V40" i="5"/>
  <c r="Z40" i="5"/>
  <c r="AI40" i="5"/>
  <c r="AR40" i="5"/>
  <c r="AV28" i="5"/>
  <c r="BA40" i="5"/>
  <c r="BE28" i="5"/>
  <c r="BF32" i="5"/>
  <c r="U33" i="5"/>
  <c r="AL33" i="5"/>
  <c r="R34" i="5"/>
  <c r="AO34" i="5"/>
  <c r="AY34" i="5" s="1"/>
  <c r="BF34" i="5"/>
  <c r="U35" i="5"/>
  <c r="AL35" i="5"/>
  <c r="R36" i="5"/>
  <c r="AO36" i="5"/>
  <c r="AY36" i="5" s="1"/>
  <c r="BF36" i="5"/>
  <c r="U37" i="5"/>
  <c r="AL37" i="5"/>
  <c r="R38" i="5"/>
  <c r="AO38" i="5"/>
  <c r="AY38" i="5" s="1"/>
  <c r="BF38" i="5"/>
  <c r="U39" i="5"/>
  <c r="AL39" i="5"/>
  <c r="H42" i="5"/>
  <c r="AV42" i="5"/>
  <c r="Q33" i="5"/>
  <c r="BE33" i="5"/>
  <c r="AK34" i="5"/>
  <c r="Q35" i="5"/>
  <c r="BE35" i="5"/>
  <c r="AK36" i="5"/>
  <c r="Q37" i="5"/>
  <c r="BE37" i="5"/>
  <c r="AK38" i="5"/>
  <c r="Q39" i="5"/>
  <c r="BE39" i="5"/>
  <c r="AA42" i="5"/>
  <c r="AH61" i="5"/>
  <c r="AU32" i="5"/>
  <c r="AA33" i="5"/>
  <c r="G34" i="5"/>
  <c r="U34" i="5"/>
  <c r="AU34" i="5"/>
  <c r="AA35" i="5"/>
  <c r="G36" i="5"/>
  <c r="U36" i="5"/>
  <c r="AU36" i="5"/>
  <c r="AA37" i="5"/>
  <c r="G38" i="5"/>
  <c r="U38" i="5"/>
  <c r="AU38" i="5"/>
  <c r="AA39" i="5"/>
  <c r="AK48" i="5"/>
  <c r="AL48" i="5"/>
  <c r="AI61" i="5"/>
  <c r="AJ61" i="5"/>
  <c r="AU48" i="5"/>
  <c r="R49" i="5"/>
  <c r="AA49" i="5"/>
  <c r="BF49" i="5"/>
  <c r="G50" i="5"/>
  <c r="AL50" i="5"/>
  <c r="AU50" i="5"/>
  <c r="R51" i="5"/>
  <c r="AA51" i="5"/>
  <c r="BF51" i="5"/>
  <c r="G52" i="5"/>
  <c r="AL52" i="5"/>
  <c r="AU52" i="5"/>
  <c r="R53" i="5"/>
  <c r="AA53" i="5"/>
  <c r="BF53" i="5"/>
  <c r="G54" i="5"/>
  <c r="AL54" i="5"/>
  <c r="AU54" i="5"/>
  <c r="R55" i="5"/>
  <c r="AA55" i="5"/>
  <c r="BF55" i="5"/>
  <c r="G56" i="5"/>
  <c r="AL56" i="5"/>
  <c r="AU56" i="5"/>
  <c r="R57" i="5"/>
  <c r="AA57" i="5"/>
  <c r="BF57" i="5"/>
  <c r="G58" i="5"/>
  <c r="AL58" i="5"/>
  <c r="AU58" i="5"/>
  <c r="R59" i="5"/>
  <c r="AA59" i="5"/>
  <c r="BF59" i="5"/>
  <c r="G60" i="5"/>
  <c r="AL60" i="5"/>
  <c r="AF61" i="5"/>
  <c r="H63" i="5"/>
  <c r="AV63" i="5"/>
  <c r="BE48" i="5"/>
  <c r="AK49" i="5"/>
  <c r="Q50" i="5"/>
  <c r="BE50" i="5"/>
  <c r="AK51" i="5"/>
  <c r="Q52" i="5"/>
  <c r="BE52" i="5"/>
  <c r="AK53" i="5"/>
  <c r="Q54" i="5"/>
  <c r="BE54" i="5"/>
  <c r="AK55" i="5"/>
  <c r="Q56" i="5"/>
  <c r="BE56" i="5"/>
  <c r="AK57" i="5"/>
  <c r="Q58" i="5"/>
  <c r="BE58" i="5"/>
  <c r="AK59" i="5"/>
  <c r="Q60" i="5"/>
  <c r="BE60" i="5"/>
  <c r="AG61" i="5"/>
  <c r="AA63" i="5"/>
  <c r="AA48" i="5"/>
  <c r="G49" i="5"/>
  <c r="AU49" i="5"/>
  <c r="AA50" i="5"/>
  <c r="G51" i="5"/>
  <c r="AU51" i="5"/>
  <c r="AA52" i="5"/>
  <c r="G53" i="5"/>
  <c r="AU53" i="5"/>
  <c r="AA54" i="5"/>
  <c r="G55" i="5"/>
  <c r="AU55" i="5"/>
  <c r="AA56" i="5"/>
  <c r="G57" i="5"/>
  <c r="AU57" i="5"/>
  <c r="AA58" i="5"/>
  <c r="G59" i="5"/>
  <c r="AU59" i="5"/>
  <c r="AA60" i="5"/>
  <c r="Q63" i="5"/>
  <c r="BE63" i="5"/>
  <c r="Q49" i="5"/>
  <c r="BE49" i="5"/>
  <c r="N72" i="4"/>
  <c r="Q72" i="4"/>
  <c r="P72" i="4" s="1"/>
  <c r="G72" i="4"/>
  <c r="F72" i="4" s="1"/>
  <c r="D72" i="4"/>
  <c r="D72" i="1"/>
  <c r="M72" i="1"/>
  <c r="P72" i="1"/>
  <c r="L72" i="1"/>
  <c r="Q72" i="1"/>
  <c r="O72" i="1" s="1"/>
  <c r="G72" i="1"/>
  <c r="F72" i="1" s="1"/>
  <c r="N77" i="6"/>
  <c r="Q77" i="6"/>
  <c r="P77" i="6" s="1"/>
  <c r="F77" i="6"/>
  <c r="B77" i="6"/>
  <c r="G77" i="6"/>
  <c r="D77" i="6" s="1"/>
  <c r="C77" i="6" l="1"/>
  <c r="O77" i="6"/>
  <c r="N72" i="1"/>
  <c r="E72" i="1"/>
  <c r="O72" i="4"/>
  <c r="E77" i="6"/>
  <c r="L77" i="6"/>
  <c r="M77" i="6"/>
  <c r="B72" i="1"/>
  <c r="C72" i="1"/>
  <c r="L72" i="4"/>
  <c r="M72" i="4"/>
  <c r="B72" i="4"/>
  <c r="AW61" i="5"/>
  <c r="AT61" i="5"/>
  <c r="AS61" i="5"/>
  <c r="AC61" i="5"/>
  <c r="Z61" i="5"/>
  <c r="Y61" i="5"/>
  <c r="BG61" i="5"/>
  <c r="BC61" i="5"/>
  <c r="BD61" i="5"/>
  <c r="I61" i="5"/>
  <c r="E61" i="5"/>
  <c r="F61" i="5"/>
  <c r="S61" i="5"/>
  <c r="P61" i="5"/>
  <c r="O61" i="5"/>
  <c r="BG19" i="5"/>
  <c r="BD19" i="5"/>
  <c r="BC19" i="5"/>
  <c r="S19" i="5"/>
  <c r="P19" i="5"/>
  <c r="O19" i="5"/>
  <c r="AL61" i="5"/>
  <c r="AK61" i="5"/>
  <c r="H48" i="5"/>
  <c r="G48" i="5"/>
  <c r="AV40" i="5"/>
  <c r="AU40" i="5"/>
  <c r="H40" i="5"/>
  <c r="G40" i="5"/>
  <c r="AB27" i="5"/>
  <c r="AK19" i="5"/>
  <c r="AL19" i="5"/>
  <c r="AK6" i="5"/>
  <c r="Q40" i="5"/>
  <c r="R40" i="5"/>
  <c r="BF27" i="5"/>
  <c r="BE27" i="5"/>
  <c r="R27" i="5"/>
  <c r="Q27" i="5"/>
  <c r="AV19" i="5"/>
  <c r="AU19" i="5"/>
  <c r="R6" i="5"/>
  <c r="R48" i="5"/>
  <c r="Q48" i="5"/>
  <c r="BE40" i="5"/>
  <c r="BF40" i="5"/>
  <c r="AB40" i="5"/>
  <c r="AA40" i="5"/>
  <c r="AL40" i="5"/>
  <c r="AK40" i="5"/>
  <c r="AL27" i="5"/>
  <c r="AK27" i="5"/>
  <c r="AB19" i="5"/>
  <c r="AA19" i="5"/>
  <c r="H19" i="5"/>
  <c r="G19" i="5"/>
  <c r="E72" i="4"/>
  <c r="C72" i="4"/>
  <c r="M19" i="5" l="1"/>
  <c r="L19" i="5"/>
  <c r="N19" i="5"/>
  <c r="AZ61" i="5"/>
  <c r="BA61" i="5"/>
  <c r="BB61" i="5"/>
  <c r="M61" i="5"/>
  <c r="N61" i="5"/>
  <c r="L61" i="5"/>
  <c r="AQ61" i="5"/>
  <c r="AR61" i="5"/>
  <c r="AP61" i="5"/>
  <c r="AZ19" i="5"/>
  <c r="BA19" i="5"/>
  <c r="BB19" i="5"/>
  <c r="X61" i="5"/>
  <c r="W61" i="5"/>
  <c r="V61" i="5"/>
  <c r="C61" i="5"/>
  <c r="D61" i="5"/>
  <c r="B61" i="5"/>
  <c r="H61" i="5" l="1"/>
  <c r="G61" i="5"/>
  <c r="Q61" i="5"/>
  <c r="R61" i="5"/>
  <c r="AV61" i="5"/>
  <c r="AU61" i="5"/>
  <c r="AB61" i="5"/>
  <c r="AA61" i="5"/>
  <c r="BE61" i="5"/>
  <c r="BF61" i="5"/>
  <c r="R19" i="5"/>
  <c r="Q19" i="5"/>
  <c r="BF19" i="5"/>
  <c r="BE19" i="5"/>
</calcChain>
</file>

<file path=xl/sharedStrings.xml><?xml version="1.0" encoding="utf-8"?>
<sst xmlns="http://schemas.openxmlformats.org/spreadsheetml/2006/main" count="3313" uniqueCount="72">
  <si>
    <t xml:space="preserve">किरीबुरू </t>
  </si>
  <si>
    <t>लम्प</t>
  </si>
  <si>
    <t>फाईन्स</t>
  </si>
  <si>
    <t>बोलानी</t>
  </si>
  <si>
    <t>मेघाहातुबुरू</t>
  </si>
  <si>
    <t>बरसुआ</t>
  </si>
  <si>
    <t>Fe</t>
  </si>
  <si>
    <r>
      <t>SiO</t>
    </r>
    <r>
      <rPr>
        <b/>
        <vertAlign val="subscript"/>
        <sz val="16"/>
        <rFont val="Calibri"/>
        <family val="2"/>
        <scheme val="minor"/>
      </rPr>
      <t>2</t>
    </r>
  </si>
  <si>
    <r>
      <t>Al</t>
    </r>
    <r>
      <rPr>
        <b/>
        <vertAlign val="subscript"/>
        <sz val="16"/>
        <rFont val="Calibri"/>
        <family val="2"/>
        <scheme val="minor"/>
      </rPr>
      <t>2</t>
    </r>
    <r>
      <rPr>
        <b/>
        <sz val="16"/>
        <rFont val="Calibri"/>
        <family val="2"/>
        <scheme val="minor"/>
      </rPr>
      <t>O</t>
    </r>
    <r>
      <rPr>
        <b/>
        <vertAlign val="subscript"/>
        <sz val="16"/>
        <rFont val="Calibri"/>
        <family val="2"/>
        <scheme val="minor"/>
      </rPr>
      <t>3</t>
    </r>
  </si>
  <si>
    <t>OS</t>
  </si>
  <si>
    <t>US</t>
  </si>
  <si>
    <t>Al+Si</t>
  </si>
  <si>
    <t>Al/Si</t>
  </si>
  <si>
    <t>PLANT RCT</t>
  </si>
  <si>
    <t>Act 17-18</t>
  </si>
  <si>
    <t/>
  </si>
  <si>
    <t>APP 18-19</t>
  </si>
  <si>
    <t>CUMML</t>
  </si>
  <si>
    <t>गुआ</t>
  </si>
  <si>
    <t>काल्‍टा</t>
  </si>
  <si>
    <t>तल्डीह</t>
  </si>
  <si>
    <t>मनोहरपूर</t>
  </si>
  <si>
    <t>BLEND</t>
  </si>
  <si>
    <t>RECPT</t>
  </si>
  <si>
    <t>3O</t>
  </si>
  <si>
    <t>Act 15-16</t>
  </si>
  <si>
    <t>APP 19-20</t>
  </si>
  <si>
    <t>P-21</t>
  </si>
  <si>
    <t>P-22</t>
  </si>
  <si>
    <t>P-23</t>
  </si>
  <si>
    <t>P-24</t>
  </si>
  <si>
    <t>SiO2</t>
  </si>
  <si>
    <t>Al2O3</t>
  </si>
  <si>
    <t>KUTESHWAR</t>
  </si>
  <si>
    <t>CaO</t>
  </si>
  <si>
    <t>MgO</t>
  </si>
  <si>
    <t>BSL</t>
  </si>
  <si>
    <t>DSP</t>
  </si>
  <si>
    <t>RSP</t>
  </si>
  <si>
    <t>ISP</t>
  </si>
  <si>
    <t>BSP</t>
  </si>
  <si>
    <t>16-17</t>
  </si>
  <si>
    <t>QTY</t>
  </si>
  <si>
    <t>tdm</t>
  </si>
  <si>
    <t>17-18</t>
  </si>
  <si>
    <t>18-19</t>
  </si>
  <si>
    <t>Act 19-20</t>
  </si>
  <si>
    <t>APP 20-21</t>
  </si>
  <si>
    <t>.</t>
  </si>
  <si>
    <t>गुणवत्ता :: बोकारो</t>
  </si>
  <si>
    <t>गुणवत्ता:: दूर्गापूर</t>
  </si>
  <si>
    <t>P-25</t>
  </si>
  <si>
    <t>गुणवत्ता :: राउरकेला</t>
  </si>
  <si>
    <t>गुणवत्ता :: बर्नपुर इस्पात संयंत्र</t>
  </si>
  <si>
    <t>P-26</t>
  </si>
  <si>
    <t xml:space="preserve">भिलाई  </t>
  </si>
  <si>
    <t xml:space="preserve"> बोकारो</t>
  </si>
  <si>
    <t>राउरकेला</t>
  </si>
  <si>
    <t>कुटेश्‍वर</t>
  </si>
  <si>
    <t>PLANT BLEND  Limestone</t>
  </si>
  <si>
    <t>P-27</t>
  </si>
  <si>
    <t xml:space="preserve"> BF  Limestone</t>
  </si>
  <si>
    <t>Act 18-19</t>
  </si>
  <si>
    <t>2015-16</t>
  </si>
  <si>
    <t>2016-17</t>
  </si>
  <si>
    <t>2017-18</t>
  </si>
  <si>
    <t>2018-19</t>
  </si>
  <si>
    <t>2019-20</t>
  </si>
  <si>
    <t>2020-21</t>
  </si>
  <si>
    <t>2021-22</t>
  </si>
  <si>
    <t>Act 20-21</t>
  </si>
  <si>
    <t>APP 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</si>
</sst>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16"/>
      <name val="Calibri"/>
      <family val="2"/>
      <scheme val="minor"/>
    </font>
    <font>
      <b/>
      <sz val="10"/>
      <name val="Calibri"/>
      <family val="2"/>
      <scheme val="minor"/>
    </font>
    <font>
      <b/>
      <sz val="22"/>
      <color rgb="FF0F6FC6"/>
      <name val="Calibri"/>
      <family val="2"/>
      <scheme val="minor"/>
    </font>
    <font>
      <b/>
      <sz val="22"/>
      <color indexed="9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2"/>
      <color indexed="16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color indexed="16"/>
      <name val="Calibri"/>
      <family val="2"/>
      <scheme val="minor"/>
    </font>
    <font>
      <b/>
      <sz val="16"/>
      <name val="Calibri"/>
      <family val="2"/>
      <scheme val="minor"/>
    </font>
    <font>
      <b/>
      <vertAlign val="subscript"/>
      <sz val="16"/>
      <name val="Calibri"/>
      <family val="2"/>
      <scheme val="minor"/>
    </font>
    <font>
      <b/>
      <sz val="16"/>
      <color indexed="20"/>
      <name val="Calibri"/>
      <family val="2"/>
      <scheme val="minor"/>
    </font>
    <font>
      <b/>
      <sz val="22"/>
      <color indexed="20"/>
      <name val="Calibri"/>
      <family val="2"/>
      <scheme val="minor"/>
    </font>
    <font>
      <b/>
      <sz val="16"/>
      <color indexed="6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22"/>
      <color indexed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indexed="16"/>
      <name val="Calibri"/>
      <family val="2"/>
      <scheme val="minor"/>
    </font>
    <font>
      <b/>
      <i/>
      <sz val="14"/>
      <color indexed="16"/>
      <name val="Calibri"/>
      <family val="2"/>
      <scheme val="minor"/>
    </font>
    <font>
      <b/>
      <sz val="16"/>
      <color indexed="16"/>
      <name val="Calibri"/>
      <family val="2"/>
      <scheme val="minor"/>
    </font>
    <font>
      <b/>
      <sz val="16"/>
      <color indexed="60"/>
      <name val="Calibri"/>
      <family val="2"/>
      <scheme val="minor"/>
    </font>
    <font>
      <b/>
      <sz val="16"/>
      <color indexed="5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u/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indexed="12"/>
      <name val="Calibri"/>
      <family val="2"/>
      <scheme val="minor"/>
    </font>
    <font>
      <sz val="12"/>
      <name val="Arial"/>
      <family val="2"/>
    </font>
    <font>
      <sz val="10"/>
      <color rgb="FF000000"/>
      <name val="Courier"/>
      <family val="3"/>
    </font>
    <font>
      <b/>
      <sz val="20"/>
      <name val="Calibri"/>
      <family val="2"/>
      <scheme val="minor"/>
    </font>
    <font>
      <b/>
      <sz val="20"/>
      <color indexed="62"/>
      <name val="Calibri"/>
      <family val="2"/>
      <scheme val="minor"/>
    </font>
    <font>
      <b/>
      <sz val="22"/>
      <color indexed="62"/>
      <name val="Calibri"/>
      <family val="2"/>
      <scheme val="minor"/>
    </font>
    <font>
      <b/>
      <sz val="20"/>
      <color indexed="12"/>
      <name val="Calibri"/>
      <family val="2"/>
      <scheme val="minor"/>
    </font>
    <font>
      <b/>
      <sz val="20"/>
      <color indexed="20"/>
      <name val="Calibri"/>
      <family val="2"/>
      <scheme val="minor"/>
    </font>
    <font>
      <sz val="10"/>
      <name val="Calibri"/>
      <family val="2"/>
      <scheme val="minor"/>
    </font>
    <font>
      <b/>
      <sz val="20"/>
      <color indexed="16"/>
      <name val="Calibri"/>
      <family val="2"/>
      <scheme val="minor"/>
    </font>
    <font>
      <sz val="20"/>
      <name val="Calibri"/>
      <family val="2"/>
      <scheme val="minor"/>
    </font>
    <font>
      <b/>
      <sz val="18"/>
      <color indexed="20"/>
      <name val="Calibri"/>
      <family val="2"/>
      <scheme val="minor"/>
    </font>
    <font>
      <b/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b/>
      <i/>
      <sz val="18"/>
      <color indexed="16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indexed="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3333FF"/>
      <name val="Calibri"/>
      <family val="2"/>
      <scheme val="minor"/>
    </font>
    <font>
      <b/>
      <sz val="20"/>
      <color rgb="FF0F6FC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2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</cellStyleXfs>
  <cellXfs count="816">
    <xf numFmtId="0" fontId="0" fillId="0" borderId="0" xfId="0"/>
    <xf numFmtId="0" fontId="2" fillId="0" borderId="0" xfId="1"/>
    <xf numFmtId="0" fontId="4" fillId="0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5" fillId="0" borderId="7" xfId="1" applyFont="1" applyFill="1" applyBorder="1" applyAlignment="1">
      <alignment horizontal="center" vertical="center"/>
    </xf>
    <xf numFmtId="2" fontId="15" fillId="0" borderId="7" xfId="1" applyNumberFormat="1" applyFont="1" applyFill="1" applyBorder="1" applyAlignment="1">
      <alignment horizontal="center" vertical="center"/>
    </xf>
    <xf numFmtId="2" fontId="15" fillId="0" borderId="2" xfId="1" applyNumberFormat="1" applyFont="1" applyFill="1" applyBorder="1" applyAlignment="1">
      <alignment horizontal="center" vertical="center"/>
    </xf>
    <xf numFmtId="1" fontId="15" fillId="0" borderId="8" xfId="1" applyNumberFormat="1" applyFont="1" applyFill="1" applyBorder="1" applyAlignment="1">
      <alignment horizontal="center" vertical="center"/>
    </xf>
    <xf numFmtId="2" fontId="13" fillId="0" borderId="0" xfId="1" applyNumberFormat="1" applyFont="1" applyFill="1" applyBorder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  <xf numFmtId="2" fontId="16" fillId="2" borderId="10" xfId="1" applyNumberFormat="1" applyFont="1" applyFill="1" applyBorder="1" applyAlignment="1">
      <alignment horizontal="center" vertical="center"/>
    </xf>
    <xf numFmtId="2" fontId="16" fillId="2" borderId="11" xfId="1" applyNumberFormat="1" applyFont="1" applyFill="1" applyBorder="1" applyAlignment="1">
      <alignment horizontal="center" vertical="center"/>
    </xf>
    <xf numFmtId="2" fontId="16" fillId="2" borderId="12" xfId="1" applyNumberFormat="1" applyFont="1" applyFill="1" applyBorder="1" applyAlignment="1">
      <alignment horizontal="center" vertical="center"/>
    </xf>
    <xf numFmtId="1" fontId="16" fillId="2" borderId="13" xfId="1" applyNumberFormat="1" applyFont="1" applyFill="1" applyBorder="1" applyAlignment="1">
      <alignment horizontal="center" vertical="center"/>
    </xf>
    <xf numFmtId="0" fontId="16" fillId="0" borderId="0" xfId="1" applyFont="1" applyFill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17" fontId="13" fillId="0" borderId="16" xfId="1" applyNumberFormat="1" applyFont="1" applyFill="1" applyBorder="1" applyAlignment="1">
      <alignment horizontal="center" vertical="center"/>
    </xf>
    <xf numFmtId="2" fontId="13" fillId="0" borderId="17" xfId="1" applyNumberFormat="1" applyFont="1" applyFill="1" applyBorder="1" applyAlignment="1">
      <alignment horizontal="center" vertical="center"/>
    </xf>
    <xf numFmtId="2" fontId="13" fillId="0" borderId="18" xfId="1" applyNumberFormat="1" applyFont="1" applyFill="1" applyBorder="1" applyAlignment="1">
      <alignment horizontal="center" vertical="center"/>
    </xf>
    <xf numFmtId="2" fontId="13" fillId="0" borderId="19" xfId="1" applyNumberFormat="1" applyFont="1" applyFill="1" applyBorder="1" applyAlignment="1">
      <alignment horizontal="center" vertical="center"/>
    </xf>
    <xf numFmtId="1" fontId="13" fillId="0" borderId="20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17" fontId="13" fillId="0" borderId="17" xfId="1" applyNumberFormat="1" applyFont="1" applyFill="1" applyBorder="1" applyAlignment="1">
      <alignment horizontal="center" vertical="center"/>
    </xf>
    <xf numFmtId="2" fontId="13" fillId="0" borderId="21" xfId="1" applyNumberFormat="1" applyFont="1" applyFill="1" applyBorder="1" applyAlignment="1">
      <alignment horizontal="center" vertical="center"/>
    </xf>
    <xf numFmtId="2" fontId="13" fillId="0" borderId="22" xfId="1" applyNumberFormat="1" applyFont="1" applyFill="1" applyBorder="1" applyAlignment="1">
      <alignment horizontal="center" vertical="center"/>
    </xf>
    <xf numFmtId="17" fontId="13" fillId="0" borderId="21" xfId="1" applyNumberFormat="1" applyFont="1" applyFill="1" applyBorder="1" applyAlignment="1">
      <alignment horizontal="center" vertical="center"/>
    </xf>
    <xf numFmtId="2" fontId="16" fillId="0" borderId="0" xfId="1" applyNumberFormat="1" applyFont="1" applyFill="1" applyBorder="1" applyAlignment="1">
      <alignment horizontal="center" vertical="center"/>
    </xf>
    <xf numFmtId="2" fontId="18" fillId="0" borderId="0" xfId="1" applyNumberFormat="1" applyFont="1" applyFill="1" applyBorder="1" applyAlignment="1">
      <alignment horizontal="center" vertical="center"/>
    </xf>
    <xf numFmtId="17" fontId="13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2" fontId="14" fillId="0" borderId="0" xfId="1" applyNumberFormat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1" fontId="16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readingOrder="1"/>
    </xf>
    <xf numFmtId="0" fontId="20" fillId="0" borderId="0" xfId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1" fontId="13" fillId="0" borderId="24" xfId="1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Fill="1" applyAlignment="1">
      <alignment horizontal="center" vertical="center"/>
    </xf>
    <xf numFmtId="0" fontId="25" fillId="0" borderId="0" xfId="1" applyFont="1" applyFill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2" fontId="15" fillId="0" borderId="0" xfId="1" applyNumberFormat="1" applyFont="1" applyFill="1" applyBorder="1" applyAlignment="1">
      <alignment horizontal="center" vertical="center"/>
    </xf>
    <xf numFmtId="164" fontId="15" fillId="0" borderId="0" xfId="1" applyNumberFormat="1" applyFont="1" applyFill="1" applyBorder="1" applyAlignment="1">
      <alignment horizontal="center" vertical="center"/>
    </xf>
    <xf numFmtId="0" fontId="27" fillId="0" borderId="0" xfId="1" applyFont="1" applyFill="1" applyBorder="1" applyAlignment="1">
      <alignment horizontal="center" vertical="center"/>
    </xf>
    <xf numFmtId="2" fontId="27" fillId="0" borderId="0" xfId="1" applyNumberFormat="1" applyFont="1" applyFill="1" applyBorder="1" applyAlignment="1">
      <alignment horizontal="center" vertical="center"/>
    </xf>
    <xf numFmtId="164" fontId="27" fillId="0" borderId="0" xfId="1" applyNumberFormat="1" applyFont="1" applyFill="1" applyBorder="1" applyAlignment="1">
      <alignment horizontal="center" vertical="center"/>
    </xf>
    <xf numFmtId="0" fontId="28" fillId="0" borderId="0" xfId="1" applyFont="1" applyFill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center" vertical="center"/>
    </xf>
    <xf numFmtId="1" fontId="13" fillId="0" borderId="0" xfId="1" applyNumberFormat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164" fontId="13" fillId="0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2" fontId="16" fillId="2" borderId="0" xfId="1" applyNumberFormat="1" applyFont="1" applyFill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30" fillId="0" borderId="0" xfId="1" applyNumberFormat="1" applyFont="1" applyBorder="1" applyAlignment="1">
      <alignment horizontal="center" vertical="center"/>
    </xf>
    <xf numFmtId="15" fontId="19" fillId="0" borderId="0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0" fontId="19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0" xfId="1" applyNumberFormat="1" applyFont="1" applyBorder="1" applyAlignment="1">
      <alignment horizontal="center" vertical="center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/>
    </xf>
    <xf numFmtId="0" fontId="31" fillId="0" borderId="0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 wrapText="1"/>
    </xf>
    <xf numFmtId="0" fontId="33" fillId="0" borderId="0" xfId="1" applyFont="1" applyBorder="1" applyAlignment="1">
      <alignment horizontal="center" vertical="center" wrapText="1"/>
    </xf>
    <xf numFmtId="0" fontId="34" fillId="0" borderId="0" xfId="1" applyFont="1" applyBorder="1" applyAlignment="1">
      <alignment horizontal="center" vertical="center" wrapText="1"/>
    </xf>
    <xf numFmtId="0" fontId="30" fillId="0" borderId="0" xfId="1" applyFont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8" fillId="0" borderId="0" xfId="3" applyFont="1" applyFill="1" applyAlignment="1">
      <alignment horizontal="center" vertical="center"/>
    </xf>
    <xf numFmtId="0" fontId="9" fillId="0" borderId="0" xfId="3" applyFont="1" applyFill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11" fillId="0" borderId="0" xfId="3" applyFont="1" applyFill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11" fillId="0" borderId="4" xfId="3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horizontal="center" vertical="center"/>
    </xf>
    <xf numFmtId="0" fontId="11" fillId="0" borderId="6" xfId="3" applyFont="1" applyFill="1" applyBorder="1" applyAlignment="1">
      <alignment horizontal="center" vertical="center"/>
    </xf>
    <xf numFmtId="0" fontId="13" fillId="0" borderId="0" xfId="3" applyFont="1" applyFill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2" fontId="15" fillId="0" borderId="7" xfId="3" applyNumberFormat="1" applyFont="1" applyFill="1" applyBorder="1" applyAlignment="1">
      <alignment horizontal="center" vertical="center"/>
    </xf>
    <xf numFmtId="2" fontId="15" fillId="0" borderId="2" xfId="3" applyNumberFormat="1" applyFont="1" applyFill="1" applyBorder="1" applyAlignment="1">
      <alignment horizontal="center" vertical="center"/>
    </xf>
    <xf numFmtId="1" fontId="15" fillId="0" borderId="8" xfId="3" applyNumberFormat="1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2" fontId="15" fillId="0" borderId="1" xfId="3" applyNumberFormat="1" applyFont="1" applyFill="1" applyBorder="1" applyAlignment="1">
      <alignment horizontal="center" vertical="center"/>
    </xf>
    <xf numFmtId="1" fontId="15" fillId="0" borderId="4" xfId="3" applyNumberFormat="1" applyFont="1" applyFill="1" applyBorder="1" applyAlignment="1">
      <alignment horizontal="center" vertical="center"/>
    </xf>
    <xf numFmtId="0" fontId="16" fillId="2" borderId="9" xfId="3" applyFont="1" applyFill="1" applyBorder="1" applyAlignment="1">
      <alignment horizontal="center" vertical="center"/>
    </xf>
    <xf numFmtId="2" fontId="16" fillId="2" borderId="10" xfId="3" applyNumberFormat="1" applyFont="1" applyFill="1" applyBorder="1" applyAlignment="1">
      <alignment horizontal="center" vertical="center"/>
    </xf>
    <xf numFmtId="2" fontId="16" fillId="2" borderId="11" xfId="3" applyNumberFormat="1" applyFont="1" applyFill="1" applyBorder="1" applyAlignment="1">
      <alignment horizontal="center" vertical="center"/>
    </xf>
    <xf numFmtId="2" fontId="16" fillId="2" borderId="12" xfId="3" applyNumberFormat="1" applyFont="1" applyFill="1" applyBorder="1" applyAlignment="1">
      <alignment horizontal="center" vertical="center"/>
    </xf>
    <xf numFmtId="1" fontId="16" fillId="2" borderId="13" xfId="3" applyNumberFormat="1" applyFont="1" applyFill="1" applyBorder="1" applyAlignment="1">
      <alignment horizontal="center" vertical="center"/>
    </xf>
    <xf numFmtId="0" fontId="16" fillId="0" borderId="0" xfId="3" applyFont="1" applyFill="1" applyAlignment="1">
      <alignment horizontal="center" vertical="center"/>
    </xf>
    <xf numFmtId="0" fontId="16" fillId="2" borderId="10" xfId="3" applyFont="1" applyFill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2" fontId="16" fillId="2" borderId="14" xfId="3" applyNumberFormat="1" applyFont="1" applyFill="1" applyBorder="1" applyAlignment="1">
      <alignment horizontal="center" vertical="center"/>
    </xf>
    <xf numFmtId="1" fontId="16" fillId="2" borderId="15" xfId="3" applyNumberFormat="1" applyFont="1" applyFill="1" applyBorder="1" applyAlignment="1">
      <alignment horizontal="center" vertical="center"/>
    </xf>
    <xf numFmtId="0" fontId="16" fillId="0" borderId="10" xfId="3" applyFont="1" applyFill="1" applyBorder="1" applyAlignment="1">
      <alignment horizontal="center" vertical="center"/>
    </xf>
    <xf numFmtId="1" fontId="16" fillId="0" borderId="15" xfId="3" applyNumberFormat="1" applyFont="1" applyFill="1" applyBorder="1" applyAlignment="1">
      <alignment horizontal="center" vertical="center"/>
    </xf>
    <xf numFmtId="0" fontId="18" fillId="0" borderId="0" xfId="3" applyFont="1" applyAlignment="1">
      <alignment horizontal="center" vertical="center"/>
    </xf>
    <xf numFmtId="17" fontId="13" fillId="0" borderId="16" xfId="3" applyNumberFormat="1" applyFont="1" applyFill="1" applyBorder="1" applyAlignment="1">
      <alignment horizontal="center" vertical="center"/>
    </xf>
    <xf numFmtId="2" fontId="13" fillId="0" borderId="17" xfId="3" applyNumberFormat="1" applyFont="1" applyFill="1" applyBorder="1" applyAlignment="1">
      <alignment horizontal="center" vertical="center"/>
    </xf>
    <xf numFmtId="2" fontId="13" fillId="0" borderId="18" xfId="3" applyNumberFormat="1" applyFont="1" applyFill="1" applyBorder="1" applyAlignment="1">
      <alignment horizontal="center" vertical="center"/>
    </xf>
    <xf numFmtId="2" fontId="13" fillId="0" borderId="19" xfId="3" applyNumberFormat="1" applyFont="1" applyFill="1" applyBorder="1" applyAlignment="1">
      <alignment horizontal="center" vertical="center"/>
    </xf>
    <xf numFmtId="1" fontId="13" fillId="0" borderId="20" xfId="3" applyNumberFormat="1" applyFont="1" applyFill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17" fontId="13" fillId="0" borderId="17" xfId="3" applyNumberFormat="1" applyFont="1" applyFill="1" applyBorder="1" applyAlignment="1">
      <alignment horizontal="center" vertical="center"/>
    </xf>
    <xf numFmtId="2" fontId="13" fillId="0" borderId="21" xfId="3" applyNumberFormat="1" applyFont="1" applyFill="1" applyBorder="1" applyAlignment="1">
      <alignment horizontal="center" vertical="center"/>
    </xf>
    <xf numFmtId="2" fontId="13" fillId="0" borderId="22" xfId="3" applyNumberFormat="1" applyFont="1" applyFill="1" applyBorder="1" applyAlignment="1">
      <alignment horizontal="center" vertical="center"/>
    </xf>
    <xf numFmtId="17" fontId="13" fillId="0" borderId="21" xfId="3" applyNumberFormat="1" applyFont="1" applyFill="1" applyBorder="1" applyAlignment="1">
      <alignment horizontal="center" vertical="center"/>
    </xf>
    <xf numFmtId="0" fontId="13" fillId="0" borderId="7" xfId="3" applyFont="1" applyFill="1" applyBorder="1" applyAlignment="1">
      <alignment horizontal="center" vertical="center"/>
    </xf>
    <xf numFmtId="2" fontId="13" fillId="0" borderId="1" xfId="3" applyNumberFormat="1" applyFont="1" applyFill="1" applyBorder="1" applyAlignment="1">
      <alignment horizontal="center" vertical="center"/>
    </xf>
    <xf numFmtId="2" fontId="13" fillId="0" borderId="2" xfId="3" applyNumberFormat="1" applyFont="1" applyFill="1" applyBorder="1" applyAlignment="1">
      <alignment horizontal="center" vertical="center"/>
    </xf>
    <xf numFmtId="2" fontId="13" fillId="0" borderId="6" xfId="3" applyNumberFormat="1" applyFont="1" applyFill="1" applyBorder="1" applyAlignment="1">
      <alignment horizontal="center" vertical="center"/>
    </xf>
    <xf numFmtId="1" fontId="13" fillId="0" borderId="8" xfId="3" applyNumberFormat="1" applyFont="1" applyFill="1" applyBorder="1" applyAlignment="1">
      <alignment horizontal="center" vertical="center"/>
    </xf>
    <xf numFmtId="0" fontId="13" fillId="0" borderId="23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2" fontId="16" fillId="0" borderId="0" xfId="3" applyNumberFormat="1" applyFont="1" applyFill="1" applyBorder="1" applyAlignment="1">
      <alignment horizontal="center" vertical="center"/>
    </xf>
    <xf numFmtId="2" fontId="18" fillId="0" borderId="0" xfId="3" applyNumberFormat="1" applyFont="1" applyFill="1" applyBorder="1" applyAlignment="1">
      <alignment horizontal="center" vertical="center"/>
    </xf>
    <xf numFmtId="17" fontId="13" fillId="0" borderId="0" xfId="3" applyNumberFormat="1" applyFont="1" applyFill="1" applyBorder="1" applyAlignment="1">
      <alignment horizontal="center" vertical="center"/>
    </xf>
    <xf numFmtId="2" fontId="13" fillId="0" borderId="0" xfId="3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2" fontId="14" fillId="0" borderId="0" xfId="3" applyNumberFormat="1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1" fontId="16" fillId="0" borderId="0" xfId="3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7" fillId="0" borderId="0" xfId="3" applyFont="1" applyAlignment="1">
      <alignment horizontal="center" vertical="center" readingOrder="1"/>
    </xf>
    <xf numFmtId="0" fontId="20" fillId="0" borderId="0" xfId="3" applyFont="1" applyFill="1" applyAlignment="1">
      <alignment horizontal="center" vertical="center"/>
    </xf>
    <xf numFmtId="2" fontId="4" fillId="0" borderId="0" xfId="3" applyNumberFormat="1" applyFont="1" applyFill="1" applyAlignment="1">
      <alignment horizontal="center" vertical="center"/>
    </xf>
    <xf numFmtId="1" fontId="13" fillId="0" borderId="24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3" applyFont="1" applyFill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4" fillId="0" borderId="0" xfId="3" applyFont="1" applyFill="1" applyAlignment="1">
      <alignment horizontal="center" vertical="center"/>
    </xf>
    <xf numFmtId="0" fontId="25" fillId="0" borderId="0" xfId="3" applyFont="1" applyFill="1" applyAlignment="1">
      <alignment horizontal="center" vertical="center"/>
    </xf>
    <xf numFmtId="0" fontId="11" fillId="0" borderId="25" xfId="3" applyFont="1" applyFill="1" applyBorder="1" applyAlignment="1">
      <alignment horizontal="center" vertical="center"/>
    </xf>
    <xf numFmtId="0" fontId="4" fillId="0" borderId="26" xfId="3" applyFont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horizontal="center" vertical="center"/>
    </xf>
    <xf numFmtId="0" fontId="25" fillId="0" borderId="0" xfId="3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2" fontId="15" fillId="0" borderId="0" xfId="3" applyNumberFormat="1" applyFont="1" applyFill="1" applyBorder="1" applyAlignment="1">
      <alignment horizontal="center" vertical="center"/>
    </xf>
    <xf numFmtId="164" fontId="15" fillId="0" borderId="0" xfId="3" applyNumberFormat="1" applyFont="1" applyFill="1" applyBorder="1" applyAlignment="1">
      <alignment horizontal="center" vertical="center"/>
    </xf>
    <xf numFmtId="0" fontId="27" fillId="0" borderId="0" xfId="3" applyFont="1" applyFill="1" applyBorder="1" applyAlignment="1">
      <alignment horizontal="center" vertical="center"/>
    </xf>
    <xf numFmtId="2" fontId="27" fillId="0" borderId="0" xfId="3" applyNumberFormat="1" applyFont="1" applyFill="1" applyBorder="1" applyAlignment="1">
      <alignment horizontal="center" vertical="center"/>
    </xf>
    <xf numFmtId="164" fontId="27" fillId="0" borderId="0" xfId="3" applyNumberFormat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164" fontId="28" fillId="0" borderId="0" xfId="3" applyNumberFormat="1" applyFont="1" applyFill="1" applyBorder="1" applyAlignment="1">
      <alignment horizontal="center" vertical="center"/>
    </xf>
    <xf numFmtId="1" fontId="13" fillId="0" borderId="0" xfId="3" applyNumberFormat="1" applyFont="1" applyFill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164" fontId="13" fillId="0" borderId="0" xfId="3" applyNumberFormat="1" applyFont="1" applyFill="1" applyBorder="1" applyAlignment="1">
      <alignment horizontal="center" vertical="center"/>
    </xf>
    <xf numFmtId="0" fontId="16" fillId="2" borderId="0" xfId="3" applyFont="1" applyFill="1" applyBorder="1" applyAlignment="1">
      <alignment horizontal="center" vertical="center"/>
    </xf>
    <xf numFmtId="2" fontId="16" fillId="2" borderId="0" xfId="3" applyNumberFormat="1" applyFont="1" applyFill="1" applyBorder="1" applyAlignment="1">
      <alignment horizontal="center" vertical="center"/>
    </xf>
    <xf numFmtId="0" fontId="29" fillId="0" borderId="0" xfId="3" applyFont="1" applyBorder="1" applyAlignment="1">
      <alignment horizontal="center" vertical="center"/>
    </xf>
    <xf numFmtId="0" fontId="30" fillId="0" borderId="0" xfId="3" applyNumberFormat="1" applyFont="1" applyBorder="1" applyAlignment="1">
      <alignment horizontal="center" vertical="center"/>
    </xf>
    <xf numFmtId="15" fontId="19" fillId="0" borderId="0" xfId="3" applyNumberFormat="1" applyFont="1" applyBorder="1" applyAlignment="1">
      <alignment horizontal="center" vertical="center"/>
    </xf>
    <xf numFmtId="2" fontId="19" fillId="0" borderId="0" xfId="3" applyNumberFormat="1" applyFont="1" applyBorder="1" applyAlignment="1">
      <alignment horizontal="center" vertical="center"/>
    </xf>
    <xf numFmtId="0" fontId="19" fillId="0" borderId="0" xfId="3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 wrapText="1"/>
    </xf>
    <xf numFmtId="2" fontId="4" fillId="0" borderId="0" xfId="3" applyNumberFormat="1" applyFont="1" applyBorder="1" applyAlignment="1">
      <alignment horizontal="center" vertical="center" wrapText="1"/>
    </xf>
    <xf numFmtId="2" fontId="4" fillId="0" borderId="0" xfId="3" applyNumberFormat="1" applyFont="1" applyBorder="1" applyAlignment="1">
      <alignment horizontal="center" vertical="center"/>
    </xf>
    <xf numFmtId="0" fontId="17" fillId="0" borderId="0" xfId="3" applyFont="1" applyBorder="1" applyAlignment="1">
      <alignment horizontal="center" vertical="center" wrapText="1"/>
    </xf>
    <xf numFmtId="0" fontId="17" fillId="0" borderId="0" xfId="3" applyFont="1" applyBorder="1" applyAlignment="1">
      <alignment horizontal="center" vertical="center"/>
    </xf>
    <xf numFmtId="0" fontId="31" fillId="0" borderId="0" xfId="3" applyFont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3" fillId="0" borderId="0" xfId="3" applyFont="1" applyBorder="1" applyAlignment="1">
      <alignment horizontal="center" vertical="center" wrapText="1"/>
    </xf>
    <xf numFmtId="0" fontId="34" fillId="0" borderId="0" xfId="3" applyFont="1" applyBorder="1" applyAlignment="1">
      <alignment horizontal="center" vertical="center" wrapText="1"/>
    </xf>
    <xf numFmtId="0" fontId="30" fillId="0" borderId="0" xfId="3" applyFont="1" applyBorder="1" applyAlignment="1">
      <alignment horizontal="center" vertical="center" wrapText="1"/>
    </xf>
    <xf numFmtId="0" fontId="13" fillId="0" borderId="0" xfId="3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37" fillId="0" borderId="0" xfId="0" applyFont="1" applyFill="1" applyAlignment="1">
      <alignment horizontal="left" vertical="center"/>
    </xf>
    <xf numFmtId="0" fontId="3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37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2" fontId="15" fillId="0" borderId="7" xfId="0" applyNumberFormat="1" applyFont="1" applyFill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center" vertical="center"/>
    </xf>
    <xf numFmtId="1" fontId="15" fillId="0" borderId="8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left" vertical="center"/>
    </xf>
    <xf numFmtId="2" fontId="38" fillId="0" borderId="7" xfId="0" applyNumberFormat="1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" fontId="38" fillId="0" borderId="8" xfId="0" applyNumberFormat="1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left" vertical="center"/>
    </xf>
    <xf numFmtId="0" fontId="39" fillId="0" borderId="1" xfId="0" applyFont="1" applyFill="1" applyBorder="1" applyAlignment="1">
      <alignment horizontal="left" vertical="center"/>
    </xf>
    <xf numFmtId="2" fontId="39" fillId="0" borderId="7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" fontId="39" fillId="0" borderId="8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1" fontId="39" fillId="0" borderId="4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2" fontId="16" fillId="2" borderId="10" xfId="0" applyNumberFormat="1" applyFont="1" applyFill="1" applyBorder="1" applyAlignment="1">
      <alignment horizontal="center" vertical="center"/>
    </xf>
    <xf numFmtId="2" fontId="16" fillId="2" borderId="11" xfId="0" applyNumberFormat="1" applyFont="1" applyFill="1" applyBorder="1" applyAlignment="1">
      <alignment horizontal="center" vertical="center"/>
    </xf>
    <xf numFmtId="2" fontId="16" fillId="2" borderId="12" xfId="0" applyNumberFormat="1" applyFont="1" applyFill="1" applyBorder="1" applyAlignment="1">
      <alignment horizontal="center" vertical="center"/>
    </xf>
    <xf numFmtId="1" fontId="16" fillId="2" borderId="13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40" fillId="2" borderId="9" xfId="0" applyFont="1" applyFill="1" applyBorder="1" applyAlignment="1">
      <alignment horizontal="left" vertical="center"/>
    </xf>
    <xf numFmtId="2" fontId="40" fillId="2" borderId="10" xfId="0" applyNumberFormat="1" applyFont="1" applyFill="1" applyBorder="1" applyAlignment="1">
      <alignment horizontal="center" vertical="center"/>
    </xf>
    <xf numFmtId="2" fontId="40" fillId="2" borderId="11" xfId="0" applyNumberFormat="1" applyFont="1" applyFill="1" applyBorder="1" applyAlignment="1">
      <alignment horizontal="center" vertical="center"/>
    </xf>
    <xf numFmtId="2" fontId="40" fillId="2" borderId="12" xfId="0" applyNumberFormat="1" applyFont="1" applyFill="1" applyBorder="1" applyAlignment="1">
      <alignment horizontal="center" vertical="center"/>
    </xf>
    <xf numFmtId="1" fontId="40" fillId="2" borderId="13" xfId="0" applyNumberFormat="1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0" fillId="2" borderId="10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2" fontId="18" fillId="2" borderId="10" xfId="0" applyNumberFormat="1" applyFont="1" applyFill="1" applyBorder="1" applyAlignment="1">
      <alignment horizontal="center" vertical="center"/>
    </xf>
    <xf numFmtId="2" fontId="18" fillId="2" borderId="11" xfId="0" applyNumberFormat="1" applyFont="1" applyFill="1" applyBorder="1" applyAlignment="1">
      <alignment horizontal="center" vertical="center"/>
    </xf>
    <xf numFmtId="2" fontId="18" fillId="2" borderId="12" xfId="0" applyNumberFormat="1" applyFont="1" applyFill="1" applyBorder="1" applyAlignment="1">
      <alignment horizontal="center" vertical="center"/>
    </xf>
    <xf numFmtId="1" fontId="18" fillId="2" borderId="1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8" fillId="2" borderId="14" xfId="0" applyNumberFormat="1" applyFont="1" applyFill="1" applyBorder="1" applyAlignment="1">
      <alignment horizontal="center" vertical="center"/>
    </xf>
    <xf numFmtId="1" fontId="18" fillId="2" borderId="15" xfId="0" applyNumberFormat="1" applyFont="1" applyFill="1" applyBorder="1" applyAlignment="1">
      <alignment horizontal="center" vertical="center"/>
    </xf>
    <xf numFmtId="17" fontId="13" fillId="0" borderId="16" xfId="0" applyNumberFormat="1" applyFont="1" applyFill="1" applyBorder="1" applyAlignment="1">
      <alignment horizontal="center" vertical="center"/>
    </xf>
    <xf numFmtId="2" fontId="13" fillId="0" borderId="17" xfId="0" applyNumberFormat="1" applyFont="1" applyFill="1" applyBorder="1" applyAlignment="1">
      <alignment horizontal="center" vertical="center"/>
    </xf>
    <xf numFmtId="2" fontId="13" fillId="0" borderId="18" xfId="0" applyNumberFormat="1" applyFont="1" applyFill="1" applyBorder="1" applyAlignment="1">
      <alignment horizontal="center" vertical="center"/>
    </xf>
    <xf numFmtId="2" fontId="13" fillId="0" borderId="19" xfId="0" applyNumberFormat="1" applyFont="1" applyFill="1" applyBorder="1" applyAlignment="1">
      <alignment horizontal="center" vertical="center"/>
    </xf>
    <xf numFmtId="1" fontId="13" fillId="0" borderId="2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13" fillId="0" borderId="17" xfId="0" applyNumberFormat="1" applyFont="1" applyFill="1" applyBorder="1" applyAlignment="1">
      <alignment horizontal="center" vertical="center"/>
    </xf>
    <xf numFmtId="17" fontId="41" fillId="0" borderId="16" xfId="0" applyNumberFormat="1" applyFont="1" applyFill="1" applyBorder="1" applyAlignment="1">
      <alignment horizontal="left" vertical="center"/>
    </xf>
    <xf numFmtId="2" fontId="41" fillId="0" borderId="17" xfId="0" applyNumberFormat="1" applyFont="1" applyFill="1" applyBorder="1" applyAlignment="1">
      <alignment horizontal="center" vertical="center"/>
    </xf>
    <xf numFmtId="2" fontId="41" fillId="0" borderId="18" xfId="0" applyNumberFormat="1" applyFont="1" applyFill="1" applyBorder="1" applyAlignment="1">
      <alignment horizontal="center" vertical="center"/>
    </xf>
    <xf numFmtId="2" fontId="41" fillId="0" borderId="19" xfId="0" applyNumberFormat="1" applyFont="1" applyFill="1" applyBorder="1" applyAlignment="1">
      <alignment horizontal="center" vertical="center"/>
    </xf>
    <xf numFmtId="1" fontId="41" fillId="0" borderId="20" xfId="0" applyNumberFormat="1" applyFont="1" applyFill="1" applyBorder="1" applyAlignment="1">
      <alignment horizontal="center" vertical="center"/>
    </xf>
    <xf numFmtId="17" fontId="14" fillId="0" borderId="16" xfId="0" applyNumberFormat="1" applyFont="1" applyFill="1" applyBorder="1" applyAlignment="1">
      <alignment horizontal="left" vertical="center"/>
    </xf>
    <xf numFmtId="2" fontId="14" fillId="0" borderId="17" xfId="0" applyNumberFormat="1" applyFont="1" applyFill="1" applyBorder="1" applyAlignment="1">
      <alignment horizontal="center" vertical="center"/>
    </xf>
    <xf numFmtId="2" fontId="14" fillId="0" borderId="18" xfId="0" applyNumberFormat="1" applyFont="1" applyFill="1" applyBorder="1" applyAlignment="1">
      <alignment horizontal="center" vertical="center"/>
    </xf>
    <xf numFmtId="2" fontId="14" fillId="0" borderId="19" xfId="0" applyNumberFormat="1" applyFont="1" applyFill="1" applyBorder="1" applyAlignment="1">
      <alignment horizontal="center" vertical="center"/>
    </xf>
    <xf numFmtId="1" fontId="14" fillId="0" borderId="20" xfId="0" applyNumberFormat="1" applyFont="1" applyFill="1" applyBorder="1" applyAlignment="1">
      <alignment horizontal="center" vertical="center"/>
    </xf>
    <xf numFmtId="17" fontId="14" fillId="0" borderId="17" xfId="0" applyNumberFormat="1" applyFont="1" applyFill="1" applyBorder="1" applyAlignment="1">
      <alignment horizontal="left" vertical="center"/>
    </xf>
    <xf numFmtId="2" fontId="13" fillId="0" borderId="21" xfId="0" applyNumberFormat="1" applyFont="1" applyFill="1" applyBorder="1" applyAlignment="1">
      <alignment horizontal="center" vertical="center"/>
    </xf>
    <xf numFmtId="2" fontId="13" fillId="0" borderId="22" xfId="0" applyNumberFormat="1" applyFont="1" applyFill="1" applyBorder="1" applyAlignment="1">
      <alignment horizontal="center" vertical="center"/>
    </xf>
    <xf numFmtId="17" fontId="13" fillId="0" borderId="21" xfId="0" applyNumberFormat="1" applyFont="1" applyFill="1" applyBorder="1" applyAlignment="1">
      <alignment horizontal="center" vertical="center"/>
    </xf>
    <xf numFmtId="2" fontId="41" fillId="0" borderId="21" xfId="0" applyNumberFormat="1" applyFont="1" applyFill="1" applyBorder="1" applyAlignment="1">
      <alignment horizontal="center" vertical="center"/>
    </xf>
    <xf numFmtId="2" fontId="41" fillId="0" borderId="22" xfId="0" applyNumberFormat="1" applyFont="1" applyFill="1" applyBorder="1" applyAlignment="1">
      <alignment horizontal="center" vertical="center"/>
    </xf>
    <xf numFmtId="2" fontId="14" fillId="0" borderId="21" xfId="0" applyNumberFormat="1" applyFont="1" applyFill="1" applyBorder="1" applyAlignment="1">
      <alignment horizontal="center" vertical="center"/>
    </xf>
    <xf numFmtId="2" fontId="14" fillId="0" borderId="22" xfId="0" applyNumberFormat="1" applyFont="1" applyFill="1" applyBorder="1" applyAlignment="1">
      <alignment horizontal="center" vertical="center"/>
    </xf>
    <xf numFmtId="17" fontId="14" fillId="0" borderId="21" xfId="0" applyNumberFormat="1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2" xfId="0" applyNumberFormat="1" applyFont="1" applyFill="1" applyBorder="1" applyAlignment="1">
      <alignment horizontal="center" vertical="center"/>
    </xf>
    <xf numFmtId="2" fontId="13" fillId="0" borderId="6" xfId="0" applyNumberFormat="1" applyFont="1" applyFill="1" applyBorder="1" applyAlignment="1">
      <alignment horizontal="center" vertical="center"/>
    </xf>
    <xf numFmtId="1" fontId="13" fillId="0" borderId="8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9" fillId="0" borderId="28" xfId="0" applyNumberFormat="1" applyFont="1" applyBorder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41" fillId="0" borderId="7" xfId="0" applyFont="1" applyFill="1" applyBorder="1" applyAlignment="1">
      <alignment horizontal="left" vertical="center"/>
    </xf>
    <xf numFmtId="2" fontId="41" fillId="0" borderId="1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2" fontId="41" fillId="0" borderId="6" xfId="0" applyNumberFormat="1" applyFont="1" applyFill="1" applyBorder="1" applyAlignment="1">
      <alignment horizontal="center" vertical="center"/>
    </xf>
    <xf numFmtId="1" fontId="41" fillId="0" borderId="8" xfId="0" applyNumberFormat="1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 vertical="center"/>
    </xf>
    <xf numFmtId="2" fontId="14" fillId="0" borderId="1" xfId="0" applyNumberFormat="1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2" fontId="14" fillId="0" borderId="6" xfId="0" applyNumberFormat="1" applyFont="1" applyFill="1" applyBorder="1" applyAlignment="1">
      <alignment horizontal="center" vertical="center"/>
    </xf>
    <xf numFmtId="1" fontId="14" fillId="0" borderId="8" xfId="0" applyNumberFormat="1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2" fontId="14" fillId="0" borderId="23" xfId="0" applyNumberFormat="1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 vertical="center"/>
    </xf>
    <xf numFmtId="1" fontId="14" fillId="0" borderId="30" xfId="0" applyNumberFormat="1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left" vertical="center"/>
    </xf>
    <xf numFmtId="2" fontId="16" fillId="0" borderId="0" xfId="0" applyNumberFormat="1" applyFont="1" applyFill="1" applyBorder="1" applyAlignment="1">
      <alignment horizontal="center" vertical="center"/>
    </xf>
    <xf numFmtId="2" fontId="40" fillId="0" borderId="0" xfId="0" applyNumberFormat="1" applyFont="1" applyFill="1" applyBorder="1" applyAlignment="1">
      <alignment horizontal="left" vertical="center"/>
    </xf>
    <xf numFmtId="2" fontId="40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2" fontId="18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left" vertical="center"/>
    </xf>
    <xf numFmtId="17" fontId="1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17" fontId="41" fillId="0" borderId="0" xfId="0" applyNumberFormat="1" applyFont="1" applyFill="1" applyBorder="1" applyAlignment="1">
      <alignment horizontal="left" vertical="center"/>
    </xf>
    <xf numFmtId="2" fontId="41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left" vertical="center"/>
    </xf>
    <xf numFmtId="1" fontId="40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readingOrder="1"/>
    </xf>
    <xf numFmtId="0" fontId="20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readingOrder="1"/>
    </xf>
    <xf numFmtId="2" fontId="4" fillId="0" borderId="0" xfId="0" applyNumberFormat="1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/>
    </xf>
    <xf numFmtId="0" fontId="37" fillId="0" borderId="27" xfId="0" applyFont="1" applyFill="1" applyBorder="1" applyAlignment="1">
      <alignment horizontal="center" vertical="center"/>
    </xf>
    <xf numFmtId="1" fontId="38" fillId="0" borderId="4" xfId="0" applyNumberFormat="1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left" vertical="center"/>
    </xf>
    <xf numFmtId="1" fontId="40" fillId="2" borderId="15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0" xfId="0" applyFont="1" applyFill="1" applyBorder="1" applyAlignment="1">
      <alignment horizontal="left" vertical="center"/>
    </xf>
    <xf numFmtId="1" fontId="40" fillId="0" borderId="15" xfId="0" applyNumberFormat="1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17" fontId="41" fillId="0" borderId="17" xfId="0" applyNumberFormat="1" applyFont="1" applyFill="1" applyBorder="1" applyAlignment="1">
      <alignment horizontal="left" vertical="center"/>
    </xf>
    <xf numFmtId="1" fontId="13" fillId="0" borderId="24" xfId="0" applyNumberFormat="1" applyFont="1" applyFill="1" applyBorder="1" applyAlignment="1">
      <alignment horizontal="center" vertical="center"/>
    </xf>
    <xf numFmtId="0" fontId="41" fillId="0" borderId="31" xfId="0" applyFont="1" applyFill="1" applyBorder="1" applyAlignment="1">
      <alignment horizontal="left" vertical="center"/>
    </xf>
    <xf numFmtId="2" fontId="18" fillId="0" borderId="28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2" fontId="13" fillId="0" borderId="28" xfId="0" applyNumberFormat="1" applyFont="1" applyFill="1" applyBorder="1" applyAlignment="1">
      <alignment horizontal="center" vertical="center"/>
    </xf>
    <xf numFmtId="17" fontId="13" fillId="0" borderId="0" xfId="0" applyNumberFormat="1" applyFont="1" applyFill="1" applyBorder="1" applyAlignment="1">
      <alignment horizontal="left" vertical="center"/>
    </xf>
    <xf numFmtId="2" fontId="13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" fontId="15" fillId="0" borderId="4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1" fontId="16" fillId="2" borderId="15" xfId="0" applyNumberFormat="1" applyFont="1" applyFill="1" applyBorder="1" applyAlignment="1">
      <alignment horizontal="center" vertical="center"/>
    </xf>
    <xf numFmtId="17" fontId="13" fillId="0" borderId="17" xfId="0" applyNumberFormat="1" applyFont="1" applyFill="1" applyBorder="1" applyAlignment="1">
      <alignment horizontal="left" vertical="center"/>
    </xf>
    <xf numFmtId="17" fontId="13" fillId="0" borderId="2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2" fontId="27" fillId="0" borderId="0" xfId="0" applyNumberFormat="1" applyFont="1" applyFill="1" applyBorder="1" applyAlignment="1">
      <alignment horizontal="center" vertical="center"/>
    </xf>
    <xf numFmtId="164" fontId="27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28" fillId="0" borderId="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 readingOrder="1"/>
    </xf>
    <xf numFmtId="0" fontId="11" fillId="0" borderId="27" xfId="0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/>
    </xf>
    <xf numFmtId="2" fontId="16" fillId="2" borderId="5" xfId="0" applyNumberFormat="1" applyFont="1" applyFill="1" applyBorder="1" applyAlignment="1">
      <alignment horizontal="center" vertical="center"/>
    </xf>
    <xf numFmtId="2" fontId="16" fillId="2" borderId="2" xfId="0" applyNumberFormat="1" applyFont="1" applyFill="1" applyBorder="1" applyAlignment="1">
      <alignment horizontal="center" vertical="center"/>
    </xf>
    <xf numFmtId="2" fontId="16" fillId="2" borderId="6" xfId="0" applyNumberFormat="1" applyFont="1" applyFill="1" applyBorder="1" applyAlignment="1">
      <alignment horizontal="center" vertical="center"/>
    </xf>
    <xf numFmtId="1" fontId="16" fillId="2" borderId="4" xfId="0" applyNumberFormat="1" applyFont="1" applyFill="1" applyBorder="1" applyAlignment="1">
      <alignment horizontal="center" vertical="center"/>
    </xf>
    <xf numFmtId="17" fontId="13" fillId="0" borderId="15" xfId="0" applyNumberFormat="1" applyFont="1" applyFill="1" applyBorder="1" applyAlignment="1">
      <alignment horizontal="left" vertical="center"/>
    </xf>
    <xf numFmtId="2" fontId="13" fillId="0" borderId="32" xfId="0" applyNumberFormat="1" applyFont="1" applyFill="1" applyBorder="1" applyAlignment="1">
      <alignment horizontal="center" vertical="center"/>
    </xf>
    <xf numFmtId="2" fontId="13" fillId="0" borderId="33" xfId="0" applyNumberFormat="1" applyFont="1" applyFill="1" applyBorder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/>
    </xf>
    <xf numFmtId="1" fontId="13" fillId="0" borderId="13" xfId="0" applyNumberFormat="1" applyFont="1" applyFill="1" applyBorder="1" applyAlignment="1">
      <alignment horizontal="center" vertical="center"/>
    </xf>
    <xf numFmtId="17" fontId="13" fillId="0" borderId="34" xfId="0" applyNumberFormat="1" applyFont="1" applyFill="1" applyBorder="1" applyAlignment="1">
      <alignment horizontal="left" vertical="center"/>
    </xf>
    <xf numFmtId="2" fontId="13" fillId="0" borderId="35" xfId="0" applyNumberFormat="1" applyFont="1" applyFill="1" applyBorder="1" applyAlignment="1">
      <alignment horizontal="center" vertical="center"/>
    </xf>
    <xf numFmtId="2" fontId="14" fillId="0" borderId="36" xfId="0" applyNumberFormat="1" applyFont="1" applyFill="1" applyBorder="1" applyAlignment="1">
      <alignment horizontal="center" vertical="center"/>
    </xf>
    <xf numFmtId="1" fontId="14" fillId="0" borderId="24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1" fontId="14" fillId="0" borderId="6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" fontId="14" fillId="0" borderId="0" xfId="0" applyNumberFormat="1" applyFont="1" applyFill="1" applyBorder="1" applyAlignment="1">
      <alignment horizontal="left" vertical="center"/>
    </xf>
    <xf numFmtId="1" fontId="14" fillId="0" borderId="0" xfId="0" applyNumberFormat="1" applyFont="1" applyFill="1" applyBorder="1" applyAlignment="1">
      <alignment horizontal="center" vertical="center"/>
    </xf>
    <xf numFmtId="17" fontId="14" fillId="0" borderId="34" xfId="0" applyNumberFormat="1" applyFont="1" applyFill="1" applyBorder="1" applyAlignment="1">
      <alignment horizontal="left" vertical="center"/>
    </xf>
    <xf numFmtId="2" fontId="14" fillId="0" borderId="35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2" fontId="16" fillId="2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left" vertical="center"/>
    </xf>
    <xf numFmtId="17" fontId="13" fillId="0" borderId="30" xfId="0" applyNumberFormat="1" applyFont="1" applyFill="1" applyBorder="1" applyAlignment="1">
      <alignment horizontal="left" vertical="center"/>
    </xf>
    <xf numFmtId="2" fontId="13" fillId="0" borderId="37" xfId="0" applyNumberFormat="1" applyFont="1" applyFill="1" applyBorder="1" applyAlignment="1">
      <alignment horizontal="center" vertical="center"/>
    </xf>
    <xf numFmtId="2" fontId="13" fillId="0" borderId="36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/>
    </xf>
    <xf numFmtId="2" fontId="15" fillId="0" borderId="5" xfId="0" applyNumberFormat="1" applyFont="1" applyFill="1" applyBorder="1" applyAlignment="1">
      <alignment horizontal="center" vertical="center"/>
    </xf>
    <xf numFmtId="2" fontId="16" fillId="2" borderId="38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2" fontId="13" fillId="0" borderId="39" xfId="0" applyNumberFormat="1" applyFont="1" applyFill="1" applyBorder="1" applyAlignment="1">
      <alignment horizontal="center" vertical="center"/>
    </xf>
    <xf numFmtId="1" fontId="13" fillId="0" borderId="15" xfId="0" applyNumberFormat="1" applyFont="1" applyFill="1" applyBorder="1" applyAlignment="1">
      <alignment horizontal="center" vertical="center"/>
    </xf>
    <xf numFmtId="2" fontId="13" fillId="0" borderId="7" xfId="0" applyNumberFormat="1" applyFont="1" applyFill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2" fontId="13" fillId="0" borderId="40" xfId="0" applyNumberFormat="1" applyFont="1" applyFill="1" applyBorder="1" applyAlignment="1">
      <alignment horizontal="center" vertical="center"/>
    </xf>
    <xf numFmtId="1" fontId="13" fillId="0" borderId="34" xfId="0" applyNumberFormat="1" applyFont="1" applyFill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17" fontId="13" fillId="0" borderId="41" xfId="0" applyNumberFormat="1" applyFont="1" applyFill="1" applyBorder="1" applyAlignment="1">
      <alignment horizontal="left" vertical="center"/>
    </xf>
    <xf numFmtId="2" fontId="13" fillId="0" borderId="42" xfId="0" applyNumberFormat="1" applyFont="1" applyFill="1" applyBorder="1" applyAlignment="1">
      <alignment horizontal="center" vertical="center"/>
    </xf>
    <xf numFmtId="17" fontId="13" fillId="0" borderId="16" xfId="0" applyNumberFormat="1" applyFont="1" applyFill="1" applyBorder="1" applyAlignment="1">
      <alignment horizontal="left" vertical="center"/>
    </xf>
    <xf numFmtId="2" fontId="13" fillId="0" borderId="43" xfId="0" applyNumberFormat="1" applyFont="1" applyFill="1" applyBorder="1" applyAlignment="1">
      <alignment horizontal="center" vertical="center"/>
    </xf>
    <xf numFmtId="1" fontId="13" fillId="0" borderId="4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/>
    </xf>
    <xf numFmtId="2" fontId="13" fillId="0" borderId="38" xfId="0" applyNumberFormat="1" applyFont="1" applyFill="1" applyBorder="1" applyAlignment="1">
      <alignment horizontal="center" vertical="center"/>
    </xf>
    <xf numFmtId="1" fontId="13" fillId="0" borderId="4" xfId="0" applyNumberFormat="1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0" fillId="0" borderId="0" xfId="0" applyNumberFormat="1" applyFont="1" applyBorder="1" applyAlignment="1">
      <alignment horizontal="center" vertical="center"/>
    </xf>
    <xf numFmtId="15" fontId="19" fillId="0" borderId="0" xfId="0" applyNumberFormat="1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" fontId="15" fillId="3" borderId="8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2" borderId="14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1" fontId="16" fillId="0" borderId="15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2" fillId="0" borderId="0" xfId="3" applyFont="1"/>
    <xf numFmtId="0" fontId="43" fillId="0" borderId="0" xfId="3" applyFont="1" applyFill="1" applyAlignment="1">
      <alignment horizontal="centerContinuous"/>
    </xf>
    <xf numFmtId="0" fontId="37" fillId="0" borderId="0" xfId="3" applyFont="1" applyFill="1" applyAlignment="1">
      <alignment horizontal="centerContinuous"/>
    </xf>
    <xf numFmtId="0" fontId="37" fillId="0" borderId="0" xfId="3" applyFont="1"/>
    <xf numFmtId="0" fontId="44" fillId="0" borderId="0" xfId="3" applyFont="1"/>
    <xf numFmtId="0" fontId="45" fillId="0" borderId="0" xfId="3" applyFont="1" applyFill="1" applyAlignment="1">
      <alignment horizontal="center" vertical="center"/>
    </xf>
    <xf numFmtId="0" fontId="46" fillId="0" borderId="0" xfId="3" applyFont="1" applyFill="1" applyAlignment="1">
      <alignment horizontal="center" vertical="center"/>
    </xf>
    <xf numFmtId="0" fontId="47" fillId="0" borderId="0" xfId="3" applyFont="1" applyAlignment="1">
      <alignment horizontal="center" vertical="center"/>
    </xf>
    <xf numFmtId="0" fontId="48" fillId="0" borderId="0" xfId="3" applyFont="1" applyFill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9" fillId="0" borderId="0" xfId="3" applyFont="1" applyAlignment="1">
      <alignment horizontal="center" vertical="center"/>
    </xf>
    <xf numFmtId="0" fontId="4" fillId="0" borderId="0" xfId="3" applyFont="1" applyFill="1"/>
    <xf numFmtId="0" fontId="4" fillId="0" borderId="0" xfId="3" applyFont="1"/>
    <xf numFmtId="0" fontId="42" fillId="0" borderId="0" xfId="3" applyFont="1" applyFill="1"/>
    <xf numFmtId="0" fontId="14" fillId="0" borderId="0" xfId="3" applyFont="1" applyFill="1" applyAlignment="1">
      <alignment horizontal="left" vertical="center"/>
    </xf>
    <xf numFmtId="0" fontId="9" fillId="0" borderId="1" xfId="3" applyFont="1" applyFill="1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/>
    </xf>
    <xf numFmtId="0" fontId="9" fillId="0" borderId="38" xfId="3" applyFont="1" applyFill="1" applyBorder="1" applyAlignment="1">
      <alignment horizontal="center" vertical="center"/>
    </xf>
    <xf numFmtId="0" fontId="9" fillId="0" borderId="4" xfId="3" applyFont="1" applyFill="1" applyBorder="1" applyAlignment="1">
      <alignment horizontal="center" vertical="center"/>
    </xf>
    <xf numFmtId="0" fontId="39" fillId="0" borderId="27" xfId="3" applyFont="1" applyFill="1" applyBorder="1" applyAlignment="1">
      <alignment horizontal="left" vertical="center"/>
    </xf>
    <xf numFmtId="2" fontId="39" fillId="0" borderId="45" xfId="3" applyNumberFormat="1" applyFont="1" applyFill="1" applyBorder="1" applyAlignment="1">
      <alignment horizontal="center" vertical="center"/>
    </xf>
    <xf numFmtId="2" fontId="39" fillId="0" borderId="46" xfId="3" applyNumberFormat="1" applyFont="1" applyFill="1" applyBorder="1" applyAlignment="1">
      <alignment horizontal="center" vertical="center"/>
    </xf>
    <xf numFmtId="1" fontId="39" fillId="0" borderId="28" xfId="3" applyNumberFormat="1" applyFont="1" applyFill="1" applyBorder="1" applyAlignment="1">
      <alignment horizontal="center" vertical="center"/>
    </xf>
    <xf numFmtId="0" fontId="18" fillId="2" borderId="47" xfId="3" applyFont="1" applyFill="1" applyBorder="1" applyAlignment="1">
      <alignment horizontal="left" vertical="center"/>
    </xf>
    <xf numFmtId="2" fontId="18" fillId="2" borderId="48" xfId="3" applyNumberFormat="1" applyFont="1" applyFill="1" applyBorder="1" applyAlignment="1">
      <alignment horizontal="center" vertical="center"/>
    </xf>
    <xf numFmtId="2" fontId="18" fillId="2" borderId="49" xfId="3" applyNumberFormat="1" applyFont="1" applyFill="1" applyBorder="1" applyAlignment="1">
      <alignment horizontal="center" vertical="center"/>
    </xf>
    <xf numFmtId="2" fontId="18" fillId="2" borderId="50" xfId="3" applyNumberFormat="1" applyFont="1" applyFill="1" applyBorder="1" applyAlignment="1">
      <alignment horizontal="center" vertical="center"/>
    </xf>
    <xf numFmtId="1" fontId="18" fillId="2" borderId="47" xfId="3" applyNumberFormat="1" applyFont="1" applyFill="1" applyBorder="1" applyAlignment="1">
      <alignment horizontal="center" vertical="center"/>
    </xf>
    <xf numFmtId="0" fontId="17" fillId="0" borderId="0" xfId="3" applyFont="1"/>
    <xf numFmtId="17" fontId="14" fillId="0" borderId="15" xfId="3" applyNumberFormat="1" applyFont="1" applyFill="1" applyBorder="1" applyAlignment="1">
      <alignment horizontal="left" vertical="center"/>
    </xf>
    <xf numFmtId="2" fontId="14" fillId="0" borderId="32" xfId="3" applyNumberFormat="1" applyFont="1" applyFill="1" applyBorder="1" applyAlignment="1">
      <alignment horizontal="center" vertical="center"/>
    </xf>
    <xf numFmtId="2" fontId="14" fillId="0" borderId="33" xfId="3" applyNumberFormat="1" applyFont="1" applyFill="1" applyBorder="1" applyAlignment="1">
      <alignment horizontal="center" vertical="center"/>
    </xf>
    <xf numFmtId="2" fontId="14" fillId="0" borderId="12" xfId="3" applyNumberFormat="1" applyFont="1" applyFill="1" applyBorder="1" applyAlignment="1">
      <alignment horizontal="center" vertical="center"/>
    </xf>
    <xf numFmtId="1" fontId="14" fillId="0" borderId="13" xfId="3" applyNumberFormat="1" applyFont="1" applyFill="1" applyBorder="1" applyAlignment="1">
      <alignment horizontal="center" vertical="center"/>
    </xf>
    <xf numFmtId="17" fontId="14" fillId="0" borderId="34" xfId="3" applyNumberFormat="1" applyFont="1" applyFill="1" applyBorder="1" applyAlignment="1">
      <alignment horizontal="left" vertical="center"/>
    </xf>
    <xf numFmtId="2" fontId="14" fillId="0" borderId="35" xfId="3" applyNumberFormat="1" applyFont="1" applyFill="1" applyBorder="1" applyAlignment="1">
      <alignment horizontal="center" vertical="center"/>
    </xf>
    <xf numFmtId="2" fontId="14" fillId="0" borderId="18" xfId="3" applyNumberFormat="1" applyFont="1" applyFill="1" applyBorder="1" applyAlignment="1">
      <alignment horizontal="center" vertical="center"/>
    </xf>
    <xf numFmtId="2" fontId="14" fillId="0" borderId="19" xfId="3" applyNumberFormat="1" applyFont="1" applyFill="1" applyBorder="1" applyAlignment="1">
      <alignment horizontal="center" vertical="center"/>
    </xf>
    <xf numFmtId="1" fontId="14" fillId="0" borderId="20" xfId="3" applyNumberFormat="1" applyFont="1" applyFill="1" applyBorder="1" applyAlignment="1">
      <alignment horizontal="center" vertical="center"/>
    </xf>
    <xf numFmtId="17" fontId="14" fillId="0" borderId="44" xfId="3" applyNumberFormat="1" applyFont="1" applyFill="1" applyBorder="1" applyAlignment="1">
      <alignment horizontal="left" vertical="center"/>
    </xf>
    <xf numFmtId="2" fontId="14" fillId="0" borderId="37" xfId="3" applyNumberFormat="1" applyFont="1" applyFill="1" applyBorder="1" applyAlignment="1">
      <alignment horizontal="center" vertical="center"/>
    </xf>
    <xf numFmtId="2" fontId="14" fillId="0" borderId="22" xfId="3" applyNumberFormat="1" applyFont="1" applyFill="1" applyBorder="1" applyAlignment="1">
      <alignment horizontal="center" vertical="center"/>
    </xf>
    <xf numFmtId="2" fontId="14" fillId="0" borderId="36" xfId="3" applyNumberFormat="1" applyFont="1" applyFill="1" applyBorder="1" applyAlignment="1">
      <alignment horizontal="center" vertical="center"/>
    </xf>
    <xf numFmtId="1" fontId="14" fillId="0" borderId="24" xfId="3" applyNumberFormat="1" applyFont="1" applyFill="1" applyBorder="1" applyAlignment="1">
      <alignment horizontal="center" vertical="center"/>
    </xf>
    <xf numFmtId="0" fontId="14" fillId="0" borderId="4" xfId="3" applyFont="1" applyFill="1" applyBorder="1" applyAlignment="1">
      <alignment horizontal="left" vertical="center"/>
    </xf>
    <xf numFmtId="2" fontId="14" fillId="0" borderId="5" xfId="3" applyNumberFormat="1" applyFont="1" applyFill="1" applyBorder="1" applyAlignment="1">
      <alignment horizontal="center" vertical="center"/>
    </xf>
    <xf numFmtId="2" fontId="14" fillId="0" borderId="2" xfId="3" applyNumberFormat="1" applyFont="1" applyFill="1" applyBorder="1" applyAlignment="1">
      <alignment horizontal="center" vertical="center"/>
    </xf>
    <xf numFmtId="2" fontId="14" fillId="0" borderId="38" xfId="3" applyNumberFormat="1" applyFont="1" applyFill="1" applyBorder="1" applyAlignment="1">
      <alignment horizontal="center" vertical="center"/>
    </xf>
    <xf numFmtId="1" fontId="14" fillId="0" borderId="4" xfId="3" applyNumberFormat="1" applyFont="1" applyFill="1" applyBorder="1" applyAlignment="1">
      <alignment horizontal="center" vertical="center"/>
    </xf>
    <xf numFmtId="0" fontId="4" fillId="4" borderId="0" xfId="3" applyFont="1" applyFill="1"/>
    <xf numFmtId="17" fontId="13" fillId="0" borderId="0" xfId="3" applyNumberFormat="1" applyFont="1" applyFill="1" applyBorder="1" applyAlignment="1">
      <alignment horizontal="left"/>
    </xf>
    <xf numFmtId="2" fontId="13" fillId="0" borderId="0" xfId="3" applyNumberFormat="1" applyFont="1" applyFill="1" applyBorder="1" applyAlignment="1">
      <alignment horizontal="center"/>
    </xf>
    <xf numFmtId="0" fontId="4" fillId="0" borderId="0" xfId="3" applyFont="1" applyFill="1" applyBorder="1"/>
    <xf numFmtId="0" fontId="50" fillId="0" borderId="0" xfId="3" applyFont="1" applyFill="1" applyBorder="1"/>
    <xf numFmtId="0" fontId="42" fillId="0" borderId="0" xfId="3" applyFont="1" applyFill="1" applyBorder="1"/>
    <xf numFmtId="0" fontId="16" fillId="0" borderId="0" xfId="3" applyFont="1" applyFill="1" applyBorder="1"/>
    <xf numFmtId="2" fontId="16" fillId="0" borderId="0" xfId="3" applyNumberFormat="1" applyFont="1" applyFill="1" applyBorder="1" applyAlignment="1">
      <alignment horizontal="center"/>
    </xf>
    <xf numFmtId="2" fontId="4" fillId="0" borderId="0" xfId="3" applyNumberFormat="1" applyFont="1"/>
    <xf numFmtId="2" fontId="42" fillId="0" borderId="0" xfId="3" applyNumberFormat="1" applyFont="1"/>
    <xf numFmtId="0" fontId="13" fillId="0" borderId="0" xfId="3" applyFont="1" applyFill="1"/>
    <xf numFmtId="0" fontId="11" fillId="0" borderId="0" xfId="3" applyFont="1" applyFill="1" applyAlignment="1">
      <alignment horizontal="centerContinuous"/>
    </xf>
    <xf numFmtId="0" fontId="25" fillId="0" borderId="0" xfId="3" applyFont="1" applyFill="1"/>
    <xf numFmtId="0" fontId="42" fillId="0" borderId="46" xfId="3" applyFont="1" applyBorder="1"/>
    <xf numFmtId="0" fontId="37" fillId="0" borderId="0" xfId="3" applyFont="1" applyAlignment="1">
      <alignment vertical="center"/>
    </xf>
    <xf numFmtId="2" fontId="4" fillId="0" borderId="0" xfId="3" applyNumberFormat="1" applyFont="1" applyFill="1" applyBorder="1"/>
    <xf numFmtId="0" fontId="37" fillId="0" borderId="0" xfId="3" applyFont="1" applyFill="1" applyBorder="1" applyAlignment="1">
      <alignment vertical="center"/>
    </xf>
    <xf numFmtId="1" fontId="42" fillId="0" borderId="0" xfId="3" applyNumberFormat="1" applyFont="1"/>
    <xf numFmtId="0" fontId="42" fillId="0" borderId="0" xfId="3" applyFont="1" applyBorder="1"/>
    <xf numFmtId="0" fontId="51" fillId="0" borderId="0" xfId="3" applyFont="1" applyAlignment="1">
      <alignment horizontal="center"/>
    </xf>
    <xf numFmtId="0" fontId="14" fillId="0" borderId="0" xfId="3" applyFont="1" applyFill="1" applyAlignment="1">
      <alignment vertical="center"/>
    </xf>
    <xf numFmtId="0" fontId="52" fillId="0" borderId="0" xfId="3" applyFont="1" applyFill="1" applyBorder="1"/>
    <xf numFmtId="0" fontId="49" fillId="0" borderId="0" xfId="3" applyFont="1" applyFill="1" applyBorder="1"/>
    <xf numFmtId="17" fontId="14" fillId="0" borderId="16" xfId="3" applyNumberFormat="1" applyFont="1" applyFill="1" applyBorder="1" applyAlignment="1">
      <alignment horizontal="left"/>
    </xf>
    <xf numFmtId="2" fontId="14" fillId="0" borderId="1" xfId="3" applyNumberFormat="1" applyFont="1" applyFill="1" applyBorder="1" applyAlignment="1">
      <alignment horizontal="center"/>
    </xf>
    <xf numFmtId="2" fontId="14" fillId="0" borderId="2" xfId="3" applyNumberFormat="1" applyFont="1" applyFill="1" applyBorder="1" applyAlignment="1">
      <alignment horizontal="center"/>
    </xf>
    <xf numFmtId="2" fontId="14" fillId="0" borderId="6" xfId="3" applyNumberFormat="1" applyFont="1" applyFill="1" applyBorder="1" applyAlignment="1">
      <alignment horizontal="center"/>
    </xf>
    <xf numFmtId="17" fontId="14" fillId="0" borderId="51" xfId="3" applyNumberFormat="1" applyFont="1" applyFill="1" applyBorder="1" applyAlignment="1">
      <alignment horizontal="left"/>
    </xf>
    <xf numFmtId="2" fontId="14" fillId="0" borderId="52" xfId="3" applyNumberFormat="1" applyFont="1" applyFill="1" applyBorder="1" applyAlignment="1">
      <alignment horizontal="center"/>
    </xf>
    <xf numFmtId="2" fontId="14" fillId="0" borderId="46" xfId="3" applyNumberFormat="1" applyFont="1" applyFill="1" applyBorder="1" applyAlignment="1">
      <alignment horizontal="center"/>
    </xf>
    <xf numFmtId="2" fontId="14" fillId="0" borderId="53" xfId="3" applyNumberFormat="1" applyFont="1" applyFill="1" applyBorder="1" applyAlignment="1">
      <alignment horizontal="center"/>
    </xf>
    <xf numFmtId="17" fontId="14" fillId="0" borderId="7" xfId="3" applyNumberFormat="1" applyFont="1" applyFill="1" applyBorder="1" applyAlignment="1">
      <alignment horizontal="left"/>
    </xf>
    <xf numFmtId="17" fontId="14" fillId="0" borderId="41" xfId="3" applyNumberFormat="1" applyFont="1" applyFill="1" applyBorder="1" applyAlignment="1">
      <alignment horizontal="left"/>
    </xf>
    <xf numFmtId="2" fontId="14" fillId="0" borderId="42" xfId="3" applyNumberFormat="1" applyFont="1" applyFill="1" applyBorder="1" applyAlignment="1">
      <alignment horizontal="center"/>
    </xf>
    <xf numFmtId="2" fontId="14" fillId="0" borderId="33" xfId="3" applyNumberFormat="1" applyFont="1" applyFill="1" applyBorder="1" applyAlignment="1">
      <alignment horizontal="center"/>
    </xf>
    <xf numFmtId="2" fontId="14" fillId="0" borderId="12" xfId="3" applyNumberFormat="1" applyFont="1" applyFill="1" applyBorder="1" applyAlignment="1">
      <alignment horizontal="center"/>
    </xf>
    <xf numFmtId="2" fontId="14" fillId="0" borderId="17" xfId="3" applyNumberFormat="1" applyFont="1" applyFill="1" applyBorder="1" applyAlignment="1">
      <alignment horizontal="center"/>
    </xf>
    <xf numFmtId="2" fontId="14" fillId="0" borderId="18" xfId="3" applyNumberFormat="1" applyFont="1" applyFill="1" applyBorder="1" applyAlignment="1">
      <alignment horizontal="center"/>
    </xf>
    <xf numFmtId="2" fontId="14" fillId="0" borderId="19" xfId="3" applyNumberFormat="1" applyFont="1" applyFill="1" applyBorder="1" applyAlignment="1">
      <alignment horizontal="center"/>
    </xf>
    <xf numFmtId="2" fontId="14" fillId="0" borderId="16" xfId="3" applyNumberFormat="1" applyFont="1" applyFill="1" applyBorder="1" applyAlignment="1">
      <alignment horizontal="center"/>
    </xf>
    <xf numFmtId="2" fontId="14" fillId="0" borderId="20" xfId="3" applyNumberFormat="1" applyFont="1" applyFill="1" applyBorder="1" applyAlignment="1">
      <alignment horizontal="center"/>
    </xf>
    <xf numFmtId="2" fontId="14" fillId="0" borderId="21" xfId="3" applyNumberFormat="1" applyFont="1" applyFill="1" applyBorder="1" applyAlignment="1">
      <alignment horizontal="center"/>
    </xf>
    <xf numFmtId="2" fontId="14" fillId="0" borderId="22" xfId="3" applyNumberFormat="1" applyFont="1" applyFill="1" applyBorder="1" applyAlignment="1">
      <alignment horizontal="center"/>
    </xf>
    <xf numFmtId="2" fontId="14" fillId="0" borderId="36" xfId="3" applyNumberFormat="1" applyFont="1" applyFill="1" applyBorder="1" applyAlignment="1">
      <alignment horizontal="center"/>
    </xf>
    <xf numFmtId="1" fontId="46" fillId="0" borderId="0" xfId="3" applyNumberFormat="1" applyFont="1"/>
    <xf numFmtId="1" fontId="54" fillId="0" borderId="0" xfId="3" applyNumberFormat="1" applyFont="1"/>
    <xf numFmtId="0" fontId="11" fillId="0" borderId="1" xfId="3" applyFont="1" applyFill="1" applyBorder="1" applyAlignment="1">
      <alignment horizontal="center"/>
    </xf>
    <xf numFmtId="0" fontId="11" fillId="0" borderId="2" xfId="3" applyFont="1" applyFill="1" applyBorder="1" applyAlignment="1">
      <alignment horizontal="center"/>
    </xf>
    <xf numFmtId="0" fontId="11" fillId="0" borderId="38" xfId="3" applyFont="1" applyFill="1" applyBorder="1" applyAlignment="1">
      <alignment horizontal="center"/>
    </xf>
    <xf numFmtId="0" fontId="11" fillId="0" borderId="4" xfId="3" applyFont="1" applyFill="1" applyBorder="1" applyAlignment="1">
      <alignment horizontal="center"/>
    </xf>
    <xf numFmtId="0" fontId="11" fillId="0" borderId="54" xfId="3" applyFont="1" applyFill="1" applyBorder="1" applyAlignment="1">
      <alignment horizontal="center"/>
    </xf>
    <xf numFmtId="0" fontId="11" fillId="0" borderId="55" xfId="3" applyFont="1" applyFill="1" applyBorder="1" applyAlignment="1">
      <alignment horizontal="center"/>
    </xf>
    <xf numFmtId="0" fontId="11" fillId="0" borderId="56" xfId="3" applyFont="1" applyFill="1" applyBorder="1" applyAlignment="1">
      <alignment horizontal="center"/>
    </xf>
    <xf numFmtId="0" fontId="11" fillId="0" borderId="3" xfId="3" applyFont="1" applyFill="1" applyBorder="1" applyAlignment="1">
      <alignment horizontal="center"/>
    </xf>
    <xf numFmtId="0" fontId="11" fillId="0" borderId="27" xfId="3" applyFont="1" applyFill="1" applyBorder="1" applyAlignment="1">
      <alignment horizontal="center"/>
    </xf>
    <xf numFmtId="0" fontId="15" fillId="0" borderId="4" xfId="3" applyFont="1" applyFill="1" applyBorder="1"/>
    <xf numFmtId="2" fontId="13" fillId="0" borderId="5" xfId="3" applyNumberFormat="1" applyFont="1" applyFill="1" applyBorder="1" applyAlignment="1">
      <alignment horizontal="center"/>
    </xf>
    <xf numFmtId="2" fontId="13" fillId="0" borderId="2" xfId="3" applyNumberFormat="1" applyFont="1" applyFill="1" applyBorder="1" applyAlignment="1">
      <alignment horizontal="center"/>
    </xf>
    <xf numFmtId="2" fontId="13" fillId="0" borderId="38" xfId="3" applyNumberFormat="1" applyFont="1" applyFill="1" applyBorder="1" applyAlignment="1">
      <alignment horizontal="center"/>
    </xf>
    <xf numFmtId="1" fontId="13" fillId="0" borderId="4" xfId="3" applyNumberFormat="1" applyFont="1" applyFill="1" applyBorder="1" applyAlignment="1">
      <alignment horizontal="center"/>
    </xf>
    <xf numFmtId="0" fontId="15" fillId="0" borderId="1" xfId="3" applyFont="1" applyFill="1" applyBorder="1"/>
    <xf numFmtId="2" fontId="13" fillId="0" borderId="1" xfId="3" applyNumberFormat="1" applyFont="1" applyFill="1" applyBorder="1" applyAlignment="1">
      <alignment horizontal="center"/>
    </xf>
    <xf numFmtId="2" fontId="13" fillId="0" borderId="6" xfId="3" applyNumberFormat="1" applyFont="1" applyFill="1" applyBorder="1" applyAlignment="1">
      <alignment horizontal="center"/>
    </xf>
    <xf numFmtId="0" fontId="55" fillId="0" borderId="4" xfId="3" applyFont="1" applyFill="1" applyBorder="1"/>
    <xf numFmtId="2" fontId="55" fillId="0" borderId="5" xfId="3" applyNumberFormat="1" applyFont="1" applyFill="1" applyBorder="1" applyAlignment="1">
      <alignment horizontal="center"/>
    </xf>
    <xf numFmtId="2" fontId="55" fillId="0" borderId="2" xfId="3" applyNumberFormat="1" applyFont="1" applyFill="1" applyBorder="1" applyAlignment="1">
      <alignment horizontal="center"/>
    </xf>
    <xf numFmtId="2" fontId="55" fillId="0" borderId="38" xfId="3" applyNumberFormat="1" applyFont="1" applyFill="1" applyBorder="1" applyAlignment="1">
      <alignment horizontal="center"/>
    </xf>
    <xf numFmtId="1" fontId="55" fillId="0" borderId="4" xfId="3" applyNumberFormat="1" applyFont="1" applyFill="1" applyBorder="1" applyAlignment="1">
      <alignment horizontal="center"/>
    </xf>
    <xf numFmtId="17" fontId="13" fillId="0" borderId="15" xfId="3" applyNumberFormat="1" applyFont="1" applyFill="1" applyBorder="1" applyAlignment="1">
      <alignment horizontal="left"/>
    </xf>
    <xf numFmtId="2" fontId="13" fillId="0" borderId="32" xfId="3" applyNumberFormat="1" applyFont="1" applyFill="1" applyBorder="1" applyAlignment="1">
      <alignment horizontal="center"/>
    </xf>
    <xf numFmtId="2" fontId="13" fillId="0" borderId="33" xfId="3" applyNumberFormat="1" applyFont="1" applyFill="1" applyBorder="1" applyAlignment="1">
      <alignment horizontal="center"/>
    </xf>
    <xf numFmtId="2" fontId="13" fillId="0" borderId="39" xfId="3" applyNumberFormat="1" applyFont="1" applyFill="1" applyBorder="1" applyAlignment="1">
      <alignment horizontal="center"/>
    </xf>
    <xf numFmtId="1" fontId="13" fillId="0" borderId="15" xfId="3" applyNumberFormat="1" applyFont="1" applyFill="1" applyBorder="1" applyAlignment="1">
      <alignment horizontal="center"/>
    </xf>
    <xf numFmtId="17" fontId="13" fillId="0" borderId="42" xfId="3" applyNumberFormat="1" applyFont="1" applyFill="1" applyBorder="1" applyAlignment="1">
      <alignment horizontal="left"/>
    </xf>
    <xf numFmtId="2" fontId="13" fillId="0" borderId="42" xfId="3" applyNumberFormat="1" applyFont="1" applyFill="1" applyBorder="1" applyAlignment="1">
      <alignment horizontal="center"/>
    </xf>
    <xf numFmtId="2" fontId="13" fillId="0" borderId="12" xfId="3" applyNumberFormat="1" applyFont="1" applyFill="1" applyBorder="1" applyAlignment="1">
      <alignment horizontal="center"/>
    </xf>
    <xf numFmtId="17" fontId="13" fillId="0" borderId="34" xfId="3" applyNumberFormat="1" applyFont="1" applyFill="1" applyBorder="1" applyAlignment="1">
      <alignment horizontal="left"/>
    </xf>
    <xf numFmtId="2" fontId="13" fillId="0" borderId="35" xfId="3" applyNumberFormat="1" applyFont="1" applyFill="1" applyBorder="1" applyAlignment="1">
      <alignment horizontal="center"/>
    </xf>
    <xf numFmtId="2" fontId="13" fillId="0" borderId="18" xfId="3" applyNumberFormat="1" applyFont="1" applyFill="1" applyBorder="1" applyAlignment="1">
      <alignment horizontal="center"/>
    </xf>
    <xf numFmtId="2" fontId="13" fillId="0" borderId="40" xfId="3" applyNumberFormat="1" applyFont="1" applyFill="1" applyBorder="1" applyAlignment="1">
      <alignment horizontal="center"/>
    </xf>
    <xf numFmtId="1" fontId="13" fillId="0" borderId="34" xfId="3" applyNumberFormat="1" applyFont="1" applyFill="1" applyBorder="1" applyAlignment="1">
      <alignment horizontal="center"/>
    </xf>
    <xf numFmtId="17" fontId="13" fillId="0" borderId="17" xfId="3" applyNumberFormat="1" applyFont="1" applyFill="1" applyBorder="1" applyAlignment="1">
      <alignment horizontal="left"/>
    </xf>
    <xf numFmtId="17" fontId="13" fillId="0" borderId="44" xfId="3" applyNumberFormat="1" applyFont="1" applyFill="1" applyBorder="1" applyAlignment="1">
      <alignment horizontal="left"/>
    </xf>
    <xf numFmtId="2" fontId="13" fillId="0" borderId="37" xfId="3" applyNumberFormat="1" applyFont="1" applyFill="1" applyBorder="1" applyAlignment="1">
      <alignment horizontal="center"/>
    </xf>
    <xf numFmtId="2" fontId="13" fillId="0" borderId="22" xfId="3" applyNumberFormat="1" applyFont="1" applyFill="1" applyBorder="1" applyAlignment="1">
      <alignment horizontal="center"/>
    </xf>
    <xf numFmtId="2" fontId="13" fillId="0" borderId="43" xfId="3" applyNumberFormat="1" applyFont="1" applyFill="1" applyBorder="1" applyAlignment="1">
      <alignment horizontal="center"/>
    </xf>
    <xf numFmtId="1" fontId="13" fillId="0" borderId="44" xfId="3" applyNumberFormat="1" applyFont="1" applyFill="1" applyBorder="1" applyAlignment="1">
      <alignment horizontal="center"/>
    </xf>
    <xf numFmtId="17" fontId="13" fillId="0" borderId="21" xfId="3" applyNumberFormat="1" applyFont="1" applyFill="1" applyBorder="1" applyAlignment="1">
      <alignment horizontal="left"/>
    </xf>
    <xf numFmtId="2" fontId="13" fillId="0" borderId="52" xfId="3" applyNumberFormat="1" applyFont="1" applyFill="1" applyBorder="1" applyAlignment="1">
      <alignment horizontal="center"/>
    </xf>
    <xf numFmtId="2" fontId="13" fillId="0" borderId="46" xfId="3" applyNumberFormat="1" applyFont="1" applyFill="1" applyBorder="1" applyAlignment="1">
      <alignment horizontal="center"/>
    </xf>
    <xf numFmtId="2" fontId="13" fillId="0" borderId="53" xfId="3" applyNumberFormat="1" applyFont="1" applyFill="1" applyBorder="1" applyAlignment="1">
      <alignment horizontal="center"/>
    </xf>
    <xf numFmtId="1" fontId="13" fillId="0" borderId="28" xfId="3" applyNumberFormat="1" applyFont="1" applyFill="1" applyBorder="1" applyAlignment="1">
      <alignment horizontal="center"/>
    </xf>
    <xf numFmtId="0" fontId="13" fillId="4" borderId="4" xfId="3" applyFont="1" applyFill="1" applyBorder="1"/>
    <xf numFmtId="0" fontId="13" fillId="4" borderId="1" xfId="3" applyFont="1" applyFill="1" applyBorder="1"/>
    <xf numFmtId="0" fontId="15" fillId="0" borderId="7" xfId="3" applyFont="1" applyFill="1" applyBorder="1"/>
    <xf numFmtId="17" fontId="13" fillId="0" borderId="41" xfId="3" applyNumberFormat="1" applyFont="1" applyFill="1" applyBorder="1" applyAlignment="1">
      <alignment horizontal="left"/>
    </xf>
    <xf numFmtId="2" fontId="13" fillId="4" borderId="2" xfId="3" applyNumberFormat="1" applyFont="1" applyFill="1" applyBorder="1" applyAlignment="1">
      <alignment horizontal="center"/>
    </xf>
    <xf numFmtId="2" fontId="13" fillId="4" borderId="6" xfId="3" applyNumberFormat="1" applyFont="1" applyFill="1" applyBorder="1" applyAlignment="1">
      <alignment horizontal="center"/>
    </xf>
    <xf numFmtId="1" fontId="13" fillId="4" borderId="4" xfId="3" applyNumberFormat="1" applyFont="1" applyFill="1" applyBorder="1" applyAlignment="1">
      <alignment horizontal="center"/>
    </xf>
    <xf numFmtId="17" fontId="13" fillId="0" borderId="16" xfId="3" applyNumberFormat="1" applyFont="1" applyFill="1" applyBorder="1" applyAlignment="1">
      <alignment horizontal="left"/>
    </xf>
    <xf numFmtId="17" fontId="13" fillId="0" borderId="51" xfId="3" applyNumberFormat="1" applyFont="1" applyFill="1" applyBorder="1" applyAlignment="1">
      <alignment horizontal="left"/>
    </xf>
    <xf numFmtId="2" fontId="13" fillId="4" borderId="38" xfId="3" applyNumberFormat="1" applyFont="1" applyFill="1" applyBorder="1" applyAlignment="1">
      <alignment horizontal="center"/>
    </xf>
    <xf numFmtId="0" fontId="3" fillId="0" borderId="0" xfId="3" applyFont="1" applyFill="1" applyAlignment="1">
      <alignment vertical="center"/>
    </xf>
    <xf numFmtId="0" fontId="3" fillId="0" borderId="0" xfId="3" applyFont="1" applyFill="1" applyAlignment="1"/>
    <xf numFmtId="0" fontId="43" fillId="0" borderId="0" xfId="3" applyFont="1" applyFill="1" applyAlignment="1">
      <alignment horizontal="centerContinuous" vertical="center"/>
    </xf>
    <xf numFmtId="0" fontId="4" fillId="0" borderId="27" xfId="3" applyFont="1" applyBorder="1" applyAlignment="1">
      <alignment horizontal="center" vertical="center"/>
    </xf>
    <xf numFmtId="0" fontId="9" fillId="0" borderId="28" xfId="3" applyFont="1" applyBorder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4" fillId="0" borderId="28" xfId="3" applyFont="1" applyBorder="1" applyAlignment="1">
      <alignment horizontal="center" vertical="center"/>
    </xf>
    <xf numFmtId="0" fontId="37" fillId="0" borderId="0" xfId="3" applyFont="1" applyFill="1" applyAlignment="1">
      <alignment horizontal="left" vertical="center"/>
    </xf>
    <xf numFmtId="0" fontId="37" fillId="0" borderId="0" xfId="3" applyFont="1" applyFill="1" applyAlignment="1">
      <alignment horizontal="center" vertical="center"/>
    </xf>
    <xf numFmtId="0" fontId="9" fillId="0" borderId="0" xfId="3" applyFont="1" applyFill="1" applyAlignment="1">
      <alignment horizontal="left" vertical="center"/>
    </xf>
    <xf numFmtId="1" fontId="15" fillId="3" borderId="8" xfId="3" applyNumberFormat="1" applyFont="1" applyFill="1" applyBorder="1" applyAlignment="1">
      <alignment horizontal="center" vertical="center"/>
    </xf>
    <xf numFmtId="0" fontId="17" fillId="0" borderId="28" xfId="3" applyFont="1" applyBorder="1" applyAlignment="1">
      <alignment horizontal="center" vertical="center"/>
    </xf>
    <xf numFmtId="0" fontId="40" fillId="0" borderId="0" xfId="3" applyFont="1" applyFill="1" applyAlignment="1">
      <alignment horizontal="center" vertical="center"/>
    </xf>
    <xf numFmtId="2" fontId="19" fillId="0" borderId="28" xfId="3" applyNumberFormat="1" applyFont="1" applyBorder="1" applyAlignment="1">
      <alignment horizontal="center" vertical="center"/>
    </xf>
    <xf numFmtId="2" fontId="19" fillId="0" borderId="0" xfId="3" applyNumberFormat="1" applyFont="1" applyAlignment="1">
      <alignment horizontal="center" vertical="center"/>
    </xf>
    <xf numFmtId="2" fontId="40" fillId="0" borderId="0" xfId="3" applyNumberFormat="1" applyFont="1" applyFill="1" applyBorder="1" applyAlignment="1">
      <alignment horizontal="left" vertical="center"/>
    </xf>
    <xf numFmtId="2" fontId="40" fillId="0" borderId="0" xfId="3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left" vertical="center"/>
    </xf>
    <xf numFmtId="2" fontId="18" fillId="0" borderId="0" xfId="3" applyNumberFormat="1" applyFont="1" applyFill="1" applyBorder="1" applyAlignment="1">
      <alignment horizontal="left" vertical="center"/>
    </xf>
    <xf numFmtId="17" fontId="41" fillId="0" borderId="0" xfId="3" applyNumberFormat="1" applyFont="1" applyFill="1" applyBorder="1" applyAlignment="1">
      <alignment horizontal="left" vertical="center"/>
    </xf>
    <xf numFmtId="2" fontId="41" fillId="0" borderId="0" xfId="3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left" vertical="center"/>
    </xf>
    <xf numFmtId="2" fontId="14" fillId="0" borderId="0" xfId="3" applyNumberFormat="1" applyFont="1" applyFill="1" applyBorder="1" applyAlignment="1">
      <alignment horizontal="left" vertical="center"/>
    </xf>
    <xf numFmtId="0" fontId="4" fillId="0" borderId="28" xfId="3" applyFont="1" applyFill="1" applyBorder="1" applyAlignment="1">
      <alignment horizontal="center" vertical="center"/>
    </xf>
    <xf numFmtId="0" fontId="40" fillId="0" borderId="0" xfId="3" applyFont="1" applyFill="1" applyBorder="1" applyAlignment="1">
      <alignment horizontal="left" vertical="center"/>
    </xf>
    <xf numFmtId="1" fontId="40" fillId="0" borderId="0" xfId="3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7" fillId="0" borderId="0" xfId="3" applyFont="1" applyAlignment="1">
      <alignment horizontal="left" vertical="center" readingOrder="1"/>
    </xf>
    <xf numFmtId="0" fontId="37" fillId="0" borderId="0" xfId="3" applyFont="1" applyAlignment="1">
      <alignment horizontal="center" vertical="center"/>
    </xf>
    <xf numFmtId="2" fontId="9" fillId="0" borderId="0" xfId="3" applyNumberFormat="1" applyFont="1" applyFill="1" applyAlignment="1">
      <alignment horizontal="center" vertical="center"/>
    </xf>
    <xf numFmtId="0" fontId="40" fillId="0" borderId="0" xfId="3" applyFont="1" applyAlignment="1">
      <alignment horizontal="center" vertical="center"/>
    </xf>
    <xf numFmtId="0" fontId="18" fillId="0" borderId="0" xfId="3" applyFont="1" applyFill="1" applyAlignment="1">
      <alignment horizontal="center" vertical="center"/>
    </xf>
    <xf numFmtId="2" fontId="18" fillId="0" borderId="28" xfId="3" applyNumberFormat="1" applyFont="1" applyFill="1" applyBorder="1" applyAlignment="1">
      <alignment horizontal="center" vertical="center"/>
    </xf>
    <xf numFmtId="0" fontId="18" fillId="0" borderId="0" xfId="3" applyFont="1" applyAlignment="1">
      <alignment horizontal="left" vertical="center"/>
    </xf>
    <xf numFmtId="17" fontId="13" fillId="0" borderId="0" xfId="3" applyNumberFormat="1" applyFont="1" applyFill="1" applyBorder="1" applyAlignment="1">
      <alignment horizontal="left" vertical="center"/>
    </xf>
    <xf numFmtId="2" fontId="13" fillId="0" borderId="0" xfId="3" applyNumberFormat="1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3" fillId="0" borderId="0" xfId="3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1" fontId="4" fillId="0" borderId="0" xfId="3" applyNumberFormat="1" applyFont="1" applyAlignment="1">
      <alignment horizontal="center" vertical="center"/>
    </xf>
    <xf numFmtId="17" fontId="13" fillId="0" borderId="17" xfId="3" applyNumberFormat="1" applyFont="1" applyFill="1" applyBorder="1" applyAlignment="1">
      <alignment horizontal="left" vertical="center"/>
    </xf>
    <xf numFmtId="17" fontId="13" fillId="0" borderId="21" xfId="3" applyNumberFormat="1" applyFont="1" applyFill="1" applyBorder="1" applyAlignment="1">
      <alignment horizontal="left" vertical="center"/>
    </xf>
    <xf numFmtId="0" fontId="13" fillId="0" borderId="1" xfId="3" applyFont="1" applyFill="1" applyBorder="1" applyAlignment="1">
      <alignment horizontal="left" vertical="center"/>
    </xf>
    <xf numFmtId="0" fontId="9" fillId="0" borderId="54" xfId="3" applyFont="1" applyFill="1" applyBorder="1" applyAlignment="1">
      <alignment horizontal="center" vertical="center"/>
    </xf>
    <xf numFmtId="0" fontId="9" fillId="0" borderId="55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39" fillId="0" borderId="9" xfId="3" applyFont="1" applyFill="1" applyBorder="1" applyAlignment="1">
      <alignment horizontal="left" vertical="center"/>
    </xf>
    <xf numFmtId="2" fontId="39" fillId="0" borderId="10" xfId="3" applyNumberFormat="1" applyFont="1" applyFill="1" applyBorder="1" applyAlignment="1">
      <alignment horizontal="center" vertical="center"/>
    </xf>
    <xf numFmtId="2" fontId="39" fillId="0" borderId="11" xfId="3" applyNumberFormat="1" applyFont="1" applyFill="1" applyBorder="1" applyAlignment="1">
      <alignment horizontal="center" vertical="center"/>
    </xf>
    <xf numFmtId="1" fontId="39" fillId="0" borderId="14" xfId="3" applyNumberFormat="1" applyFont="1" applyFill="1" applyBorder="1" applyAlignment="1">
      <alignment horizontal="center" vertical="center"/>
    </xf>
    <xf numFmtId="0" fontId="21" fillId="0" borderId="0" xfId="3" applyFont="1" applyAlignment="1">
      <alignment horizontal="left" vertical="center"/>
    </xf>
    <xf numFmtId="0" fontId="18" fillId="2" borderId="57" xfId="3" applyFont="1" applyFill="1" applyBorder="1" applyAlignment="1">
      <alignment horizontal="left" vertical="center"/>
    </xf>
    <xf numFmtId="2" fontId="18" fillId="2" borderId="23" xfId="3" applyNumberFormat="1" applyFont="1" applyFill="1" applyBorder="1" applyAlignment="1">
      <alignment horizontal="center" vertical="center"/>
    </xf>
    <xf numFmtId="2" fontId="18" fillId="2" borderId="58" xfId="3" applyNumberFormat="1" applyFont="1" applyFill="1" applyBorder="1" applyAlignment="1">
      <alignment horizontal="center" vertical="center"/>
    </xf>
    <xf numFmtId="1" fontId="18" fillId="2" borderId="29" xfId="3" applyNumberFormat="1" applyFont="1" applyFill="1" applyBorder="1" applyAlignment="1">
      <alignment horizontal="center" vertical="center"/>
    </xf>
    <xf numFmtId="0" fontId="21" fillId="0" borderId="0" xfId="3" applyFont="1" applyAlignment="1">
      <alignment horizontal="left" vertical="center" readingOrder="1"/>
    </xf>
    <xf numFmtId="17" fontId="14" fillId="0" borderId="41" xfId="3" applyNumberFormat="1" applyFont="1" applyFill="1" applyBorder="1" applyAlignment="1">
      <alignment horizontal="left" vertical="center"/>
    </xf>
    <xf numFmtId="2" fontId="14" fillId="0" borderId="42" xfId="3" applyNumberFormat="1" applyFont="1" applyFill="1" applyBorder="1" applyAlignment="1">
      <alignment horizontal="center" vertical="center"/>
    </xf>
    <xf numFmtId="1" fontId="14" fillId="0" borderId="12" xfId="3" applyNumberFormat="1" applyFont="1" applyFill="1" applyBorder="1" applyAlignment="1">
      <alignment horizontal="center" vertical="center"/>
    </xf>
    <xf numFmtId="17" fontId="14" fillId="0" borderId="16" xfId="3" applyNumberFormat="1" applyFont="1" applyFill="1" applyBorder="1" applyAlignment="1">
      <alignment horizontal="left" vertical="center"/>
    </xf>
    <xf numFmtId="2" fontId="14" fillId="0" borderId="17" xfId="3" applyNumberFormat="1" applyFont="1" applyFill="1" applyBorder="1" applyAlignment="1">
      <alignment horizontal="center" vertical="center"/>
    </xf>
    <xf numFmtId="1" fontId="14" fillId="0" borderId="19" xfId="3" applyNumberFormat="1" applyFont="1" applyFill="1" applyBorder="1" applyAlignment="1">
      <alignment horizontal="center" vertical="center"/>
    </xf>
    <xf numFmtId="0" fontId="11" fillId="0" borderId="27" xfId="3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6" fillId="2" borderId="4" xfId="3" applyFont="1" applyFill="1" applyBorder="1" applyAlignment="1">
      <alignment horizontal="left" vertical="center"/>
    </xf>
    <xf numFmtId="2" fontId="16" fillId="2" borderId="5" xfId="3" applyNumberFormat="1" applyFont="1" applyFill="1" applyBorder="1" applyAlignment="1">
      <alignment horizontal="center" vertical="center"/>
    </xf>
    <xf numFmtId="2" fontId="16" fillId="2" borderId="2" xfId="3" applyNumberFormat="1" applyFont="1" applyFill="1" applyBorder="1" applyAlignment="1">
      <alignment horizontal="center" vertical="center"/>
    </xf>
    <xf numFmtId="2" fontId="16" fillId="2" borderId="6" xfId="3" applyNumberFormat="1" applyFont="1" applyFill="1" applyBorder="1" applyAlignment="1">
      <alignment horizontal="center" vertical="center"/>
    </xf>
    <xf numFmtId="1" fontId="16" fillId="2" borderId="4" xfId="3" applyNumberFormat="1" applyFont="1" applyFill="1" applyBorder="1" applyAlignment="1">
      <alignment horizontal="center" vertical="center"/>
    </xf>
    <xf numFmtId="17" fontId="13" fillId="0" borderId="15" xfId="3" applyNumberFormat="1" applyFont="1" applyFill="1" applyBorder="1" applyAlignment="1">
      <alignment horizontal="left" vertical="center"/>
    </xf>
    <xf numFmtId="2" fontId="13" fillId="0" borderId="32" xfId="3" applyNumberFormat="1" applyFont="1" applyFill="1" applyBorder="1" applyAlignment="1">
      <alignment horizontal="center" vertical="center"/>
    </xf>
    <xf numFmtId="2" fontId="13" fillId="0" borderId="33" xfId="3" applyNumberFormat="1" applyFont="1" applyFill="1" applyBorder="1" applyAlignment="1">
      <alignment horizontal="center" vertical="center"/>
    </xf>
    <xf numFmtId="2" fontId="13" fillId="0" borderId="12" xfId="3" applyNumberFormat="1" applyFont="1" applyFill="1" applyBorder="1" applyAlignment="1">
      <alignment horizontal="center" vertical="center"/>
    </xf>
    <xf numFmtId="1" fontId="13" fillId="0" borderId="13" xfId="3" applyNumberFormat="1" applyFont="1" applyFill="1" applyBorder="1" applyAlignment="1">
      <alignment horizontal="center" vertical="center"/>
    </xf>
    <xf numFmtId="17" fontId="13" fillId="0" borderId="34" xfId="3" applyNumberFormat="1" applyFont="1" applyFill="1" applyBorder="1" applyAlignment="1">
      <alignment horizontal="left" vertical="center"/>
    </xf>
    <xf numFmtId="2" fontId="13" fillId="0" borderId="35" xfId="3" applyNumberFormat="1" applyFont="1" applyFill="1" applyBorder="1" applyAlignment="1">
      <alignment horizontal="center" vertical="center"/>
    </xf>
    <xf numFmtId="17" fontId="14" fillId="0" borderId="51" xfId="3" applyNumberFormat="1" applyFont="1" applyFill="1" applyBorder="1" applyAlignment="1">
      <alignment horizontal="left" vertical="center"/>
    </xf>
    <xf numFmtId="2" fontId="14" fillId="0" borderId="21" xfId="3" applyNumberFormat="1" applyFont="1" applyFill="1" applyBorder="1" applyAlignment="1">
      <alignment horizontal="center" vertical="center"/>
    </xf>
    <xf numFmtId="1" fontId="14" fillId="0" borderId="36" xfId="3" applyNumberFormat="1" applyFont="1" applyFill="1" applyBorder="1" applyAlignment="1">
      <alignment horizontal="center" vertical="center"/>
    </xf>
    <xf numFmtId="0" fontId="14" fillId="0" borderId="7" xfId="3" applyFont="1" applyFill="1" applyBorder="1" applyAlignment="1">
      <alignment horizontal="left" vertical="center"/>
    </xf>
    <xf numFmtId="2" fontId="14" fillId="0" borderId="1" xfId="3" applyNumberFormat="1" applyFont="1" applyFill="1" applyBorder="1" applyAlignment="1">
      <alignment horizontal="center" vertical="center"/>
    </xf>
    <xf numFmtId="1" fontId="14" fillId="0" borderId="6" xfId="3" applyNumberFormat="1" applyFont="1" applyFill="1" applyBorder="1" applyAlignment="1">
      <alignment horizontal="center" vertical="center"/>
    </xf>
    <xf numFmtId="17" fontId="14" fillId="0" borderId="0" xfId="3" applyNumberFormat="1" applyFont="1" applyFill="1" applyBorder="1" applyAlignment="1">
      <alignment horizontal="left" vertical="center"/>
    </xf>
    <xf numFmtId="1" fontId="14" fillId="0" borderId="0" xfId="3" applyNumberFormat="1" applyFont="1" applyFill="1" applyBorder="1" applyAlignment="1">
      <alignment horizontal="center" vertical="center"/>
    </xf>
    <xf numFmtId="17" fontId="4" fillId="0" borderId="0" xfId="3" applyNumberFormat="1" applyFont="1" applyFill="1" applyBorder="1" applyAlignment="1">
      <alignment horizontal="left" vertical="center"/>
    </xf>
    <xf numFmtId="2" fontId="4" fillId="0" borderId="0" xfId="3" applyNumberFormat="1" applyFont="1" applyFill="1" applyBorder="1" applyAlignment="1">
      <alignment horizontal="center" vertical="center"/>
    </xf>
    <xf numFmtId="2" fontId="16" fillId="0" borderId="0" xfId="3" applyNumberFormat="1" applyFont="1" applyFill="1" applyBorder="1" applyAlignment="1">
      <alignment horizontal="left" vertical="center"/>
    </xf>
    <xf numFmtId="17" fontId="13" fillId="0" borderId="30" xfId="3" applyNumberFormat="1" applyFont="1" applyFill="1" applyBorder="1" applyAlignment="1">
      <alignment horizontal="left" vertical="center"/>
    </xf>
    <xf numFmtId="2" fontId="13" fillId="0" borderId="37" xfId="3" applyNumberFormat="1" applyFont="1" applyFill="1" applyBorder="1" applyAlignment="1">
      <alignment horizontal="center" vertical="center"/>
    </xf>
    <xf numFmtId="2" fontId="13" fillId="0" borderId="36" xfId="3" applyNumberFormat="1" applyFont="1" applyFill="1" applyBorder="1" applyAlignment="1">
      <alignment horizontal="center" vertical="center"/>
    </xf>
    <xf numFmtId="0" fontId="13" fillId="0" borderId="7" xfId="3" applyFont="1" applyFill="1" applyBorder="1" applyAlignment="1">
      <alignment horizontal="left" vertical="center"/>
    </xf>
    <xf numFmtId="2" fontId="11" fillId="0" borderId="0" xfId="3" applyNumberFormat="1" applyFont="1" applyFill="1" applyBorder="1" applyAlignment="1">
      <alignment horizontal="center" vertical="center"/>
    </xf>
    <xf numFmtId="1" fontId="11" fillId="0" borderId="0" xfId="3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  <xf numFmtId="1" fontId="4" fillId="0" borderId="0" xfId="3" applyNumberFormat="1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left" vertical="center"/>
    </xf>
    <xf numFmtId="2" fontId="15" fillId="0" borderId="5" xfId="3" applyNumberFormat="1" applyFont="1" applyFill="1" applyBorder="1" applyAlignment="1">
      <alignment horizontal="center" vertical="center"/>
    </xf>
    <xf numFmtId="2" fontId="16" fillId="2" borderId="38" xfId="3" applyNumberFormat="1" applyFont="1" applyFill="1" applyBorder="1" applyAlignment="1">
      <alignment horizontal="center" vertical="center"/>
    </xf>
    <xf numFmtId="0" fontId="11" fillId="0" borderId="0" xfId="3" applyFont="1" applyFill="1" applyAlignment="1">
      <alignment horizontal="left" vertical="center"/>
    </xf>
    <xf numFmtId="2" fontId="13" fillId="0" borderId="39" xfId="3" applyNumberFormat="1" applyFont="1" applyFill="1" applyBorder="1" applyAlignment="1">
      <alignment horizontal="center" vertical="center"/>
    </xf>
    <xf numFmtId="1" fontId="13" fillId="0" borderId="15" xfId="3" applyNumberFormat="1" applyFont="1" applyFill="1" applyBorder="1" applyAlignment="1">
      <alignment horizontal="center" vertical="center"/>
    </xf>
    <xf numFmtId="2" fontId="13" fillId="0" borderId="7" xfId="3" applyNumberFormat="1" applyFont="1" applyFill="1" applyBorder="1" applyAlignment="1">
      <alignment horizontal="center" vertical="center"/>
    </xf>
    <xf numFmtId="2" fontId="13" fillId="0" borderId="5" xfId="3" applyNumberFormat="1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2" fontId="13" fillId="0" borderId="40" xfId="3" applyNumberFormat="1" applyFont="1" applyFill="1" applyBorder="1" applyAlignment="1">
      <alignment horizontal="center" vertical="center"/>
    </xf>
    <xf numFmtId="1" fontId="13" fillId="0" borderId="34" xfId="3" applyNumberFormat="1" applyFont="1" applyFill="1" applyBorder="1" applyAlignment="1">
      <alignment horizontal="center" vertical="center"/>
    </xf>
    <xf numFmtId="2" fontId="4" fillId="0" borderId="18" xfId="3" applyNumberFormat="1" applyFont="1" applyBorder="1" applyAlignment="1">
      <alignment horizontal="center" vertical="center"/>
    </xf>
    <xf numFmtId="17" fontId="13" fillId="0" borderId="41" xfId="3" applyNumberFormat="1" applyFont="1" applyFill="1" applyBorder="1" applyAlignment="1">
      <alignment horizontal="left" vertical="center"/>
    </xf>
    <xf numFmtId="2" fontId="13" fillId="0" borderId="42" xfId="3" applyNumberFormat="1" applyFont="1" applyFill="1" applyBorder="1" applyAlignment="1">
      <alignment horizontal="center" vertical="center"/>
    </xf>
    <xf numFmtId="17" fontId="13" fillId="0" borderId="16" xfId="3" applyNumberFormat="1" applyFont="1" applyFill="1" applyBorder="1" applyAlignment="1">
      <alignment horizontal="left" vertical="center"/>
    </xf>
    <xf numFmtId="2" fontId="13" fillId="0" borderId="43" xfId="3" applyNumberFormat="1" applyFont="1" applyFill="1" applyBorder="1" applyAlignment="1">
      <alignment horizontal="center" vertical="center"/>
    </xf>
    <xf numFmtId="1" fontId="13" fillId="0" borderId="44" xfId="3" applyNumberFormat="1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left" vertical="center"/>
    </xf>
    <xf numFmtId="2" fontId="13" fillId="0" borderId="38" xfId="3" applyNumberFormat="1" applyFont="1" applyFill="1" applyBorder="1" applyAlignment="1">
      <alignment horizontal="center" vertical="center"/>
    </xf>
    <xf numFmtId="1" fontId="13" fillId="0" borderId="4" xfId="3" applyNumberFormat="1" applyFont="1" applyFill="1" applyBorder="1" applyAlignment="1">
      <alignment horizontal="center" vertical="center"/>
    </xf>
    <xf numFmtId="0" fontId="15" fillId="0" borderId="0" xfId="3" applyFont="1" applyFill="1" applyBorder="1"/>
    <xf numFmtId="0" fontId="56" fillId="0" borderId="0" xfId="3" applyFont="1" applyBorder="1" applyAlignment="1"/>
    <xf numFmtId="0" fontId="56" fillId="0" borderId="0" xfId="3" applyFont="1" applyAlignment="1"/>
    <xf numFmtId="0" fontId="0" fillId="0" borderId="0" xfId="0" applyAlignment="1"/>
    <xf numFmtId="2" fontId="15" fillId="0" borderId="18" xfId="3" applyNumberFormat="1" applyFont="1" applyFill="1" applyBorder="1" applyAlignment="1">
      <alignment horizontal="center" vertical="center"/>
    </xf>
    <xf numFmtId="17" fontId="13" fillId="0" borderId="34" xfId="3" applyNumberFormat="1" applyFont="1" applyFill="1" applyBorder="1" applyAlignment="1">
      <alignment horizontal="center" vertical="center"/>
    </xf>
    <xf numFmtId="17" fontId="13" fillId="0" borderId="30" xfId="3" applyNumberFormat="1" applyFont="1" applyFill="1" applyBorder="1" applyAlignment="1">
      <alignment horizontal="center" vertical="center"/>
    </xf>
    <xf numFmtId="2" fontId="15" fillId="0" borderId="10" xfId="3" applyNumberFormat="1" applyFont="1" applyFill="1" applyBorder="1" applyAlignment="1">
      <alignment horizontal="center" vertical="center"/>
    </xf>
    <xf numFmtId="2" fontId="15" fillId="0" borderId="11" xfId="3" applyNumberFormat="1" applyFont="1" applyFill="1" applyBorder="1" applyAlignment="1">
      <alignment horizontal="center" vertical="center"/>
    </xf>
    <xf numFmtId="1" fontId="15" fillId="0" borderId="14" xfId="3" applyNumberFormat="1" applyFont="1" applyFill="1" applyBorder="1" applyAlignment="1">
      <alignment horizontal="center" vertical="center"/>
    </xf>
    <xf numFmtId="2" fontId="15" fillId="0" borderId="17" xfId="3" applyNumberFormat="1" applyFont="1" applyFill="1" applyBorder="1" applyAlignment="1">
      <alignment horizontal="center" vertical="center"/>
    </xf>
    <xf numFmtId="1" fontId="15" fillId="0" borderId="19" xfId="3" applyNumberFormat="1" applyFont="1" applyFill="1" applyBorder="1" applyAlignment="1">
      <alignment horizontal="center" vertical="center"/>
    </xf>
    <xf numFmtId="2" fontId="15" fillId="0" borderId="23" xfId="3" applyNumberFormat="1" applyFont="1" applyFill="1" applyBorder="1" applyAlignment="1">
      <alignment horizontal="center" vertical="center"/>
    </xf>
    <xf numFmtId="2" fontId="15" fillId="0" borderId="58" xfId="3" applyNumberFormat="1" applyFont="1" applyFill="1" applyBorder="1" applyAlignment="1">
      <alignment horizontal="center" vertical="center"/>
    </xf>
    <xf numFmtId="1" fontId="15" fillId="0" borderId="29" xfId="3" applyNumberFormat="1" applyFont="1" applyFill="1" applyBorder="1" applyAlignment="1">
      <alignment horizontal="center" vertical="center"/>
    </xf>
    <xf numFmtId="0" fontId="15" fillId="0" borderId="27" xfId="3" applyFont="1" applyFill="1" applyBorder="1" applyAlignment="1">
      <alignment horizontal="center" vertical="center"/>
    </xf>
    <xf numFmtId="0" fontId="15" fillId="0" borderId="34" xfId="3" applyFont="1" applyFill="1" applyBorder="1" applyAlignment="1">
      <alignment horizontal="center" vertical="center"/>
    </xf>
    <xf numFmtId="2" fontId="18" fillId="0" borderId="0" xfId="3" applyNumberFormat="1" applyFont="1" applyFill="1" applyBorder="1" applyAlignment="1">
      <alignment horizontal="center"/>
    </xf>
    <xf numFmtId="0" fontId="26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26" fillId="0" borderId="0" xfId="1" applyFont="1" applyFill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56" fillId="0" borderId="0" xfId="3" applyFont="1" applyAlignment="1">
      <alignment horizontal="center"/>
    </xf>
    <xf numFmtId="0" fontId="3" fillId="0" borderId="0" xfId="3" applyFont="1" applyFill="1" applyAlignment="1">
      <alignment horizontal="center"/>
    </xf>
    <xf numFmtId="0" fontId="37" fillId="0" borderId="0" xfId="3" applyFont="1" applyAlignment="1">
      <alignment horizontal="center"/>
    </xf>
    <xf numFmtId="0" fontId="14" fillId="0" borderId="0" xfId="3" applyFont="1" applyFill="1" applyAlignment="1">
      <alignment horizontal="center" vertical="center"/>
    </xf>
    <xf numFmtId="0" fontId="53" fillId="0" borderId="0" xfId="3" applyFont="1" applyFill="1" applyBorder="1" applyAlignment="1">
      <alignment horizontal="center" vertical="center"/>
    </xf>
  </cellXfs>
  <cellStyles count="26">
    <cellStyle name="Normal" xfId="0" builtinId="0"/>
    <cellStyle name="Normal 2" xfId="2"/>
    <cellStyle name="Normal 2 10" xfId="3"/>
    <cellStyle name="Normal 2 11" xfId="4"/>
    <cellStyle name="Normal 2 12" xfId="5"/>
    <cellStyle name="Normal 2 13" xfId="6"/>
    <cellStyle name="Normal 2 14" xfId="7"/>
    <cellStyle name="Normal 2 15" xfId="8"/>
    <cellStyle name="Normal 2 16" xfId="9"/>
    <cellStyle name="Normal 2 17" xfId="10"/>
    <cellStyle name="Normal 2 18" xfId="22"/>
    <cellStyle name="Normal 2 2" xfId="11"/>
    <cellStyle name="Normal 2 3" xfId="12"/>
    <cellStyle name="Normal 2 4" xfId="13"/>
    <cellStyle name="Normal 2 5" xfId="14"/>
    <cellStyle name="Normal 2 6" xfId="15"/>
    <cellStyle name="Normal 2 7" xfId="16"/>
    <cellStyle name="Normal 2 8" xfId="17"/>
    <cellStyle name="Normal 2 9" xfId="18"/>
    <cellStyle name="Normal 3" xfId="1"/>
    <cellStyle name="Normal 3 2" xfId="25"/>
    <cellStyle name="Normal 4" xfId="23"/>
    <cellStyle name="Normal 5" xfId="24"/>
    <cellStyle name="Normal 7" xfId="19"/>
    <cellStyle name="Normal 7 2" xfId="20"/>
    <cellStyle name="साधारण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MG/Monthly_Report/Mines%20Monthly%20Report/Monthly_Quality_lapto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ES"/>
      <sheetName val="BSL"/>
      <sheetName val="DSP"/>
      <sheetName val="RSP"/>
      <sheetName val="ISP"/>
      <sheetName val="BSP"/>
      <sheetName val="BLEND"/>
      <sheetName val="RECPT"/>
      <sheetName val="Sheet3"/>
      <sheetName val="PIVOT RECPT"/>
      <sheetName val="Month-Analysis"/>
      <sheetName val="Sheet1"/>
      <sheetName val="Monthly_Quality_lapt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DQ307"/>
  <sheetViews>
    <sheetView showGridLines="0" showZeros="0" topLeftCell="A43" zoomScale="60" zoomScaleNormal="60" workbookViewId="0">
      <selection activeCell="E58" sqref="A1:XFD1048576"/>
    </sheetView>
  </sheetViews>
  <sheetFormatPr defaultColWidth="8.7265625" defaultRowHeight="27" customHeight="1" x14ac:dyDescent="0.35"/>
  <cols>
    <col min="1" max="1" width="16.1796875" style="215" customWidth="1"/>
    <col min="2" max="2" width="10" style="215" customWidth="1"/>
    <col min="3" max="3" width="9.7265625" style="215" customWidth="1"/>
    <col min="4" max="4" width="8.81640625" style="215" customWidth="1"/>
    <col min="5" max="5" width="9.81640625" style="215" customWidth="1"/>
    <col min="6" max="6" width="9.26953125" style="215" customWidth="1"/>
    <col min="7" max="7" width="9.453125" style="215" customWidth="1"/>
    <col min="8" max="8" width="8.7265625" style="215" customWidth="1"/>
    <col min="9" max="9" width="17.7265625" style="215" bestFit="1" customWidth="1"/>
    <col min="10" max="10" width="4.7265625" style="215" customWidth="1"/>
    <col min="11" max="11" width="16.54296875" style="215" customWidth="1"/>
    <col min="12" max="12" width="11.1796875" style="215" customWidth="1"/>
    <col min="13" max="14" width="9.7265625" style="215" customWidth="1"/>
    <col min="15" max="16" width="11.1796875" style="215" customWidth="1"/>
    <col min="17" max="18" width="10.7265625" style="215" customWidth="1"/>
    <col min="19" max="19" width="17.7265625" style="215" bestFit="1" customWidth="1"/>
    <col min="20" max="20" width="4.81640625" style="215" customWidth="1"/>
    <col min="21" max="21" width="15.7265625" style="215" customWidth="1"/>
    <col min="22" max="22" width="10.54296875" style="215" bestFit="1" customWidth="1"/>
    <col min="23" max="26" width="9.7265625" style="215" customWidth="1"/>
    <col min="27" max="27" width="12.7265625" style="215" customWidth="1"/>
    <col min="28" max="28" width="13.1796875" style="215" customWidth="1"/>
    <col min="29" max="29" width="17.7265625" style="215" bestFit="1" customWidth="1"/>
    <col min="30" max="30" width="11.54296875" style="215" customWidth="1"/>
    <col min="31" max="31" width="16.1796875" style="215" bestFit="1" customWidth="1"/>
    <col min="32" max="32" width="10.54296875" style="215" bestFit="1" customWidth="1"/>
    <col min="33" max="36" width="9.7265625" style="215" customWidth="1"/>
    <col min="37" max="37" width="12.54296875" style="215" customWidth="1"/>
    <col min="38" max="38" width="11.453125" style="215" customWidth="1"/>
    <col min="39" max="39" width="17.7265625" style="215" bestFit="1" customWidth="1"/>
    <col min="40" max="40" width="11.26953125" style="215" customWidth="1"/>
    <col min="41" max="41" width="17.453125" style="215" customWidth="1"/>
    <col min="42" max="42" width="10.7265625" style="215" bestFit="1" customWidth="1"/>
    <col min="43" max="46" width="9.7265625" style="215" customWidth="1"/>
    <col min="47" max="47" width="10" style="215" customWidth="1"/>
    <col min="48" max="48" width="9.7265625" style="215" customWidth="1"/>
    <col min="49" max="49" width="13.54296875" style="215" customWidth="1"/>
    <col min="50" max="50" width="8.7265625" style="215"/>
    <col min="51" max="51" width="16.7265625" style="215" customWidth="1"/>
    <col min="52" max="52" width="13.1796875" style="215" bestFit="1" customWidth="1"/>
    <col min="53" max="55" width="9.7265625" style="215" customWidth="1"/>
    <col min="56" max="56" width="10.26953125" style="215" customWidth="1"/>
    <col min="57" max="58" width="9.7265625" style="215" customWidth="1"/>
    <col min="59" max="59" width="15.7265625" style="215" customWidth="1"/>
    <col min="60" max="60" width="11.54296875" style="215" customWidth="1"/>
    <col min="61" max="61" width="8.81640625" style="227" bestFit="1" customWidth="1"/>
    <col min="62" max="62" width="8.81640625" style="215" bestFit="1" customWidth="1"/>
    <col min="63" max="63" width="20.54296875" style="398" bestFit="1" customWidth="1"/>
    <col min="64" max="64" width="11.54296875" style="215" customWidth="1"/>
    <col min="65" max="65" width="10.1796875" style="215" bestFit="1" customWidth="1"/>
    <col min="66" max="66" width="13.26953125" style="215" bestFit="1" customWidth="1"/>
    <col min="67" max="68" width="11.54296875" style="215" bestFit="1" customWidth="1"/>
    <col min="69" max="69" width="11.1796875" style="215" bestFit="1" customWidth="1"/>
    <col min="70" max="70" width="10.453125" style="215" bestFit="1" customWidth="1"/>
    <col min="71" max="71" width="21.1796875" style="215" bestFit="1" customWidth="1"/>
    <col min="72" max="72" width="5.1796875" style="215" customWidth="1"/>
    <col min="73" max="73" width="20.54296875" style="398" bestFit="1" customWidth="1"/>
    <col min="74" max="74" width="11.54296875" style="215" bestFit="1" customWidth="1"/>
    <col min="75" max="75" width="10.1796875" style="215" bestFit="1" customWidth="1"/>
    <col min="76" max="76" width="13.26953125" style="215" bestFit="1" customWidth="1"/>
    <col min="77" max="78" width="11.54296875" style="215" bestFit="1" customWidth="1"/>
    <col min="79" max="79" width="11.1796875" style="215" bestFit="1" customWidth="1"/>
    <col min="80" max="80" width="10.453125" style="215" bestFit="1" customWidth="1"/>
    <col min="81" max="81" width="21.1796875" style="215" bestFit="1" customWidth="1"/>
    <col min="82" max="82" width="3.1796875" style="215" customWidth="1"/>
    <col min="83" max="83" width="21.54296875" style="398" customWidth="1"/>
    <col min="84" max="84" width="12.7265625" style="215" bestFit="1" customWidth="1"/>
    <col min="85" max="85" width="10.453125" style="215" bestFit="1" customWidth="1"/>
    <col min="86" max="86" width="13.1796875" style="215" customWidth="1"/>
    <col min="87" max="88" width="12.7265625" style="215" bestFit="1" customWidth="1"/>
    <col min="89" max="90" width="10.453125" style="215" bestFit="1" customWidth="1"/>
    <col min="91" max="91" width="20.7265625" style="215" customWidth="1"/>
    <col min="92" max="92" width="8.7265625" style="215"/>
    <col min="93" max="93" width="22.54296875" style="398" customWidth="1"/>
    <col min="94" max="94" width="12.7265625" style="215" bestFit="1" customWidth="1"/>
    <col min="95" max="95" width="10.453125" style="215" bestFit="1" customWidth="1"/>
    <col min="96" max="96" width="12.81640625" style="215" customWidth="1"/>
    <col min="97" max="97" width="10.453125" style="215" bestFit="1" customWidth="1"/>
    <col min="98" max="98" width="12.7265625" style="215" bestFit="1" customWidth="1"/>
    <col min="99" max="100" width="10.453125" style="215" bestFit="1" customWidth="1"/>
    <col min="101" max="101" width="23.7265625" style="215" customWidth="1"/>
    <col min="102" max="102" width="8.7265625" style="215"/>
    <col min="103" max="103" width="23.26953125" style="398" customWidth="1"/>
    <col min="104" max="104" width="12.7265625" style="215" bestFit="1" customWidth="1"/>
    <col min="105" max="105" width="10.453125" style="215" bestFit="1" customWidth="1"/>
    <col min="106" max="106" width="12.7265625" style="215" customWidth="1"/>
    <col min="107" max="108" width="12.7265625" style="215" bestFit="1" customWidth="1"/>
    <col min="109" max="110" width="10.453125" style="215" bestFit="1" customWidth="1"/>
    <col min="111" max="111" width="21.7265625" style="215" customWidth="1"/>
    <col min="112" max="112" width="8.7265625" style="215"/>
    <col min="113" max="113" width="22" style="398" customWidth="1"/>
    <col min="114" max="114" width="12.7265625" style="215" bestFit="1" customWidth="1"/>
    <col min="115" max="115" width="10.453125" style="215" bestFit="1" customWidth="1"/>
    <col min="116" max="116" width="13.1796875" style="215" customWidth="1"/>
    <col min="117" max="118" width="12.7265625" style="215" bestFit="1" customWidth="1"/>
    <col min="119" max="119" width="10.453125" style="215" bestFit="1" customWidth="1"/>
    <col min="120" max="120" width="12.26953125" style="215" customWidth="1"/>
    <col min="121" max="121" width="22.1796875" style="215" customWidth="1"/>
    <col min="122" max="16384" width="8.7265625" style="215"/>
  </cols>
  <sheetData>
    <row r="1" spans="1:121" ht="27" customHeight="1" x14ac:dyDescent="0.35">
      <c r="A1" s="806"/>
      <c r="B1" s="806"/>
      <c r="C1" s="806"/>
      <c r="D1" s="806"/>
      <c r="E1" s="806"/>
      <c r="F1" s="806"/>
      <c r="G1" s="806"/>
      <c r="H1" s="806"/>
      <c r="I1" s="806"/>
      <c r="J1" s="214"/>
      <c r="K1" s="806"/>
      <c r="L1" s="806"/>
      <c r="M1" s="806"/>
      <c r="N1" s="806"/>
      <c r="O1" s="806"/>
      <c r="P1" s="806"/>
      <c r="Q1" s="806"/>
      <c r="R1" s="806"/>
      <c r="S1" s="806"/>
      <c r="U1" s="806"/>
      <c r="V1" s="806"/>
      <c r="W1" s="806"/>
      <c r="X1" s="806"/>
      <c r="Y1" s="806"/>
      <c r="Z1" s="806"/>
      <c r="AA1" s="806"/>
      <c r="AB1" s="806"/>
      <c r="AC1" s="806"/>
      <c r="AE1" s="806"/>
      <c r="AF1" s="806"/>
      <c r="AG1" s="806"/>
      <c r="AH1" s="806"/>
      <c r="AI1" s="806"/>
      <c r="AJ1" s="806"/>
      <c r="AK1" s="806"/>
      <c r="AL1" s="806"/>
      <c r="AM1" s="806"/>
      <c r="AO1" s="806"/>
      <c r="AP1" s="806"/>
      <c r="AQ1" s="806"/>
      <c r="AR1" s="806"/>
      <c r="AS1" s="806"/>
      <c r="AT1" s="806"/>
      <c r="AU1" s="806"/>
      <c r="AV1" s="806"/>
      <c r="AW1" s="806"/>
      <c r="AY1" s="806"/>
      <c r="AZ1" s="806"/>
      <c r="BA1" s="806"/>
      <c r="BB1" s="806"/>
      <c r="BC1" s="806"/>
      <c r="BD1" s="806"/>
      <c r="BE1" s="806"/>
      <c r="BF1" s="806"/>
      <c r="BG1" s="806"/>
      <c r="BI1" s="216"/>
      <c r="BK1" s="806"/>
      <c r="BL1" s="806"/>
      <c r="BM1" s="806"/>
      <c r="BN1" s="806"/>
      <c r="BO1" s="806"/>
      <c r="BP1" s="806"/>
      <c r="BQ1" s="806"/>
      <c r="BR1" s="806"/>
      <c r="BS1" s="806"/>
      <c r="BT1" s="214"/>
      <c r="BU1" s="806"/>
      <c r="BV1" s="806"/>
      <c r="BW1" s="806"/>
      <c r="BX1" s="806"/>
      <c r="BY1" s="806"/>
      <c r="BZ1" s="806"/>
      <c r="CA1" s="806"/>
      <c r="CB1" s="806"/>
      <c r="CC1" s="806"/>
      <c r="CE1" s="806"/>
      <c r="CF1" s="806"/>
      <c r="CG1" s="806"/>
      <c r="CH1" s="806"/>
      <c r="CI1" s="806"/>
      <c r="CJ1" s="806"/>
      <c r="CK1" s="806"/>
      <c r="CL1" s="806"/>
      <c r="CM1" s="806"/>
      <c r="CO1" s="806"/>
      <c r="CP1" s="806"/>
      <c r="CQ1" s="806"/>
      <c r="CR1" s="806"/>
      <c r="CS1" s="806"/>
      <c r="CT1" s="806"/>
      <c r="CU1" s="806"/>
      <c r="CV1" s="806"/>
      <c r="CW1" s="806"/>
      <c r="CY1" s="806"/>
      <c r="CZ1" s="806"/>
      <c r="DA1" s="806"/>
      <c r="DB1" s="806"/>
      <c r="DC1" s="806"/>
      <c r="DD1" s="806"/>
      <c r="DE1" s="806"/>
      <c r="DF1" s="806"/>
      <c r="DG1" s="806"/>
      <c r="DI1" s="806"/>
      <c r="DJ1" s="806"/>
      <c r="DK1" s="806"/>
      <c r="DL1" s="806"/>
      <c r="DM1" s="806"/>
      <c r="DN1" s="806"/>
      <c r="DO1" s="806"/>
      <c r="DP1" s="806"/>
      <c r="DQ1" s="806"/>
    </row>
    <row r="2" spans="1:121" s="223" customFormat="1" ht="33" customHeight="1" x14ac:dyDescent="0.35">
      <c r="A2" s="217" t="s">
        <v>0</v>
      </c>
      <c r="B2" s="218"/>
      <c r="C2" s="218"/>
      <c r="D2" s="219" t="s">
        <v>1</v>
      </c>
      <c r="E2" s="220"/>
      <c r="F2" s="221"/>
      <c r="G2" s="222"/>
      <c r="H2" s="222"/>
      <c r="I2" s="222"/>
      <c r="J2" s="221"/>
      <c r="K2" s="217" t="s">
        <v>0</v>
      </c>
      <c r="L2" s="218"/>
      <c r="M2" s="218"/>
      <c r="N2" s="219" t="s">
        <v>2</v>
      </c>
      <c r="O2" s="220"/>
      <c r="P2" s="221"/>
      <c r="Q2" s="222"/>
      <c r="R2" s="222"/>
      <c r="S2" s="222"/>
      <c r="U2" s="219" t="s">
        <v>3</v>
      </c>
      <c r="V2" s="218"/>
      <c r="W2" s="218"/>
      <c r="X2" s="219" t="s">
        <v>1</v>
      </c>
      <c r="Y2" s="220"/>
      <c r="Z2" s="221"/>
      <c r="AA2" s="222"/>
      <c r="AB2" s="222"/>
      <c r="AC2" s="222"/>
      <c r="AE2" s="219" t="s">
        <v>3</v>
      </c>
      <c r="AF2" s="221"/>
      <c r="AG2" s="221"/>
      <c r="AH2" s="219" t="s">
        <v>2</v>
      </c>
      <c r="AI2" s="221"/>
      <c r="AJ2" s="221"/>
      <c r="AK2" s="222"/>
      <c r="AL2" s="222"/>
      <c r="AM2" s="222"/>
      <c r="AO2" s="217" t="s">
        <v>4</v>
      </c>
      <c r="AP2" s="221"/>
      <c r="AQ2" s="221"/>
      <c r="AR2" s="219" t="s">
        <v>1</v>
      </c>
      <c r="AS2" s="221"/>
      <c r="AT2" s="221"/>
      <c r="AU2" s="222"/>
      <c r="AV2" s="222"/>
      <c r="AW2" s="222"/>
      <c r="AY2" s="217" t="s">
        <v>4</v>
      </c>
      <c r="AZ2" s="221"/>
      <c r="BA2" s="221"/>
      <c r="BB2" s="219" t="s">
        <v>2</v>
      </c>
      <c r="BC2" s="221"/>
      <c r="BD2" s="221"/>
      <c r="BE2" s="222"/>
      <c r="BF2" s="222"/>
      <c r="BI2" s="224"/>
      <c r="BK2" s="225" t="str">
        <f>A2</f>
        <v xml:space="preserve">किरीबुरू </v>
      </c>
      <c r="BL2" s="218">
        <f t="shared" ref="BL2:CA43" si="0">B2</f>
        <v>0</v>
      </c>
      <c r="BM2" s="218">
        <f t="shared" si="0"/>
        <v>0</v>
      </c>
      <c r="BN2" s="219" t="str">
        <f t="shared" si="0"/>
        <v>लम्प</v>
      </c>
      <c r="BO2" s="220">
        <f t="shared" si="0"/>
        <v>0</v>
      </c>
      <c r="BP2" s="221">
        <f t="shared" si="0"/>
        <v>0</v>
      </c>
      <c r="BQ2" s="222">
        <f t="shared" si="0"/>
        <v>0</v>
      </c>
      <c r="BR2" s="222">
        <f t="shared" si="0"/>
        <v>0</v>
      </c>
      <c r="BS2" s="222">
        <f t="shared" si="0"/>
        <v>0</v>
      </c>
      <c r="BT2" s="221">
        <f t="shared" si="0"/>
        <v>0</v>
      </c>
      <c r="BU2" s="225" t="str">
        <f t="shared" si="0"/>
        <v xml:space="preserve">किरीबुरू </v>
      </c>
      <c r="BV2" s="218">
        <f t="shared" si="0"/>
        <v>0</v>
      </c>
      <c r="BW2" s="218">
        <f t="shared" si="0"/>
        <v>0</v>
      </c>
      <c r="BX2" s="219" t="str">
        <f t="shared" si="0"/>
        <v>फाईन्स</v>
      </c>
      <c r="BY2" s="220">
        <f t="shared" si="0"/>
        <v>0</v>
      </c>
      <c r="BZ2" s="221">
        <f t="shared" si="0"/>
        <v>0</v>
      </c>
      <c r="CA2" s="222">
        <f t="shared" si="0"/>
        <v>0</v>
      </c>
      <c r="CB2" s="222">
        <f t="shared" ref="CB2:CQ43" si="1">R2</f>
        <v>0</v>
      </c>
      <c r="CC2" s="222">
        <f t="shared" si="1"/>
        <v>0</v>
      </c>
      <c r="CD2" s="223">
        <f t="shared" si="1"/>
        <v>0</v>
      </c>
      <c r="CE2" s="226" t="str">
        <f t="shared" si="1"/>
        <v>बोलानी</v>
      </c>
      <c r="CF2" s="218">
        <f t="shared" si="1"/>
        <v>0</v>
      </c>
      <c r="CG2" s="218">
        <f t="shared" si="1"/>
        <v>0</v>
      </c>
      <c r="CH2" s="219" t="str">
        <f t="shared" si="1"/>
        <v>लम्प</v>
      </c>
      <c r="CI2" s="220">
        <f t="shared" si="1"/>
        <v>0</v>
      </c>
      <c r="CJ2" s="221">
        <f t="shared" si="1"/>
        <v>0</v>
      </c>
      <c r="CK2" s="222">
        <f t="shared" si="1"/>
        <v>0</v>
      </c>
      <c r="CL2" s="222">
        <f t="shared" si="1"/>
        <v>0</v>
      </c>
      <c r="CM2" s="222">
        <f t="shared" si="1"/>
        <v>0</v>
      </c>
      <c r="CN2" s="223">
        <f t="shared" si="1"/>
        <v>0</v>
      </c>
      <c r="CO2" s="226" t="str">
        <f t="shared" si="1"/>
        <v>बोलानी</v>
      </c>
      <c r="CP2" s="221">
        <f t="shared" si="1"/>
        <v>0</v>
      </c>
      <c r="CQ2" s="221">
        <f t="shared" si="1"/>
        <v>0</v>
      </c>
      <c r="CR2" s="219" t="str">
        <f t="shared" ref="CR2:DG61" si="2">AH2</f>
        <v>फाईन्स</v>
      </c>
      <c r="CS2" s="221">
        <f t="shared" si="2"/>
        <v>0</v>
      </c>
      <c r="CT2" s="221">
        <f t="shared" si="2"/>
        <v>0</v>
      </c>
      <c r="CU2" s="222">
        <f t="shared" si="2"/>
        <v>0</v>
      </c>
      <c r="CV2" s="222">
        <f t="shared" si="2"/>
        <v>0</v>
      </c>
      <c r="CW2" s="222">
        <f t="shared" si="2"/>
        <v>0</v>
      </c>
      <c r="CX2" s="223">
        <f t="shared" si="2"/>
        <v>0</v>
      </c>
      <c r="CY2" s="226" t="str">
        <f t="shared" ref="CY2:DN19" si="3">U23</f>
        <v>बरसुआ</v>
      </c>
      <c r="CZ2" s="221">
        <f t="shared" si="3"/>
        <v>0</v>
      </c>
      <c r="DA2" s="221">
        <f t="shared" si="3"/>
        <v>0</v>
      </c>
      <c r="DB2" s="219" t="str">
        <f t="shared" si="3"/>
        <v>लम्प</v>
      </c>
      <c r="DC2" s="221">
        <f t="shared" si="3"/>
        <v>0</v>
      </c>
      <c r="DD2" s="221">
        <f t="shared" si="3"/>
        <v>0</v>
      </c>
      <c r="DE2" s="222">
        <f t="shared" si="3"/>
        <v>0</v>
      </c>
      <c r="DF2" s="222">
        <f t="shared" si="3"/>
        <v>0</v>
      </c>
      <c r="DG2" s="222">
        <f t="shared" si="3"/>
        <v>0</v>
      </c>
      <c r="DH2" s="223">
        <f t="shared" si="3"/>
        <v>0</v>
      </c>
      <c r="DI2" s="226" t="str">
        <f t="shared" si="3"/>
        <v>बरसुआ</v>
      </c>
      <c r="DJ2" s="221">
        <f t="shared" si="3"/>
        <v>0</v>
      </c>
      <c r="DK2" s="221">
        <f t="shared" si="3"/>
        <v>0</v>
      </c>
      <c r="DL2" s="219" t="str">
        <f t="shared" si="3"/>
        <v>फाईन्स</v>
      </c>
      <c r="DM2" s="221">
        <f t="shared" si="3"/>
        <v>0</v>
      </c>
      <c r="DN2" s="221">
        <f t="shared" si="3"/>
        <v>0</v>
      </c>
      <c r="DO2" s="222">
        <f t="shared" ref="DO2:DQ19" si="4">AK23</f>
        <v>0</v>
      </c>
      <c r="DP2" s="222">
        <f t="shared" si="4"/>
        <v>0</v>
      </c>
      <c r="DQ2" s="222">
        <f t="shared" si="4"/>
        <v>0</v>
      </c>
    </row>
    <row r="3" spans="1:121" ht="27" customHeight="1" thickBot="1" x14ac:dyDescent="0.4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U3" s="214"/>
      <c r="V3" s="214"/>
      <c r="W3" s="214"/>
      <c r="X3" s="214"/>
      <c r="Y3" s="214"/>
      <c r="Z3" s="214"/>
      <c r="AA3" s="214"/>
      <c r="AB3" s="214"/>
      <c r="AC3" s="214"/>
      <c r="AE3" s="214"/>
      <c r="AF3" s="214"/>
      <c r="AG3" s="214"/>
      <c r="AH3" s="214"/>
      <c r="AI3" s="214"/>
      <c r="AJ3" s="214"/>
      <c r="AK3" s="214"/>
      <c r="AL3" s="214"/>
      <c r="AM3" s="214"/>
      <c r="AO3" s="214"/>
      <c r="AP3" s="214"/>
      <c r="AQ3" s="214"/>
      <c r="AR3" s="214"/>
      <c r="AS3" s="214"/>
      <c r="AT3" s="214"/>
      <c r="AU3" s="214"/>
      <c r="AV3" s="214"/>
      <c r="AW3" s="214"/>
      <c r="AY3" s="214"/>
      <c r="AZ3" s="214"/>
      <c r="BA3" s="214"/>
      <c r="BB3" s="214"/>
      <c r="BC3" s="214"/>
      <c r="BD3" s="214"/>
      <c r="BE3" s="214"/>
      <c r="BF3" s="214"/>
      <c r="BK3" s="228">
        <f t="shared" ref="BK3:BZ43" si="5">A3</f>
        <v>0</v>
      </c>
      <c r="BL3" s="229">
        <f t="shared" si="0"/>
        <v>0</v>
      </c>
      <c r="BM3" s="229">
        <f t="shared" si="0"/>
        <v>0</v>
      </c>
      <c r="BN3" s="229">
        <f t="shared" si="0"/>
        <v>0</v>
      </c>
      <c r="BO3" s="229">
        <f t="shared" si="0"/>
        <v>0</v>
      </c>
      <c r="BP3" s="229">
        <f t="shared" si="0"/>
        <v>0</v>
      </c>
      <c r="BQ3" s="229">
        <f t="shared" si="0"/>
        <v>0</v>
      </c>
      <c r="BR3" s="229">
        <f t="shared" si="0"/>
        <v>0</v>
      </c>
      <c r="BS3" s="229">
        <f t="shared" si="0"/>
        <v>0</v>
      </c>
      <c r="BT3" s="229">
        <f t="shared" si="0"/>
        <v>0</v>
      </c>
      <c r="BU3" s="228">
        <f t="shared" si="0"/>
        <v>0</v>
      </c>
      <c r="BV3" s="229">
        <f t="shared" si="0"/>
        <v>0</v>
      </c>
      <c r="BW3" s="229">
        <f t="shared" si="0"/>
        <v>0</v>
      </c>
      <c r="BX3" s="229">
        <f t="shared" si="0"/>
        <v>0</v>
      </c>
      <c r="BY3" s="229">
        <f t="shared" si="0"/>
        <v>0</v>
      </c>
      <c r="BZ3" s="229">
        <f t="shared" si="0"/>
        <v>0</v>
      </c>
      <c r="CA3" s="229">
        <f t="shared" si="0"/>
        <v>0</v>
      </c>
      <c r="CB3" s="229">
        <f t="shared" si="1"/>
        <v>0</v>
      </c>
      <c r="CC3" s="229">
        <f t="shared" si="1"/>
        <v>0</v>
      </c>
      <c r="CD3" s="215">
        <f t="shared" si="1"/>
        <v>0</v>
      </c>
      <c r="CE3" s="230">
        <f t="shared" si="1"/>
        <v>0</v>
      </c>
      <c r="CF3" s="221">
        <f t="shared" si="1"/>
        <v>0</v>
      </c>
      <c r="CG3" s="221">
        <f t="shared" si="1"/>
        <v>0</v>
      </c>
      <c r="CH3" s="221">
        <f t="shared" si="1"/>
        <v>0</v>
      </c>
      <c r="CI3" s="221">
        <f t="shared" si="1"/>
        <v>0</v>
      </c>
      <c r="CJ3" s="221">
        <f t="shared" si="1"/>
        <v>0</v>
      </c>
      <c r="CK3" s="221">
        <f t="shared" si="1"/>
        <v>0</v>
      </c>
      <c r="CL3" s="221">
        <f t="shared" si="1"/>
        <v>0</v>
      </c>
      <c r="CM3" s="221">
        <f t="shared" si="1"/>
        <v>0</v>
      </c>
      <c r="CN3" s="223">
        <f t="shared" si="1"/>
        <v>0</v>
      </c>
      <c r="CO3" s="230">
        <f t="shared" si="1"/>
        <v>0</v>
      </c>
      <c r="CP3" s="221">
        <f t="shared" si="1"/>
        <v>0</v>
      </c>
      <c r="CQ3" s="221">
        <f t="shared" si="1"/>
        <v>0</v>
      </c>
      <c r="CR3" s="221">
        <f t="shared" si="2"/>
        <v>0</v>
      </c>
      <c r="CS3" s="221">
        <f t="shared" si="2"/>
        <v>0</v>
      </c>
      <c r="CT3" s="221">
        <f t="shared" si="2"/>
        <v>0</v>
      </c>
      <c r="CU3" s="221">
        <f t="shared" si="2"/>
        <v>0</v>
      </c>
      <c r="CV3" s="221">
        <f t="shared" si="2"/>
        <v>0</v>
      </c>
      <c r="CW3" s="221">
        <f t="shared" si="2"/>
        <v>0</v>
      </c>
      <c r="CX3" s="223">
        <f t="shared" si="2"/>
        <v>0</v>
      </c>
      <c r="CY3" s="230">
        <f t="shared" si="3"/>
        <v>0</v>
      </c>
      <c r="CZ3" s="221">
        <f t="shared" si="3"/>
        <v>0</v>
      </c>
      <c r="DA3" s="221">
        <f t="shared" si="3"/>
        <v>0</v>
      </c>
      <c r="DB3" s="221">
        <f t="shared" si="3"/>
        <v>0</v>
      </c>
      <c r="DC3" s="221">
        <f t="shared" si="3"/>
        <v>0</v>
      </c>
      <c r="DD3" s="221">
        <f t="shared" si="3"/>
        <v>0</v>
      </c>
      <c r="DE3" s="221">
        <f t="shared" si="3"/>
        <v>0</v>
      </c>
      <c r="DF3" s="221">
        <f t="shared" si="3"/>
        <v>0</v>
      </c>
      <c r="DG3" s="221">
        <f t="shared" si="3"/>
        <v>0</v>
      </c>
      <c r="DH3" s="223">
        <f t="shared" si="3"/>
        <v>0</v>
      </c>
      <c r="DI3" s="230">
        <f t="shared" si="3"/>
        <v>0</v>
      </c>
      <c r="DJ3" s="221">
        <f t="shared" si="3"/>
        <v>0</v>
      </c>
      <c r="DK3" s="221">
        <f t="shared" si="3"/>
        <v>0</v>
      </c>
      <c r="DL3" s="221">
        <f t="shared" si="3"/>
        <v>0</v>
      </c>
      <c r="DM3" s="221">
        <f t="shared" si="3"/>
        <v>0</v>
      </c>
      <c r="DN3" s="221">
        <f t="shared" si="3"/>
        <v>0</v>
      </c>
      <c r="DO3" s="221">
        <f t="shared" si="4"/>
        <v>0</v>
      </c>
      <c r="DP3" s="221">
        <f t="shared" si="4"/>
        <v>0</v>
      </c>
      <c r="DQ3" s="221">
        <f t="shared" si="4"/>
        <v>0</v>
      </c>
    </row>
    <row r="4" spans="1:121" ht="27" customHeight="1" thickBot="1" x14ac:dyDescent="0.4">
      <c r="A4" s="231"/>
      <c r="B4" s="232" t="s">
        <v>6</v>
      </c>
      <c r="C4" s="233" t="s">
        <v>7</v>
      </c>
      <c r="D4" s="233" t="s">
        <v>8</v>
      </c>
      <c r="E4" s="233" t="s">
        <v>9</v>
      </c>
      <c r="F4" s="233" t="s">
        <v>10</v>
      </c>
      <c r="G4" s="233" t="s">
        <v>11</v>
      </c>
      <c r="H4" s="234" t="s">
        <v>12</v>
      </c>
      <c r="I4" s="235" t="s">
        <v>13</v>
      </c>
      <c r="J4" s="214"/>
      <c r="K4" s="231"/>
      <c r="L4" s="232" t="s">
        <v>6</v>
      </c>
      <c r="M4" s="233" t="s">
        <v>7</v>
      </c>
      <c r="N4" s="233" t="s">
        <v>8</v>
      </c>
      <c r="O4" s="233" t="s">
        <v>9</v>
      </c>
      <c r="P4" s="233" t="s">
        <v>10</v>
      </c>
      <c r="Q4" s="236" t="s">
        <v>11</v>
      </c>
      <c r="R4" s="237" t="s">
        <v>12</v>
      </c>
      <c r="S4" s="235" t="s">
        <v>13</v>
      </c>
      <c r="U4" s="231"/>
      <c r="V4" s="232" t="s">
        <v>6</v>
      </c>
      <c r="W4" s="233" t="s">
        <v>7</v>
      </c>
      <c r="X4" s="233" t="s">
        <v>8</v>
      </c>
      <c r="Y4" s="233" t="s">
        <v>9</v>
      </c>
      <c r="Z4" s="233" t="s">
        <v>10</v>
      </c>
      <c r="AA4" s="236" t="s">
        <v>11</v>
      </c>
      <c r="AB4" s="233" t="s">
        <v>12</v>
      </c>
      <c r="AC4" s="235" t="s">
        <v>13</v>
      </c>
      <c r="AE4" s="238"/>
      <c r="AF4" s="232" t="s">
        <v>6</v>
      </c>
      <c r="AG4" s="233" t="s">
        <v>7</v>
      </c>
      <c r="AH4" s="233" t="s">
        <v>8</v>
      </c>
      <c r="AI4" s="233" t="s">
        <v>9</v>
      </c>
      <c r="AJ4" s="237" t="s">
        <v>10</v>
      </c>
      <c r="AK4" s="233" t="s">
        <v>11</v>
      </c>
      <c r="AL4" s="233" t="s">
        <v>12</v>
      </c>
      <c r="AM4" s="235" t="s">
        <v>13</v>
      </c>
      <c r="AO4" s="238"/>
      <c r="AP4" s="232" t="s">
        <v>6</v>
      </c>
      <c r="AQ4" s="233" t="s">
        <v>7</v>
      </c>
      <c r="AR4" s="233" t="s">
        <v>8</v>
      </c>
      <c r="AS4" s="233" t="s">
        <v>9</v>
      </c>
      <c r="AT4" s="237" t="s">
        <v>10</v>
      </c>
      <c r="AU4" s="233" t="s">
        <v>11</v>
      </c>
      <c r="AV4" s="233" t="s">
        <v>12</v>
      </c>
      <c r="AW4" s="235" t="s">
        <v>13</v>
      </c>
      <c r="AY4" s="238"/>
      <c r="AZ4" s="232" t="s">
        <v>6</v>
      </c>
      <c r="BA4" s="233" t="s">
        <v>7</v>
      </c>
      <c r="BB4" s="233" t="s">
        <v>8</v>
      </c>
      <c r="BC4" s="233" t="s">
        <v>9</v>
      </c>
      <c r="BD4" s="237" t="s">
        <v>10</v>
      </c>
      <c r="BE4" s="233" t="s">
        <v>11</v>
      </c>
      <c r="BF4" s="233" t="s">
        <v>12</v>
      </c>
      <c r="BG4" s="235" t="s">
        <v>13</v>
      </c>
      <c r="BK4" s="228">
        <f t="shared" si="5"/>
        <v>0</v>
      </c>
      <c r="BL4" s="239" t="str">
        <f t="shared" si="0"/>
        <v>Fe</v>
      </c>
      <c r="BM4" s="240" t="str">
        <f t="shared" si="0"/>
        <v>SiO2</v>
      </c>
      <c r="BN4" s="240" t="str">
        <f t="shared" si="0"/>
        <v>Al2O3</v>
      </c>
      <c r="BO4" s="240" t="str">
        <f t="shared" si="0"/>
        <v>OS</v>
      </c>
      <c r="BP4" s="240" t="str">
        <f t="shared" si="0"/>
        <v>US</v>
      </c>
      <c r="BQ4" s="240" t="str">
        <f t="shared" si="0"/>
        <v>Al+Si</v>
      </c>
      <c r="BR4" s="241" t="str">
        <f t="shared" si="0"/>
        <v>Al/Si</v>
      </c>
      <c r="BS4" s="242" t="str">
        <f t="shared" si="0"/>
        <v>PLANT RCT</v>
      </c>
      <c r="BT4" s="229">
        <f t="shared" si="0"/>
        <v>0</v>
      </c>
      <c r="BU4" s="228">
        <f t="shared" si="0"/>
        <v>0</v>
      </c>
      <c r="BV4" s="239" t="str">
        <f t="shared" si="0"/>
        <v>Fe</v>
      </c>
      <c r="BW4" s="240" t="str">
        <f t="shared" si="0"/>
        <v>SiO2</v>
      </c>
      <c r="BX4" s="240" t="str">
        <f t="shared" si="0"/>
        <v>Al2O3</v>
      </c>
      <c r="BY4" s="240" t="str">
        <f t="shared" si="0"/>
        <v>OS</v>
      </c>
      <c r="BZ4" s="240" t="str">
        <f t="shared" si="0"/>
        <v>US</v>
      </c>
      <c r="CA4" s="243" t="str">
        <f t="shared" si="0"/>
        <v>Al+Si</v>
      </c>
      <c r="CB4" s="244" t="str">
        <f t="shared" si="1"/>
        <v>Al/Si</v>
      </c>
      <c r="CC4" s="242" t="str">
        <f t="shared" si="1"/>
        <v>PLANT RCT</v>
      </c>
      <c r="CD4" s="215">
        <f t="shared" si="1"/>
        <v>0</v>
      </c>
      <c r="CE4" s="230">
        <f t="shared" si="1"/>
        <v>0</v>
      </c>
      <c r="CF4" s="245" t="str">
        <f t="shared" si="1"/>
        <v>Fe</v>
      </c>
      <c r="CG4" s="246" t="str">
        <f t="shared" si="1"/>
        <v>SiO2</v>
      </c>
      <c r="CH4" s="246" t="str">
        <f t="shared" si="1"/>
        <v>Al2O3</v>
      </c>
      <c r="CI4" s="246" t="str">
        <f t="shared" si="1"/>
        <v>OS</v>
      </c>
      <c r="CJ4" s="246" t="str">
        <f t="shared" si="1"/>
        <v>US</v>
      </c>
      <c r="CK4" s="247" t="str">
        <f t="shared" si="1"/>
        <v>Al+Si</v>
      </c>
      <c r="CL4" s="246" t="str">
        <f t="shared" si="1"/>
        <v>Al/Si</v>
      </c>
      <c r="CM4" s="248" t="str">
        <f t="shared" si="1"/>
        <v>PLANT RCT</v>
      </c>
      <c r="CN4" s="223">
        <f t="shared" si="1"/>
        <v>0</v>
      </c>
      <c r="CO4" s="249">
        <f t="shared" si="1"/>
        <v>0</v>
      </c>
      <c r="CP4" s="245" t="str">
        <f t="shared" si="1"/>
        <v>Fe</v>
      </c>
      <c r="CQ4" s="246" t="str">
        <f t="shared" si="1"/>
        <v>SiO2</v>
      </c>
      <c r="CR4" s="246" t="str">
        <f t="shared" si="2"/>
        <v>Al2O3</v>
      </c>
      <c r="CS4" s="246" t="str">
        <f t="shared" si="2"/>
        <v>OS</v>
      </c>
      <c r="CT4" s="250" t="str">
        <f t="shared" si="2"/>
        <v>US</v>
      </c>
      <c r="CU4" s="246" t="str">
        <f t="shared" si="2"/>
        <v>Al+Si</v>
      </c>
      <c r="CV4" s="246" t="str">
        <f t="shared" si="2"/>
        <v>Al/Si</v>
      </c>
      <c r="CW4" s="248" t="str">
        <f t="shared" si="2"/>
        <v>PLANT RCT</v>
      </c>
      <c r="CX4" s="223">
        <f t="shared" si="2"/>
        <v>0</v>
      </c>
      <c r="CY4" s="249">
        <f t="shared" si="3"/>
        <v>0</v>
      </c>
      <c r="CZ4" s="245" t="str">
        <f t="shared" si="3"/>
        <v>Fe</v>
      </c>
      <c r="DA4" s="246" t="str">
        <f t="shared" si="3"/>
        <v>SiO2</v>
      </c>
      <c r="DB4" s="246" t="str">
        <f t="shared" si="3"/>
        <v>Al2O3</v>
      </c>
      <c r="DC4" s="246" t="str">
        <f t="shared" si="3"/>
        <v>OS</v>
      </c>
      <c r="DD4" s="250" t="str">
        <f t="shared" si="3"/>
        <v>US</v>
      </c>
      <c r="DE4" s="246" t="str">
        <f t="shared" si="3"/>
        <v>Al+Si</v>
      </c>
      <c r="DF4" s="246" t="str">
        <f t="shared" si="3"/>
        <v>Al/Si</v>
      </c>
      <c r="DG4" s="251" t="str">
        <f t="shared" si="3"/>
        <v>PLANT RCT</v>
      </c>
      <c r="DH4" s="223">
        <f t="shared" si="3"/>
        <v>0</v>
      </c>
      <c r="DI4" s="249">
        <f t="shared" si="3"/>
        <v>0</v>
      </c>
      <c r="DJ4" s="245" t="str">
        <f t="shared" si="3"/>
        <v>Fe</v>
      </c>
      <c r="DK4" s="246" t="str">
        <f t="shared" si="3"/>
        <v>SiO2</v>
      </c>
      <c r="DL4" s="246" t="str">
        <f t="shared" si="3"/>
        <v>Al2O3</v>
      </c>
      <c r="DM4" s="246" t="str">
        <f t="shared" si="3"/>
        <v>OS</v>
      </c>
      <c r="DN4" s="250" t="str">
        <f t="shared" si="3"/>
        <v>US</v>
      </c>
      <c r="DO4" s="246" t="str">
        <f t="shared" si="4"/>
        <v>Al+Si</v>
      </c>
      <c r="DP4" s="246" t="str">
        <f t="shared" si="4"/>
        <v>Al/Si</v>
      </c>
      <c r="DQ4" s="248" t="str">
        <f t="shared" si="4"/>
        <v>PLANT RCT</v>
      </c>
    </row>
    <row r="5" spans="1:121" ht="27" customHeight="1" thickBot="1" x14ac:dyDescent="0.4">
      <c r="A5" s="252" t="s">
        <v>14</v>
      </c>
      <c r="B5" s="253"/>
      <c r="C5" s="253"/>
      <c r="D5" s="253"/>
      <c r="E5" s="253"/>
      <c r="F5" s="253"/>
      <c r="G5" s="254" t="str">
        <f t="shared" ref="G5:G19" si="6">IF(C5&lt;&gt;"",+D5+C5,"")</f>
        <v/>
      </c>
      <c r="H5" s="254" t="str">
        <f>IF(C5&gt;0,+D5/C5,"")</f>
        <v/>
      </c>
      <c r="I5" s="255"/>
      <c r="J5" s="256"/>
      <c r="K5" s="252" t="s">
        <v>14</v>
      </c>
      <c r="L5" s="253"/>
      <c r="M5" s="253"/>
      <c r="N5" s="253"/>
      <c r="O5" s="253"/>
      <c r="P5" s="253"/>
      <c r="Q5" s="254" t="str">
        <f t="shared" ref="Q5:Q19" si="7">IF(M5&lt;&gt;"",+N5+M5,"")</f>
        <v/>
      </c>
      <c r="R5" s="254" t="str">
        <f>IF(M5&gt;0,+N5/M5,"")</f>
        <v/>
      </c>
      <c r="S5" s="255"/>
      <c r="T5" s="257"/>
      <c r="U5" s="258" t="str">
        <f t="shared" ref="U5:U6" si="8">K5</f>
        <v>Act 17-18</v>
      </c>
      <c r="V5" s="253"/>
      <c r="W5" s="253"/>
      <c r="X5" s="253"/>
      <c r="Y5" s="253"/>
      <c r="Z5" s="253"/>
      <c r="AA5" s="254" t="str">
        <f t="shared" ref="AA5:AA19" si="9">IF(W5&lt;&gt;"",+X5+W5,"")</f>
        <v/>
      </c>
      <c r="AB5" s="254" t="str">
        <f>IF(W5&gt;0,+X5/W5,"")</f>
        <v/>
      </c>
      <c r="AC5" s="255"/>
      <c r="AE5" s="258" t="str">
        <f t="shared" ref="AE5:AE6" si="10">K5</f>
        <v>Act 17-18</v>
      </c>
      <c r="AF5" s="253"/>
      <c r="AG5" s="253"/>
      <c r="AH5" s="253"/>
      <c r="AI5" s="253"/>
      <c r="AJ5" s="253"/>
      <c r="AK5" s="254" t="str">
        <f t="shared" ref="AK5:AK19" si="11">IF(AG5&lt;&gt;"",+AH5+AG5,"")</f>
        <v/>
      </c>
      <c r="AL5" s="254" t="str">
        <f>IF(AG5&gt;0,+AH5/AG5,"")</f>
        <v/>
      </c>
      <c r="AM5" s="255"/>
      <c r="AO5" s="258" t="str">
        <f t="shared" ref="AO5:AO6" si="12">K5</f>
        <v>Act 17-18</v>
      </c>
      <c r="AP5" s="253"/>
      <c r="AQ5" s="253"/>
      <c r="AR5" s="253"/>
      <c r="AS5" s="253"/>
      <c r="AT5" s="253"/>
      <c r="AU5" s="254" t="str">
        <f t="shared" ref="AU5:AU19" si="13">IF(AQ5&lt;&gt;"",+AR5+AQ5,"")</f>
        <v/>
      </c>
      <c r="AV5" s="254" t="str">
        <f>IF(AQ5&gt;0,+AR5/AQ5,"")</f>
        <v/>
      </c>
      <c r="AW5" s="255"/>
      <c r="AY5" s="258" t="str">
        <f>AO5</f>
        <v>Act 17-18</v>
      </c>
      <c r="AZ5" s="253"/>
      <c r="BA5" s="253"/>
      <c r="BB5" s="253"/>
      <c r="BC5" s="253"/>
      <c r="BD5" s="253"/>
      <c r="BE5" s="254" t="str">
        <f t="shared" ref="BE5:BE19" si="14">IF(BA5&lt;&gt;"",+BB5+BA5,"")</f>
        <v/>
      </c>
      <c r="BF5" s="254" t="str">
        <f>IF(BA5&gt;0,+BB5/BA5,"")</f>
        <v/>
      </c>
      <c r="BG5" s="255"/>
      <c r="BK5" s="259" t="str">
        <f t="shared" si="5"/>
        <v>Act 17-18</v>
      </c>
      <c r="BL5" s="260">
        <f t="shared" si="0"/>
        <v>0</v>
      </c>
      <c r="BM5" s="260">
        <f t="shared" si="0"/>
        <v>0</v>
      </c>
      <c r="BN5" s="260">
        <f t="shared" si="0"/>
        <v>0</v>
      </c>
      <c r="BO5" s="260">
        <f t="shared" si="0"/>
        <v>0</v>
      </c>
      <c r="BP5" s="260">
        <f t="shared" si="0"/>
        <v>0</v>
      </c>
      <c r="BQ5" s="261" t="str">
        <f t="shared" si="0"/>
        <v/>
      </c>
      <c r="BR5" s="261" t="str">
        <f t="shared" si="0"/>
        <v/>
      </c>
      <c r="BS5" s="262">
        <f t="shared" si="0"/>
        <v>0</v>
      </c>
      <c r="BT5" s="229">
        <f t="shared" si="0"/>
        <v>0</v>
      </c>
      <c r="BU5" s="263" t="str">
        <f t="shared" si="0"/>
        <v>Act 17-18</v>
      </c>
      <c r="BV5" s="260">
        <f t="shared" si="0"/>
        <v>0</v>
      </c>
      <c r="BW5" s="260">
        <f t="shared" si="0"/>
        <v>0</v>
      </c>
      <c r="BX5" s="260">
        <f t="shared" si="0"/>
        <v>0</v>
      </c>
      <c r="BY5" s="260">
        <f t="shared" si="0"/>
        <v>0</v>
      </c>
      <c r="BZ5" s="260">
        <f t="shared" si="0"/>
        <v>0</v>
      </c>
      <c r="CA5" s="261" t="str">
        <f t="shared" si="0"/>
        <v/>
      </c>
      <c r="CB5" s="261" t="str">
        <f t="shared" si="1"/>
        <v/>
      </c>
      <c r="CC5" s="262">
        <f t="shared" si="1"/>
        <v>0</v>
      </c>
      <c r="CD5" s="257">
        <f t="shared" si="1"/>
        <v>0</v>
      </c>
      <c r="CE5" s="264" t="str">
        <f t="shared" si="1"/>
        <v>Act 17-18</v>
      </c>
      <c r="CF5" s="265">
        <f t="shared" si="1"/>
        <v>0</v>
      </c>
      <c r="CG5" s="265">
        <f t="shared" si="1"/>
        <v>0</v>
      </c>
      <c r="CH5" s="265">
        <f t="shared" si="1"/>
        <v>0</v>
      </c>
      <c r="CI5" s="265">
        <f t="shared" si="1"/>
        <v>0</v>
      </c>
      <c r="CJ5" s="265">
        <f t="shared" si="1"/>
        <v>0</v>
      </c>
      <c r="CK5" s="266" t="str">
        <f t="shared" si="1"/>
        <v/>
      </c>
      <c r="CL5" s="266" t="str">
        <f t="shared" si="1"/>
        <v/>
      </c>
      <c r="CM5" s="267">
        <f t="shared" si="1"/>
        <v>0</v>
      </c>
      <c r="CN5" s="223">
        <f t="shared" si="1"/>
        <v>0</v>
      </c>
      <c r="CO5" s="264" t="str">
        <f t="shared" si="1"/>
        <v>Act 17-18</v>
      </c>
      <c r="CP5" s="268">
        <f t="shared" si="1"/>
        <v>0</v>
      </c>
      <c r="CQ5" s="266">
        <f t="shared" si="1"/>
        <v>0</v>
      </c>
      <c r="CR5" s="266">
        <f t="shared" si="2"/>
        <v>0</v>
      </c>
      <c r="CS5" s="266">
        <f t="shared" si="2"/>
        <v>0</v>
      </c>
      <c r="CT5" s="266">
        <f t="shared" si="2"/>
        <v>0</v>
      </c>
      <c r="CU5" s="266" t="str">
        <f t="shared" si="2"/>
        <v/>
      </c>
      <c r="CV5" s="266" t="str">
        <f t="shared" si="2"/>
        <v/>
      </c>
      <c r="CW5" s="269">
        <f t="shared" si="2"/>
        <v>0</v>
      </c>
      <c r="CX5" s="223">
        <f t="shared" si="2"/>
        <v>0</v>
      </c>
      <c r="CY5" s="264" t="str">
        <f t="shared" si="3"/>
        <v>Act 17-18</v>
      </c>
      <c r="CZ5" s="265">
        <f t="shared" si="3"/>
        <v>0</v>
      </c>
      <c r="DA5" s="265">
        <f t="shared" si="3"/>
        <v>0</v>
      </c>
      <c r="DB5" s="265">
        <f t="shared" si="3"/>
        <v>0</v>
      </c>
      <c r="DC5" s="265">
        <f t="shared" si="3"/>
        <v>0</v>
      </c>
      <c r="DD5" s="265">
        <f t="shared" si="3"/>
        <v>0</v>
      </c>
      <c r="DE5" s="266" t="str">
        <f t="shared" si="3"/>
        <v/>
      </c>
      <c r="DF5" s="266" t="str">
        <f t="shared" si="3"/>
        <v/>
      </c>
      <c r="DG5" s="267">
        <f t="shared" si="3"/>
        <v>0</v>
      </c>
      <c r="DH5" s="223">
        <f t="shared" si="3"/>
        <v>0</v>
      </c>
      <c r="DI5" s="264" t="str">
        <f t="shared" si="3"/>
        <v>Act 17-18</v>
      </c>
      <c r="DJ5" s="268">
        <f t="shared" si="3"/>
        <v>0</v>
      </c>
      <c r="DK5" s="266">
        <f t="shared" si="3"/>
        <v>0</v>
      </c>
      <c r="DL5" s="266">
        <f t="shared" si="3"/>
        <v>0</v>
      </c>
      <c r="DM5" s="266">
        <f t="shared" si="3"/>
        <v>0</v>
      </c>
      <c r="DN5" s="266">
        <f t="shared" si="3"/>
        <v>0</v>
      </c>
      <c r="DO5" s="266" t="str">
        <f t="shared" si="4"/>
        <v/>
      </c>
      <c r="DP5" s="266" t="str">
        <f t="shared" si="4"/>
        <v/>
      </c>
      <c r="DQ5" s="269">
        <f t="shared" si="4"/>
        <v>0</v>
      </c>
    </row>
    <row r="6" spans="1:121" s="276" customFormat="1" ht="27" customHeight="1" x14ac:dyDescent="0.35">
      <c r="A6" s="270" t="s">
        <v>16</v>
      </c>
      <c r="B6" s="271"/>
      <c r="C6" s="272"/>
      <c r="D6" s="272"/>
      <c r="E6" s="272"/>
      <c r="F6" s="272"/>
      <c r="G6" s="272" t="str">
        <f t="shared" si="6"/>
        <v/>
      </c>
      <c r="H6" s="273" t="str">
        <f t="shared" ref="H6:H19" si="15">IF(C6&gt;0,+D6/C6,"")</f>
        <v/>
      </c>
      <c r="I6" s="274"/>
      <c r="J6" s="275"/>
      <c r="K6" s="270" t="s">
        <v>16</v>
      </c>
      <c r="L6" s="271"/>
      <c r="M6" s="272"/>
      <c r="N6" s="272"/>
      <c r="O6" s="272"/>
      <c r="P6" s="272"/>
      <c r="Q6" s="272" t="str">
        <f t="shared" si="7"/>
        <v/>
      </c>
      <c r="R6" s="273" t="str">
        <f t="shared" ref="R6:R19" si="16">IF(M6&gt;0,+N6/M6,"")</f>
        <v/>
      </c>
      <c r="S6" s="274"/>
      <c r="U6" s="277" t="str">
        <f t="shared" si="8"/>
        <v>APP 18-19</v>
      </c>
      <c r="V6" s="271"/>
      <c r="W6" s="272"/>
      <c r="X6" s="272"/>
      <c r="Y6" s="272"/>
      <c r="Z6" s="272"/>
      <c r="AA6" s="272" t="str">
        <f t="shared" si="9"/>
        <v/>
      </c>
      <c r="AB6" s="273" t="str">
        <f t="shared" ref="AB6:AB19" si="17">IF(W6&gt;0,+X6/W6,"")</f>
        <v/>
      </c>
      <c r="AC6" s="274"/>
      <c r="AD6" s="215"/>
      <c r="AE6" s="277" t="str">
        <f t="shared" si="10"/>
        <v>APP 18-19</v>
      </c>
      <c r="AF6" s="271"/>
      <c r="AG6" s="272"/>
      <c r="AH6" s="272"/>
      <c r="AI6" s="272"/>
      <c r="AJ6" s="272"/>
      <c r="AK6" s="272" t="str">
        <f t="shared" si="11"/>
        <v/>
      </c>
      <c r="AL6" s="273" t="str">
        <f t="shared" ref="AL6:AL19" si="18">IF(AG6&gt;0,+AH6/AG6,"")</f>
        <v/>
      </c>
      <c r="AM6" s="274"/>
      <c r="AO6" s="277" t="str">
        <f t="shared" si="12"/>
        <v>APP 18-19</v>
      </c>
      <c r="AP6" s="271"/>
      <c r="AQ6" s="272"/>
      <c r="AR6" s="272"/>
      <c r="AS6" s="272"/>
      <c r="AT6" s="272"/>
      <c r="AU6" s="272" t="str">
        <f t="shared" si="13"/>
        <v/>
      </c>
      <c r="AV6" s="273" t="str">
        <f t="shared" ref="AV6:AV19" si="19">IF(AQ6&gt;0,+AR6/AQ6,"")</f>
        <v/>
      </c>
      <c r="AW6" s="274"/>
      <c r="AY6" s="277" t="str">
        <f>AO6</f>
        <v>APP 18-19</v>
      </c>
      <c r="AZ6" s="271"/>
      <c r="BA6" s="272"/>
      <c r="BB6" s="272"/>
      <c r="BC6" s="272"/>
      <c r="BD6" s="272"/>
      <c r="BE6" s="272" t="str">
        <f t="shared" si="14"/>
        <v/>
      </c>
      <c r="BF6" s="273" t="str">
        <f t="shared" ref="BF6:BF19" si="20">IF(BA6&gt;0,+BB6/BA6,"")</f>
        <v/>
      </c>
      <c r="BG6" s="274"/>
      <c r="BI6" s="278"/>
      <c r="BK6" s="279" t="str">
        <f t="shared" si="5"/>
        <v>APP 18-19</v>
      </c>
      <c r="BL6" s="280">
        <f t="shared" si="0"/>
        <v>0</v>
      </c>
      <c r="BM6" s="281">
        <f t="shared" si="0"/>
        <v>0</v>
      </c>
      <c r="BN6" s="281">
        <f t="shared" si="0"/>
        <v>0</v>
      </c>
      <c r="BO6" s="281">
        <f t="shared" si="0"/>
        <v>0</v>
      </c>
      <c r="BP6" s="281">
        <f t="shared" si="0"/>
        <v>0</v>
      </c>
      <c r="BQ6" s="281" t="str">
        <f t="shared" si="0"/>
        <v/>
      </c>
      <c r="BR6" s="282" t="str">
        <f t="shared" si="0"/>
        <v/>
      </c>
      <c r="BS6" s="283">
        <f t="shared" si="0"/>
        <v>0</v>
      </c>
      <c r="BT6" s="284">
        <f t="shared" si="0"/>
        <v>0</v>
      </c>
      <c r="BU6" s="285" t="str">
        <f t="shared" si="0"/>
        <v>APP 18-19</v>
      </c>
      <c r="BV6" s="280">
        <f t="shared" si="0"/>
        <v>0</v>
      </c>
      <c r="BW6" s="281">
        <f t="shared" si="0"/>
        <v>0</v>
      </c>
      <c r="BX6" s="281">
        <f t="shared" si="0"/>
        <v>0</v>
      </c>
      <c r="BY6" s="281">
        <f t="shared" si="0"/>
        <v>0</v>
      </c>
      <c r="BZ6" s="281">
        <f t="shared" si="0"/>
        <v>0</v>
      </c>
      <c r="CA6" s="281" t="str">
        <f t="shared" si="0"/>
        <v/>
      </c>
      <c r="CB6" s="282" t="str">
        <f t="shared" si="1"/>
        <v/>
      </c>
      <c r="CC6" s="283">
        <f t="shared" si="1"/>
        <v>0</v>
      </c>
      <c r="CD6" s="276">
        <f t="shared" si="1"/>
        <v>0</v>
      </c>
      <c r="CE6" s="286" t="str">
        <f t="shared" si="1"/>
        <v>APP 18-19</v>
      </c>
      <c r="CF6" s="287">
        <f t="shared" si="1"/>
        <v>0</v>
      </c>
      <c r="CG6" s="288">
        <f t="shared" si="1"/>
        <v>0</v>
      </c>
      <c r="CH6" s="288">
        <f t="shared" si="1"/>
        <v>0</v>
      </c>
      <c r="CI6" s="288">
        <f t="shared" si="1"/>
        <v>0</v>
      </c>
      <c r="CJ6" s="288">
        <f t="shared" si="1"/>
        <v>0</v>
      </c>
      <c r="CK6" s="288" t="str">
        <f t="shared" si="1"/>
        <v/>
      </c>
      <c r="CL6" s="289" t="str">
        <f t="shared" si="1"/>
        <v/>
      </c>
      <c r="CM6" s="290">
        <f t="shared" si="1"/>
        <v>0</v>
      </c>
      <c r="CN6" s="291">
        <f t="shared" si="1"/>
        <v>0</v>
      </c>
      <c r="CO6" s="286" t="str">
        <f t="shared" si="1"/>
        <v>APP 18-19</v>
      </c>
      <c r="CP6" s="288">
        <f t="shared" si="1"/>
        <v>0</v>
      </c>
      <c r="CQ6" s="288">
        <f t="shared" si="1"/>
        <v>0</v>
      </c>
      <c r="CR6" s="288">
        <f t="shared" si="2"/>
        <v>0</v>
      </c>
      <c r="CS6" s="288">
        <f t="shared" si="2"/>
        <v>0</v>
      </c>
      <c r="CT6" s="288">
        <f t="shared" si="2"/>
        <v>0</v>
      </c>
      <c r="CU6" s="288" t="str">
        <f t="shared" si="2"/>
        <v/>
      </c>
      <c r="CV6" s="292" t="str">
        <f t="shared" si="2"/>
        <v/>
      </c>
      <c r="CW6" s="293">
        <f t="shared" si="2"/>
        <v>0</v>
      </c>
      <c r="CX6" s="291">
        <f t="shared" si="2"/>
        <v>0</v>
      </c>
      <c r="CY6" s="286" t="str">
        <f t="shared" si="3"/>
        <v>APP 18-19</v>
      </c>
      <c r="CZ6" s="287">
        <f t="shared" si="3"/>
        <v>0</v>
      </c>
      <c r="DA6" s="288">
        <f t="shared" si="3"/>
        <v>0</v>
      </c>
      <c r="DB6" s="288">
        <f t="shared" si="3"/>
        <v>0</v>
      </c>
      <c r="DC6" s="288">
        <f t="shared" si="3"/>
        <v>0</v>
      </c>
      <c r="DD6" s="288">
        <f t="shared" si="3"/>
        <v>0</v>
      </c>
      <c r="DE6" s="288" t="str">
        <f t="shared" si="3"/>
        <v/>
      </c>
      <c r="DF6" s="289" t="str">
        <f t="shared" si="3"/>
        <v/>
      </c>
      <c r="DG6" s="290">
        <f t="shared" si="3"/>
        <v>0</v>
      </c>
      <c r="DH6" s="223">
        <f t="shared" si="3"/>
        <v>0</v>
      </c>
      <c r="DI6" s="286" t="str">
        <f t="shared" si="3"/>
        <v>APP 18-19</v>
      </c>
      <c r="DJ6" s="288">
        <f t="shared" si="3"/>
        <v>0</v>
      </c>
      <c r="DK6" s="288">
        <f t="shared" si="3"/>
        <v>0</v>
      </c>
      <c r="DL6" s="288">
        <f t="shared" si="3"/>
        <v>0</v>
      </c>
      <c r="DM6" s="288">
        <f t="shared" si="3"/>
        <v>0</v>
      </c>
      <c r="DN6" s="288">
        <f t="shared" si="3"/>
        <v>0</v>
      </c>
      <c r="DO6" s="288" t="str">
        <f t="shared" si="4"/>
        <v/>
      </c>
      <c r="DP6" s="292" t="str">
        <f t="shared" si="4"/>
        <v/>
      </c>
      <c r="DQ6" s="293">
        <f t="shared" si="4"/>
        <v>0</v>
      </c>
    </row>
    <row r="7" spans="1:121" ht="27" customHeight="1" x14ac:dyDescent="0.35">
      <c r="A7" s="294">
        <v>42095</v>
      </c>
      <c r="B7" s="295">
        <v>63.771670438318871</v>
      </c>
      <c r="C7" s="296">
        <v>1.9375473683331523</v>
      </c>
      <c r="D7" s="296">
        <v>2.2195782986647519</v>
      </c>
      <c r="E7" s="296">
        <v>18.265440615266424</v>
      </c>
      <c r="F7" s="296">
        <v>19.301320050437148</v>
      </c>
      <c r="G7" s="296">
        <f t="shared" si="6"/>
        <v>4.1571256669979046</v>
      </c>
      <c r="H7" s="297">
        <f t="shared" si="15"/>
        <v>1.1455607924436073</v>
      </c>
      <c r="I7" s="298">
        <v>119753</v>
      </c>
      <c r="J7" s="231"/>
      <c r="K7" s="294">
        <v>42095</v>
      </c>
      <c r="L7" s="295">
        <v>62.775905750435641</v>
      </c>
      <c r="M7" s="296">
        <v>2.671466777786196</v>
      </c>
      <c r="N7" s="296">
        <v>2.6504023032047885</v>
      </c>
      <c r="O7" s="296">
        <v>12.396718965334465</v>
      </c>
      <c r="P7" s="296">
        <v>33.188894307219336</v>
      </c>
      <c r="Q7" s="296">
        <f t="shared" si="7"/>
        <v>5.3218690809909841</v>
      </c>
      <c r="R7" s="297">
        <f t="shared" si="16"/>
        <v>0.99211501533293878</v>
      </c>
      <c r="S7" s="298">
        <v>131990</v>
      </c>
      <c r="U7" s="294">
        <v>42095</v>
      </c>
      <c r="V7" s="295">
        <v>63.018389330955934</v>
      </c>
      <c r="W7" s="296">
        <v>1.6697442516499894</v>
      </c>
      <c r="X7" s="296">
        <v>2.4507275920800509</v>
      </c>
      <c r="Y7" s="296">
        <v>14.141921476702294</v>
      </c>
      <c r="Z7" s="296">
        <v>20.473850792167269</v>
      </c>
      <c r="AA7" s="296">
        <f t="shared" si="9"/>
        <v>4.1204718437300407</v>
      </c>
      <c r="AB7" s="297">
        <f t="shared" si="17"/>
        <v>1.4677263237518667</v>
      </c>
      <c r="AC7" s="298">
        <v>150304</v>
      </c>
      <c r="AD7" s="299"/>
      <c r="AE7" s="300">
        <v>42095</v>
      </c>
      <c r="AF7" s="295">
        <v>62.053710406742397</v>
      </c>
      <c r="AG7" s="296">
        <v>2.6885688530597291</v>
      </c>
      <c r="AH7" s="296">
        <v>3.3959152803224626</v>
      </c>
      <c r="AI7" s="296">
        <v>7.1440710312892648</v>
      </c>
      <c r="AJ7" s="296">
        <v>41.810661327311543</v>
      </c>
      <c r="AK7" s="296">
        <f t="shared" si="11"/>
        <v>6.0844841333821922</v>
      </c>
      <c r="AL7" s="297">
        <f t="shared" si="18"/>
        <v>1.2630940347530013</v>
      </c>
      <c r="AM7" s="298">
        <v>272900</v>
      </c>
      <c r="AO7" s="300">
        <f t="shared" ref="AO7:AO18" si="21">A7</f>
        <v>42095</v>
      </c>
      <c r="AP7" s="295">
        <v>63.236708754436826</v>
      </c>
      <c r="AQ7" s="296">
        <v>2.488558539030536</v>
      </c>
      <c r="AR7" s="296">
        <v>2.2646506082856908</v>
      </c>
      <c r="AS7" s="296">
        <v>18.270154984149347</v>
      </c>
      <c r="AT7" s="296">
        <v>25.150345733871625</v>
      </c>
      <c r="AU7" s="296">
        <f t="shared" si="13"/>
        <v>4.7532091473162268</v>
      </c>
      <c r="AV7" s="297">
        <f t="shared" si="19"/>
        <v>0.91002504974945342</v>
      </c>
      <c r="AW7" s="298">
        <v>73814</v>
      </c>
      <c r="AY7" s="300">
        <f t="shared" ref="AY7:AY19" si="22">K28</f>
        <v>42095</v>
      </c>
      <c r="AZ7" s="295">
        <v>62.201129513633546</v>
      </c>
      <c r="BA7" s="296">
        <v>3.2983309821472004</v>
      </c>
      <c r="BB7" s="296">
        <v>2.8152671910813258</v>
      </c>
      <c r="BC7" s="296">
        <v>7.343297785069729</v>
      </c>
      <c r="BD7" s="296">
        <v>43.814197287536089</v>
      </c>
      <c r="BE7" s="296">
        <f t="shared" si="14"/>
        <v>6.1135981732285263</v>
      </c>
      <c r="BF7" s="297">
        <f t="shared" si="20"/>
        <v>0.85354296046074729</v>
      </c>
      <c r="BG7" s="298">
        <v>349469</v>
      </c>
      <c r="BK7" s="301">
        <f t="shared" si="5"/>
        <v>42095</v>
      </c>
      <c r="BL7" s="302">
        <f t="shared" si="0"/>
        <v>63.771670438318871</v>
      </c>
      <c r="BM7" s="303">
        <f t="shared" si="0"/>
        <v>1.9375473683331523</v>
      </c>
      <c r="BN7" s="303">
        <f t="shared" si="0"/>
        <v>2.2195782986647519</v>
      </c>
      <c r="BO7" s="303">
        <f t="shared" si="0"/>
        <v>18.265440615266424</v>
      </c>
      <c r="BP7" s="303">
        <f t="shared" si="0"/>
        <v>19.301320050437148</v>
      </c>
      <c r="BQ7" s="303">
        <f t="shared" si="0"/>
        <v>4.1571256669979046</v>
      </c>
      <c r="BR7" s="304">
        <f t="shared" si="0"/>
        <v>1.1455607924436073</v>
      </c>
      <c r="BS7" s="305">
        <f t="shared" si="0"/>
        <v>119753</v>
      </c>
      <c r="BT7" s="229">
        <f t="shared" si="0"/>
        <v>0</v>
      </c>
      <c r="BU7" s="301">
        <f t="shared" si="0"/>
        <v>42095</v>
      </c>
      <c r="BV7" s="302">
        <f t="shared" si="0"/>
        <v>62.775905750435641</v>
      </c>
      <c r="BW7" s="303">
        <f t="shared" si="0"/>
        <v>2.671466777786196</v>
      </c>
      <c r="BX7" s="303">
        <f t="shared" si="0"/>
        <v>2.6504023032047885</v>
      </c>
      <c r="BY7" s="303">
        <f t="shared" si="0"/>
        <v>12.396718965334465</v>
      </c>
      <c r="BZ7" s="303">
        <f t="shared" si="0"/>
        <v>33.188894307219336</v>
      </c>
      <c r="CA7" s="303">
        <f t="shared" si="0"/>
        <v>5.3218690809909841</v>
      </c>
      <c r="CB7" s="304">
        <f t="shared" si="1"/>
        <v>0.99211501533293878</v>
      </c>
      <c r="CC7" s="305">
        <f t="shared" si="1"/>
        <v>131990</v>
      </c>
      <c r="CD7" s="215">
        <f t="shared" si="1"/>
        <v>0</v>
      </c>
      <c r="CE7" s="306">
        <f t="shared" si="1"/>
        <v>42095</v>
      </c>
      <c r="CF7" s="307">
        <f t="shared" si="1"/>
        <v>63.018389330955934</v>
      </c>
      <c r="CG7" s="308">
        <f t="shared" si="1"/>
        <v>1.6697442516499894</v>
      </c>
      <c r="CH7" s="308">
        <f t="shared" si="1"/>
        <v>2.4507275920800509</v>
      </c>
      <c r="CI7" s="308">
        <f t="shared" si="1"/>
        <v>14.141921476702294</v>
      </c>
      <c r="CJ7" s="308">
        <f t="shared" si="1"/>
        <v>20.473850792167269</v>
      </c>
      <c r="CK7" s="308">
        <f t="shared" si="1"/>
        <v>4.1204718437300407</v>
      </c>
      <c r="CL7" s="309">
        <f t="shared" si="1"/>
        <v>1.4677263237518667</v>
      </c>
      <c r="CM7" s="310">
        <f t="shared" si="1"/>
        <v>150304</v>
      </c>
      <c r="CN7" s="223">
        <f t="shared" si="1"/>
        <v>0</v>
      </c>
      <c r="CO7" s="311">
        <f t="shared" si="1"/>
        <v>42095</v>
      </c>
      <c r="CP7" s="308">
        <f t="shared" si="1"/>
        <v>62.053710406742397</v>
      </c>
      <c r="CQ7" s="308">
        <f t="shared" si="1"/>
        <v>2.6885688530597291</v>
      </c>
      <c r="CR7" s="308">
        <f t="shared" si="2"/>
        <v>3.3959152803224626</v>
      </c>
      <c r="CS7" s="308">
        <f t="shared" si="2"/>
        <v>7.1440710312892648</v>
      </c>
      <c r="CT7" s="308">
        <f t="shared" si="2"/>
        <v>41.810661327311543</v>
      </c>
      <c r="CU7" s="308">
        <f t="shared" si="2"/>
        <v>6.0844841333821922</v>
      </c>
      <c r="CV7" s="309">
        <f t="shared" si="2"/>
        <v>1.2630940347530013</v>
      </c>
      <c r="CW7" s="310">
        <f t="shared" si="2"/>
        <v>272900</v>
      </c>
      <c r="CX7" s="223">
        <f t="shared" si="2"/>
        <v>0</v>
      </c>
      <c r="CY7" s="311">
        <f t="shared" si="3"/>
        <v>42095</v>
      </c>
      <c r="CZ7" s="307">
        <f t="shared" si="3"/>
        <v>0</v>
      </c>
      <c r="DA7" s="308">
        <f t="shared" si="3"/>
        <v>0</v>
      </c>
      <c r="DB7" s="308">
        <f t="shared" si="3"/>
        <v>0</v>
      </c>
      <c r="DC7" s="308">
        <f t="shared" si="3"/>
        <v>0</v>
      </c>
      <c r="DD7" s="308">
        <f t="shared" si="3"/>
        <v>0</v>
      </c>
      <c r="DE7" s="308">
        <f t="shared" si="3"/>
        <v>0</v>
      </c>
      <c r="DF7" s="309" t="str">
        <f t="shared" si="3"/>
        <v/>
      </c>
      <c r="DG7" s="310">
        <f t="shared" si="3"/>
        <v>0</v>
      </c>
      <c r="DH7" s="223">
        <f t="shared" si="3"/>
        <v>0</v>
      </c>
      <c r="DI7" s="311">
        <f t="shared" si="3"/>
        <v>42095</v>
      </c>
      <c r="DJ7" s="308">
        <f t="shared" si="3"/>
        <v>0</v>
      </c>
      <c r="DK7" s="308">
        <f t="shared" si="3"/>
        <v>0</v>
      </c>
      <c r="DL7" s="308">
        <f t="shared" si="3"/>
        <v>0</v>
      </c>
      <c r="DM7" s="308">
        <f t="shared" si="3"/>
        <v>0</v>
      </c>
      <c r="DN7" s="308">
        <f t="shared" si="3"/>
        <v>0</v>
      </c>
      <c r="DO7" s="308">
        <f t="shared" si="4"/>
        <v>0</v>
      </c>
      <c r="DP7" s="309" t="str">
        <f t="shared" si="4"/>
        <v/>
      </c>
      <c r="DQ7" s="310">
        <f t="shared" si="4"/>
        <v>0</v>
      </c>
    </row>
    <row r="8" spans="1:121" ht="27" customHeight="1" x14ac:dyDescent="0.35">
      <c r="A8" s="294">
        <v>42125</v>
      </c>
      <c r="B8" s="295">
        <v>64.308352963909599</v>
      </c>
      <c r="C8" s="296">
        <v>1.5749562154708263</v>
      </c>
      <c r="D8" s="296">
        <v>1.7441145160865326</v>
      </c>
      <c r="E8" s="296">
        <v>20.400612368580539</v>
      </c>
      <c r="F8" s="296">
        <v>18.636256927792854</v>
      </c>
      <c r="G8" s="296">
        <f t="shared" si="6"/>
        <v>3.3190707315573587</v>
      </c>
      <c r="H8" s="297">
        <f t="shared" si="15"/>
        <v>1.1074050814581771</v>
      </c>
      <c r="I8" s="298">
        <v>117192</v>
      </c>
      <c r="J8" s="231"/>
      <c r="K8" s="294">
        <v>42125</v>
      </c>
      <c r="L8" s="295">
        <v>62.854341617198671</v>
      </c>
      <c r="M8" s="296">
        <v>2.5918472652886839</v>
      </c>
      <c r="N8" s="296">
        <v>2.4930300950950626</v>
      </c>
      <c r="O8" s="296">
        <v>11.124739733402459</v>
      </c>
      <c r="P8" s="296">
        <v>31.092678238502106</v>
      </c>
      <c r="Q8" s="296">
        <f t="shared" si="7"/>
        <v>5.0848773603837465</v>
      </c>
      <c r="R8" s="297">
        <f t="shared" si="16"/>
        <v>0.96187384514626673</v>
      </c>
      <c r="S8" s="298">
        <v>154477</v>
      </c>
      <c r="U8" s="294">
        <v>42125</v>
      </c>
      <c r="V8" s="295">
        <v>63.395993450042631</v>
      </c>
      <c r="W8" s="296">
        <v>1.7098860530530611</v>
      </c>
      <c r="X8" s="296">
        <v>2.1905550730296346</v>
      </c>
      <c r="Y8" s="296">
        <v>16.535558539247951</v>
      </c>
      <c r="Z8" s="296">
        <v>15.909147629026988</v>
      </c>
      <c r="AA8" s="296">
        <f t="shared" si="9"/>
        <v>3.9004411260826957</v>
      </c>
      <c r="AB8" s="297">
        <f t="shared" si="17"/>
        <v>1.2811117261985512</v>
      </c>
      <c r="AC8" s="298">
        <v>125497</v>
      </c>
      <c r="AD8" s="299"/>
      <c r="AE8" s="300">
        <v>42125</v>
      </c>
      <c r="AF8" s="295">
        <v>62.203386814769104</v>
      </c>
      <c r="AG8" s="296">
        <v>2.8875913389113745</v>
      </c>
      <c r="AH8" s="296">
        <v>3.189156275901289</v>
      </c>
      <c r="AI8" s="296">
        <v>3.9288142515557012</v>
      </c>
      <c r="AJ8" s="296">
        <v>44.257190530646191</v>
      </c>
      <c r="AK8" s="296">
        <f t="shared" si="11"/>
        <v>6.076747614812664</v>
      </c>
      <c r="AL8" s="297">
        <f t="shared" si="18"/>
        <v>1.1044347698811166</v>
      </c>
      <c r="AM8" s="298">
        <v>165291</v>
      </c>
      <c r="AO8" s="300">
        <f t="shared" si="21"/>
        <v>42125</v>
      </c>
      <c r="AP8" s="295">
        <v>63.606822309449875</v>
      </c>
      <c r="AQ8" s="296">
        <v>2.0446985763665126</v>
      </c>
      <c r="AR8" s="296">
        <v>2.1548995254555043</v>
      </c>
      <c r="AS8" s="296">
        <v>19.164883707305645</v>
      </c>
      <c r="AT8" s="296">
        <v>22.973638760325734</v>
      </c>
      <c r="AU8" s="296">
        <f t="shared" si="13"/>
        <v>4.1995981018220174</v>
      </c>
      <c r="AV8" s="297">
        <f t="shared" si="19"/>
        <v>1.0538959386790507</v>
      </c>
      <c r="AW8" s="298">
        <v>76514</v>
      </c>
      <c r="AY8" s="300">
        <f t="shared" si="22"/>
        <v>42125</v>
      </c>
      <c r="AZ8" s="295">
        <v>62.204156890631658</v>
      </c>
      <c r="BA8" s="296">
        <v>3.2027963591296045</v>
      </c>
      <c r="BB8" s="296">
        <v>2.5606926593388732</v>
      </c>
      <c r="BC8" s="296">
        <v>4.1545771562331195</v>
      </c>
      <c r="BD8" s="296">
        <v>49.236482203949336</v>
      </c>
      <c r="BE8" s="296">
        <f t="shared" si="14"/>
        <v>5.7634890184684782</v>
      </c>
      <c r="BF8" s="297">
        <f t="shared" si="20"/>
        <v>0.79951778764815695</v>
      </c>
      <c r="BG8" s="298">
        <v>247796</v>
      </c>
      <c r="BK8" s="301">
        <f t="shared" si="5"/>
        <v>42125</v>
      </c>
      <c r="BL8" s="302">
        <f t="shared" si="0"/>
        <v>64.308352963909599</v>
      </c>
      <c r="BM8" s="303">
        <f t="shared" si="0"/>
        <v>1.5749562154708263</v>
      </c>
      <c r="BN8" s="303">
        <f t="shared" si="0"/>
        <v>1.7441145160865326</v>
      </c>
      <c r="BO8" s="303">
        <f t="shared" si="0"/>
        <v>20.400612368580539</v>
      </c>
      <c r="BP8" s="303">
        <f t="shared" si="0"/>
        <v>18.636256927792854</v>
      </c>
      <c r="BQ8" s="303">
        <f t="shared" si="0"/>
        <v>3.3190707315573587</v>
      </c>
      <c r="BR8" s="304">
        <f t="shared" si="0"/>
        <v>1.1074050814581771</v>
      </c>
      <c r="BS8" s="305">
        <f t="shared" si="0"/>
        <v>117192</v>
      </c>
      <c r="BT8" s="229">
        <f t="shared" si="0"/>
        <v>0</v>
      </c>
      <c r="BU8" s="301">
        <f t="shared" si="0"/>
        <v>42125</v>
      </c>
      <c r="BV8" s="302">
        <f t="shared" si="0"/>
        <v>62.854341617198671</v>
      </c>
      <c r="BW8" s="303">
        <f t="shared" si="0"/>
        <v>2.5918472652886839</v>
      </c>
      <c r="BX8" s="303">
        <f t="shared" si="0"/>
        <v>2.4930300950950626</v>
      </c>
      <c r="BY8" s="303">
        <f t="shared" si="0"/>
        <v>11.124739733402459</v>
      </c>
      <c r="BZ8" s="303">
        <f t="shared" si="0"/>
        <v>31.092678238502106</v>
      </c>
      <c r="CA8" s="303">
        <f t="shared" si="0"/>
        <v>5.0848773603837465</v>
      </c>
      <c r="CB8" s="304">
        <f t="shared" si="1"/>
        <v>0.96187384514626673</v>
      </c>
      <c r="CC8" s="305">
        <f t="shared" si="1"/>
        <v>154477</v>
      </c>
      <c r="CD8" s="215">
        <f t="shared" si="1"/>
        <v>0</v>
      </c>
      <c r="CE8" s="306">
        <f t="shared" si="1"/>
        <v>42125</v>
      </c>
      <c r="CF8" s="307">
        <f t="shared" si="1"/>
        <v>63.395993450042631</v>
      </c>
      <c r="CG8" s="308">
        <f t="shared" si="1"/>
        <v>1.7098860530530611</v>
      </c>
      <c r="CH8" s="308">
        <f t="shared" si="1"/>
        <v>2.1905550730296346</v>
      </c>
      <c r="CI8" s="308">
        <f t="shared" si="1"/>
        <v>16.535558539247951</v>
      </c>
      <c r="CJ8" s="308">
        <f t="shared" si="1"/>
        <v>15.909147629026988</v>
      </c>
      <c r="CK8" s="308">
        <f t="shared" si="1"/>
        <v>3.9004411260826957</v>
      </c>
      <c r="CL8" s="309">
        <f t="shared" si="1"/>
        <v>1.2811117261985512</v>
      </c>
      <c r="CM8" s="310">
        <f t="shared" si="1"/>
        <v>125497</v>
      </c>
      <c r="CN8" s="223">
        <f t="shared" si="1"/>
        <v>0</v>
      </c>
      <c r="CO8" s="311">
        <f t="shared" si="1"/>
        <v>42125</v>
      </c>
      <c r="CP8" s="308">
        <f t="shared" si="1"/>
        <v>62.203386814769104</v>
      </c>
      <c r="CQ8" s="308">
        <f t="shared" si="1"/>
        <v>2.8875913389113745</v>
      </c>
      <c r="CR8" s="308">
        <f t="shared" si="2"/>
        <v>3.189156275901289</v>
      </c>
      <c r="CS8" s="308">
        <f t="shared" si="2"/>
        <v>3.9288142515557012</v>
      </c>
      <c r="CT8" s="308">
        <f t="shared" si="2"/>
        <v>44.257190530646191</v>
      </c>
      <c r="CU8" s="308">
        <f t="shared" si="2"/>
        <v>6.076747614812664</v>
      </c>
      <c r="CV8" s="309">
        <f t="shared" si="2"/>
        <v>1.1044347698811166</v>
      </c>
      <c r="CW8" s="310">
        <f t="shared" si="2"/>
        <v>165291</v>
      </c>
      <c r="CX8" s="223">
        <f t="shared" si="2"/>
        <v>0</v>
      </c>
      <c r="CY8" s="311">
        <f t="shared" si="3"/>
        <v>42125</v>
      </c>
      <c r="CZ8" s="307">
        <f t="shared" si="3"/>
        <v>0</v>
      </c>
      <c r="DA8" s="308">
        <f t="shared" si="3"/>
        <v>0</v>
      </c>
      <c r="DB8" s="308">
        <f t="shared" si="3"/>
        <v>0</v>
      </c>
      <c r="DC8" s="308">
        <f t="shared" si="3"/>
        <v>0</v>
      </c>
      <c r="DD8" s="308">
        <f t="shared" si="3"/>
        <v>0</v>
      </c>
      <c r="DE8" s="308">
        <f t="shared" si="3"/>
        <v>0</v>
      </c>
      <c r="DF8" s="309" t="str">
        <f t="shared" si="3"/>
        <v/>
      </c>
      <c r="DG8" s="310">
        <f t="shared" si="3"/>
        <v>0</v>
      </c>
      <c r="DH8" s="223">
        <f t="shared" si="3"/>
        <v>0</v>
      </c>
      <c r="DI8" s="311">
        <f t="shared" si="3"/>
        <v>42125</v>
      </c>
      <c r="DJ8" s="308">
        <f t="shared" si="3"/>
        <v>0</v>
      </c>
      <c r="DK8" s="308">
        <f t="shared" si="3"/>
        <v>0</v>
      </c>
      <c r="DL8" s="308">
        <f t="shared" si="3"/>
        <v>0</v>
      </c>
      <c r="DM8" s="308">
        <f t="shared" si="3"/>
        <v>0</v>
      </c>
      <c r="DN8" s="308">
        <f t="shared" si="3"/>
        <v>0</v>
      </c>
      <c r="DO8" s="308">
        <f t="shared" si="4"/>
        <v>0</v>
      </c>
      <c r="DP8" s="309" t="str">
        <f t="shared" si="4"/>
        <v/>
      </c>
      <c r="DQ8" s="310">
        <f t="shared" si="4"/>
        <v>0</v>
      </c>
    </row>
    <row r="9" spans="1:121" ht="27" customHeight="1" x14ac:dyDescent="0.35">
      <c r="A9" s="294">
        <v>42156</v>
      </c>
      <c r="B9" s="295">
        <v>64.330204692438087</v>
      </c>
      <c r="C9" s="296">
        <v>1.6166449695472904</v>
      </c>
      <c r="D9" s="296">
        <v>1.6931647795056406</v>
      </c>
      <c r="E9" s="296">
        <v>17.974612277360347</v>
      </c>
      <c r="F9" s="296">
        <v>17.370086021055275</v>
      </c>
      <c r="G9" s="296">
        <f t="shared" si="6"/>
        <v>3.3098097490529312</v>
      </c>
      <c r="H9" s="297">
        <f t="shared" si="15"/>
        <v>1.0473324764557168</v>
      </c>
      <c r="I9" s="298">
        <v>95558</v>
      </c>
      <c r="J9" s="231"/>
      <c r="K9" s="294">
        <v>42156</v>
      </c>
      <c r="L9" s="295">
        <v>62.5638209686891</v>
      </c>
      <c r="M9" s="296">
        <v>2.7668960586898614</v>
      </c>
      <c r="N9" s="296">
        <v>2.9144032715172048</v>
      </c>
      <c r="O9" s="296">
        <v>11.24</v>
      </c>
      <c r="P9" s="296">
        <v>28.45</v>
      </c>
      <c r="Q9" s="296">
        <f t="shared" si="7"/>
        <v>5.6812993302070662</v>
      </c>
      <c r="R9" s="297">
        <f t="shared" si="16"/>
        <v>1.0533114398584198</v>
      </c>
      <c r="S9" s="298">
        <v>117499</v>
      </c>
      <c r="U9" s="294">
        <v>42156</v>
      </c>
      <c r="V9" s="295">
        <v>63.572195750150627</v>
      </c>
      <c r="W9" s="296">
        <v>1.8577090982124924</v>
      </c>
      <c r="X9" s="296">
        <v>2.1670660775256074</v>
      </c>
      <c r="Y9" s="296">
        <v>12.363870978108052</v>
      </c>
      <c r="Z9" s="296">
        <v>19.403809841333601</v>
      </c>
      <c r="AA9" s="296">
        <f t="shared" si="9"/>
        <v>4.0247751757380996</v>
      </c>
      <c r="AB9" s="297">
        <f t="shared" si="17"/>
        <v>1.1665260613789219</v>
      </c>
      <c r="AC9" s="298">
        <v>124475</v>
      </c>
      <c r="AD9" s="299"/>
      <c r="AE9" s="300">
        <v>42156</v>
      </c>
      <c r="AF9" s="295">
        <v>62.35551895952679</v>
      </c>
      <c r="AG9" s="296">
        <v>2.935717818671272</v>
      </c>
      <c r="AH9" s="296">
        <v>3.1291750082097809</v>
      </c>
      <c r="AI9" s="296">
        <v>5.230529316547627</v>
      </c>
      <c r="AJ9" s="296">
        <v>38.550652567569514</v>
      </c>
      <c r="AK9" s="296">
        <f t="shared" si="11"/>
        <v>6.0648928268810529</v>
      </c>
      <c r="AL9" s="297">
        <f t="shared" si="18"/>
        <v>1.0658977468161668</v>
      </c>
      <c r="AM9" s="298">
        <v>246657</v>
      </c>
      <c r="AO9" s="300">
        <f t="shared" si="21"/>
        <v>42156</v>
      </c>
      <c r="AP9" s="295">
        <v>63.881317217981334</v>
      </c>
      <c r="AQ9" s="296">
        <v>1.9969546831455227</v>
      </c>
      <c r="AR9" s="296">
        <v>1.8892210105416209</v>
      </c>
      <c r="AS9" s="296">
        <v>16.534717193747728</v>
      </c>
      <c r="AT9" s="296">
        <v>24.563511935053917</v>
      </c>
      <c r="AU9" s="296">
        <f t="shared" si="13"/>
        <v>3.8861756936871439</v>
      </c>
      <c r="AV9" s="297">
        <f t="shared" si="19"/>
        <v>0.94605101782570045</v>
      </c>
      <c r="AW9" s="298">
        <v>82530</v>
      </c>
      <c r="AY9" s="300">
        <f t="shared" si="22"/>
        <v>42156</v>
      </c>
      <c r="AZ9" s="295">
        <v>61.732148109894645</v>
      </c>
      <c r="BA9" s="296">
        <v>3.7254070646560629</v>
      </c>
      <c r="BB9" s="296">
        <v>2.9502728775046476</v>
      </c>
      <c r="BC9" s="296">
        <v>4.9487828350211061</v>
      </c>
      <c r="BD9" s="296">
        <v>36.83999321974585</v>
      </c>
      <c r="BE9" s="296">
        <f t="shared" si="14"/>
        <v>6.6756799421607109</v>
      </c>
      <c r="BF9" s="297">
        <f t="shared" si="20"/>
        <v>0.79193302270097643</v>
      </c>
      <c r="BG9" s="298">
        <v>242050</v>
      </c>
      <c r="BK9" s="301">
        <f t="shared" si="5"/>
        <v>42156</v>
      </c>
      <c r="BL9" s="302">
        <f t="shared" si="0"/>
        <v>64.330204692438087</v>
      </c>
      <c r="BM9" s="303">
        <f t="shared" si="0"/>
        <v>1.6166449695472904</v>
      </c>
      <c r="BN9" s="303">
        <f t="shared" si="0"/>
        <v>1.6931647795056406</v>
      </c>
      <c r="BO9" s="303">
        <f t="shared" si="0"/>
        <v>17.974612277360347</v>
      </c>
      <c r="BP9" s="303">
        <f t="shared" si="0"/>
        <v>17.370086021055275</v>
      </c>
      <c r="BQ9" s="303">
        <f t="shared" si="0"/>
        <v>3.3098097490529312</v>
      </c>
      <c r="BR9" s="304">
        <f t="shared" si="0"/>
        <v>1.0473324764557168</v>
      </c>
      <c r="BS9" s="305">
        <f t="shared" si="0"/>
        <v>95558</v>
      </c>
      <c r="BT9" s="229">
        <f t="shared" si="0"/>
        <v>0</v>
      </c>
      <c r="BU9" s="301">
        <f t="shared" si="0"/>
        <v>42156</v>
      </c>
      <c r="BV9" s="302">
        <f t="shared" si="0"/>
        <v>62.5638209686891</v>
      </c>
      <c r="BW9" s="303">
        <f t="shared" si="0"/>
        <v>2.7668960586898614</v>
      </c>
      <c r="BX9" s="303">
        <f t="shared" si="0"/>
        <v>2.9144032715172048</v>
      </c>
      <c r="BY9" s="303">
        <f t="shared" si="0"/>
        <v>11.24</v>
      </c>
      <c r="BZ9" s="303">
        <f t="shared" si="0"/>
        <v>28.45</v>
      </c>
      <c r="CA9" s="303">
        <f t="shared" si="0"/>
        <v>5.6812993302070662</v>
      </c>
      <c r="CB9" s="304">
        <f t="shared" si="1"/>
        <v>1.0533114398584198</v>
      </c>
      <c r="CC9" s="305">
        <f t="shared" si="1"/>
        <v>117499</v>
      </c>
      <c r="CD9" s="215">
        <f t="shared" si="1"/>
        <v>0</v>
      </c>
      <c r="CE9" s="306">
        <f t="shared" si="1"/>
        <v>42156</v>
      </c>
      <c r="CF9" s="307">
        <f t="shared" si="1"/>
        <v>63.572195750150627</v>
      </c>
      <c r="CG9" s="308">
        <f t="shared" si="1"/>
        <v>1.8577090982124924</v>
      </c>
      <c r="CH9" s="308">
        <f t="shared" si="1"/>
        <v>2.1670660775256074</v>
      </c>
      <c r="CI9" s="308">
        <f t="shared" si="1"/>
        <v>12.363870978108052</v>
      </c>
      <c r="CJ9" s="308">
        <f t="shared" si="1"/>
        <v>19.403809841333601</v>
      </c>
      <c r="CK9" s="308">
        <f t="shared" si="1"/>
        <v>4.0247751757380996</v>
      </c>
      <c r="CL9" s="309">
        <f t="shared" si="1"/>
        <v>1.1665260613789219</v>
      </c>
      <c r="CM9" s="310">
        <f t="shared" si="1"/>
        <v>124475</v>
      </c>
      <c r="CN9" s="223">
        <f t="shared" si="1"/>
        <v>0</v>
      </c>
      <c r="CO9" s="311">
        <f t="shared" si="1"/>
        <v>42156</v>
      </c>
      <c r="CP9" s="308">
        <f t="shared" si="1"/>
        <v>62.35551895952679</v>
      </c>
      <c r="CQ9" s="308">
        <f t="shared" si="1"/>
        <v>2.935717818671272</v>
      </c>
      <c r="CR9" s="308">
        <f t="shared" si="2"/>
        <v>3.1291750082097809</v>
      </c>
      <c r="CS9" s="308">
        <f t="shared" si="2"/>
        <v>5.230529316547627</v>
      </c>
      <c r="CT9" s="308">
        <f t="shared" si="2"/>
        <v>38.550652567569514</v>
      </c>
      <c r="CU9" s="308">
        <f t="shared" si="2"/>
        <v>6.0648928268810529</v>
      </c>
      <c r="CV9" s="309">
        <f t="shared" si="2"/>
        <v>1.0658977468161668</v>
      </c>
      <c r="CW9" s="310">
        <f t="shared" si="2"/>
        <v>246657</v>
      </c>
      <c r="CX9" s="223">
        <f t="shared" si="2"/>
        <v>0</v>
      </c>
      <c r="CY9" s="311">
        <f t="shared" si="3"/>
        <v>42156</v>
      </c>
      <c r="CZ9" s="307">
        <f t="shared" si="3"/>
        <v>0</v>
      </c>
      <c r="DA9" s="308">
        <f t="shared" si="3"/>
        <v>0</v>
      </c>
      <c r="DB9" s="308">
        <f t="shared" si="3"/>
        <v>0</v>
      </c>
      <c r="DC9" s="308">
        <f t="shared" si="3"/>
        <v>0</v>
      </c>
      <c r="DD9" s="308">
        <f t="shared" si="3"/>
        <v>0</v>
      </c>
      <c r="DE9" s="308">
        <f t="shared" si="3"/>
        <v>0</v>
      </c>
      <c r="DF9" s="309" t="str">
        <f t="shared" si="3"/>
        <v/>
      </c>
      <c r="DG9" s="310">
        <f t="shared" si="3"/>
        <v>0</v>
      </c>
      <c r="DH9" s="223">
        <f t="shared" si="3"/>
        <v>0</v>
      </c>
      <c r="DI9" s="311">
        <f t="shared" si="3"/>
        <v>42156</v>
      </c>
      <c r="DJ9" s="308">
        <f t="shared" si="3"/>
        <v>0</v>
      </c>
      <c r="DK9" s="308">
        <f t="shared" si="3"/>
        <v>0</v>
      </c>
      <c r="DL9" s="308">
        <f t="shared" si="3"/>
        <v>0</v>
      </c>
      <c r="DM9" s="308">
        <f t="shared" si="3"/>
        <v>0</v>
      </c>
      <c r="DN9" s="308">
        <f t="shared" si="3"/>
        <v>0</v>
      </c>
      <c r="DO9" s="308">
        <f t="shared" si="4"/>
        <v>0</v>
      </c>
      <c r="DP9" s="309" t="str">
        <f t="shared" si="4"/>
        <v/>
      </c>
      <c r="DQ9" s="310">
        <f t="shared" si="4"/>
        <v>0</v>
      </c>
    </row>
    <row r="10" spans="1:121" ht="27" customHeight="1" x14ac:dyDescent="0.35">
      <c r="A10" s="294">
        <v>42186</v>
      </c>
      <c r="B10" s="295">
        <v>63.743603029920912</v>
      </c>
      <c r="C10" s="296">
        <v>2.0516888836849025</v>
      </c>
      <c r="D10" s="296">
        <v>1.849322771242772</v>
      </c>
      <c r="E10" s="296">
        <v>19.291349683857835</v>
      </c>
      <c r="F10" s="296">
        <v>17.938566011564859</v>
      </c>
      <c r="G10" s="296">
        <f t="shared" si="6"/>
        <v>3.9010116549276743</v>
      </c>
      <c r="H10" s="297">
        <f t="shared" si="15"/>
        <v>0.90136608232790438</v>
      </c>
      <c r="I10" s="298">
        <v>110966</v>
      </c>
      <c r="J10" s="231"/>
      <c r="K10" s="294">
        <v>42186</v>
      </c>
      <c r="L10" s="295">
        <v>62.605352862387484</v>
      </c>
      <c r="M10" s="296">
        <v>3.1208080892201564</v>
      </c>
      <c r="N10" s="296">
        <v>2.6457573233953076</v>
      </c>
      <c r="O10" s="296">
        <v>10.92</v>
      </c>
      <c r="P10" s="296">
        <v>29.05</v>
      </c>
      <c r="Q10" s="296">
        <f t="shared" si="7"/>
        <v>5.7665654126154635</v>
      </c>
      <c r="R10" s="297">
        <f t="shared" si="16"/>
        <v>0.84777956470128324</v>
      </c>
      <c r="S10" s="298">
        <v>144093</v>
      </c>
      <c r="U10" s="294">
        <v>42186</v>
      </c>
      <c r="V10" s="295">
        <v>63.221456315429016</v>
      </c>
      <c r="W10" s="296">
        <v>2.1625723184293775</v>
      </c>
      <c r="X10" s="296">
        <v>2.095298405244105</v>
      </c>
      <c r="Y10" s="296">
        <v>13.137458337409909</v>
      </c>
      <c r="Z10" s="296">
        <v>17.783296644163975</v>
      </c>
      <c r="AA10" s="296">
        <f t="shared" si="9"/>
        <v>4.2578707236734825</v>
      </c>
      <c r="AB10" s="297">
        <f t="shared" si="17"/>
        <v>0.96889171630841375</v>
      </c>
      <c r="AC10" s="298">
        <v>183978</v>
      </c>
      <c r="AD10" s="299"/>
      <c r="AE10" s="300">
        <v>42186</v>
      </c>
      <c r="AF10" s="295">
        <v>62.661054247785692</v>
      </c>
      <c r="AG10" s="296">
        <v>2.7141714706455593</v>
      </c>
      <c r="AH10" s="296">
        <v>2.993007947679581</v>
      </c>
      <c r="AI10" s="296">
        <v>3.9583215989932814</v>
      </c>
      <c r="AJ10" s="296">
        <v>41.577393874261148</v>
      </c>
      <c r="AK10" s="296">
        <f t="shared" si="11"/>
        <v>5.7071794183251399</v>
      </c>
      <c r="AL10" s="297">
        <f t="shared" si="18"/>
        <v>1.1027335524117425</v>
      </c>
      <c r="AM10" s="298">
        <v>230885</v>
      </c>
      <c r="AO10" s="300">
        <f t="shared" si="21"/>
        <v>42186</v>
      </c>
      <c r="AP10" s="295">
        <v>63.876277481906314</v>
      </c>
      <c r="AQ10" s="296">
        <v>2.1771287227043064</v>
      </c>
      <c r="AR10" s="296">
        <v>1.6815670428165306</v>
      </c>
      <c r="AS10" s="296">
        <v>15.702766749841718</v>
      </c>
      <c r="AT10" s="296">
        <v>24.159179173959998</v>
      </c>
      <c r="AU10" s="296">
        <f t="shared" si="13"/>
        <v>3.8586957655208369</v>
      </c>
      <c r="AV10" s="297">
        <f t="shared" si="19"/>
        <v>0.7723783280612746</v>
      </c>
      <c r="AW10" s="298">
        <v>83853</v>
      </c>
      <c r="AY10" s="300">
        <f t="shared" si="22"/>
        <v>42186</v>
      </c>
      <c r="AZ10" s="295">
        <v>61.714249261362184</v>
      </c>
      <c r="BA10" s="296">
        <v>3.9270916938571023</v>
      </c>
      <c r="BB10" s="296">
        <v>2.5387932071011998</v>
      </c>
      <c r="BC10" s="296">
        <v>5.1073180675268777</v>
      </c>
      <c r="BD10" s="296">
        <v>35.339024761234654</v>
      </c>
      <c r="BE10" s="296">
        <f t="shared" si="14"/>
        <v>6.4658849009583026</v>
      </c>
      <c r="BF10" s="297">
        <f t="shared" si="20"/>
        <v>0.64648177455914035</v>
      </c>
      <c r="BG10" s="298">
        <v>194615</v>
      </c>
      <c r="BK10" s="301">
        <f t="shared" si="5"/>
        <v>42186</v>
      </c>
      <c r="BL10" s="302">
        <f t="shared" si="0"/>
        <v>63.743603029920912</v>
      </c>
      <c r="BM10" s="303">
        <f t="shared" si="0"/>
        <v>2.0516888836849025</v>
      </c>
      <c r="BN10" s="303">
        <f t="shared" si="0"/>
        <v>1.849322771242772</v>
      </c>
      <c r="BO10" s="303">
        <f t="shared" si="0"/>
        <v>19.291349683857835</v>
      </c>
      <c r="BP10" s="303">
        <f t="shared" si="0"/>
        <v>17.938566011564859</v>
      </c>
      <c r="BQ10" s="303">
        <f t="shared" si="0"/>
        <v>3.9010116549276743</v>
      </c>
      <c r="BR10" s="304">
        <f t="shared" si="0"/>
        <v>0.90136608232790438</v>
      </c>
      <c r="BS10" s="305">
        <f t="shared" si="0"/>
        <v>110966</v>
      </c>
      <c r="BT10" s="229">
        <f t="shared" si="0"/>
        <v>0</v>
      </c>
      <c r="BU10" s="301">
        <f t="shared" si="0"/>
        <v>42186</v>
      </c>
      <c r="BV10" s="302">
        <f t="shared" si="0"/>
        <v>62.605352862387484</v>
      </c>
      <c r="BW10" s="303">
        <f t="shared" si="0"/>
        <v>3.1208080892201564</v>
      </c>
      <c r="BX10" s="303">
        <f t="shared" si="0"/>
        <v>2.6457573233953076</v>
      </c>
      <c r="BY10" s="303">
        <f t="shared" si="0"/>
        <v>10.92</v>
      </c>
      <c r="BZ10" s="303">
        <f t="shared" si="0"/>
        <v>29.05</v>
      </c>
      <c r="CA10" s="303">
        <f t="shared" si="0"/>
        <v>5.7665654126154635</v>
      </c>
      <c r="CB10" s="304">
        <f t="shared" si="1"/>
        <v>0.84777956470128324</v>
      </c>
      <c r="CC10" s="305">
        <f t="shared" si="1"/>
        <v>144093</v>
      </c>
      <c r="CD10" s="215">
        <f t="shared" si="1"/>
        <v>0</v>
      </c>
      <c r="CE10" s="306">
        <f t="shared" si="1"/>
        <v>42186</v>
      </c>
      <c r="CF10" s="307">
        <f t="shared" si="1"/>
        <v>63.221456315429016</v>
      </c>
      <c r="CG10" s="308">
        <f t="shared" si="1"/>
        <v>2.1625723184293775</v>
      </c>
      <c r="CH10" s="308">
        <f t="shared" si="1"/>
        <v>2.095298405244105</v>
      </c>
      <c r="CI10" s="308">
        <f t="shared" si="1"/>
        <v>13.137458337409909</v>
      </c>
      <c r="CJ10" s="308">
        <f t="shared" si="1"/>
        <v>17.783296644163975</v>
      </c>
      <c r="CK10" s="308">
        <f t="shared" si="1"/>
        <v>4.2578707236734825</v>
      </c>
      <c r="CL10" s="309">
        <f t="shared" si="1"/>
        <v>0.96889171630841375</v>
      </c>
      <c r="CM10" s="310">
        <f t="shared" si="1"/>
        <v>183978</v>
      </c>
      <c r="CN10" s="223">
        <f t="shared" si="1"/>
        <v>0</v>
      </c>
      <c r="CO10" s="311">
        <f t="shared" si="1"/>
        <v>42186</v>
      </c>
      <c r="CP10" s="308">
        <f t="shared" si="1"/>
        <v>62.661054247785692</v>
      </c>
      <c r="CQ10" s="308">
        <f t="shared" si="1"/>
        <v>2.7141714706455593</v>
      </c>
      <c r="CR10" s="308">
        <f t="shared" si="2"/>
        <v>2.993007947679581</v>
      </c>
      <c r="CS10" s="308">
        <f t="shared" si="2"/>
        <v>3.9583215989932814</v>
      </c>
      <c r="CT10" s="308">
        <f t="shared" si="2"/>
        <v>41.577393874261148</v>
      </c>
      <c r="CU10" s="308">
        <f t="shared" si="2"/>
        <v>5.7071794183251399</v>
      </c>
      <c r="CV10" s="309">
        <f t="shared" si="2"/>
        <v>1.1027335524117425</v>
      </c>
      <c r="CW10" s="310">
        <f t="shared" si="2"/>
        <v>230885</v>
      </c>
      <c r="CX10" s="223">
        <f t="shared" si="2"/>
        <v>0</v>
      </c>
      <c r="CY10" s="311">
        <f t="shared" si="3"/>
        <v>42186</v>
      </c>
      <c r="CZ10" s="307">
        <f t="shared" si="3"/>
        <v>0</v>
      </c>
      <c r="DA10" s="308">
        <f t="shared" si="3"/>
        <v>0</v>
      </c>
      <c r="DB10" s="308">
        <f t="shared" si="3"/>
        <v>0</v>
      </c>
      <c r="DC10" s="308">
        <f t="shared" si="3"/>
        <v>0</v>
      </c>
      <c r="DD10" s="308">
        <f t="shared" si="3"/>
        <v>0</v>
      </c>
      <c r="DE10" s="308">
        <f t="shared" si="3"/>
        <v>0</v>
      </c>
      <c r="DF10" s="309" t="str">
        <f t="shared" si="3"/>
        <v/>
      </c>
      <c r="DG10" s="310">
        <f t="shared" si="3"/>
        <v>0</v>
      </c>
      <c r="DH10" s="223">
        <f t="shared" si="3"/>
        <v>0</v>
      </c>
      <c r="DI10" s="311">
        <f t="shared" si="3"/>
        <v>42186</v>
      </c>
      <c r="DJ10" s="308">
        <f t="shared" si="3"/>
        <v>0</v>
      </c>
      <c r="DK10" s="308">
        <f t="shared" si="3"/>
        <v>0</v>
      </c>
      <c r="DL10" s="308">
        <f t="shared" si="3"/>
        <v>0</v>
      </c>
      <c r="DM10" s="308">
        <f t="shared" si="3"/>
        <v>0</v>
      </c>
      <c r="DN10" s="308">
        <f t="shared" si="3"/>
        <v>0</v>
      </c>
      <c r="DO10" s="308">
        <f t="shared" si="4"/>
        <v>0</v>
      </c>
      <c r="DP10" s="309" t="str">
        <f t="shared" si="4"/>
        <v/>
      </c>
      <c r="DQ10" s="310">
        <f t="shared" si="4"/>
        <v>0</v>
      </c>
    </row>
    <row r="11" spans="1:121" ht="27" customHeight="1" x14ac:dyDescent="0.35">
      <c r="A11" s="294">
        <v>42217</v>
      </c>
      <c r="B11" s="295">
        <v>63.530906138356613</v>
      </c>
      <c r="C11" s="296">
        <v>2.5587463462163043</v>
      </c>
      <c r="D11" s="296">
        <v>1.8035433582331928</v>
      </c>
      <c r="E11" s="296">
        <v>17.03</v>
      </c>
      <c r="F11" s="296">
        <v>20.190000000000001</v>
      </c>
      <c r="G11" s="296">
        <f t="shared" si="6"/>
        <v>4.3622897044494966</v>
      </c>
      <c r="H11" s="297">
        <f t="shared" si="15"/>
        <v>0.70485429745709138</v>
      </c>
      <c r="I11" s="298">
        <v>80054</v>
      </c>
      <c r="J11" s="231"/>
      <c r="K11" s="294">
        <v>42217</v>
      </c>
      <c r="L11" s="295">
        <v>63.07</v>
      </c>
      <c r="M11" s="296">
        <v>2.75</v>
      </c>
      <c r="N11" s="296">
        <v>2.4700000000000002</v>
      </c>
      <c r="O11" s="296">
        <v>10.62</v>
      </c>
      <c r="P11" s="296">
        <v>28.77</v>
      </c>
      <c r="Q11" s="296">
        <f t="shared" si="7"/>
        <v>5.2200000000000006</v>
      </c>
      <c r="R11" s="297">
        <f t="shared" si="16"/>
        <v>0.8981818181818183</v>
      </c>
      <c r="S11" s="298">
        <v>125824</v>
      </c>
      <c r="U11" s="294">
        <v>42217</v>
      </c>
      <c r="V11" s="295">
        <v>63.317401837597913</v>
      </c>
      <c r="W11" s="296">
        <v>2.3395446100328101</v>
      </c>
      <c r="X11" s="296">
        <v>2.1959821322686484</v>
      </c>
      <c r="Y11" s="296">
        <v>14.378522467373319</v>
      </c>
      <c r="Z11" s="296">
        <v>18.581301227135913</v>
      </c>
      <c r="AA11" s="296">
        <f t="shared" si="9"/>
        <v>4.5355267423014585</v>
      </c>
      <c r="AB11" s="297">
        <f t="shared" si="17"/>
        <v>0.93863657177191062</v>
      </c>
      <c r="AC11" s="298">
        <v>177079</v>
      </c>
      <c r="AD11" s="299"/>
      <c r="AE11" s="300">
        <v>42217</v>
      </c>
      <c r="AF11" s="295">
        <v>62.754275948491923</v>
      </c>
      <c r="AG11" s="296">
        <v>2.7766877538674275</v>
      </c>
      <c r="AH11" s="296">
        <v>2.8255562181315357</v>
      </c>
      <c r="AI11" s="296">
        <v>3.6640412730943663</v>
      </c>
      <c r="AJ11" s="296">
        <v>47.124426407475418</v>
      </c>
      <c r="AK11" s="296">
        <f t="shared" si="11"/>
        <v>5.6022439719989627</v>
      </c>
      <c r="AL11" s="297">
        <f t="shared" si="18"/>
        <v>1.017599553351306</v>
      </c>
      <c r="AM11" s="298">
        <v>231420</v>
      </c>
      <c r="AO11" s="300">
        <f t="shared" si="21"/>
        <v>42217</v>
      </c>
      <c r="AP11" s="295">
        <v>63.06264916637106</v>
      </c>
      <c r="AQ11" s="296">
        <v>2.8345101099680741</v>
      </c>
      <c r="AR11" s="296">
        <v>1.9357846754168144</v>
      </c>
      <c r="AS11" s="296">
        <v>17.978851365732528</v>
      </c>
      <c r="AT11" s="296">
        <v>20.994514012061014</v>
      </c>
      <c r="AU11" s="296">
        <f t="shared" si="13"/>
        <v>4.7702947853848885</v>
      </c>
      <c r="AV11" s="297">
        <f t="shared" si="19"/>
        <v>0.68293447555867692</v>
      </c>
      <c r="AW11" s="298">
        <v>91590</v>
      </c>
      <c r="AY11" s="300">
        <f t="shared" si="22"/>
        <v>42217</v>
      </c>
      <c r="AZ11" s="295">
        <v>62.316641003137427</v>
      </c>
      <c r="BA11" s="296">
        <v>3.2693876489229203</v>
      </c>
      <c r="BB11" s="296">
        <v>2.2660286520603523</v>
      </c>
      <c r="BC11" s="296">
        <v>5.22</v>
      </c>
      <c r="BD11" s="296">
        <v>34.380000000000003</v>
      </c>
      <c r="BE11" s="296">
        <f t="shared" si="14"/>
        <v>5.5354163009832726</v>
      </c>
      <c r="BF11" s="297">
        <f t="shared" si="20"/>
        <v>0.69310491608631408</v>
      </c>
      <c r="BG11" s="298">
        <v>190283</v>
      </c>
      <c r="BK11" s="301">
        <f t="shared" si="5"/>
        <v>42217</v>
      </c>
      <c r="BL11" s="302">
        <f t="shared" si="0"/>
        <v>63.530906138356613</v>
      </c>
      <c r="BM11" s="303">
        <f t="shared" si="0"/>
        <v>2.5587463462163043</v>
      </c>
      <c r="BN11" s="303">
        <f t="shared" si="0"/>
        <v>1.8035433582331928</v>
      </c>
      <c r="BO11" s="303">
        <f t="shared" si="0"/>
        <v>17.03</v>
      </c>
      <c r="BP11" s="303">
        <f t="shared" si="0"/>
        <v>20.190000000000001</v>
      </c>
      <c r="BQ11" s="303">
        <f t="shared" si="0"/>
        <v>4.3622897044494966</v>
      </c>
      <c r="BR11" s="304">
        <f t="shared" si="0"/>
        <v>0.70485429745709138</v>
      </c>
      <c r="BS11" s="305">
        <f t="shared" si="0"/>
        <v>80054</v>
      </c>
      <c r="BT11" s="229">
        <f t="shared" si="0"/>
        <v>0</v>
      </c>
      <c r="BU11" s="301">
        <f t="shared" si="0"/>
        <v>42217</v>
      </c>
      <c r="BV11" s="302">
        <f t="shared" si="0"/>
        <v>63.07</v>
      </c>
      <c r="BW11" s="303">
        <f t="shared" si="0"/>
        <v>2.75</v>
      </c>
      <c r="BX11" s="303">
        <f t="shared" si="0"/>
        <v>2.4700000000000002</v>
      </c>
      <c r="BY11" s="303">
        <f t="shared" si="0"/>
        <v>10.62</v>
      </c>
      <c r="BZ11" s="303">
        <f t="shared" si="0"/>
        <v>28.77</v>
      </c>
      <c r="CA11" s="303">
        <f t="shared" si="0"/>
        <v>5.2200000000000006</v>
      </c>
      <c r="CB11" s="304">
        <f t="shared" si="1"/>
        <v>0.8981818181818183</v>
      </c>
      <c r="CC11" s="305">
        <f t="shared" si="1"/>
        <v>125824</v>
      </c>
      <c r="CD11" s="215">
        <f t="shared" si="1"/>
        <v>0</v>
      </c>
      <c r="CE11" s="306">
        <f t="shared" si="1"/>
        <v>42217</v>
      </c>
      <c r="CF11" s="307">
        <f t="shared" si="1"/>
        <v>63.317401837597913</v>
      </c>
      <c r="CG11" s="308">
        <f t="shared" si="1"/>
        <v>2.3395446100328101</v>
      </c>
      <c r="CH11" s="308">
        <f t="shared" si="1"/>
        <v>2.1959821322686484</v>
      </c>
      <c r="CI11" s="308">
        <f t="shared" si="1"/>
        <v>14.378522467373319</v>
      </c>
      <c r="CJ11" s="308">
        <f t="shared" si="1"/>
        <v>18.581301227135913</v>
      </c>
      <c r="CK11" s="308">
        <f t="shared" si="1"/>
        <v>4.5355267423014585</v>
      </c>
      <c r="CL11" s="309">
        <f t="shared" si="1"/>
        <v>0.93863657177191062</v>
      </c>
      <c r="CM11" s="310">
        <f t="shared" si="1"/>
        <v>177079</v>
      </c>
      <c r="CN11" s="223">
        <f t="shared" si="1"/>
        <v>0</v>
      </c>
      <c r="CO11" s="311">
        <f t="shared" si="1"/>
        <v>42217</v>
      </c>
      <c r="CP11" s="308">
        <f t="shared" si="1"/>
        <v>62.754275948491923</v>
      </c>
      <c r="CQ11" s="308">
        <f t="shared" si="1"/>
        <v>2.7766877538674275</v>
      </c>
      <c r="CR11" s="308">
        <f t="shared" si="2"/>
        <v>2.8255562181315357</v>
      </c>
      <c r="CS11" s="308">
        <f t="shared" si="2"/>
        <v>3.6640412730943663</v>
      </c>
      <c r="CT11" s="308">
        <f t="shared" si="2"/>
        <v>47.124426407475418</v>
      </c>
      <c r="CU11" s="308">
        <f t="shared" si="2"/>
        <v>5.6022439719989627</v>
      </c>
      <c r="CV11" s="309">
        <f t="shared" si="2"/>
        <v>1.017599553351306</v>
      </c>
      <c r="CW11" s="310">
        <f t="shared" si="2"/>
        <v>231420</v>
      </c>
      <c r="CX11" s="223">
        <f t="shared" si="2"/>
        <v>0</v>
      </c>
      <c r="CY11" s="311">
        <f t="shared" si="3"/>
        <v>42217</v>
      </c>
      <c r="CZ11" s="307">
        <f t="shared" si="3"/>
        <v>0</v>
      </c>
      <c r="DA11" s="308">
        <f t="shared" si="3"/>
        <v>0</v>
      </c>
      <c r="DB11" s="308">
        <f t="shared" si="3"/>
        <v>0</v>
      </c>
      <c r="DC11" s="308">
        <f t="shared" si="3"/>
        <v>0</v>
      </c>
      <c r="DD11" s="308">
        <f t="shared" si="3"/>
        <v>0</v>
      </c>
      <c r="DE11" s="308">
        <f t="shared" si="3"/>
        <v>0</v>
      </c>
      <c r="DF11" s="309" t="str">
        <f t="shared" si="3"/>
        <v/>
      </c>
      <c r="DG11" s="310">
        <f t="shared" si="3"/>
        <v>0</v>
      </c>
      <c r="DH11" s="223">
        <f t="shared" si="3"/>
        <v>0</v>
      </c>
      <c r="DI11" s="311">
        <f t="shared" si="3"/>
        <v>42217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4"/>
        <v>0</v>
      </c>
      <c r="DP11" s="309" t="str">
        <f t="shared" si="4"/>
        <v/>
      </c>
      <c r="DQ11" s="310">
        <f t="shared" si="4"/>
        <v>0</v>
      </c>
    </row>
    <row r="12" spans="1:121" ht="27" customHeight="1" x14ac:dyDescent="0.35">
      <c r="A12" s="294">
        <v>42248</v>
      </c>
      <c r="B12" s="295">
        <v>63.841349491060761</v>
      </c>
      <c r="C12" s="296">
        <v>2.2545768561456723</v>
      </c>
      <c r="D12" s="296">
        <v>1.6840110440302933</v>
      </c>
      <c r="E12" s="296">
        <v>18.372681677214885</v>
      </c>
      <c r="F12" s="296">
        <v>20.631363101661464</v>
      </c>
      <c r="G12" s="296">
        <f t="shared" si="6"/>
        <v>3.9385879001759658</v>
      </c>
      <c r="H12" s="297">
        <f t="shared" si="15"/>
        <v>0.74692997909559233</v>
      </c>
      <c r="I12" s="298">
        <v>112761</v>
      </c>
      <c r="J12" s="231"/>
      <c r="K12" s="294">
        <v>42248</v>
      </c>
      <c r="L12" s="295">
        <v>62.864302814161583</v>
      </c>
      <c r="M12" s="296">
        <v>3.0615139411230712</v>
      </c>
      <c r="N12" s="296">
        <v>2.3017131370769031</v>
      </c>
      <c r="O12" s="296">
        <v>10.880000000000003</v>
      </c>
      <c r="P12" s="296">
        <v>29.62</v>
      </c>
      <c r="Q12" s="296">
        <f t="shared" si="7"/>
        <v>5.3632270781999747</v>
      </c>
      <c r="R12" s="297">
        <f t="shared" si="16"/>
        <v>0.75182187027133174</v>
      </c>
      <c r="S12" s="298">
        <v>154220</v>
      </c>
      <c r="U12" s="294">
        <v>42248</v>
      </c>
      <c r="V12" s="295">
        <v>62.583549223500079</v>
      </c>
      <c r="W12" s="296">
        <v>3.1435611488043076</v>
      </c>
      <c r="X12" s="296">
        <v>2.3074990288104509</v>
      </c>
      <c r="Y12" s="296">
        <v>15.858195123273315</v>
      </c>
      <c r="Z12" s="296">
        <v>19.382521659785525</v>
      </c>
      <c r="AA12" s="296">
        <f t="shared" si="9"/>
        <v>5.4510601776147585</v>
      </c>
      <c r="AB12" s="297">
        <f t="shared" si="17"/>
        <v>0.7340398101332104</v>
      </c>
      <c r="AC12" s="298">
        <v>113989</v>
      </c>
      <c r="AD12" s="299"/>
      <c r="AE12" s="300">
        <v>42248</v>
      </c>
      <c r="AF12" s="295">
        <v>62.338391901788256</v>
      </c>
      <c r="AG12" s="296">
        <v>3.2197972561030599</v>
      </c>
      <c r="AH12" s="296">
        <v>2.8504406974101455</v>
      </c>
      <c r="AI12" s="296">
        <v>5.5410817851641978</v>
      </c>
      <c r="AJ12" s="296">
        <v>44.050071687995583</v>
      </c>
      <c r="AK12" s="296">
        <f t="shared" si="11"/>
        <v>6.0702379535132049</v>
      </c>
      <c r="AL12" s="297">
        <f t="shared" si="18"/>
        <v>0.88528577133457498</v>
      </c>
      <c r="AM12" s="298">
        <v>277197</v>
      </c>
      <c r="AO12" s="300">
        <f t="shared" si="21"/>
        <v>42248</v>
      </c>
      <c r="AP12" s="295">
        <v>63.4853964872337</v>
      </c>
      <c r="AQ12" s="296">
        <v>2.6541353065539113</v>
      </c>
      <c r="AR12" s="296">
        <v>1.6910209790209791</v>
      </c>
      <c r="AS12" s="296">
        <v>14.622779476337618</v>
      </c>
      <c r="AT12" s="296">
        <v>25.363433241177429</v>
      </c>
      <c r="AU12" s="296">
        <f t="shared" si="13"/>
        <v>4.3451562855748902</v>
      </c>
      <c r="AV12" s="297">
        <f t="shared" si="19"/>
        <v>0.63712689207867668</v>
      </c>
      <c r="AW12" s="298">
        <v>64790</v>
      </c>
      <c r="AY12" s="300">
        <f t="shared" si="22"/>
        <v>42248</v>
      </c>
      <c r="AZ12" s="295">
        <v>62.294817284729412</v>
      </c>
      <c r="BA12" s="296">
        <v>3.2432433650250081</v>
      </c>
      <c r="BB12" s="296">
        <v>2.5158347226602982</v>
      </c>
      <c r="BC12" s="296">
        <v>5.94</v>
      </c>
      <c r="BD12" s="296">
        <v>35.5</v>
      </c>
      <c r="BE12" s="296">
        <f t="shared" si="14"/>
        <v>5.7590780876853067</v>
      </c>
      <c r="BF12" s="297">
        <f t="shared" si="20"/>
        <v>0.77571567702595112</v>
      </c>
      <c r="BG12" s="298">
        <v>178357</v>
      </c>
      <c r="BK12" s="301">
        <f t="shared" si="5"/>
        <v>42248</v>
      </c>
      <c r="BL12" s="302">
        <f t="shared" si="0"/>
        <v>63.841349491060761</v>
      </c>
      <c r="BM12" s="303">
        <f t="shared" si="0"/>
        <v>2.2545768561456723</v>
      </c>
      <c r="BN12" s="303">
        <f t="shared" si="0"/>
        <v>1.6840110440302933</v>
      </c>
      <c r="BO12" s="303">
        <f t="shared" si="0"/>
        <v>18.372681677214885</v>
      </c>
      <c r="BP12" s="303">
        <f t="shared" si="0"/>
        <v>20.631363101661464</v>
      </c>
      <c r="BQ12" s="303">
        <f t="shared" si="0"/>
        <v>3.9385879001759658</v>
      </c>
      <c r="BR12" s="304">
        <f t="shared" si="0"/>
        <v>0.74692997909559233</v>
      </c>
      <c r="BS12" s="305">
        <f t="shared" si="0"/>
        <v>112761</v>
      </c>
      <c r="BT12" s="229">
        <f t="shared" si="0"/>
        <v>0</v>
      </c>
      <c r="BU12" s="301">
        <f t="shared" si="0"/>
        <v>42248</v>
      </c>
      <c r="BV12" s="302">
        <f t="shared" si="0"/>
        <v>62.864302814161583</v>
      </c>
      <c r="BW12" s="303">
        <f t="shared" si="0"/>
        <v>3.0615139411230712</v>
      </c>
      <c r="BX12" s="303">
        <f t="shared" si="0"/>
        <v>2.3017131370769031</v>
      </c>
      <c r="BY12" s="303">
        <f t="shared" si="0"/>
        <v>10.880000000000003</v>
      </c>
      <c r="BZ12" s="303">
        <f t="shared" si="0"/>
        <v>29.62</v>
      </c>
      <c r="CA12" s="303">
        <f t="shared" si="0"/>
        <v>5.3632270781999747</v>
      </c>
      <c r="CB12" s="304">
        <f t="shared" si="1"/>
        <v>0.75182187027133174</v>
      </c>
      <c r="CC12" s="305">
        <f t="shared" si="1"/>
        <v>154220</v>
      </c>
      <c r="CD12" s="215">
        <f t="shared" si="1"/>
        <v>0</v>
      </c>
      <c r="CE12" s="306">
        <f t="shared" si="1"/>
        <v>42248</v>
      </c>
      <c r="CF12" s="307">
        <f t="shared" si="1"/>
        <v>62.583549223500079</v>
      </c>
      <c r="CG12" s="308">
        <f t="shared" si="1"/>
        <v>3.1435611488043076</v>
      </c>
      <c r="CH12" s="308">
        <f t="shared" si="1"/>
        <v>2.3074990288104509</v>
      </c>
      <c r="CI12" s="308">
        <f t="shared" si="1"/>
        <v>15.858195123273315</v>
      </c>
      <c r="CJ12" s="308">
        <f t="shared" si="1"/>
        <v>19.382521659785525</v>
      </c>
      <c r="CK12" s="308">
        <f t="shared" si="1"/>
        <v>5.4510601776147585</v>
      </c>
      <c r="CL12" s="309">
        <f t="shared" si="1"/>
        <v>0.7340398101332104</v>
      </c>
      <c r="CM12" s="310">
        <f t="shared" si="1"/>
        <v>113989</v>
      </c>
      <c r="CN12" s="223">
        <f t="shared" si="1"/>
        <v>0</v>
      </c>
      <c r="CO12" s="311">
        <f t="shared" si="1"/>
        <v>42248</v>
      </c>
      <c r="CP12" s="308">
        <f t="shared" si="1"/>
        <v>62.338391901788256</v>
      </c>
      <c r="CQ12" s="308">
        <f t="shared" si="1"/>
        <v>3.2197972561030599</v>
      </c>
      <c r="CR12" s="308">
        <f t="shared" si="2"/>
        <v>2.8504406974101455</v>
      </c>
      <c r="CS12" s="308">
        <f t="shared" si="2"/>
        <v>5.5410817851641978</v>
      </c>
      <c r="CT12" s="308">
        <f t="shared" si="2"/>
        <v>44.050071687995583</v>
      </c>
      <c r="CU12" s="308">
        <f t="shared" si="2"/>
        <v>6.0702379535132049</v>
      </c>
      <c r="CV12" s="309">
        <f t="shared" si="2"/>
        <v>0.88528577133457498</v>
      </c>
      <c r="CW12" s="310">
        <f t="shared" si="2"/>
        <v>277197</v>
      </c>
      <c r="CX12" s="223">
        <f t="shared" si="2"/>
        <v>0</v>
      </c>
      <c r="CY12" s="311">
        <f t="shared" si="3"/>
        <v>42248</v>
      </c>
      <c r="CZ12" s="307">
        <f t="shared" si="3"/>
        <v>0</v>
      </c>
      <c r="DA12" s="308">
        <f t="shared" si="3"/>
        <v>0</v>
      </c>
      <c r="DB12" s="308">
        <f t="shared" si="3"/>
        <v>0</v>
      </c>
      <c r="DC12" s="308">
        <f t="shared" si="3"/>
        <v>0</v>
      </c>
      <c r="DD12" s="308">
        <f t="shared" si="3"/>
        <v>0</v>
      </c>
      <c r="DE12" s="308">
        <f t="shared" si="3"/>
        <v>0</v>
      </c>
      <c r="DF12" s="309" t="str">
        <f t="shared" si="3"/>
        <v/>
      </c>
      <c r="DG12" s="310">
        <f t="shared" si="3"/>
        <v>0</v>
      </c>
      <c r="DH12" s="223">
        <f t="shared" si="3"/>
        <v>0</v>
      </c>
      <c r="DI12" s="311">
        <f t="shared" si="3"/>
        <v>42248</v>
      </c>
      <c r="DJ12" s="308">
        <f t="shared" si="3"/>
        <v>0</v>
      </c>
      <c r="DK12" s="308">
        <f t="shared" si="3"/>
        <v>0</v>
      </c>
      <c r="DL12" s="308">
        <f t="shared" si="3"/>
        <v>0</v>
      </c>
      <c r="DM12" s="308">
        <f t="shared" si="3"/>
        <v>0</v>
      </c>
      <c r="DN12" s="308">
        <f t="shared" si="3"/>
        <v>0</v>
      </c>
      <c r="DO12" s="308">
        <f t="shared" si="4"/>
        <v>0</v>
      </c>
      <c r="DP12" s="309" t="str">
        <f t="shared" si="4"/>
        <v/>
      </c>
      <c r="DQ12" s="310">
        <f t="shared" si="4"/>
        <v>0</v>
      </c>
    </row>
    <row r="13" spans="1:121" ht="27" customHeight="1" x14ac:dyDescent="0.35">
      <c r="A13" s="294">
        <v>42278</v>
      </c>
      <c r="B13" s="295">
        <v>63.383292472807149</v>
      </c>
      <c r="C13" s="296">
        <v>2.4495422919598586</v>
      </c>
      <c r="D13" s="296">
        <v>2.0012400205179466</v>
      </c>
      <c r="E13" s="296">
        <v>19.73661243440176</v>
      </c>
      <c r="F13" s="296">
        <v>19.656110139285293</v>
      </c>
      <c r="G13" s="296">
        <f t="shared" si="6"/>
        <v>4.4507823124778056</v>
      </c>
      <c r="H13" s="297">
        <f t="shared" si="15"/>
        <v>0.81698529030775413</v>
      </c>
      <c r="I13" s="298">
        <v>76031</v>
      </c>
      <c r="J13" s="231"/>
      <c r="K13" s="294">
        <v>42278</v>
      </c>
      <c r="L13" s="295">
        <v>62.005136792281085</v>
      </c>
      <c r="M13" s="296">
        <v>3.561380739122519</v>
      </c>
      <c r="N13" s="296">
        <v>2.640649845257601</v>
      </c>
      <c r="O13" s="296">
        <v>10.385833928772893</v>
      </c>
      <c r="P13" s="296">
        <v>33.013513594825312</v>
      </c>
      <c r="Q13" s="296">
        <f t="shared" si="7"/>
        <v>6.20203058438012</v>
      </c>
      <c r="R13" s="297">
        <f t="shared" si="16"/>
        <v>0.74146799758012538</v>
      </c>
      <c r="S13" s="298">
        <v>137325</v>
      </c>
      <c r="U13" s="294">
        <v>42278</v>
      </c>
      <c r="V13" s="295">
        <v>63.444109308552527</v>
      </c>
      <c r="W13" s="296">
        <v>1.8477522894494072</v>
      </c>
      <c r="X13" s="296">
        <v>2.3548630830501991</v>
      </c>
      <c r="Y13" s="296">
        <v>17.517538307494995</v>
      </c>
      <c r="Z13" s="296">
        <v>17.320099903246856</v>
      </c>
      <c r="AA13" s="296">
        <f t="shared" si="9"/>
        <v>4.202615372499606</v>
      </c>
      <c r="AB13" s="297">
        <f t="shared" si="17"/>
        <v>1.274447390213707</v>
      </c>
      <c r="AC13" s="298">
        <v>177772</v>
      </c>
      <c r="AD13" s="231"/>
      <c r="AE13" s="300">
        <v>42278</v>
      </c>
      <c r="AF13" s="295">
        <v>62.441279872305024</v>
      </c>
      <c r="AG13" s="296">
        <v>2.7110229086576294</v>
      </c>
      <c r="AH13" s="296">
        <v>3.0040339320908558</v>
      </c>
      <c r="AI13" s="296">
        <v>7.1763943389725853</v>
      </c>
      <c r="AJ13" s="296">
        <v>41.893838554227649</v>
      </c>
      <c r="AK13" s="296">
        <f t="shared" si="11"/>
        <v>5.7150568407484847</v>
      </c>
      <c r="AL13" s="297">
        <f t="shared" si="18"/>
        <v>1.1080813527976832</v>
      </c>
      <c r="AM13" s="298">
        <v>266886</v>
      </c>
      <c r="AO13" s="300">
        <f t="shared" si="21"/>
        <v>42278</v>
      </c>
      <c r="AP13" s="295">
        <v>63.150261558784671</v>
      </c>
      <c r="AQ13" s="296">
        <v>2.8806174257653208</v>
      </c>
      <c r="AR13" s="296">
        <v>1.9884247889265407</v>
      </c>
      <c r="AS13" s="296">
        <v>17.4659462408822</v>
      </c>
      <c r="AT13" s="296">
        <v>22.177124806157028</v>
      </c>
      <c r="AU13" s="296">
        <f t="shared" si="13"/>
        <v>4.869042214691861</v>
      </c>
      <c r="AV13" s="297">
        <f t="shared" si="19"/>
        <v>0.69027728956345435</v>
      </c>
      <c r="AW13" s="298">
        <v>87055</v>
      </c>
      <c r="AY13" s="300">
        <f t="shared" si="22"/>
        <v>42278</v>
      </c>
      <c r="AZ13" s="295">
        <v>62.055777738613763</v>
      </c>
      <c r="BA13" s="296">
        <v>3.6457859966262993</v>
      </c>
      <c r="BB13" s="296">
        <v>2.6242140033737003</v>
      </c>
      <c r="BC13" s="296">
        <v>5.19</v>
      </c>
      <c r="BD13" s="296">
        <v>35.83</v>
      </c>
      <c r="BE13" s="296">
        <f t="shared" si="14"/>
        <v>6.27</v>
      </c>
      <c r="BF13" s="297">
        <f t="shared" si="20"/>
        <v>0.71979375799952849</v>
      </c>
      <c r="BG13" s="298">
        <v>205315</v>
      </c>
      <c r="BK13" s="301">
        <f t="shared" si="5"/>
        <v>42278</v>
      </c>
      <c r="BL13" s="302">
        <f t="shared" si="0"/>
        <v>63.383292472807149</v>
      </c>
      <c r="BM13" s="303">
        <f t="shared" si="0"/>
        <v>2.4495422919598586</v>
      </c>
      <c r="BN13" s="303">
        <f t="shared" si="0"/>
        <v>2.0012400205179466</v>
      </c>
      <c r="BO13" s="303">
        <f t="shared" si="0"/>
        <v>19.73661243440176</v>
      </c>
      <c r="BP13" s="303">
        <f t="shared" si="0"/>
        <v>19.656110139285293</v>
      </c>
      <c r="BQ13" s="303">
        <f t="shared" si="0"/>
        <v>4.4507823124778056</v>
      </c>
      <c r="BR13" s="304">
        <f t="shared" si="0"/>
        <v>0.81698529030775413</v>
      </c>
      <c r="BS13" s="305">
        <f t="shared" si="0"/>
        <v>76031</v>
      </c>
      <c r="BT13" s="229">
        <f t="shared" si="0"/>
        <v>0</v>
      </c>
      <c r="BU13" s="301">
        <f t="shared" si="0"/>
        <v>42278</v>
      </c>
      <c r="BV13" s="302">
        <f t="shared" si="0"/>
        <v>62.005136792281085</v>
      </c>
      <c r="BW13" s="303">
        <f t="shared" si="0"/>
        <v>3.561380739122519</v>
      </c>
      <c r="BX13" s="303">
        <f t="shared" si="0"/>
        <v>2.640649845257601</v>
      </c>
      <c r="BY13" s="303">
        <f t="shared" si="0"/>
        <v>10.385833928772893</v>
      </c>
      <c r="BZ13" s="303">
        <f t="shared" si="0"/>
        <v>33.013513594825312</v>
      </c>
      <c r="CA13" s="303">
        <f t="shared" si="0"/>
        <v>6.20203058438012</v>
      </c>
      <c r="CB13" s="304">
        <f t="shared" si="1"/>
        <v>0.74146799758012538</v>
      </c>
      <c r="CC13" s="305">
        <f t="shared" si="1"/>
        <v>137325</v>
      </c>
      <c r="CD13" s="215">
        <f t="shared" si="1"/>
        <v>0</v>
      </c>
      <c r="CE13" s="306">
        <f t="shared" si="1"/>
        <v>42278</v>
      </c>
      <c r="CF13" s="307">
        <f t="shared" si="1"/>
        <v>63.444109308552527</v>
      </c>
      <c r="CG13" s="308">
        <f t="shared" si="1"/>
        <v>1.8477522894494072</v>
      </c>
      <c r="CH13" s="308">
        <f t="shared" si="1"/>
        <v>2.3548630830501991</v>
      </c>
      <c r="CI13" s="308">
        <f t="shared" si="1"/>
        <v>17.517538307494995</v>
      </c>
      <c r="CJ13" s="308">
        <f t="shared" si="1"/>
        <v>17.320099903246856</v>
      </c>
      <c r="CK13" s="308">
        <f t="shared" si="1"/>
        <v>4.202615372499606</v>
      </c>
      <c r="CL13" s="309">
        <f t="shared" si="1"/>
        <v>1.274447390213707</v>
      </c>
      <c r="CM13" s="310">
        <f t="shared" si="1"/>
        <v>177772</v>
      </c>
      <c r="CN13" s="221">
        <f t="shared" si="1"/>
        <v>0</v>
      </c>
      <c r="CO13" s="311">
        <f t="shared" si="1"/>
        <v>42278</v>
      </c>
      <c r="CP13" s="308">
        <f t="shared" si="1"/>
        <v>62.441279872305024</v>
      </c>
      <c r="CQ13" s="308">
        <f t="shared" si="1"/>
        <v>2.7110229086576294</v>
      </c>
      <c r="CR13" s="308">
        <f t="shared" si="2"/>
        <v>3.0040339320908558</v>
      </c>
      <c r="CS13" s="308">
        <f t="shared" si="2"/>
        <v>7.1763943389725853</v>
      </c>
      <c r="CT13" s="308">
        <f t="shared" si="2"/>
        <v>41.893838554227649</v>
      </c>
      <c r="CU13" s="308">
        <f t="shared" si="2"/>
        <v>5.7150568407484847</v>
      </c>
      <c r="CV13" s="309">
        <f t="shared" si="2"/>
        <v>1.1080813527976832</v>
      </c>
      <c r="CW13" s="310">
        <f t="shared" si="2"/>
        <v>266886</v>
      </c>
      <c r="CX13" s="223">
        <f t="shared" si="2"/>
        <v>0</v>
      </c>
      <c r="CY13" s="311">
        <f t="shared" si="3"/>
        <v>42278</v>
      </c>
      <c r="CZ13" s="307">
        <f t="shared" si="3"/>
        <v>0</v>
      </c>
      <c r="DA13" s="308">
        <f t="shared" si="3"/>
        <v>0</v>
      </c>
      <c r="DB13" s="308">
        <f t="shared" si="3"/>
        <v>0</v>
      </c>
      <c r="DC13" s="308">
        <f t="shared" si="3"/>
        <v>0</v>
      </c>
      <c r="DD13" s="308">
        <f t="shared" si="3"/>
        <v>0</v>
      </c>
      <c r="DE13" s="308">
        <f t="shared" si="3"/>
        <v>0</v>
      </c>
      <c r="DF13" s="309" t="str">
        <f t="shared" si="3"/>
        <v/>
      </c>
      <c r="DG13" s="310">
        <f t="shared" si="3"/>
        <v>0</v>
      </c>
      <c r="DH13" s="223">
        <f t="shared" si="3"/>
        <v>0</v>
      </c>
      <c r="DI13" s="311">
        <f t="shared" si="3"/>
        <v>42278</v>
      </c>
      <c r="DJ13" s="308">
        <f t="shared" si="3"/>
        <v>0</v>
      </c>
      <c r="DK13" s="308">
        <f t="shared" si="3"/>
        <v>0</v>
      </c>
      <c r="DL13" s="308">
        <f t="shared" si="3"/>
        <v>0</v>
      </c>
      <c r="DM13" s="308">
        <f t="shared" si="3"/>
        <v>0</v>
      </c>
      <c r="DN13" s="308">
        <f t="shared" si="3"/>
        <v>0</v>
      </c>
      <c r="DO13" s="308">
        <f t="shared" si="4"/>
        <v>0</v>
      </c>
      <c r="DP13" s="309" t="str">
        <f t="shared" si="4"/>
        <v/>
      </c>
      <c r="DQ13" s="310">
        <f t="shared" si="4"/>
        <v>0</v>
      </c>
    </row>
    <row r="14" spans="1:121" ht="27" customHeight="1" x14ac:dyDescent="0.35">
      <c r="A14" s="294">
        <v>42309</v>
      </c>
      <c r="B14" s="295">
        <v>63.046178480570667</v>
      </c>
      <c r="C14" s="296">
        <v>2.797697286377014</v>
      </c>
      <c r="D14" s="296">
        <v>2.2244951863121667</v>
      </c>
      <c r="E14" s="296">
        <v>19.88528607771736</v>
      </c>
      <c r="F14" s="296">
        <v>19.876402454232554</v>
      </c>
      <c r="G14" s="296">
        <f t="shared" si="6"/>
        <v>5.0221924726891807</v>
      </c>
      <c r="H14" s="297">
        <f t="shared" si="15"/>
        <v>0.79511646851288276</v>
      </c>
      <c r="I14" s="298">
        <v>83488</v>
      </c>
      <c r="J14" s="231"/>
      <c r="K14" s="294">
        <v>42309</v>
      </c>
      <c r="L14" s="295">
        <v>62.231539564461976</v>
      </c>
      <c r="M14" s="296">
        <v>3.1067789529319811</v>
      </c>
      <c r="N14" s="296">
        <v>2.8466400148440534</v>
      </c>
      <c r="O14" s="296">
        <v>10.96013806356769</v>
      </c>
      <c r="P14" s="296">
        <v>30.821795269175247</v>
      </c>
      <c r="Q14" s="296">
        <f t="shared" si="7"/>
        <v>5.9534189677760345</v>
      </c>
      <c r="R14" s="297">
        <f t="shared" si="16"/>
        <v>0.91626731671964456</v>
      </c>
      <c r="S14" s="298">
        <v>177849</v>
      </c>
      <c r="U14" s="294">
        <v>42309</v>
      </c>
      <c r="V14" s="295">
        <v>63.386164286296278</v>
      </c>
      <c r="W14" s="296">
        <v>1.8956245416768516</v>
      </c>
      <c r="X14" s="296">
        <v>2.2006786092584187</v>
      </c>
      <c r="Y14" s="296">
        <v>15.117937982330551</v>
      </c>
      <c r="Z14" s="296">
        <v>18.523914748984414</v>
      </c>
      <c r="AA14" s="296">
        <f t="shared" si="9"/>
        <v>4.0963031509352703</v>
      </c>
      <c r="AB14" s="297">
        <f t="shared" si="17"/>
        <v>1.1609253630530227</v>
      </c>
      <c r="AC14" s="298">
        <v>175002</v>
      </c>
      <c r="AD14" s="231"/>
      <c r="AE14" s="300">
        <v>42309</v>
      </c>
      <c r="AF14" s="295">
        <v>62.866560710597554</v>
      </c>
      <c r="AG14" s="296">
        <v>2.606178548270337</v>
      </c>
      <c r="AH14" s="296">
        <v>2.7934739409825267</v>
      </c>
      <c r="AI14" s="296">
        <v>6.3465511125443399</v>
      </c>
      <c r="AJ14" s="296">
        <v>48.982656884875844</v>
      </c>
      <c r="AK14" s="296">
        <f t="shared" si="11"/>
        <v>5.3996524892528637</v>
      </c>
      <c r="AL14" s="297">
        <f t="shared" si="18"/>
        <v>1.0718659098918966</v>
      </c>
      <c r="AM14" s="298">
        <v>326697</v>
      </c>
      <c r="AO14" s="300">
        <f t="shared" si="21"/>
        <v>42309</v>
      </c>
      <c r="AP14" s="295">
        <v>63.096577208018594</v>
      </c>
      <c r="AQ14" s="296">
        <v>3.037263219058687</v>
      </c>
      <c r="AR14" s="296">
        <v>2.066383280069727</v>
      </c>
      <c r="AS14" s="296">
        <v>16.438515942765832</v>
      </c>
      <c r="AT14" s="296">
        <v>23.248091044450899</v>
      </c>
      <c r="AU14" s="296">
        <f t="shared" si="13"/>
        <v>5.1036464991284145</v>
      </c>
      <c r="AV14" s="297">
        <f t="shared" si="19"/>
        <v>0.68034382634447588</v>
      </c>
      <c r="AW14" s="298">
        <v>110144</v>
      </c>
      <c r="AY14" s="300">
        <f t="shared" si="22"/>
        <v>42309</v>
      </c>
      <c r="AZ14" s="295">
        <v>61.760708345647579</v>
      </c>
      <c r="BA14" s="296">
        <v>3.7843752472321373</v>
      </c>
      <c r="BB14" s="296">
        <v>2.9197463796121585</v>
      </c>
      <c r="BC14" s="296">
        <v>5.3435397777335645</v>
      </c>
      <c r="BD14" s="296">
        <v>35.747815137992781</v>
      </c>
      <c r="BE14" s="296">
        <f t="shared" si="14"/>
        <v>6.7041216268442962</v>
      </c>
      <c r="BF14" s="297">
        <f t="shared" si="20"/>
        <v>0.77152665601743342</v>
      </c>
      <c r="BG14" s="298">
        <v>219935</v>
      </c>
      <c r="BK14" s="301">
        <f t="shared" si="5"/>
        <v>42309</v>
      </c>
      <c r="BL14" s="302">
        <f t="shared" si="0"/>
        <v>63.046178480570667</v>
      </c>
      <c r="BM14" s="303">
        <f t="shared" si="0"/>
        <v>2.797697286377014</v>
      </c>
      <c r="BN14" s="303">
        <f t="shared" si="0"/>
        <v>2.2244951863121667</v>
      </c>
      <c r="BO14" s="303">
        <f t="shared" si="0"/>
        <v>19.88528607771736</v>
      </c>
      <c r="BP14" s="303">
        <f t="shared" si="0"/>
        <v>19.876402454232554</v>
      </c>
      <c r="BQ14" s="303">
        <f t="shared" si="0"/>
        <v>5.0221924726891807</v>
      </c>
      <c r="BR14" s="304">
        <f t="shared" si="0"/>
        <v>0.79511646851288276</v>
      </c>
      <c r="BS14" s="305">
        <f t="shared" si="0"/>
        <v>83488</v>
      </c>
      <c r="BT14" s="229">
        <f t="shared" si="0"/>
        <v>0</v>
      </c>
      <c r="BU14" s="301">
        <f t="shared" si="0"/>
        <v>42309</v>
      </c>
      <c r="BV14" s="302">
        <f t="shared" si="0"/>
        <v>62.231539564461976</v>
      </c>
      <c r="BW14" s="303">
        <f t="shared" si="0"/>
        <v>3.1067789529319811</v>
      </c>
      <c r="BX14" s="303">
        <f t="shared" si="0"/>
        <v>2.8466400148440534</v>
      </c>
      <c r="BY14" s="303">
        <f t="shared" si="0"/>
        <v>10.96013806356769</v>
      </c>
      <c r="BZ14" s="303">
        <f t="shared" si="0"/>
        <v>30.821795269175247</v>
      </c>
      <c r="CA14" s="303">
        <f t="shared" si="0"/>
        <v>5.9534189677760345</v>
      </c>
      <c r="CB14" s="304">
        <f t="shared" si="1"/>
        <v>0.91626731671964456</v>
      </c>
      <c r="CC14" s="305">
        <f t="shared" si="1"/>
        <v>177849</v>
      </c>
      <c r="CD14" s="215">
        <f t="shared" si="1"/>
        <v>0</v>
      </c>
      <c r="CE14" s="306">
        <f t="shared" si="1"/>
        <v>42309</v>
      </c>
      <c r="CF14" s="307">
        <f t="shared" si="1"/>
        <v>63.386164286296278</v>
      </c>
      <c r="CG14" s="308">
        <f t="shared" si="1"/>
        <v>1.8956245416768516</v>
      </c>
      <c r="CH14" s="308">
        <f t="shared" si="1"/>
        <v>2.2006786092584187</v>
      </c>
      <c r="CI14" s="308">
        <f t="shared" si="1"/>
        <v>15.117937982330551</v>
      </c>
      <c r="CJ14" s="308">
        <f t="shared" si="1"/>
        <v>18.523914748984414</v>
      </c>
      <c r="CK14" s="308">
        <f t="shared" si="1"/>
        <v>4.0963031509352703</v>
      </c>
      <c r="CL14" s="309">
        <f t="shared" si="1"/>
        <v>1.1609253630530227</v>
      </c>
      <c r="CM14" s="310">
        <f t="shared" si="1"/>
        <v>175002</v>
      </c>
      <c r="CN14" s="221">
        <f t="shared" si="1"/>
        <v>0</v>
      </c>
      <c r="CO14" s="311">
        <f t="shared" si="1"/>
        <v>42309</v>
      </c>
      <c r="CP14" s="308">
        <f t="shared" si="1"/>
        <v>62.866560710597554</v>
      </c>
      <c r="CQ14" s="308">
        <f t="shared" si="1"/>
        <v>2.606178548270337</v>
      </c>
      <c r="CR14" s="308">
        <f t="shared" si="2"/>
        <v>2.7934739409825267</v>
      </c>
      <c r="CS14" s="308">
        <f t="shared" si="2"/>
        <v>6.3465511125443399</v>
      </c>
      <c r="CT14" s="308">
        <f t="shared" si="2"/>
        <v>48.982656884875844</v>
      </c>
      <c r="CU14" s="308">
        <f t="shared" si="2"/>
        <v>5.3996524892528637</v>
      </c>
      <c r="CV14" s="309">
        <f t="shared" si="2"/>
        <v>1.0718659098918966</v>
      </c>
      <c r="CW14" s="310">
        <f t="shared" si="2"/>
        <v>326697</v>
      </c>
      <c r="CX14" s="223">
        <f t="shared" si="2"/>
        <v>0</v>
      </c>
      <c r="CY14" s="311">
        <f t="shared" si="3"/>
        <v>42309</v>
      </c>
      <c r="CZ14" s="307">
        <f t="shared" si="3"/>
        <v>0</v>
      </c>
      <c r="DA14" s="308">
        <f t="shared" si="3"/>
        <v>0</v>
      </c>
      <c r="DB14" s="308">
        <f t="shared" si="3"/>
        <v>0</v>
      </c>
      <c r="DC14" s="308">
        <f t="shared" si="3"/>
        <v>0</v>
      </c>
      <c r="DD14" s="308">
        <f t="shared" si="3"/>
        <v>0</v>
      </c>
      <c r="DE14" s="308">
        <f t="shared" si="3"/>
        <v>0</v>
      </c>
      <c r="DF14" s="309" t="str">
        <f t="shared" si="3"/>
        <v/>
      </c>
      <c r="DG14" s="310">
        <f t="shared" si="3"/>
        <v>0</v>
      </c>
      <c r="DH14" s="223">
        <f t="shared" si="3"/>
        <v>0</v>
      </c>
      <c r="DI14" s="311">
        <f t="shared" si="3"/>
        <v>42309</v>
      </c>
      <c r="DJ14" s="308">
        <f t="shared" si="3"/>
        <v>0</v>
      </c>
      <c r="DK14" s="308">
        <f t="shared" si="3"/>
        <v>0</v>
      </c>
      <c r="DL14" s="308">
        <f t="shared" si="3"/>
        <v>0</v>
      </c>
      <c r="DM14" s="308">
        <f t="shared" si="3"/>
        <v>0</v>
      </c>
      <c r="DN14" s="308">
        <f t="shared" si="3"/>
        <v>0</v>
      </c>
      <c r="DO14" s="308">
        <f t="shared" si="4"/>
        <v>0</v>
      </c>
      <c r="DP14" s="309" t="str">
        <f t="shared" si="4"/>
        <v/>
      </c>
      <c r="DQ14" s="310">
        <f t="shared" si="4"/>
        <v>0</v>
      </c>
    </row>
    <row r="15" spans="1:121" ht="27" customHeight="1" x14ac:dyDescent="0.35">
      <c r="A15" s="294">
        <v>42339</v>
      </c>
      <c r="B15" s="295">
        <v>63.583119319306107</v>
      </c>
      <c r="C15" s="296">
        <v>2.3818903766242334</v>
      </c>
      <c r="D15" s="296">
        <v>1.8858732273596728</v>
      </c>
      <c r="E15" s="296">
        <v>19.522695732471469</v>
      </c>
      <c r="F15" s="296">
        <v>19.190451157575357</v>
      </c>
      <c r="G15" s="296">
        <f t="shared" si="6"/>
        <v>4.267763603983906</v>
      </c>
      <c r="H15" s="297">
        <f t="shared" si="15"/>
        <v>0.79175483719467066</v>
      </c>
      <c r="I15" s="298">
        <v>75805</v>
      </c>
      <c r="J15" s="231"/>
      <c r="K15" s="294">
        <v>42339</v>
      </c>
      <c r="L15" s="295">
        <v>62.607400648337133</v>
      </c>
      <c r="M15" s="296">
        <v>3.2117313002761438</v>
      </c>
      <c r="N15" s="296">
        <v>2.4219786288870213</v>
      </c>
      <c r="O15" s="296">
        <v>11.4</v>
      </c>
      <c r="P15" s="296">
        <v>30.79</v>
      </c>
      <c r="Q15" s="296">
        <f t="shared" si="7"/>
        <v>5.6337099291631656</v>
      </c>
      <c r="R15" s="297">
        <f t="shared" si="16"/>
        <v>0.75410375353591386</v>
      </c>
      <c r="S15" s="298">
        <v>110965</v>
      </c>
      <c r="U15" s="294">
        <v>42339</v>
      </c>
      <c r="V15" s="295">
        <v>63.924156314584771</v>
      </c>
      <c r="W15" s="296">
        <v>1.8214162536945266</v>
      </c>
      <c r="X15" s="296">
        <v>1.7342123158292408</v>
      </c>
      <c r="Y15" s="296">
        <v>15.657896175470567</v>
      </c>
      <c r="Z15" s="296">
        <v>19.520076223916085</v>
      </c>
      <c r="AA15" s="296">
        <f t="shared" si="9"/>
        <v>3.5556285695237673</v>
      </c>
      <c r="AB15" s="297">
        <f t="shared" si="17"/>
        <v>0.95212300445414222</v>
      </c>
      <c r="AC15" s="298">
        <v>134997</v>
      </c>
      <c r="AD15" s="231"/>
      <c r="AE15" s="300">
        <v>42339</v>
      </c>
      <c r="AF15" s="295">
        <v>62.766825300556604</v>
      </c>
      <c r="AG15" s="296">
        <v>2.5711982157355688</v>
      </c>
      <c r="AH15" s="296">
        <v>2.6990837058702688</v>
      </c>
      <c r="AI15" s="296">
        <v>7.2204009082523237</v>
      </c>
      <c r="AJ15" s="296">
        <v>46.132783178410087</v>
      </c>
      <c r="AK15" s="296">
        <f t="shared" si="11"/>
        <v>5.2702819216058376</v>
      </c>
      <c r="AL15" s="297">
        <f t="shared" si="18"/>
        <v>1.0497377018045706</v>
      </c>
      <c r="AM15" s="298">
        <v>306681</v>
      </c>
      <c r="AO15" s="300">
        <f t="shared" si="21"/>
        <v>42339</v>
      </c>
      <c r="AP15" s="295">
        <v>63.295179552486999</v>
      </c>
      <c r="AQ15" s="296">
        <v>2.6928530532342601</v>
      </c>
      <c r="AR15" s="296">
        <v>2.0194756562190839</v>
      </c>
      <c r="AS15" s="296">
        <v>17.853282674132231</v>
      </c>
      <c r="AT15" s="296">
        <v>23.104816027111795</v>
      </c>
      <c r="AU15" s="296">
        <f t="shared" si="13"/>
        <v>4.7123287094533435</v>
      </c>
      <c r="AV15" s="297">
        <f t="shared" si="19"/>
        <v>0.74993904839834691</v>
      </c>
      <c r="AW15" s="298">
        <v>95014</v>
      </c>
      <c r="AY15" s="300">
        <f t="shared" si="22"/>
        <v>42339</v>
      </c>
      <c r="AZ15" s="295">
        <v>62.314453457290831</v>
      </c>
      <c r="BA15" s="296">
        <v>3.7218006555919771</v>
      </c>
      <c r="BB15" s="296">
        <v>2.3980918693013811</v>
      </c>
      <c r="BC15" s="296">
        <v>5.4959889155666071</v>
      </c>
      <c r="BD15" s="296">
        <v>36.52652339783436</v>
      </c>
      <c r="BE15" s="296">
        <f t="shared" si="14"/>
        <v>6.1198925248933582</v>
      </c>
      <c r="BF15" s="297">
        <f t="shared" si="20"/>
        <v>0.64433646270072698</v>
      </c>
      <c r="BG15" s="298">
        <v>161991</v>
      </c>
      <c r="BK15" s="301">
        <f t="shared" si="5"/>
        <v>42339</v>
      </c>
      <c r="BL15" s="302">
        <f t="shared" si="0"/>
        <v>63.583119319306107</v>
      </c>
      <c r="BM15" s="303">
        <f t="shared" si="0"/>
        <v>2.3818903766242334</v>
      </c>
      <c r="BN15" s="303">
        <f t="shared" si="0"/>
        <v>1.8858732273596728</v>
      </c>
      <c r="BO15" s="303">
        <f t="shared" si="0"/>
        <v>19.522695732471469</v>
      </c>
      <c r="BP15" s="303">
        <f t="shared" si="0"/>
        <v>19.190451157575357</v>
      </c>
      <c r="BQ15" s="303">
        <f t="shared" si="0"/>
        <v>4.267763603983906</v>
      </c>
      <c r="BR15" s="304">
        <f t="shared" si="0"/>
        <v>0.79175483719467066</v>
      </c>
      <c r="BS15" s="305">
        <f t="shared" si="0"/>
        <v>75805</v>
      </c>
      <c r="BT15" s="229">
        <f t="shared" si="0"/>
        <v>0</v>
      </c>
      <c r="BU15" s="301">
        <f t="shared" si="0"/>
        <v>42339</v>
      </c>
      <c r="BV15" s="302">
        <f t="shared" si="0"/>
        <v>62.607400648337133</v>
      </c>
      <c r="BW15" s="303">
        <f t="shared" si="0"/>
        <v>3.2117313002761438</v>
      </c>
      <c r="BX15" s="303">
        <f t="shared" si="0"/>
        <v>2.4219786288870213</v>
      </c>
      <c r="BY15" s="303">
        <f t="shared" si="0"/>
        <v>11.4</v>
      </c>
      <c r="BZ15" s="303">
        <f t="shared" si="0"/>
        <v>30.79</v>
      </c>
      <c r="CA15" s="303">
        <f t="shared" si="0"/>
        <v>5.6337099291631656</v>
      </c>
      <c r="CB15" s="304">
        <f t="shared" si="1"/>
        <v>0.75410375353591386</v>
      </c>
      <c r="CC15" s="305">
        <f t="shared" si="1"/>
        <v>110965</v>
      </c>
      <c r="CD15" s="215">
        <f t="shared" si="1"/>
        <v>0</v>
      </c>
      <c r="CE15" s="306">
        <f t="shared" si="1"/>
        <v>42339</v>
      </c>
      <c r="CF15" s="307">
        <f t="shared" si="1"/>
        <v>63.924156314584771</v>
      </c>
      <c r="CG15" s="308">
        <f t="shared" si="1"/>
        <v>1.8214162536945266</v>
      </c>
      <c r="CH15" s="308">
        <f t="shared" si="1"/>
        <v>1.7342123158292408</v>
      </c>
      <c r="CI15" s="308">
        <f t="shared" si="1"/>
        <v>15.657896175470567</v>
      </c>
      <c r="CJ15" s="308">
        <f t="shared" si="1"/>
        <v>19.520076223916085</v>
      </c>
      <c r="CK15" s="308">
        <f t="shared" si="1"/>
        <v>3.5556285695237673</v>
      </c>
      <c r="CL15" s="309">
        <f t="shared" si="1"/>
        <v>0.95212300445414222</v>
      </c>
      <c r="CM15" s="310">
        <f t="shared" si="1"/>
        <v>134997</v>
      </c>
      <c r="CN15" s="221">
        <f t="shared" si="1"/>
        <v>0</v>
      </c>
      <c r="CO15" s="311">
        <f t="shared" si="1"/>
        <v>42339</v>
      </c>
      <c r="CP15" s="308">
        <f t="shared" si="1"/>
        <v>62.766825300556604</v>
      </c>
      <c r="CQ15" s="308">
        <f t="shared" si="1"/>
        <v>2.5711982157355688</v>
      </c>
      <c r="CR15" s="308">
        <f t="shared" si="2"/>
        <v>2.6990837058702688</v>
      </c>
      <c r="CS15" s="308">
        <f t="shared" si="2"/>
        <v>7.2204009082523237</v>
      </c>
      <c r="CT15" s="308">
        <f t="shared" si="2"/>
        <v>46.132783178410087</v>
      </c>
      <c r="CU15" s="308">
        <f t="shared" si="2"/>
        <v>5.2702819216058376</v>
      </c>
      <c r="CV15" s="309">
        <f t="shared" si="2"/>
        <v>1.0497377018045706</v>
      </c>
      <c r="CW15" s="310">
        <f t="shared" si="2"/>
        <v>306681</v>
      </c>
      <c r="CX15" s="223">
        <f t="shared" si="2"/>
        <v>0</v>
      </c>
      <c r="CY15" s="311">
        <f t="shared" si="3"/>
        <v>42339</v>
      </c>
      <c r="CZ15" s="307">
        <f t="shared" si="3"/>
        <v>0</v>
      </c>
      <c r="DA15" s="308">
        <f t="shared" si="3"/>
        <v>0</v>
      </c>
      <c r="DB15" s="308">
        <f t="shared" si="3"/>
        <v>0</v>
      </c>
      <c r="DC15" s="308">
        <f t="shared" si="3"/>
        <v>0</v>
      </c>
      <c r="DD15" s="308">
        <f t="shared" si="3"/>
        <v>0</v>
      </c>
      <c r="DE15" s="308">
        <f t="shared" si="3"/>
        <v>0</v>
      </c>
      <c r="DF15" s="309" t="str">
        <f t="shared" si="3"/>
        <v/>
      </c>
      <c r="DG15" s="310">
        <f t="shared" si="3"/>
        <v>0</v>
      </c>
      <c r="DH15" s="223">
        <f t="shared" si="3"/>
        <v>0</v>
      </c>
      <c r="DI15" s="311">
        <f t="shared" si="3"/>
        <v>42339</v>
      </c>
      <c r="DJ15" s="308">
        <f t="shared" si="3"/>
        <v>0</v>
      </c>
      <c r="DK15" s="308">
        <f t="shared" si="3"/>
        <v>0</v>
      </c>
      <c r="DL15" s="308">
        <f t="shared" si="3"/>
        <v>0</v>
      </c>
      <c r="DM15" s="308">
        <f t="shared" si="3"/>
        <v>0</v>
      </c>
      <c r="DN15" s="308">
        <f t="shared" si="3"/>
        <v>0</v>
      </c>
      <c r="DO15" s="308">
        <f t="shared" si="4"/>
        <v>0</v>
      </c>
      <c r="DP15" s="309" t="str">
        <f t="shared" si="4"/>
        <v/>
      </c>
      <c r="DQ15" s="310">
        <f t="shared" si="4"/>
        <v>0</v>
      </c>
    </row>
    <row r="16" spans="1:121" ht="27" customHeight="1" x14ac:dyDescent="0.35">
      <c r="A16" s="294">
        <v>42370</v>
      </c>
      <c r="B16" s="295">
        <v>63.92762464800397</v>
      </c>
      <c r="C16" s="296">
        <v>2.0473902600629454</v>
      </c>
      <c r="D16" s="296">
        <v>1.8543813152227926</v>
      </c>
      <c r="E16" s="296">
        <v>22.051801391419577</v>
      </c>
      <c r="F16" s="296">
        <v>17.446931422892163</v>
      </c>
      <c r="G16" s="296">
        <f t="shared" si="6"/>
        <v>3.9017715752857383</v>
      </c>
      <c r="H16" s="297">
        <f t="shared" si="15"/>
        <v>0.90572928444320189</v>
      </c>
      <c r="I16" s="298">
        <v>72444</v>
      </c>
      <c r="J16" s="231"/>
      <c r="K16" s="294">
        <v>42370</v>
      </c>
      <c r="L16" s="295">
        <v>62.634357689729384</v>
      </c>
      <c r="M16" s="296">
        <v>3.1632199434478658</v>
      </c>
      <c r="N16" s="296">
        <v>2.3307975766251183</v>
      </c>
      <c r="O16" s="296">
        <v>11.03</v>
      </c>
      <c r="P16" s="296">
        <v>31.19</v>
      </c>
      <c r="Q16" s="296">
        <f t="shared" si="7"/>
        <v>5.4940175200729842</v>
      </c>
      <c r="R16" s="297">
        <f t="shared" si="16"/>
        <v>0.73684334895934589</v>
      </c>
      <c r="S16" s="298">
        <v>110965</v>
      </c>
      <c r="U16" s="294">
        <v>42370</v>
      </c>
      <c r="V16" s="295">
        <v>63.465897777223127</v>
      </c>
      <c r="W16" s="296">
        <v>1.8963183438024322</v>
      </c>
      <c r="X16" s="296">
        <v>2.4065804179319716</v>
      </c>
      <c r="Y16" s="296">
        <v>15.530816867035512</v>
      </c>
      <c r="Z16" s="296">
        <v>18.997941678106411</v>
      </c>
      <c r="AA16" s="296">
        <f t="shared" si="9"/>
        <v>4.3028987617344043</v>
      </c>
      <c r="AB16" s="297">
        <f t="shared" si="17"/>
        <v>1.2690803871603011</v>
      </c>
      <c r="AC16" s="298">
        <v>144234</v>
      </c>
      <c r="AD16" s="231"/>
      <c r="AE16" s="300">
        <v>42370</v>
      </c>
      <c r="AF16" s="295">
        <v>63.165636910873268</v>
      </c>
      <c r="AG16" s="296">
        <v>2.5910617290896045</v>
      </c>
      <c r="AH16" s="296">
        <v>2.4623051715165749</v>
      </c>
      <c r="AI16" s="296">
        <v>7.1169070837166517</v>
      </c>
      <c r="AJ16" s="296">
        <v>48.525192184693559</v>
      </c>
      <c r="AK16" s="296">
        <f t="shared" si="11"/>
        <v>5.0533669006061794</v>
      </c>
      <c r="AL16" s="297">
        <f t="shared" si="18"/>
        <v>0.9503074140891774</v>
      </c>
      <c r="AM16" s="298">
        <v>284404</v>
      </c>
      <c r="AO16" s="300">
        <f t="shared" si="21"/>
        <v>42370</v>
      </c>
      <c r="AP16" s="295">
        <v>63.4653235772927</v>
      </c>
      <c r="AQ16" s="296">
        <v>2.5856706986188667</v>
      </c>
      <c r="AR16" s="296">
        <v>1.8950336968508761</v>
      </c>
      <c r="AS16" s="296">
        <v>17.859410086298947</v>
      </c>
      <c r="AT16" s="296">
        <v>21.367544768673305</v>
      </c>
      <c r="AU16" s="296">
        <f t="shared" si="13"/>
        <v>4.4807043954697425</v>
      </c>
      <c r="AV16" s="297">
        <f t="shared" si="19"/>
        <v>0.73289831449267939</v>
      </c>
      <c r="AW16" s="298">
        <v>114974</v>
      </c>
      <c r="AY16" s="300">
        <f t="shared" si="22"/>
        <v>42370</v>
      </c>
      <c r="AZ16" s="295">
        <v>62.650488875511073</v>
      </c>
      <c r="BA16" s="296">
        <v>3.3105804299295158</v>
      </c>
      <c r="BB16" s="296">
        <v>2.330518724759826</v>
      </c>
      <c r="BC16" s="296">
        <v>5.4802769739561805</v>
      </c>
      <c r="BD16" s="296">
        <v>36.913398098387759</v>
      </c>
      <c r="BE16" s="296">
        <f t="shared" si="14"/>
        <v>5.6410991546893419</v>
      </c>
      <c r="BF16" s="297">
        <f t="shared" si="20"/>
        <v>0.70396076279875919</v>
      </c>
      <c r="BG16" s="298">
        <v>199335</v>
      </c>
      <c r="BK16" s="301">
        <f t="shared" si="5"/>
        <v>42370</v>
      </c>
      <c r="BL16" s="302">
        <f t="shared" si="0"/>
        <v>63.92762464800397</v>
      </c>
      <c r="BM16" s="303">
        <f t="shared" si="0"/>
        <v>2.0473902600629454</v>
      </c>
      <c r="BN16" s="303">
        <f t="shared" si="0"/>
        <v>1.8543813152227926</v>
      </c>
      <c r="BO16" s="303">
        <f t="shared" si="0"/>
        <v>22.051801391419577</v>
      </c>
      <c r="BP16" s="303">
        <f t="shared" si="0"/>
        <v>17.446931422892163</v>
      </c>
      <c r="BQ16" s="303">
        <f t="shared" si="0"/>
        <v>3.9017715752857383</v>
      </c>
      <c r="BR16" s="304">
        <f t="shared" si="0"/>
        <v>0.90572928444320189</v>
      </c>
      <c r="BS16" s="305">
        <f t="shared" si="0"/>
        <v>72444</v>
      </c>
      <c r="BT16" s="229">
        <f t="shared" si="0"/>
        <v>0</v>
      </c>
      <c r="BU16" s="301">
        <f t="shared" si="0"/>
        <v>42370</v>
      </c>
      <c r="BV16" s="302">
        <f t="shared" si="0"/>
        <v>62.634357689729384</v>
      </c>
      <c r="BW16" s="303">
        <f t="shared" si="0"/>
        <v>3.1632199434478658</v>
      </c>
      <c r="BX16" s="303">
        <f t="shared" si="0"/>
        <v>2.3307975766251183</v>
      </c>
      <c r="BY16" s="303">
        <f t="shared" si="0"/>
        <v>11.03</v>
      </c>
      <c r="BZ16" s="303">
        <f t="shared" si="0"/>
        <v>31.19</v>
      </c>
      <c r="CA16" s="303">
        <f t="shared" si="0"/>
        <v>5.4940175200729842</v>
      </c>
      <c r="CB16" s="304">
        <f t="shared" si="1"/>
        <v>0.73684334895934589</v>
      </c>
      <c r="CC16" s="305">
        <f t="shared" si="1"/>
        <v>110965</v>
      </c>
      <c r="CD16" s="215">
        <f t="shared" si="1"/>
        <v>0</v>
      </c>
      <c r="CE16" s="306">
        <f t="shared" si="1"/>
        <v>42370</v>
      </c>
      <c r="CF16" s="307">
        <f t="shared" si="1"/>
        <v>63.465897777223127</v>
      </c>
      <c r="CG16" s="308">
        <f t="shared" si="1"/>
        <v>1.8963183438024322</v>
      </c>
      <c r="CH16" s="308">
        <f t="shared" si="1"/>
        <v>2.4065804179319716</v>
      </c>
      <c r="CI16" s="308">
        <f t="shared" si="1"/>
        <v>15.530816867035512</v>
      </c>
      <c r="CJ16" s="308">
        <f t="shared" si="1"/>
        <v>18.997941678106411</v>
      </c>
      <c r="CK16" s="308">
        <f t="shared" si="1"/>
        <v>4.3028987617344043</v>
      </c>
      <c r="CL16" s="309">
        <f t="shared" si="1"/>
        <v>1.2690803871603011</v>
      </c>
      <c r="CM16" s="310">
        <f t="shared" si="1"/>
        <v>144234</v>
      </c>
      <c r="CN16" s="221">
        <f t="shared" si="1"/>
        <v>0</v>
      </c>
      <c r="CO16" s="311">
        <f t="shared" si="1"/>
        <v>42370</v>
      </c>
      <c r="CP16" s="308">
        <f t="shared" si="1"/>
        <v>63.165636910873268</v>
      </c>
      <c r="CQ16" s="308">
        <f t="shared" si="1"/>
        <v>2.5910617290896045</v>
      </c>
      <c r="CR16" s="308">
        <f t="shared" si="2"/>
        <v>2.4623051715165749</v>
      </c>
      <c r="CS16" s="308">
        <f t="shared" si="2"/>
        <v>7.1169070837166517</v>
      </c>
      <c r="CT16" s="308">
        <f t="shared" si="2"/>
        <v>48.525192184693559</v>
      </c>
      <c r="CU16" s="308">
        <f t="shared" si="2"/>
        <v>5.0533669006061794</v>
      </c>
      <c r="CV16" s="309">
        <f t="shared" si="2"/>
        <v>0.9503074140891774</v>
      </c>
      <c r="CW16" s="310">
        <f t="shared" si="2"/>
        <v>284404</v>
      </c>
      <c r="CX16" s="223">
        <f t="shared" si="2"/>
        <v>0</v>
      </c>
      <c r="CY16" s="311">
        <f t="shared" si="3"/>
        <v>42370</v>
      </c>
      <c r="CZ16" s="307">
        <f t="shared" si="3"/>
        <v>0</v>
      </c>
      <c r="DA16" s="308">
        <f t="shared" si="3"/>
        <v>0</v>
      </c>
      <c r="DB16" s="308">
        <f t="shared" si="3"/>
        <v>0</v>
      </c>
      <c r="DC16" s="308">
        <f t="shared" si="3"/>
        <v>0</v>
      </c>
      <c r="DD16" s="308">
        <f t="shared" si="3"/>
        <v>0</v>
      </c>
      <c r="DE16" s="308">
        <f t="shared" si="3"/>
        <v>0</v>
      </c>
      <c r="DF16" s="309" t="str">
        <f t="shared" si="3"/>
        <v/>
      </c>
      <c r="DG16" s="310">
        <f t="shared" si="3"/>
        <v>0</v>
      </c>
      <c r="DH16" s="223">
        <f t="shared" si="3"/>
        <v>0</v>
      </c>
      <c r="DI16" s="311">
        <f t="shared" si="3"/>
        <v>42370</v>
      </c>
      <c r="DJ16" s="308">
        <f t="shared" si="3"/>
        <v>0</v>
      </c>
      <c r="DK16" s="308">
        <f t="shared" si="3"/>
        <v>0</v>
      </c>
      <c r="DL16" s="308">
        <f t="shared" si="3"/>
        <v>0</v>
      </c>
      <c r="DM16" s="308">
        <f t="shared" si="3"/>
        <v>0</v>
      </c>
      <c r="DN16" s="308">
        <f t="shared" si="3"/>
        <v>0</v>
      </c>
      <c r="DO16" s="308">
        <f t="shared" si="4"/>
        <v>0</v>
      </c>
      <c r="DP16" s="309" t="str">
        <f t="shared" si="4"/>
        <v/>
      </c>
      <c r="DQ16" s="310">
        <f t="shared" si="4"/>
        <v>0</v>
      </c>
    </row>
    <row r="17" spans="1:121" ht="27" customHeight="1" x14ac:dyDescent="0.35">
      <c r="A17" s="294">
        <v>42401</v>
      </c>
      <c r="B17" s="295">
        <v>63.480118729133963</v>
      </c>
      <c r="C17" s="296">
        <v>2.3465371774746289</v>
      </c>
      <c r="D17" s="296">
        <v>2.0549406354330189</v>
      </c>
      <c r="E17" s="296">
        <v>21.574519887682683</v>
      </c>
      <c r="F17" s="296">
        <v>18.006655906608593</v>
      </c>
      <c r="G17" s="296">
        <f t="shared" si="6"/>
        <v>4.4014778129076477</v>
      </c>
      <c r="H17" s="297">
        <f t="shared" si="15"/>
        <v>0.87573325287970516</v>
      </c>
      <c r="I17" s="298">
        <v>90458</v>
      </c>
      <c r="J17" s="231"/>
      <c r="K17" s="294">
        <v>42401</v>
      </c>
      <c r="L17" s="295">
        <v>62.385194267648401</v>
      </c>
      <c r="M17" s="296">
        <v>3.3813209784100833</v>
      </c>
      <c r="N17" s="296">
        <v>2.5671069928033612</v>
      </c>
      <c r="O17" s="296">
        <v>10.96</v>
      </c>
      <c r="P17" s="296">
        <v>31.47</v>
      </c>
      <c r="Q17" s="296">
        <f t="shared" si="7"/>
        <v>5.9484279712134445</v>
      </c>
      <c r="R17" s="297">
        <f t="shared" si="16"/>
        <v>0.75920239728629069</v>
      </c>
      <c r="S17" s="298">
        <v>144234</v>
      </c>
      <c r="U17" s="294">
        <v>42401</v>
      </c>
      <c r="V17" s="295">
        <v>63.195029423986917</v>
      </c>
      <c r="W17" s="296">
        <v>2.303079397847156</v>
      </c>
      <c r="X17" s="296">
        <v>2.1614155685733052</v>
      </c>
      <c r="Y17" s="296">
        <v>14.695793911446531</v>
      </c>
      <c r="Z17" s="296">
        <v>17.644539739138594</v>
      </c>
      <c r="AA17" s="296">
        <f t="shared" si="9"/>
        <v>4.4644949664204612</v>
      </c>
      <c r="AB17" s="297">
        <f t="shared" si="17"/>
        <v>0.93848938538277338</v>
      </c>
      <c r="AC17" s="298">
        <v>149198</v>
      </c>
      <c r="AD17" s="231"/>
      <c r="AE17" s="300">
        <v>42401</v>
      </c>
      <c r="AF17" s="295">
        <v>62.643158446551048</v>
      </c>
      <c r="AG17" s="296">
        <v>2.7359433838626535</v>
      </c>
      <c r="AH17" s="296">
        <v>3.0732149991461513</v>
      </c>
      <c r="AI17" s="296">
        <v>6.9184911507236322</v>
      </c>
      <c r="AJ17" s="296">
        <v>48.519621003651153</v>
      </c>
      <c r="AK17" s="296">
        <f t="shared" si="11"/>
        <v>5.8091583830088052</v>
      </c>
      <c r="AL17" s="297">
        <f t="shared" si="18"/>
        <v>1.1232743401317506</v>
      </c>
      <c r="AM17" s="298">
        <v>251801</v>
      </c>
      <c r="AO17" s="300">
        <f t="shared" si="21"/>
        <v>42401</v>
      </c>
      <c r="AP17" s="295">
        <v>63.154281273880983</v>
      </c>
      <c r="AQ17" s="296">
        <v>2.6854451628414173</v>
      </c>
      <c r="AR17" s="296">
        <v>2.1184929119119378</v>
      </c>
      <c r="AS17" s="296">
        <v>17.789037548405933</v>
      </c>
      <c r="AT17" s="296">
        <v>18.74366949159819</v>
      </c>
      <c r="AU17" s="296">
        <f t="shared" si="13"/>
        <v>4.8039380747533551</v>
      </c>
      <c r="AV17" s="297">
        <f t="shared" si="19"/>
        <v>0.78887960224456855</v>
      </c>
      <c r="AW17" s="298">
        <v>116463</v>
      </c>
      <c r="AY17" s="300">
        <f t="shared" si="22"/>
        <v>42401</v>
      </c>
      <c r="AZ17" s="295">
        <v>62.718459573937956</v>
      </c>
      <c r="BA17" s="296">
        <v>3.3004438769154105</v>
      </c>
      <c r="BB17" s="296">
        <v>2.2567362651052698</v>
      </c>
      <c r="BC17" s="296">
        <v>5.41</v>
      </c>
      <c r="BD17" s="296">
        <v>37.049999999999997</v>
      </c>
      <c r="BE17" s="296">
        <f t="shared" si="14"/>
        <v>5.5571801420206803</v>
      </c>
      <c r="BF17" s="297">
        <f t="shared" si="20"/>
        <v>0.68376750196837521</v>
      </c>
      <c r="BG17" s="298">
        <v>160540</v>
      </c>
      <c r="BK17" s="301">
        <f t="shared" si="5"/>
        <v>42401</v>
      </c>
      <c r="BL17" s="302">
        <f t="shared" si="0"/>
        <v>63.480118729133963</v>
      </c>
      <c r="BM17" s="303">
        <f t="shared" si="0"/>
        <v>2.3465371774746289</v>
      </c>
      <c r="BN17" s="303">
        <f t="shared" si="0"/>
        <v>2.0549406354330189</v>
      </c>
      <c r="BO17" s="303">
        <f t="shared" si="0"/>
        <v>21.574519887682683</v>
      </c>
      <c r="BP17" s="303">
        <f t="shared" si="0"/>
        <v>18.006655906608593</v>
      </c>
      <c r="BQ17" s="303">
        <f t="shared" si="0"/>
        <v>4.4014778129076477</v>
      </c>
      <c r="BR17" s="304">
        <f t="shared" si="0"/>
        <v>0.87573325287970516</v>
      </c>
      <c r="BS17" s="305">
        <f t="shared" si="0"/>
        <v>90458</v>
      </c>
      <c r="BT17" s="229">
        <f t="shared" si="0"/>
        <v>0</v>
      </c>
      <c r="BU17" s="301">
        <f t="shared" si="0"/>
        <v>42401</v>
      </c>
      <c r="BV17" s="302">
        <f t="shared" si="0"/>
        <v>62.385194267648401</v>
      </c>
      <c r="BW17" s="303">
        <f t="shared" si="0"/>
        <v>3.3813209784100833</v>
      </c>
      <c r="BX17" s="303">
        <f t="shared" si="0"/>
        <v>2.5671069928033612</v>
      </c>
      <c r="BY17" s="303">
        <f t="shared" si="0"/>
        <v>10.96</v>
      </c>
      <c r="BZ17" s="303">
        <f t="shared" si="0"/>
        <v>31.47</v>
      </c>
      <c r="CA17" s="303">
        <f t="shared" ref="CA17:CP58" si="23">Q17</f>
        <v>5.9484279712134445</v>
      </c>
      <c r="CB17" s="304">
        <f t="shared" si="1"/>
        <v>0.75920239728629069</v>
      </c>
      <c r="CC17" s="305">
        <f t="shared" si="1"/>
        <v>144234</v>
      </c>
      <c r="CD17" s="215">
        <f t="shared" si="1"/>
        <v>0</v>
      </c>
      <c r="CE17" s="306">
        <f t="shared" si="1"/>
        <v>42401</v>
      </c>
      <c r="CF17" s="307">
        <f t="shared" si="1"/>
        <v>63.195029423986917</v>
      </c>
      <c r="CG17" s="308">
        <f t="shared" si="1"/>
        <v>2.303079397847156</v>
      </c>
      <c r="CH17" s="308">
        <f t="shared" si="1"/>
        <v>2.1614155685733052</v>
      </c>
      <c r="CI17" s="308">
        <f t="shared" si="1"/>
        <v>14.695793911446531</v>
      </c>
      <c r="CJ17" s="308">
        <f t="shared" si="1"/>
        <v>17.644539739138594</v>
      </c>
      <c r="CK17" s="308">
        <f t="shared" si="1"/>
        <v>4.4644949664204612</v>
      </c>
      <c r="CL17" s="309">
        <f t="shared" si="1"/>
        <v>0.93848938538277338</v>
      </c>
      <c r="CM17" s="310">
        <f t="shared" si="1"/>
        <v>149198</v>
      </c>
      <c r="CN17" s="221">
        <f t="shared" si="1"/>
        <v>0</v>
      </c>
      <c r="CO17" s="311">
        <f t="shared" si="1"/>
        <v>42401</v>
      </c>
      <c r="CP17" s="308">
        <f t="shared" si="1"/>
        <v>62.643158446551048</v>
      </c>
      <c r="CQ17" s="308">
        <f t="shared" ref="CQ17:DF76" si="24">AG17</f>
        <v>2.7359433838626535</v>
      </c>
      <c r="CR17" s="308">
        <f t="shared" si="2"/>
        <v>3.0732149991461513</v>
      </c>
      <c r="CS17" s="308">
        <f t="shared" si="2"/>
        <v>6.9184911507236322</v>
      </c>
      <c r="CT17" s="308">
        <f t="shared" si="2"/>
        <v>48.519621003651153</v>
      </c>
      <c r="CU17" s="308">
        <f t="shared" si="2"/>
        <v>5.8091583830088052</v>
      </c>
      <c r="CV17" s="309">
        <f t="shared" si="2"/>
        <v>1.1232743401317506</v>
      </c>
      <c r="CW17" s="310">
        <f t="shared" si="2"/>
        <v>251801</v>
      </c>
      <c r="CX17" s="223">
        <f t="shared" si="2"/>
        <v>0</v>
      </c>
      <c r="CY17" s="311">
        <f t="shared" si="3"/>
        <v>42401</v>
      </c>
      <c r="CZ17" s="307">
        <f t="shared" si="3"/>
        <v>0</v>
      </c>
      <c r="DA17" s="308">
        <f t="shared" si="3"/>
        <v>0</v>
      </c>
      <c r="DB17" s="308">
        <f t="shared" si="3"/>
        <v>0</v>
      </c>
      <c r="DC17" s="308">
        <f t="shared" si="3"/>
        <v>0</v>
      </c>
      <c r="DD17" s="308">
        <f t="shared" si="3"/>
        <v>0</v>
      </c>
      <c r="DE17" s="308">
        <f t="shared" si="3"/>
        <v>0</v>
      </c>
      <c r="DF17" s="309" t="str">
        <f t="shared" si="3"/>
        <v/>
      </c>
      <c r="DG17" s="310">
        <f t="shared" si="3"/>
        <v>0</v>
      </c>
      <c r="DH17" s="223">
        <f t="shared" si="3"/>
        <v>0</v>
      </c>
      <c r="DI17" s="311">
        <f t="shared" si="3"/>
        <v>42401</v>
      </c>
      <c r="DJ17" s="308">
        <f t="shared" si="3"/>
        <v>0</v>
      </c>
      <c r="DK17" s="308">
        <f t="shared" si="3"/>
        <v>0</v>
      </c>
      <c r="DL17" s="308">
        <f t="shared" si="3"/>
        <v>0</v>
      </c>
      <c r="DM17" s="308">
        <f t="shared" si="3"/>
        <v>0</v>
      </c>
      <c r="DN17" s="308">
        <f t="shared" ref="DN17:DN34" si="25">AJ38</f>
        <v>0</v>
      </c>
      <c r="DO17" s="308">
        <f t="shared" si="4"/>
        <v>0</v>
      </c>
      <c r="DP17" s="309" t="str">
        <f t="shared" si="4"/>
        <v/>
      </c>
      <c r="DQ17" s="310">
        <f t="shared" si="4"/>
        <v>0</v>
      </c>
    </row>
    <row r="18" spans="1:121" ht="27" customHeight="1" thickBot="1" x14ac:dyDescent="0.4">
      <c r="A18" s="294">
        <v>42430</v>
      </c>
      <c r="B18" s="312">
        <v>63.46554441311244</v>
      </c>
      <c r="C18" s="313">
        <v>2.2897636587945014</v>
      </c>
      <c r="D18" s="313">
        <v>2.1089028903771587</v>
      </c>
      <c r="E18" s="296">
        <v>21.103172717659501</v>
      </c>
      <c r="F18" s="296">
        <v>18.667367113147691</v>
      </c>
      <c r="G18" s="296">
        <f t="shared" si="6"/>
        <v>4.3986665491716597</v>
      </c>
      <c r="H18" s="297">
        <f t="shared" si="15"/>
        <v>0.92101334662959888</v>
      </c>
      <c r="I18" s="298">
        <v>56740</v>
      </c>
      <c r="J18" s="231"/>
      <c r="K18" s="294">
        <v>42430</v>
      </c>
      <c r="L18" s="312">
        <v>62.836986308548973</v>
      </c>
      <c r="M18" s="313">
        <v>2.9403591221749101</v>
      </c>
      <c r="N18" s="313">
        <v>2.4010977399279398</v>
      </c>
      <c r="O18" s="296">
        <v>10.82</v>
      </c>
      <c r="P18" s="296">
        <v>31.27</v>
      </c>
      <c r="Q18" s="296">
        <f t="shared" si="7"/>
        <v>5.3414568621028504</v>
      </c>
      <c r="R18" s="297">
        <f t="shared" si="16"/>
        <v>0.81660016350380626</v>
      </c>
      <c r="S18" s="298">
        <v>152650</v>
      </c>
      <c r="U18" s="294">
        <v>42430</v>
      </c>
      <c r="V18" s="312">
        <v>63.301761901183802</v>
      </c>
      <c r="W18" s="313">
        <v>2.1480041395421914</v>
      </c>
      <c r="X18" s="313">
        <v>2.2962422383583911</v>
      </c>
      <c r="Y18" s="296">
        <v>12.753926485556002</v>
      </c>
      <c r="Z18" s="296">
        <v>21.134816213890012</v>
      </c>
      <c r="AA18" s="296">
        <f t="shared" si="9"/>
        <v>4.4442463779005825</v>
      </c>
      <c r="AB18" s="297">
        <f t="shared" si="17"/>
        <v>1.0690120172895914</v>
      </c>
      <c r="AC18" s="298">
        <v>168533</v>
      </c>
      <c r="AD18" s="231"/>
      <c r="AE18" s="314">
        <v>42430</v>
      </c>
      <c r="AF18" s="312">
        <v>62.507313246824154</v>
      </c>
      <c r="AG18" s="313">
        <v>3.0228962141156273</v>
      </c>
      <c r="AH18" s="313">
        <v>2.6236345711114861</v>
      </c>
      <c r="AI18" s="296">
        <v>5.4523644531998627</v>
      </c>
      <c r="AJ18" s="296">
        <v>51.014036921321569</v>
      </c>
      <c r="AK18" s="296">
        <f t="shared" si="11"/>
        <v>5.6465307852271138</v>
      </c>
      <c r="AL18" s="297">
        <f t="shared" si="18"/>
        <v>0.86792082336807974</v>
      </c>
      <c r="AM18" s="298">
        <v>278429</v>
      </c>
      <c r="AO18" s="300">
        <f t="shared" si="21"/>
        <v>42430</v>
      </c>
      <c r="AP18" s="312">
        <v>62.336180273714021</v>
      </c>
      <c r="AQ18" s="313">
        <v>3.1084067956583294</v>
      </c>
      <c r="AR18" s="313">
        <v>1.9736300141576215</v>
      </c>
      <c r="AS18" s="296">
        <v>19.360824445493158</v>
      </c>
      <c r="AT18" s="296">
        <v>20.985097687588485</v>
      </c>
      <c r="AU18" s="296">
        <f t="shared" si="13"/>
        <v>5.0820368098159507</v>
      </c>
      <c r="AV18" s="297">
        <f t="shared" si="19"/>
        <v>0.63493298782974328</v>
      </c>
      <c r="AW18" s="298">
        <v>84760</v>
      </c>
      <c r="AY18" s="300">
        <f t="shared" si="22"/>
        <v>42430</v>
      </c>
      <c r="AZ18" s="312">
        <v>62.521908568465633</v>
      </c>
      <c r="BA18" s="313">
        <v>3.3457257053968803</v>
      </c>
      <c r="BB18" s="313">
        <v>2.4556280516786932</v>
      </c>
      <c r="BC18" s="296">
        <v>5.65</v>
      </c>
      <c r="BD18" s="296">
        <v>37.340000000000003</v>
      </c>
      <c r="BE18" s="296">
        <f t="shared" si="14"/>
        <v>5.8013537570755735</v>
      </c>
      <c r="BF18" s="297">
        <f t="shared" si="20"/>
        <v>0.73395976475824076</v>
      </c>
      <c r="BG18" s="298">
        <v>162001</v>
      </c>
      <c r="BK18" s="301">
        <f t="shared" si="5"/>
        <v>42430</v>
      </c>
      <c r="BL18" s="315">
        <f t="shared" si="5"/>
        <v>63.46554441311244</v>
      </c>
      <c r="BM18" s="316">
        <f t="shared" si="5"/>
        <v>2.2897636587945014</v>
      </c>
      <c r="BN18" s="316">
        <f t="shared" si="5"/>
        <v>2.1089028903771587</v>
      </c>
      <c r="BO18" s="316">
        <f t="shared" si="5"/>
        <v>21.103172717659501</v>
      </c>
      <c r="BP18" s="316">
        <f t="shared" si="5"/>
        <v>18.667367113147691</v>
      </c>
      <c r="BQ18" s="303">
        <f t="shared" si="5"/>
        <v>4.3986665491716597</v>
      </c>
      <c r="BR18" s="304">
        <f t="shared" si="5"/>
        <v>0.92101334662959888</v>
      </c>
      <c r="BS18" s="305">
        <f t="shared" si="5"/>
        <v>56740</v>
      </c>
      <c r="BT18" s="229">
        <f t="shared" si="5"/>
        <v>0</v>
      </c>
      <c r="BU18" s="301">
        <f t="shared" si="5"/>
        <v>42430</v>
      </c>
      <c r="BV18" s="315">
        <f t="shared" si="5"/>
        <v>62.836986308548973</v>
      </c>
      <c r="BW18" s="316">
        <f t="shared" si="5"/>
        <v>2.9403591221749101</v>
      </c>
      <c r="BX18" s="316">
        <f t="shared" si="5"/>
        <v>2.4010977399279398</v>
      </c>
      <c r="BY18" s="316">
        <f t="shared" si="5"/>
        <v>10.82</v>
      </c>
      <c r="BZ18" s="316">
        <f t="shared" si="5"/>
        <v>31.27</v>
      </c>
      <c r="CA18" s="303">
        <f t="shared" si="23"/>
        <v>5.3414568621028504</v>
      </c>
      <c r="CB18" s="304">
        <f t="shared" si="23"/>
        <v>0.81660016350380626</v>
      </c>
      <c r="CC18" s="305">
        <f t="shared" si="23"/>
        <v>152650</v>
      </c>
      <c r="CD18" s="215">
        <f t="shared" si="23"/>
        <v>0</v>
      </c>
      <c r="CE18" s="306">
        <f t="shared" si="23"/>
        <v>42430</v>
      </c>
      <c r="CF18" s="317">
        <f t="shared" si="23"/>
        <v>63.301761901183802</v>
      </c>
      <c r="CG18" s="318">
        <f t="shared" si="23"/>
        <v>2.1480041395421914</v>
      </c>
      <c r="CH18" s="318">
        <f t="shared" si="23"/>
        <v>2.2962422383583911</v>
      </c>
      <c r="CI18" s="318">
        <f t="shared" si="23"/>
        <v>12.753926485556002</v>
      </c>
      <c r="CJ18" s="318">
        <f t="shared" si="23"/>
        <v>21.134816213890012</v>
      </c>
      <c r="CK18" s="308">
        <f t="shared" si="23"/>
        <v>4.4442463779005825</v>
      </c>
      <c r="CL18" s="309">
        <f t="shared" si="23"/>
        <v>1.0690120172895914</v>
      </c>
      <c r="CM18" s="310">
        <f t="shared" si="23"/>
        <v>168533</v>
      </c>
      <c r="CN18" s="221">
        <f t="shared" si="23"/>
        <v>0</v>
      </c>
      <c r="CO18" s="319">
        <f t="shared" si="23"/>
        <v>42430</v>
      </c>
      <c r="CP18" s="318">
        <f t="shared" si="23"/>
        <v>62.507313246824154</v>
      </c>
      <c r="CQ18" s="318">
        <f t="shared" si="24"/>
        <v>3.0228962141156273</v>
      </c>
      <c r="CR18" s="318">
        <f t="shared" si="2"/>
        <v>2.6236345711114861</v>
      </c>
      <c r="CS18" s="318">
        <f t="shared" si="2"/>
        <v>5.4523644531998627</v>
      </c>
      <c r="CT18" s="318">
        <f t="shared" si="2"/>
        <v>51.014036921321569</v>
      </c>
      <c r="CU18" s="308">
        <f t="shared" si="2"/>
        <v>5.6465307852271138</v>
      </c>
      <c r="CV18" s="309">
        <f t="shared" si="2"/>
        <v>0.86792082336807974</v>
      </c>
      <c r="CW18" s="310">
        <f t="shared" si="2"/>
        <v>278429</v>
      </c>
      <c r="CX18" s="223">
        <f t="shared" si="2"/>
        <v>0</v>
      </c>
      <c r="CY18" s="311">
        <f t="shared" ref="CY18:DM35" si="26">U39</f>
        <v>42430</v>
      </c>
      <c r="CZ18" s="317">
        <f t="shared" si="26"/>
        <v>0</v>
      </c>
      <c r="DA18" s="318">
        <f t="shared" si="26"/>
        <v>0</v>
      </c>
      <c r="DB18" s="318">
        <f t="shared" si="26"/>
        <v>0</v>
      </c>
      <c r="DC18" s="318">
        <f t="shared" si="26"/>
        <v>0</v>
      </c>
      <c r="DD18" s="318">
        <f t="shared" si="26"/>
        <v>0</v>
      </c>
      <c r="DE18" s="308">
        <f t="shared" si="26"/>
        <v>0</v>
      </c>
      <c r="DF18" s="309" t="str">
        <f t="shared" si="26"/>
        <v/>
      </c>
      <c r="DG18" s="310">
        <f t="shared" si="26"/>
        <v>0</v>
      </c>
      <c r="DH18" s="223">
        <f t="shared" si="26"/>
        <v>0</v>
      </c>
      <c r="DI18" s="311">
        <f t="shared" si="26"/>
        <v>42430</v>
      </c>
      <c r="DJ18" s="318">
        <f t="shared" si="26"/>
        <v>0</v>
      </c>
      <c r="DK18" s="318">
        <f t="shared" si="26"/>
        <v>0</v>
      </c>
      <c r="DL18" s="318">
        <f t="shared" si="26"/>
        <v>0</v>
      </c>
      <c r="DM18" s="318">
        <f t="shared" si="26"/>
        <v>0</v>
      </c>
      <c r="DN18" s="318">
        <f t="shared" si="25"/>
        <v>0</v>
      </c>
      <c r="DO18" s="308">
        <f t="shared" si="4"/>
        <v>0</v>
      </c>
      <c r="DP18" s="309" t="str">
        <f t="shared" si="4"/>
        <v/>
      </c>
      <c r="DQ18" s="310">
        <f t="shared" si="4"/>
        <v>0</v>
      </c>
    </row>
    <row r="19" spans="1:121" ht="27" customHeight="1" thickBot="1" x14ac:dyDescent="0.4">
      <c r="A19" s="320" t="s">
        <v>17</v>
      </c>
      <c r="B19" s="321">
        <f>+SUMPRODUCT(B7:B18,I7:I18)/I19</f>
        <v>63.739504699484137</v>
      </c>
      <c r="C19" s="321">
        <f>+SUMPRODUCT(C7:C18,I7:I18)/I19</f>
        <v>2.1522992525922766</v>
      </c>
      <c r="D19" s="321">
        <f>+SUMPRODUCT(D7:D18,I7:I18)/I19</f>
        <v>1.9172451523057672</v>
      </c>
      <c r="E19" s="321">
        <f>+SUMPRODUCT(E7:E18,I7:I18)/SUMIF(E7:E18,"&gt;0",I7:I18)</f>
        <v>19.481027350633269</v>
      </c>
      <c r="F19" s="321">
        <f>+SUMPRODUCT(F7:F18,I7:I18)/SUMIF(F7:F18,"&gt;0",I7:I18)</f>
        <v>18.922466099176745</v>
      </c>
      <c r="G19" s="322">
        <f t="shared" si="6"/>
        <v>4.0695444048980436</v>
      </c>
      <c r="H19" s="323">
        <f t="shared" si="15"/>
        <v>0.890789303576905</v>
      </c>
      <c r="I19" s="324">
        <f>SUM(I7:I18)</f>
        <v>1091250</v>
      </c>
      <c r="J19" s="231"/>
      <c r="K19" s="320" t="s">
        <v>17</v>
      </c>
      <c r="L19" s="321">
        <f>+SUMPRODUCT(L7:L18,S7:S18)/S19</f>
        <v>62.612955713004609</v>
      </c>
      <c r="M19" s="321">
        <f>+SUMPRODUCT(M7:M18,S7:S18)/S19</f>
        <v>3.0272063110622915</v>
      </c>
      <c r="N19" s="321">
        <f>+SUMPRODUCT(N7:N18,S7:S18)/S19</f>
        <v>2.5615055262585837</v>
      </c>
      <c r="O19" s="321">
        <f>+SUMPRODUCT(O7:O18,S7:S18)/SUMIF(O7:O18,"&gt;0",S7:S18)</f>
        <v>11.046335600618436</v>
      </c>
      <c r="P19" s="321">
        <f>+SUMPRODUCT(P7:P18,S7:S18)/SUMIF(P7:P18,"&gt;0",S7:S18)</f>
        <v>30.74779497458076</v>
      </c>
      <c r="Q19" s="322">
        <f t="shared" si="7"/>
        <v>5.5887118373208757</v>
      </c>
      <c r="R19" s="323">
        <f t="shared" si="16"/>
        <v>0.8461615308141035</v>
      </c>
      <c r="S19" s="324">
        <f>SUM(S7:S18)</f>
        <v>1662091</v>
      </c>
      <c r="U19" s="320" t="s">
        <v>17</v>
      </c>
      <c r="V19" s="321">
        <f>+SUMPRODUCT(V7:V18,AC7:AC18)/AC19</f>
        <v>63.32415557169152</v>
      </c>
      <c r="W19" s="321">
        <f>+SUMPRODUCT(W7:W18,AC7:AC18)/AC19</f>
        <v>2.0561072193229206</v>
      </c>
      <c r="X19" s="321">
        <f>+SUMPRODUCT(X7:X18,AC7:AC18)/AC19</f>
        <v>2.2162780404402329</v>
      </c>
      <c r="Y19" s="321">
        <f>+SUMPRODUCT(Y7:Y18,AC7:AC18)/SUMIF(Y7:Y18,"&gt;0",AC7:AC18)</f>
        <v>14.775540993609564</v>
      </c>
      <c r="Z19" s="321">
        <f>+SUMPRODUCT(Z7:Z18,AC7:AC18)/SUMIF(Z7:Z18,"&gt;0",AC7:AC18)</f>
        <v>18.712350429860585</v>
      </c>
      <c r="AA19" s="322">
        <f t="shared" si="9"/>
        <v>4.2723852597631531</v>
      </c>
      <c r="AB19" s="323">
        <f t="shared" si="17"/>
        <v>1.0779000334282454</v>
      </c>
      <c r="AC19" s="324">
        <f>SUM(AC7:AC18)</f>
        <v>1825058</v>
      </c>
      <c r="AD19" s="299"/>
      <c r="AE19" s="325" t="s">
        <v>17</v>
      </c>
      <c r="AF19" s="321">
        <f>+SUMPRODUCT(AF7:AF18,AM7:AM18)/AM19</f>
        <v>62.582211250742247</v>
      </c>
      <c r="AG19" s="321">
        <f>+SUMPRODUCT(AG7:AG18,AM7:AM18)/AM19</f>
        <v>2.7802407879798836</v>
      </c>
      <c r="AH19" s="321">
        <f>+SUMPRODUCT(AH7:AH18,AM7:AM18)/AM19</f>
        <v>2.9011780356624159</v>
      </c>
      <c r="AI19" s="321">
        <f>+SUMPRODUCT(AI7:AI18,AM7:AM18)/SUMIF(AI7:AI18,"&gt;0",AM7:AM18)</f>
        <v>5.94864643572601</v>
      </c>
      <c r="AJ19" s="321">
        <f>+SUMPRODUCT(AJ7:AJ18,AM7:AM18)/SUMIF(AJ7:AJ18,"&gt;0",AM7:AM18)</f>
        <v>45.394043858656559</v>
      </c>
      <c r="AK19" s="322">
        <f t="shared" si="11"/>
        <v>5.6814188236423</v>
      </c>
      <c r="AL19" s="323">
        <f t="shared" si="18"/>
        <v>1.0434988394549829</v>
      </c>
      <c r="AM19" s="324">
        <f>SUM(AM7:AM18)</f>
        <v>3139248</v>
      </c>
      <c r="AO19" s="326" t="str">
        <f t="shared" ref="AO19" si="27">A40</f>
        <v>CUMML</v>
      </c>
      <c r="AP19" s="321">
        <f>+SUMPRODUCT(AP7:AP18,AW7:AW18)/AW19</f>
        <v>63.290587550457168</v>
      </c>
      <c r="AQ19" s="321">
        <f>+SUMPRODUCT(AQ7:AQ18,AW7:AW18)/AW19</f>
        <v>2.6202064094657711</v>
      </c>
      <c r="AR19" s="321">
        <f>+SUMPRODUCT(AR7:AR18,AW7:AW18)/AW19</f>
        <v>1.9790046846428484</v>
      </c>
      <c r="AS19" s="321">
        <f>+SUMPRODUCT(AS7:AS18,AW7:AW18)/SUMIF(AS7:AS18,"&gt;0",AW7:AW18)</f>
        <v>17.46089180349972</v>
      </c>
      <c r="AT19" s="321">
        <f>+SUMPRODUCT(AT7:AT18,AW7:AW18)/SUMIF(AT7:AT18,"&gt;0",AW7:AW18)</f>
        <v>22.504264506159153</v>
      </c>
      <c r="AU19" s="322">
        <f t="shared" si="13"/>
        <v>4.5992110941086199</v>
      </c>
      <c r="AV19" s="323">
        <f t="shared" si="19"/>
        <v>0.75528579637599769</v>
      </c>
      <c r="AW19" s="324">
        <f>SUM(AW7:AW18)</f>
        <v>1081501</v>
      </c>
      <c r="AY19" s="326" t="str">
        <f t="shared" si="22"/>
        <v>CUMML</v>
      </c>
      <c r="AZ19" s="321">
        <f>+SUMPRODUCT(AZ7:AZ18,BG7:BG18)/BG19</f>
        <v>62.18019180882289</v>
      </c>
      <c r="BA19" s="321">
        <f>+SUMPRODUCT(BA7:BA18,BG7:BG18)/BG19</f>
        <v>3.4751154842780858</v>
      </c>
      <c r="BB19" s="321">
        <f>+SUMPRODUCT(BB7:BB18,BG7:BG18)/BG19</f>
        <v>2.5881254590821743</v>
      </c>
      <c r="BC19" s="321">
        <f>+SUMPRODUCT(BC7:BC18,BG7:BG18)/SUMIF(BC7:BC18,"&gt;0",BG7:BG18)</f>
        <v>5.5132781423903587</v>
      </c>
      <c r="BD19" s="321">
        <f>+SUMPRODUCT(BD7:BD18,BG7:BG18)/SUMIF(BD7:BD18,"&gt;0",BG7:BG18)</f>
        <v>38.488629965791951</v>
      </c>
      <c r="BE19" s="322">
        <f t="shared" si="14"/>
        <v>6.0632409433602596</v>
      </c>
      <c r="BF19" s="323">
        <f t="shared" si="20"/>
        <v>0.74475955426264828</v>
      </c>
      <c r="BG19" s="324">
        <f>SUM(BG7:BG18)</f>
        <v>2511687</v>
      </c>
      <c r="BI19" s="327"/>
      <c r="BJ19" s="328"/>
      <c r="BK19" s="329" t="str">
        <f t="shared" si="5"/>
        <v>CUMML</v>
      </c>
      <c r="BL19" s="330">
        <f t="shared" si="5"/>
        <v>63.739504699484137</v>
      </c>
      <c r="BM19" s="330">
        <f t="shared" si="5"/>
        <v>2.1522992525922766</v>
      </c>
      <c r="BN19" s="330">
        <f t="shared" si="5"/>
        <v>1.9172451523057672</v>
      </c>
      <c r="BO19" s="330">
        <f t="shared" si="5"/>
        <v>19.481027350633269</v>
      </c>
      <c r="BP19" s="330">
        <f t="shared" si="5"/>
        <v>18.922466099176745</v>
      </c>
      <c r="BQ19" s="331">
        <f t="shared" si="5"/>
        <v>4.0695444048980436</v>
      </c>
      <c r="BR19" s="332">
        <f t="shared" si="5"/>
        <v>0.890789303576905</v>
      </c>
      <c r="BS19" s="333">
        <f t="shared" si="5"/>
        <v>1091250</v>
      </c>
      <c r="BT19" s="229">
        <f t="shared" si="5"/>
        <v>0</v>
      </c>
      <c r="BU19" s="329" t="str">
        <f t="shared" si="5"/>
        <v>CUMML</v>
      </c>
      <c r="BV19" s="330">
        <f t="shared" si="5"/>
        <v>62.612955713004609</v>
      </c>
      <c r="BW19" s="330">
        <f t="shared" si="5"/>
        <v>3.0272063110622915</v>
      </c>
      <c r="BX19" s="330">
        <f t="shared" si="5"/>
        <v>2.5615055262585837</v>
      </c>
      <c r="BY19" s="330">
        <f t="shared" si="5"/>
        <v>11.046335600618436</v>
      </c>
      <c r="BZ19" s="330">
        <f t="shared" si="5"/>
        <v>30.74779497458076</v>
      </c>
      <c r="CA19" s="331">
        <f t="shared" si="23"/>
        <v>5.5887118373208757</v>
      </c>
      <c r="CB19" s="332">
        <f t="shared" si="23"/>
        <v>0.8461615308141035</v>
      </c>
      <c r="CC19" s="333">
        <f t="shared" si="23"/>
        <v>1662091</v>
      </c>
      <c r="CD19" s="215">
        <f t="shared" si="23"/>
        <v>0</v>
      </c>
      <c r="CE19" s="334" t="str">
        <f t="shared" si="23"/>
        <v>CUMML</v>
      </c>
      <c r="CF19" s="335">
        <f t="shared" si="23"/>
        <v>63.32415557169152</v>
      </c>
      <c r="CG19" s="335">
        <f t="shared" si="23"/>
        <v>2.0561072193229206</v>
      </c>
      <c r="CH19" s="335">
        <f t="shared" si="23"/>
        <v>2.2162780404402329</v>
      </c>
      <c r="CI19" s="335">
        <f t="shared" si="23"/>
        <v>14.775540993609564</v>
      </c>
      <c r="CJ19" s="335">
        <f t="shared" si="23"/>
        <v>18.712350429860585</v>
      </c>
      <c r="CK19" s="336">
        <f t="shared" si="23"/>
        <v>4.2723852597631531</v>
      </c>
      <c r="CL19" s="337">
        <f t="shared" si="23"/>
        <v>1.0779000334282454</v>
      </c>
      <c r="CM19" s="338">
        <f t="shared" si="23"/>
        <v>1825058</v>
      </c>
      <c r="CN19" s="223">
        <f t="shared" si="23"/>
        <v>0</v>
      </c>
      <c r="CO19" s="339" t="str">
        <f t="shared" si="23"/>
        <v>CUMML</v>
      </c>
      <c r="CP19" s="340">
        <f t="shared" si="23"/>
        <v>62.582211250742247</v>
      </c>
      <c r="CQ19" s="340">
        <f t="shared" si="24"/>
        <v>2.7802407879798836</v>
      </c>
      <c r="CR19" s="340">
        <f t="shared" si="2"/>
        <v>2.9011780356624159</v>
      </c>
      <c r="CS19" s="340">
        <f t="shared" si="2"/>
        <v>5.94864643572601</v>
      </c>
      <c r="CT19" s="340">
        <f t="shared" si="2"/>
        <v>45.394043858656559</v>
      </c>
      <c r="CU19" s="340">
        <f t="shared" si="2"/>
        <v>5.6814188236423</v>
      </c>
      <c r="CV19" s="341">
        <f t="shared" si="2"/>
        <v>1.0434988394549829</v>
      </c>
      <c r="CW19" s="342">
        <f t="shared" si="2"/>
        <v>3139248</v>
      </c>
      <c r="CX19" s="223">
        <f t="shared" si="2"/>
        <v>0</v>
      </c>
      <c r="CY19" s="343" t="str">
        <f t="shared" si="26"/>
        <v>CUMML</v>
      </c>
      <c r="CZ19" s="335" t="e">
        <f t="shared" si="26"/>
        <v>#DIV/0!</v>
      </c>
      <c r="DA19" s="335" t="e">
        <f t="shared" si="26"/>
        <v>#DIV/0!</v>
      </c>
      <c r="DB19" s="335" t="e">
        <f t="shared" si="26"/>
        <v>#DIV/0!</v>
      </c>
      <c r="DC19" s="335" t="e">
        <f t="shared" si="26"/>
        <v>#DIV/0!</v>
      </c>
      <c r="DD19" s="335" t="e">
        <f t="shared" si="26"/>
        <v>#DIV/0!</v>
      </c>
      <c r="DE19" s="336" t="e">
        <f t="shared" si="26"/>
        <v>#DIV/0!</v>
      </c>
      <c r="DF19" s="337" t="e">
        <f t="shared" si="26"/>
        <v>#DIV/0!</v>
      </c>
      <c r="DG19" s="338">
        <f t="shared" si="26"/>
        <v>0</v>
      </c>
      <c r="DH19" s="223">
        <f t="shared" si="26"/>
        <v>0</v>
      </c>
      <c r="DI19" s="343" t="str">
        <f t="shared" si="26"/>
        <v>CUMML</v>
      </c>
      <c r="DJ19" s="340" t="e">
        <f t="shared" si="26"/>
        <v>#DIV/0!</v>
      </c>
      <c r="DK19" s="340" t="e">
        <f t="shared" si="26"/>
        <v>#DIV/0!</v>
      </c>
      <c r="DL19" s="340" t="e">
        <f t="shared" si="26"/>
        <v>#DIV/0!</v>
      </c>
      <c r="DM19" s="340" t="e">
        <f t="shared" si="26"/>
        <v>#DIV/0!</v>
      </c>
      <c r="DN19" s="340" t="e">
        <f t="shared" si="25"/>
        <v>#DIV/0!</v>
      </c>
      <c r="DO19" s="340" t="e">
        <f t="shared" si="4"/>
        <v>#DIV/0!</v>
      </c>
      <c r="DP19" s="341" t="e">
        <f t="shared" si="4"/>
        <v>#DIV/0!</v>
      </c>
      <c r="DQ19" s="342">
        <f t="shared" si="4"/>
        <v>0</v>
      </c>
    </row>
    <row r="20" spans="1:121" s="276" customFormat="1" ht="27" hidden="1" customHeight="1" x14ac:dyDescent="0.35">
      <c r="A20" s="344"/>
      <c r="B20" s="344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U20" s="215"/>
      <c r="V20" s="215"/>
      <c r="W20" s="215"/>
      <c r="X20" s="215"/>
      <c r="Y20" s="215"/>
      <c r="Z20" s="215"/>
      <c r="AA20" s="215"/>
      <c r="AB20" s="231"/>
      <c r="AC20" s="231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344"/>
      <c r="AO20" s="344"/>
      <c r="AP20" s="344"/>
      <c r="AQ20" s="344"/>
      <c r="AR20" s="344"/>
      <c r="AS20" s="344"/>
      <c r="AT20" s="344"/>
      <c r="AU20" s="344"/>
      <c r="AV20" s="344"/>
      <c r="AW20" s="344"/>
      <c r="AX20" s="344"/>
      <c r="AY20" s="344"/>
      <c r="AZ20" s="344"/>
      <c r="BA20" s="344"/>
      <c r="BB20" s="344"/>
      <c r="BC20" s="344"/>
      <c r="BD20" s="344"/>
      <c r="BE20" s="344"/>
      <c r="BF20" s="344"/>
      <c r="BG20" s="344"/>
      <c r="BI20" s="278"/>
      <c r="BK20" s="345">
        <f t="shared" si="5"/>
        <v>0</v>
      </c>
      <c r="BL20" s="346">
        <f t="shared" si="5"/>
        <v>0</v>
      </c>
      <c r="BM20" s="346">
        <f t="shared" si="5"/>
        <v>0</v>
      </c>
      <c r="BN20" s="346">
        <f t="shared" si="5"/>
        <v>0</v>
      </c>
      <c r="BO20" s="346">
        <f t="shared" si="5"/>
        <v>0</v>
      </c>
      <c r="BP20" s="346">
        <f t="shared" si="5"/>
        <v>0</v>
      </c>
      <c r="BQ20" s="346">
        <f t="shared" si="5"/>
        <v>0</v>
      </c>
      <c r="BR20" s="346">
        <f t="shared" si="5"/>
        <v>0</v>
      </c>
      <c r="BS20" s="346">
        <f t="shared" si="5"/>
        <v>0</v>
      </c>
      <c r="BT20" s="346">
        <f t="shared" si="5"/>
        <v>0</v>
      </c>
      <c r="BU20" s="345">
        <f t="shared" si="5"/>
        <v>0</v>
      </c>
      <c r="BV20" s="346">
        <f t="shared" si="5"/>
        <v>0</v>
      </c>
      <c r="BW20" s="346">
        <f t="shared" si="5"/>
        <v>0</v>
      </c>
      <c r="BX20" s="346">
        <f t="shared" si="5"/>
        <v>0</v>
      </c>
      <c r="BY20" s="346">
        <f t="shared" si="5"/>
        <v>0</v>
      </c>
      <c r="BZ20" s="346">
        <f t="shared" si="5"/>
        <v>0</v>
      </c>
      <c r="CA20" s="346">
        <f t="shared" si="23"/>
        <v>0</v>
      </c>
      <c r="CB20" s="346">
        <f t="shared" si="23"/>
        <v>0</v>
      </c>
      <c r="CC20" s="346">
        <f t="shared" si="23"/>
        <v>0</v>
      </c>
      <c r="CD20" s="276">
        <f t="shared" si="23"/>
        <v>0</v>
      </c>
      <c r="CE20" s="347">
        <f t="shared" si="23"/>
        <v>0</v>
      </c>
      <c r="CF20" s="223">
        <f t="shared" si="23"/>
        <v>0</v>
      </c>
      <c r="CG20" s="223">
        <f t="shared" si="23"/>
        <v>0</v>
      </c>
      <c r="CH20" s="223">
        <f t="shared" si="23"/>
        <v>0</v>
      </c>
      <c r="CI20" s="223">
        <f t="shared" si="23"/>
        <v>0</v>
      </c>
      <c r="CJ20" s="223">
        <f t="shared" si="23"/>
        <v>0</v>
      </c>
      <c r="CK20" s="223">
        <f t="shared" si="23"/>
        <v>0</v>
      </c>
      <c r="CL20" s="221">
        <f t="shared" si="23"/>
        <v>0</v>
      </c>
      <c r="CM20" s="221">
        <f t="shared" si="23"/>
        <v>0</v>
      </c>
      <c r="CN20" s="223">
        <f t="shared" si="23"/>
        <v>0</v>
      </c>
      <c r="CO20" s="347">
        <f t="shared" si="23"/>
        <v>0</v>
      </c>
      <c r="CP20" s="223">
        <f t="shared" si="23"/>
        <v>0</v>
      </c>
      <c r="CQ20" s="223">
        <f t="shared" si="24"/>
        <v>0</v>
      </c>
      <c r="CR20" s="223">
        <f t="shared" si="2"/>
        <v>0</v>
      </c>
      <c r="CS20" s="223">
        <f t="shared" si="2"/>
        <v>0</v>
      </c>
      <c r="CT20" s="223">
        <f t="shared" si="2"/>
        <v>0</v>
      </c>
      <c r="CU20" s="223">
        <f t="shared" si="2"/>
        <v>0</v>
      </c>
      <c r="CV20" s="223">
        <f t="shared" si="2"/>
        <v>0</v>
      </c>
      <c r="CW20" s="223">
        <f t="shared" si="2"/>
        <v>0</v>
      </c>
      <c r="CX20" s="348">
        <f t="shared" si="2"/>
        <v>0</v>
      </c>
      <c r="CY20" s="349">
        <f t="shared" si="2"/>
        <v>0</v>
      </c>
      <c r="CZ20" s="348">
        <f t="shared" si="2"/>
        <v>0</v>
      </c>
      <c r="DA20" s="348">
        <f t="shared" si="2"/>
        <v>0</v>
      </c>
      <c r="DB20" s="348">
        <f t="shared" si="2"/>
        <v>0</v>
      </c>
      <c r="DC20" s="348">
        <f t="shared" si="2"/>
        <v>0</v>
      </c>
      <c r="DD20" s="348">
        <f t="shared" si="2"/>
        <v>0</v>
      </c>
      <c r="DE20" s="348">
        <f t="shared" si="2"/>
        <v>0</v>
      </c>
      <c r="DF20" s="348">
        <f t="shared" si="2"/>
        <v>0</v>
      </c>
      <c r="DG20" s="348">
        <f t="shared" si="2"/>
        <v>0</v>
      </c>
      <c r="DH20" s="348">
        <f t="shared" ref="DH20:DQ61" si="28">AX20</f>
        <v>0</v>
      </c>
      <c r="DI20" s="349">
        <f t="shared" si="28"/>
        <v>0</v>
      </c>
      <c r="DJ20" s="348">
        <f t="shared" si="28"/>
        <v>0</v>
      </c>
      <c r="DK20" s="348">
        <f t="shared" si="28"/>
        <v>0</v>
      </c>
      <c r="DL20" s="348">
        <f t="shared" si="28"/>
        <v>0</v>
      </c>
      <c r="DM20" s="348">
        <f t="shared" si="28"/>
        <v>0</v>
      </c>
      <c r="DN20" s="348">
        <f t="shared" si="28"/>
        <v>0</v>
      </c>
      <c r="DO20" s="348">
        <f t="shared" si="28"/>
        <v>0</v>
      </c>
      <c r="DP20" s="348">
        <f t="shared" si="28"/>
        <v>0</v>
      </c>
      <c r="DQ20" s="348">
        <f t="shared" si="28"/>
        <v>0</v>
      </c>
    </row>
    <row r="21" spans="1:121" s="351" customFormat="1" ht="27" hidden="1" customHeight="1" x14ac:dyDescent="0.35">
      <c r="A21" s="350"/>
      <c r="B21" s="295">
        <v>63.859811764552632</v>
      </c>
      <c r="C21" s="295">
        <v>2.1881326905917633</v>
      </c>
      <c r="D21" s="295">
        <v>1.9214341194542837</v>
      </c>
      <c r="E21" s="295">
        <v>19.472596460083125</v>
      </c>
      <c r="F21" s="295">
        <v>18.938018498824398</v>
      </c>
      <c r="G21" s="296">
        <f t="shared" ref="G21" si="29">IF(C21&lt;&gt;"",+D21+C21,"")</f>
        <v>4.1095668100460472</v>
      </c>
      <c r="H21" s="297">
        <f t="shared" ref="H21" si="30">IF(C21&gt;0,+D21/C21,"")</f>
        <v>0.87811590572902909</v>
      </c>
      <c r="I21" s="298"/>
      <c r="J21" s="256"/>
      <c r="K21" s="350"/>
      <c r="L21" s="295">
        <v>62.59586926981077</v>
      </c>
      <c r="M21" s="295">
        <v>3.0705237352927131</v>
      </c>
      <c r="N21" s="295">
        <v>2.5501148326971528</v>
      </c>
      <c r="O21" s="295">
        <v>7.0962757287988971</v>
      </c>
      <c r="P21" s="295">
        <v>19.921558493501969</v>
      </c>
      <c r="Q21" s="296">
        <f t="shared" ref="Q21" si="31">IF(M21&lt;&gt;"",+N21+M21,"")</f>
        <v>5.6206385679898663</v>
      </c>
      <c r="R21" s="297">
        <f t="shared" ref="R21" si="32">IF(M21&gt;0,+N21/M21,"")</f>
        <v>0.83051461331695264</v>
      </c>
      <c r="S21" s="298"/>
      <c r="V21" s="295">
        <v>63.339635762547886</v>
      </c>
      <c r="W21" s="295">
        <v>2.0560536906923592</v>
      </c>
      <c r="X21" s="295">
        <v>2.2098790439747988</v>
      </c>
      <c r="Y21" s="295">
        <v>14.553750855860319</v>
      </c>
      <c r="Z21" s="295">
        <v>18.379697122862019</v>
      </c>
      <c r="AA21" s="296">
        <f t="shared" ref="AA21" si="33">IF(W21&lt;&gt;"",+X21+W21,"")</f>
        <v>4.2659327346671585</v>
      </c>
      <c r="AB21" s="297">
        <f t="shared" ref="AB21" si="34">IF(W21&gt;0,+X21/W21,"")</f>
        <v>1.0748158250821944</v>
      </c>
      <c r="AC21" s="298"/>
      <c r="AF21" s="295">
        <v>62.541224059478928</v>
      </c>
      <c r="AG21" s="295">
        <v>2.7910950173065672</v>
      </c>
      <c r="AH21" s="295">
        <v>2.9360196892807529</v>
      </c>
      <c r="AI21" s="295">
        <v>4.8766341465143306</v>
      </c>
      <c r="AJ21" s="295">
        <v>37.383886535671117</v>
      </c>
      <c r="AK21" s="296">
        <f t="shared" ref="AK21" si="35">IF(AG21&lt;&gt;"",+AH21+AG21,"")</f>
        <v>5.7271147065873205</v>
      </c>
      <c r="AL21" s="297">
        <f t="shared" ref="AL21" si="36">IF(AG21&gt;0,+AH21/AG21,"")</f>
        <v>1.0519239477966749</v>
      </c>
      <c r="AN21" s="256"/>
      <c r="AO21" s="256"/>
      <c r="AP21" s="295">
        <v>63.358728821642373</v>
      </c>
      <c r="AQ21" s="295">
        <v>2.6673321667392247</v>
      </c>
      <c r="AR21" s="295">
        <v>2.071061786362181</v>
      </c>
      <c r="AS21" s="295">
        <v>17.724664125720189</v>
      </c>
      <c r="AT21" s="295">
        <v>22.857015656473607</v>
      </c>
      <c r="AU21" s="296">
        <f t="shared" ref="AU21" si="37">IF(AQ21&lt;&gt;"",+AR21+AQ21,"")</f>
        <v>4.7383939531014061</v>
      </c>
      <c r="AV21" s="297">
        <f t="shared" ref="AV21" si="38">IF(AQ21&gt;0,+AR21/AQ21,"")</f>
        <v>0.77645439596449828</v>
      </c>
      <c r="AW21" s="256"/>
      <c r="AX21" s="256"/>
      <c r="AY21" s="256"/>
      <c r="AZ21" s="295">
        <v>62.199336095423163</v>
      </c>
      <c r="BA21" s="295">
        <v>3.4923700984593915</v>
      </c>
      <c r="BB21" s="295">
        <v>2.573830209798146</v>
      </c>
      <c r="BC21" s="295">
        <v>2.9739565698136987</v>
      </c>
      <c r="BD21" s="295">
        <v>20.492096458954475</v>
      </c>
      <c r="BE21" s="296">
        <f t="shared" ref="BE21" si="39">IF(BA21&lt;&gt;"",+BB21+BA21,"")</f>
        <v>6.0662003082575371</v>
      </c>
      <c r="BF21" s="297">
        <f t="shared" ref="BF21" si="40">IF(BA21&gt;0,+BB21/BA21,"")</f>
        <v>0.73698667015089669</v>
      </c>
      <c r="BG21" s="256"/>
      <c r="BI21" s="352"/>
      <c r="BK21" s="353">
        <f t="shared" si="5"/>
        <v>0</v>
      </c>
      <c r="BL21" s="354">
        <f t="shared" si="5"/>
        <v>63.859811764552632</v>
      </c>
      <c r="BM21" s="354">
        <f t="shared" si="5"/>
        <v>2.1881326905917633</v>
      </c>
      <c r="BN21" s="354">
        <f t="shared" si="5"/>
        <v>1.9214341194542837</v>
      </c>
      <c r="BO21" s="354">
        <f t="shared" si="5"/>
        <v>19.472596460083125</v>
      </c>
      <c r="BP21" s="354">
        <f t="shared" si="5"/>
        <v>18.938018498824398</v>
      </c>
      <c r="BQ21" s="354">
        <f t="shared" si="5"/>
        <v>4.1095668100460472</v>
      </c>
      <c r="BR21" s="354">
        <f t="shared" si="5"/>
        <v>0.87811590572902909</v>
      </c>
      <c r="BS21" s="354">
        <f t="shared" si="5"/>
        <v>0</v>
      </c>
      <c r="BT21" s="354">
        <f t="shared" si="5"/>
        <v>0</v>
      </c>
      <c r="BU21" s="353">
        <f t="shared" si="5"/>
        <v>0</v>
      </c>
      <c r="BV21" s="354">
        <f t="shared" si="5"/>
        <v>62.59586926981077</v>
      </c>
      <c r="BW21" s="354">
        <f t="shared" si="5"/>
        <v>3.0705237352927131</v>
      </c>
      <c r="BX21" s="354">
        <f t="shared" si="5"/>
        <v>2.5501148326971528</v>
      </c>
      <c r="BY21" s="354">
        <f t="shared" si="5"/>
        <v>7.0962757287988971</v>
      </c>
      <c r="BZ21" s="354">
        <f t="shared" si="5"/>
        <v>19.921558493501969</v>
      </c>
      <c r="CA21" s="354">
        <f t="shared" si="23"/>
        <v>5.6206385679898663</v>
      </c>
      <c r="CB21" s="354">
        <f t="shared" si="23"/>
        <v>0.83051461331695264</v>
      </c>
      <c r="CC21" s="354">
        <f t="shared" si="23"/>
        <v>0</v>
      </c>
      <c r="CD21" s="351">
        <f t="shared" si="23"/>
        <v>0</v>
      </c>
      <c r="CE21" s="355">
        <f t="shared" si="23"/>
        <v>0</v>
      </c>
      <c r="CF21" s="356">
        <f t="shared" si="23"/>
        <v>63.339635762547886</v>
      </c>
      <c r="CG21" s="356">
        <f t="shared" si="23"/>
        <v>2.0560536906923592</v>
      </c>
      <c r="CH21" s="356">
        <f t="shared" si="23"/>
        <v>2.2098790439747988</v>
      </c>
      <c r="CI21" s="356">
        <f t="shared" si="23"/>
        <v>14.553750855860319</v>
      </c>
      <c r="CJ21" s="356">
        <f t="shared" si="23"/>
        <v>18.379697122862019</v>
      </c>
      <c r="CK21" s="356">
        <f t="shared" si="23"/>
        <v>4.2659327346671585</v>
      </c>
      <c r="CL21" s="356">
        <f t="shared" si="23"/>
        <v>1.0748158250821944</v>
      </c>
      <c r="CM21" s="356">
        <f t="shared" si="23"/>
        <v>0</v>
      </c>
      <c r="CN21" s="356">
        <f t="shared" si="23"/>
        <v>0</v>
      </c>
      <c r="CO21" s="355">
        <f t="shared" si="23"/>
        <v>0</v>
      </c>
      <c r="CP21" s="356">
        <f t="shared" si="23"/>
        <v>62.541224059478928</v>
      </c>
      <c r="CQ21" s="356">
        <f t="shared" si="24"/>
        <v>2.7910950173065672</v>
      </c>
      <c r="CR21" s="356">
        <f t="shared" si="2"/>
        <v>2.9360196892807529</v>
      </c>
      <c r="CS21" s="356">
        <f t="shared" si="2"/>
        <v>4.8766341465143306</v>
      </c>
      <c r="CT21" s="356">
        <f t="shared" si="2"/>
        <v>37.383886535671117</v>
      </c>
      <c r="CU21" s="356">
        <f t="shared" si="2"/>
        <v>5.7271147065873205</v>
      </c>
      <c r="CV21" s="356">
        <f t="shared" si="2"/>
        <v>1.0519239477966749</v>
      </c>
      <c r="CW21" s="356">
        <f t="shared" si="2"/>
        <v>0</v>
      </c>
      <c r="CX21" s="357">
        <f t="shared" si="2"/>
        <v>0</v>
      </c>
      <c r="CY21" s="358">
        <f t="shared" si="2"/>
        <v>0</v>
      </c>
      <c r="CZ21" s="357">
        <f t="shared" si="2"/>
        <v>63.358728821642373</v>
      </c>
      <c r="DA21" s="357">
        <f t="shared" si="2"/>
        <v>2.6673321667392247</v>
      </c>
      <c r="DB21" s="357">
        <f t="shared" si="2"/>
        <v>2.071061786362181</v>
      </c>
      <c r="DC21" s="357">
        <f t="shared" si="2"/>
        <v>17.724664125720189</v>
      </c>
      <c r="DD21" s="357">
        <f t="shared" si="2"/>
        <v>22.857015656473607</v>
      </c>
      <c r="DE21" s="357">
        <f t="shared" si="2"/>
        <v>4.7383939531014061</v>
      </c>
      <c r="DF21" s="357">
        <f t="shared" si="2"/>
        <v>0.77645439596449828</v>
      </c>
      <c r="DG21" s="357">
        <f t="shared" si="2"/>
        <v>0</v>
      </c>
      <c r="DH21" s="357">
        <f t="shared" si="28"/>
        <v>0</v>
      </c>
      <c r="DI21" s="358">
        <f t="shared" si="28"/>
        <v>0</v>
      </c>
      <c r="DJ21" s="357">
        <f t="shared" si="28"/>
        <v>62.199336095423163</v>
      </c>
      <c r="DK21" s="357">
        <f t="shared" si="28"/>
        <v>3.4923700984593915</v>
      </c>
      <c r="DL21" s="357">
        <f t="shared" si="28"/>
        <v>2.573830209798146</v>
      </c>
      <c r="DM21" s="357">
        <f t="shared" si="28"/>
        <v>2.9739565698136987</v>
      </c>
      <c r="DN21" s="357">
        <f t="shared" si="28"/>
        <v>20.492096458954475</v>
      </c>
      <c r="DO21" s="357">
        <f t="shared" si="28"/>
        <v>6.0662003082575371</v>
      </c>
      <c r="DP21" s="357">
        <f t="shared" si="28"/>
        <v>0.73698667015089669</v>
      </c>
      <c r="DQ21" s="357">
        <f t="shared" si="28"/>
        <v>0</v>
      </c>
    </row>
    <row r="22" spans="1:121" s="351" customFormat="1" ht="27" customHeight="1" x14ac:dyDescent="0.35">
      <c r="A22" s="359"/>
      <c r="B22" s="344"/>
      <c r="C22" s="344"/>
      <c r="D22" s="344"/>
      <c r="E22" s="344"/>
      <c r="F22" s="344"/>
      <c r="G22" s="344"/>
      <c r="H22" s="344"/>
      <c r="I22" s="360"/>
      <c r="J22" s="256"/>
      <c r="K22" s="359"/>
      <c r="L22" s="344"/>
      <c r="M22" s="344"/>
      <c r="N22" s="344"/>
      <c r="O22" s="344"/>
      <c r="P22" s="344"/>
      <c r="Q22" s="344"/>
      <c r="R22" s="344"/>
      <c r="S22" s="360"/>
      <c r="U22" s="361"/>
      <c r="V22" s="362"/>
      <c r="W22" s="362"/>
      <c r="X22" s="362"/>
      <c r="Y22" s="362"/>
      <c r="Z22" s="362"/>
      <c r="AA22" s="362"/>
      <c r="AB22" s="362"/>
      <c r="AC22" s="362"/>
      <c r="AE22" s="361"/>
      <c r="AF22" s="362"/>
      <c r="AG22" s="362"/>
      <c r="AH22" s="362"/>
      <c r="AI22" s="362"/>
      <c r="AJ22" s="362"/>
      <c r="AK22" s="362"/>
      <c r="AL22" s="362"/>
      <c r="AM22" s="362"/>
      <c r="AY22" s="361"/>
      <c r="AZ22" s="362"/>
      <c r="BA22" s="362"/>
      <c r="BB22" s="362"/>
      <c r="BC22" s="362"/>
      <c r="BD22" s="362"/>
      <c r="BE22" s="362"/>
      <c r="BF22" s="362"/>
      <c r="BI22" s="352"/>
      <c r="BK22" s="363">
        <f t="shared" si="5"/>
        <v>0</v>
      </c>
      <c r="BL22" s="346">
        <f t="shared" si="5"/>
        <v>0</v>
      </c>
      <c r="BM22" s="346">
        <f t="shared" si="5"/>
        <v>0</v>
      </c>
      <c r="BN22" s="346">
        <f t="shared" si="5"/>
        <v>0</v>
      </c>
      <c r="BO22" s="346">
        <f t="shared" si="5"/>
        <v>0</v>
      </c>
      <c r="BP22" s="346">
        <f t="shared" si="5"/>
        <v>0</v>
      </c>
      <c r="BQ22" s="346">
        <f t="shared" si="5"/>
        <v>0</v>
      </c>
      <c r="BR22" s="346">
        <f t="shared" si="5"/>
        <v>0</v>
      </c>
      <c r="BS22" s="364">
        <f t="shared" si="5"/>
        <v>0</v>
      </c>
      <c r="BT22" s="354">
        <f t="shared" si="5"/>
        <v>0</v>
      </c>
      <c r="BU22" s="363">
        <f t="shared" si="5"/>
        <v>0</v>
      </c>
      <c r="BV22" s="346">
        <f t="shared" si="5"/>
        <v>0</v>
      </c>
      <c r="BW22" s="346">
        <f t="shared" si="5"/>
        <v>0</v>
      </c>
      <c r="BX22" s="346">
        <f t="shared" si="5"/>
        <v>0</v>
      </c>
      <c r="BY22" s="346">
        <f t="shared" si="5"/>
        <v>0</v>
      </c>
      <c r="BZ22" s="346">
        <f t="shared" si="5"/>
        <v>0</v>
      </c>
      <c r="CA22" s="346">
        <f t="shared" si="23"/>
        <v>0</v>
      </c>
      <c r="CB22" s="346">
        <f t="shared" si="23"/>
        <v>0</v>
      </c>
      <c r="CC22" s="364">
        <f t="shared" si="23"/>
        <v>0</v>
      </c>
      <c r="CD22" s="351">
        <f t="shared" si="23"/>
        <v>0</v>
      </c>
      <c r="CE22" s="365">
        <f t="shared" si="23"/>
        <v>0</v>
      </c>
      <c r="CF22" s="356">
        <f t="shared" si="23"/>
        <v>0</v>
      </c>
      <c r="CG22" s="356">
        <f t="shared" si="23"/>
        <v>0</v>
      </c>
      <c r="CH22" s="356">
        <f t="shared" si="23"/>
        <v>0</v>
      </c>
      <c r="CI22" s="356">
        <f t="shared" si="23"/>
        <v>0</v>
      </c>
      <c r="CJ22" s="356">
        <f t="shared" si="23"/>
        <v>0</v>
      </c>
      <c r="CK22" s="356">
        <f t="shared" si="23"/>
        <v>0</v>
      </c>
      <c r="CL22" s="356">
        <f t="shared" si="23"/>
        <v>0</v>
      </c>
      <c r="CM22" s="356">
        <f t="shared" si="23"/>
        <v>0</v>
      </c>
      <c r="CN22" s="356">
        <f t="shared" si="23"/>
        <v>0</v>
      </c>
      <c r="CO22" s="365">
        <f t="shared" si="23"/>
        <v>0</v>
      </c>
      <c r="CP22" s="356">
        <f t="shared" si="23"/>
        <v>0</v>
      </c>
      <c r="CQ22" s="356">
        <f t="shared" si="24"/>
        <v>0</v>
      </c>
      <c r="CR22" s="356">
        <f t="shared" si="2"/>
        <v>0</v>
      </c>
      <c r="CS22" s="356">
        <f t="shared" si="2"/>
        <v>0</v>
      </c>
      <c r="CT22" s="356">
        <f t="shared" si="2"/>
        <v>0</v>
      </c>
      <c r="CU22" s="356">
        <f t="shared" si="2"/>
        <v>0</v>
      </c>
      <c r="CV22" s="356">
        <f t="shared" si="2"/>
        <v>0</v>
      </c>
      <c r="CW22" s="356">
        <f t="shared" si="2"/>
        <v>0</v>
      </c>
      <c r="CX22" s="356">
        <f t="shared" si="2"/>
        <v>0</v>
      </c>
      <c r="CY22" s="355">
        <f t="shared" si="2"/>
        <v>0</v>
      </c>
      <c r="CZ22" s="356">
        <f t="shared" si="2"/>
        <v>0</v>
      </c>
      <c r="DA22" s="356">
        <f t="shared" si="2"/>
        <v>0</v>
      </c>
      <c r="DB22" s="356">
        <f t="shared" si="2"/>
        <v>0</v>
      </c>
      <c r="DC22" s="356">
        <f t="shared" si="2"/>
        <v>0</v>
      </c>
      <c r="DD22" s="356">
        <f t="shared" si="2"/>
        <v>0</v>
      </c>
      <c r="DE22" s="356">
        <f t="shared" si="2"/>
        <v>0</v>
      </c>
      <c r="DF22" s="356">
        <f t="shared" si="2"/>
        <v>0</v>
      </c>
      <c r="DG22" s="356">
        <f t="shared" si="2"/>
        <v>0</v>
      </c>
      <c r="DH22" s="356">
        <f t="shared" si="28"/>
        <v>0</v>
      </c>
      <c r="DI22" s="365">
        <f t="shared" si="28"/>
        <v>0</v>
      </c>
      <c r="DJ22" s="356">
        <f t="shared" si="28"/>
        <v>0</v>
      </c>
      <c r="DK22" s="356">
        <f t="shared" si="28"/>
        <v>0</v>
      </c>
      <c r="DL22" s="356">
        <f t="shared" si="28"/>
        <v>0</v>
      </c>
      <c r="DM22" s="356">
        <f t="shared" si="28"/>
        <v>0</v>
      </c>
      <c r="DN22" s="356">
        <f t="shared" si="28"/>
        <v>0</v>
      </c>
      <c r="DO22" s="356">
        <f t="shared" si="28"/>
        <v>0</v>
      </c>
      <c r="DP22" s="356">
        <f t="shared" si="28"/>
        <v>0</v>
      </c>
      <c r="DQ22" s="356">
        <f t="shared" si="28"/>
        <v>0</v>
      </c>
    </row>
    <row r="23" spans="1:121" s="223" customFormat="1" ht="27" customHeight="1" x14ac:dyDescent="0.35">
      <c r="A23" s="366" t="s">
        <v>18</v>
      </c>
      <c r="B23" s="218"/>
      <c r="C23" s="218"/>
      <c r="D23" s="219" t="s">
        <v>1</v>
      </c>
      <c r="E23" s="220"/>
      <c r="F23" s="221"/>
      <c r="G23" s="222"/>
      <c r="H23" s="222"/>
      <c r="I23" s="222"/>
      <c r="J23" s="357"/>
      <c r="K23" s="366" t="s">
        <v>18</v>
      </c>
      <c r="L23" s="218"/>
      <c r="M23" s="218"/>
      <c r="N23" s="219" t="s">
        <v>2</v>
      </c>
      <c r="O23" s="220"/>
      <c r="P23" s="221"/>
      <c r="Q23" s="367"/>
      <c r="R23" s="367"/>
      <c r="S23" s="367"/>
      <c r="U23" s="219" t="s">
        <v>5</v>
      </c>
      <c r="V23" s="221"/>
      <c r="W23" s="221"/>
      <c r="X23" s="219" t="s">
        <v>1</v>
      </c>
      <c r="Y23" s="221"/>
      <c r="Z23" s="221"/>
      <c r="AA23" s="222"/>
      <c r="AB23" s="222"/>
      <c r="AC23" s="222"/>
      <c r="AE23" s="219" t="s">
        <v>5</v>
      </c>
      <c r="AF23" s="221"/>
      <c r="AG23" s="221"/>
      <c r="AH23" s="219" t="s">
        <v>2</v>
      </c>
      <c r="AI23" s="221"/>
      <c r="AJ23" s="221"/>
      <c r="AK23" s="222"/>
      <c r="AL23" s="222"/>
      <c r="AM23" s="222"/>
      <c r="AO23" s="219" t="s">
        <v>19</v>
      </c>
      <c r="AP23" s="221"/>
      <c r="AQ23" s="221"/>
      <c r="AR23" s="219" t="s">
        <v>1</v>
      </c>
      <c r="AS23" s="221"/>
      <c r="AT23" s="221"/>
      <c r="AU23" s="222"/>
      <c r="AV23" s="222"/>
      <c r="AW23" s="222"/>
      <c r="AY23" s="219" t="s">
        <v>19</v>
      </c>
      <c r="AZ23" s="221"/>
      <c r="BA23" s="221"/>
      <c r="BB23" s="219" t="s">
        <v>2</v>
      </c>
      <c r="BC23" s="221"/>
      <c r="BD23" s="221"/>
      <c r="BE23" s="222"/>
      <c r="BF23" s="222"/>
      <c r="BG23" s="222"/>
      <c r="BI23" s="224"/>
      <c r="BK23" s="225" t="str">
        <f t="shared" ref="BK23:BZ40" si="41">AO2</f>
        <v>मेघाहातुबुरू</v>
      </c>
      <c r="BL23" s="221">
        <f t="shared" si="41"/>
        <v>0</v>
      </c>
      <c r="BM23" s="221">
        <f t="shared" si="41"/>
        <v>0</v>
      </c>
      <c r="BN23" s="219" t="str">
        <f t="shared" si="41"/>
        <v>लम्प</v>
      </c>
      <c r="BO23" s="221">
        <f t="shared" si="41"/>
        <v>0</v>
      </c>
      <c r="BP23" s="221">
        <f t="shared" si="41"/>
        <v>0</v>
      </c>
      <c r="BQ23" s="222">
        <f t="shared" si="41"/>
        <v>0</v>
      </c>
      <c r="BR23" s="222">
        <f t="shared" si="41"/>
        <v>0</v>
      </c>
      <c r="BS23" s="222">
        <f t="shared" si="41"/>
        <v>0</v>
      </c>
      <c r="BT23" s="223">
        <f t="shared" si="41"/>
        <v>0</v>
      </c>
      <c r="BU23" s="225" t="str">
        <f t="shared" si="41"/>
        <v>मेघाहातुबुरू</v>
      </c>
      <c r="BV23" s="221">
        <f t="shared" si="41"/>
        <v>0</v>
      </c>
      <c r="BW23" s="221">
        <f t="shared" si="41"/>
        <v>0</v>
      </c>
      <c r="BX23" s="219" t="str">
        <f t="shared" si="41"/>
        <v>फाईन्स</v>
      </c>
      <c r="BY23" s="221">
        <f t="shared" si="41"/>
        <v>0</v>
      </c>
      <c r="BZ23" s="221">
        <f t="shared" si="41"/>
        <v>0</v>
      </c>
      <c r="CA23" s="222">
        <f t="shared" ref="CA23:CC40" si="42">BE2</f>
        <v>0</v>
      </c>
      <c r="CB23" s="222">
        <f t="shared" si="42"/>
        <v>0</v>
      </c>
      <c r="CC23" s="223">
        <f t="shared" si="42"/>
        <v>0</v>
      </c>
      <c r="CD23" s="223">
        <f t="shared" si="23"/>
        <v>0</v>
      </c>
      <c r="CE23" s="368" t="str">
        <f t="shared" ref="CE23:CT40" si="43">A23</f>
        <v>गुआ</v>
      </c>
      <c r="CF23" s="218">
        <f t="shared" si="43"/>
        <v>0</v>
      </c>
      <c r="CG23" s="218">
        <f t="shared" si="43"/>
        <v>0</v>
      </c>
      <c r="CH23" s="219" t="str">
        <f t="shared" si="43"/>
        <v>लम्प</v>
      </c>
      <c r="CI23" s="220">
        <f t="shared" si="43"/>
        <v>0</v>
      </c>
      <c r="CJ23" s="221">
        <f t="shared" si="43"/>
        <v>0</v>
      </c>
      <c r="CK23" s="222">
        <f t="shared" si="43"/>
        <v>0</v>
      </c>
      <c r="CL23" s="222">
        <f t="shared" si="43"/>
        <v>0</v>
      </c>
      <c r="CM23" s="222">
        <f t="shared" si="43"/>
        <v>0</v>
      </c>
      <c r="CN23" s="357">
        <f t="shared" si="43"/>
        <v>0</v>
      </c>
      <c r="CO23" s="368" t="str">
        <f t="shared" si="43"/>
        <v>गुआ</v>
      </c>
      <c r="CP23" s="218">
        <f t="shared" si="43"/>
        <v>0</v>
      </c>
      <c r="CQ23" s="218">
        <f t="shared" si="43"/>
        <v>0</v>
      </c>
      <c r="CR23" s="219" t="str">
        <f t="shared" si="43"/>
        <v>फाईन्स</v>
      </c>
      <c r="CS23" s="220">
        <f t="shared" si="43"/>
        <v>0</v>
      </c>
      <c r="CT23" s="221">
        <f t="shared" si="43"/>
        <v>0</v>
      </c>
      <c r="CU23" s="367">
        <f t="shared" ref="CU23:CW40" si="44">Q23</f>
        <v>0</v>
      </c>
      <c r="CV23" s="367">
        <f t="shared" si="44"/>
        <v>0</v>
      </c>
      <c r="CW23" s="367">
        <f t="shared" si="44"/>
        <v>0</v>
      </c>
      <c r="CX23" s="223">
        <f t="shared" si="2"/>
        <v>0</v>
      </c>
      <c r="CY23" s="226" t="str">
        <f t="shared" ref="CY23:DN40" si="45">A44</f>
        <v>तल्डीह</v>
      </c>
      <c r="CZ23" s="218">
        <f t="shared" si="45"/>
        <v>0</v>
      </c>
      <c r="DA23" s="218">
        <f t="shared" si="45"/>
        <v>0</v>
      </c>
      <c r="DB23" s="219" t="str">
        <f t="shared" si="45"/>
        <v>लम्प</v>
      </c>
      <c r="DC23" s="220">
        <f t="shared" si="45"/>
        <v>0</v>
      </c>
      <c r="DD23" s="221">
        <f t="shared" si="45"/>
        <v>0</v>
      </c>
      <c r="DE23" s="222">
        <f t="shared" si="45"/>
        <v>0</v>
      </c>
      <c r="DF23" s="222">
        <f t="shared" si="45"/>
        <v>0</v>
      </c>
      <c r="DG23" s="222">
        <f t="shared" si="45"/>
        <v>0</v>
      </c>
      <c r="DH23" s="223">
        <f t="shared" si="45"/>
        <v>0</v>
      </c>
      <c r="DI23" s="226" t="str">
        <f t="shared" si="45"/>
        <v>तल्डीह</v>
      </c>
      <c r="DJ23" s="218">
        <f t="shared" si="45"/>
        <v>0</v>
      </c>
      <c r="DK23" s="218">
        <f t="shared" si="45"/>
        <v>0</v>
      </c>
      <c r="DL23" s="219" t="str">
        <f t="shared" si="45"/>
        <v>फाईन्स</v>
      </c>
      <c r="DM23" s="220">
        <f t="shared" si="45"/>
        <v>0</v>
      </c>
      <c r="DN23" s="221">
        <f t="shared" si="45"/>
        <v>0</v>
      </c>
      <c r="DO23" s="222">
        <f t="shared" ref="DO23:DQ40" si="46">Q44</f>
        <v>0</v>
      </c>
      <c r="DP23" s="222">
        <f t="shared" si="46"/>
        <v>0</v>
      </c>
      <c r="DQ23" s="223">
        <f t="shared" si="46"/>
        <v>0</v>
      </c>
    </row>
    <row r="24" spans="1:121" ht="27" customHeight="1" thickBot="1" x14ac:dyDescent="0.4">
      <c r="A24" s="214"/>
      <c r="B24" s="369"/>
      <c r="C24" s="369"/>
      <c r="D24" s="369"/>
      <c r="E24" s="369"/>
      <c r="F24" s="369"/>
      <c r="G24" s="369"/>
      <c r="H24" s="369"/>
      <c r="I24" s="214"/>
      <c r="J24" s="256"/>
      <c r="K24" s="214"/>
      <c r="L24" s="214"/>
      <c r="M24" s="214"/>
      <c r="N24" s="214"/>
      <c r="O24" s="214"/>
      <c r="P24" s="214"/>
      <c r="Q24" s="214"/>
      <c r="R24" s="214"/>
      <c r="S24" s="214"/>
      <c r="U24" s="214"/>
      <c r="V24" s="214"/>
      <c r="W24" s="214"/>
      <c r="X24" s="214"/>
      <c r="Y24" s="214"/>
      <c r="Z24" s="214"/>
      <c r="AA24" s="214"/>
      <c r="AB24" s="214"/>
      <c r="AC24" s="214"/>
      <c r="AE24" s="214"/>
      <c r="AF24" s="214"/>
      <c r="AG24" s="214"/>
      <c r="AH24" s="214"/>
      <c r="AI24" s="214"/>
      <c r="AJ24" s="214"/>
      <c r="AK24" s="214"/>
      <c r="AL24" s="214"/>
      <c r="AM24" s="214"/>
      <c r="AO24" s="214"/>
      <c r="AP24" s="214"/>
      <c r="AQ24" s="214"/>
      <c r="AR24" s="214"/>
      <c r="AS24" s="214"/>
      <c r="AT24" s="214"/>
      <c r="AU24" s="214"/>
      <c r="AV24" s="214"/>
      <c r="AW24" s="214"/>
      <c r="AY24" s="214"/>
      <c r="AZ24" s="214"/>
      <c r="BA24" s="214"/>
      <c r="BB24" s="214"/>
      <c r="BC24" s="214"/>
      <c r="BD24" s="214"/>
      <c r="BE24" s="214"/>
      <c r="BF24" s="214"/>
      <c r="BG24" s="214"/>
      <c r="BK24" s="228">
        <f t="shared" si="41"/>
        <v>0</v>
      </c>
      <c r="BL24" s="229">
        <f t="shared" si="41"/>
        <v>0</v>
      </c>
      <c r="BM24" s="229">
        <f t="shared" si="41"/>
        <v>0</v>
      </c>
      <c r="BN24" s="229">
        <f t="shared" si="41"/>
        <v>0</v>
      </c>
      <c r="BO24" s="229">
        <f t="shared" si="41"/>
        <v>0</v>
      </c>
      <c r="BP24" s="229">
        <f t="shared" si="41"/>
        <v>0</v>
      </c>
      <c r="BQ24" s="229">
        <f t="shared" si="41"/>
        <v>0</v>
      </c>
      <c r="BR24" s="229">
        <f t="shared" si="41"/>
        <v>0</v>
      </c>
      <c r="BS24" s="229">
        <f t="shared" si="41"/>
        <v>0</v>
      </c>
      <c r="BT24" s="370">
        <f t="shared" si="41"/>
        <v>0</v>
      </c>
      <c r="BU24" s="228">
        <f t="shared" si="41"/>
        <v>0</v>
      </c>
      <c r="BV24" s="229">
        <f t="shared" si="41"/>
        <v>0</v>
      </c>
      <c r="BW24" s="229">
        <f t="shared" si="41"/>
        <v>0</v>
      </c>
      <c r="BX24" s="229">
        <f t="shared" si="41"/>
        <v>0</v>
      </c>
      <c r="BY24" s="229">
        <f t="shared" si="41"/>
        <v>0</v>
      </c>
      <c r="BZ24" s="229">
        <f t="shared" si="41"/>
        <v>0</v>
      </c>
      <c r="CA24" s="229">
        <f t="shared" si="42"/>
        <v>0</v>
      </c>
      <c r="CB24" s="229">
        <f t="shared" si="42"/>
        <v>0</v>
      </c>
      <c r="CC24" s="370">
        <f t="shared" si="42"/>
        <v>0</v>
      </c>
      <c r="CD24" s="215">
        <f t="shared" si="23"/>
        <v>0</v>
      </c>
      <c r="CE24" s="230">
        <f t="shared" si="43"/>
        <v>0</v>
      </c>
      <c r="CF24" s="371">
        <f t="shared" si="43"/>
        <v>0</v>
      </c>
      <c r="CG24" s="371">
        <f t="shared" si="43"/>
        <v>0</v>
      </c>
      <c r="CH24" s="371">
        <f t="shared" si="43"/>
        <v>0</v>
      </c>
      <c r="CI24" s="371">
        <f t="shared" si="43"/>
        <v>0</v>
      </c>
      <c r="CJ24" s="371">
        <f t="shared" si="43"/>
        <v>0</v>
      </c>
      <c r="CK24" s="371">
        <f t="shared" si="43"/>
        <v>0</v>
      </c>
      <c r="CL24" s="371">
        <f t="shared" si="43"/>
        <v>0</v>
      </c>
      <c r="CM24" s="221">
        <f t="shared" si="43"/>
        <v>0</v>
      </c>
      <c r="CN24" s="357">
        <f t="shared" si="43"/>
        <v>0</v>
      </c>
      <c r="CO24" s="230">
        <f t="shared" si="43"/>
        <v>0</v>
      </c>
      <c r="CP24" s="221">
        <f t="shared" si="43"/>
        <v>0</v>
      </c>
      <c r="CQ24" s="221">
        <f t="shared" si="43"/>
        <v>0</v>
      </c>
      <c r="CR24" s="221">
        <f t="shared" si="43"/>
        <v>0</v>
      </c>
      <c r="CS24" s="221">
        <f t="shared" si="43"/>
        <v>0</v>
      </c>
      <c r="CT24" s="221">
        <f t="shared" si="43"/>
        <v>0</v>
      </c>
      <c r="CU24" s="221">
        <f t="shared" si="44"/>
        <v>0</v>
      </c>
      <c r="CV24" s="221">
        <f t="shared" si="44"/>
        <v>0</v>
      </c>
      <c r="CW24" s="221">
        <f t="shared" si="44"/>
        <v>0</v>
      </c>
      <c r="CX24" s="223">
        <f t="shared" si="2"/>
        <v>0</v>
      </c>
      <c r="CY24" s="230">
        <f t="shared" si="45"/>
        <v>0</v>
      </c>
      <c r="CZ24" s="221">
        <f t="shared" si="45"/>
        <v>0</v>
      </c>
      <c r="DA24" s="221">
        <f t="shared" si="45"/>
        <v>0</v>
      </c>
      <c r="DB24" s="221">
        <f t="shared" si="45"/>
        <v>0</v>
      </c>
      <c r="DC24" s="221">
        <f t="shared" si="45"/>
        <v>0</v>
      </c>
      <c r="DD24" s="221">
        <f t="shared" si="45"/>
        <v>0</v>
      </c>
      <c r="DE24" s="221">
        <f t="shared" si="45"/>
        <v>0</v>
      </c>
      <c r="DF24" s="221">
        <f t="shared" si="45"/>
        <v>0</v>
      </c>
      <c r="DG24" s="221">
        <f t="shared" si="45"/>
        <v>0</v>
      </c>
      <c r="DH24" s="223">
        <f t="shared" si="45"/>
        <v>0</v>
      </c>
      <c r="DI24" s="230">
        <f t="shared" si="45"/>
        <v>0</v>
      </c>
      <c r="DJ24" s="221">
        <f t="shared" si="45"/>
        <v>0</v>
      </c>
      <c r="DK24" s="221">
        <f t="shared" si="45"/>
        <v>0</v>
      </c>
      <c r="DL24" s="221">
        <f t="shared" si="45"/>
        <v>0</v>
      </c>
      <c r="DM24" s="221">
        <f t="shared" si="45"/>
        <v>0</v>
      </c>
      <c r="DN24" s="221">
        <f t="shared" si="45"/>
        <v>0</v>
      </c>
      <c r="DO24" s="221">
        <f t="shared" si="46"/>
        <v>0</v>
      </c>
      <c r="DP24" s="221">
        <f t="shared" si="46"/>
        <v>0</v>
      </c>
      <c r="DQ24" s="223">
        <f t="shared" si="46"/>
        <v>0</v>
      </c>
    </row>
    <row r="25" spans="1:121" ht="27" customHeight="1" thickBot="1" x14ac:dyDescent="0.4">
      <c r="A25" s="231"/>
      <c r="B25" s="232" t="s">
        <v>6</v>
      </c>
      <c r="C25" s="233" t="s">
        <v>7</v>
      </c>
      <c r="D25" s="233" t="s">
        <v>8</v>
      </c>
      <c r="E25" s="233" t="s">
        <v>9</v>
      </c>
      <c r="F25" s="233" t="s">
        <v>10</v>
      </c>
      <c r="G25" s="236" t="s">
        <v>11</v>
      </c>
      <c r="H25" s="233" t="s">
        <v>12</v>
      </c>
      <c r="I25" s="235" t="s">
        <v>13</v>
      </c>
      <c r="J25" s="256"/>
      <c r="K25" s="231"/>
      <c r="L25" s="232" t="s">
        <v>6</v>
      </c>
      <c r="M25" s="233" t="s">
        <v>7</v>
      </c>
      <c r="N25" s="233" t="s">
        <v>8</v>
      </c>
      <c r="O25" s="233" t="s">
        <v>9</v>
      </c>
      <c r="P25" s="233" t="s">
        <v>10</v>
      </c>
      <c r="Q25" s="236" t="s">
        <v>11</v>
      </c>
      <c r="R25" s="233" t="s">
        <v>12</v>
      </c>
      <c r="S25" s="235" t="s">
        <v>13</v>
      </c>
      <c r="U25" s="238"/>
      <c r="V25" s="232" t="s">
        <v>6</v>
      </c>
      <c r="W25" s="233" t="s">
        <v>7</v>
      </c>
      <c r="X25" s="233" t="s">
        <v>8</v>
      </c>
      <c r="Y25" s="233" t="s">
        <v>9</v>
      </c>
      <c r="Z25" s="237" t="s">
        <v>10</v>
      </c>
      <c r="AA25" s="233" t="s">
        <v>11</v>
      </c>
      <c r="AB25" s="233" t="s">
        <v>12</v>
      </c>
      <c r="AC25" s="235" t="s">
        <v>13</v>
      </c>
      <c r="AE25" s="238"/>
      <c r="AF25" s="232" t="s">
        <v>6</v>
      </c>
      <c r="AG25" s="233" t="s">
        <v>7</v>
      </c>
      <c r="AH25" s="233" t="s">
        <v>8</v>
      </c>
      <c r="AI25" s="233" t="s">
        <v>9</v>
      </c>
      <c r="AJ25" s="237" t="s">
        <v>10</v>
      </c>
      <c r="AK25" s="233" t="s">
        <v>11</v>
      </c>
      <c r="AL25" s="233" t="s">
        <v>12</v>
      </c>
      <c r="AM25" s="235" t="s">
        <v>13</v>
      </c>
      <c r="AO25" s="238"/>
      <c r="AP25" s="232" t="s">
        <v>6</v>
      </c>
      <c r="AQ25" s="233" t="s">
        <v>7</v>
      </c>
      <c r="AR25" s="233" t="s">
        <v>8</v>
      </c>
      <c r="AS25" s="233" t="s">
        <v>9</v>
      </c>
      <c r="AT25" s="237" t="s">
        <v>10</v>
      </c>
      <c r="AU25" s="233" t="s">
        <v>11</v>
      </c>
      <c r="AV25" s="233" t="s">
        <v>12</v>
      </c>
      <c r="AW25" s="235" t="s">
        <v>13</v>
      </c>
      <c r="AY25" s="238"/>
      <c r="AZ25" s="232" t="s">
        <v>6</v>
      </c>
      <c r="BA25" s="233" t="s">
        <v>7</v>
      </c>
      <c r="BB25" s="233" t="s">
        <v>8</v>
      </c>
      <c r="BC25" s="233" t="s">
        <v>9</v>
      </c>
      <c r="BD25" s="237" t="s">
        <v>10</v>
      </c>
      <c r="BE25" s="233" t="s">
        <v>11</v>
      </c>
      <c r="BF25" s="233" t="s">
        <v>12</v>
      </c>
      <c r="BG25" s="235" t="s">
        <v>13</v>
      </c>
      <c r="BK25" s="372">
        <f t="shared" si="41"/>
        <v>0</v>
      </c>
      <c r="BL25" s="239" t="str">
        <f t="shared" si="41"/>
        <v>Fe</v>
      </c>
      <c r="BM25" s="240" t="str">
        <f t="shared" si="41"/>
        <v>SiO2</v>
      </c>
      <c r="BN25" s="240" t="str">
        <f t="shared" si="41"/>
        <v>Al2O3</v>
      </c>
      <c r="BO25" s="240" t="str">
        <f t="shared" si="41"/>
        <v>OS</v>
      </c>
      <c r="BP25" s="244" t="str">
        <f t="shared" si="41"/>
        <v>US</v>
      </c>
      <c r="BQ25" s="240" t="str">
        <f t="shared" si="41"/>
        <v>Al+Si</v>
      </c>
      <c r="BR25" s="240" t="str">
        <f t="shared" si="41"/>
        <v>Al/Si</v>
      </c>
      <c r="BS25" s="373" t="str">
        <f t="shared" si="41"/>
        <v>PLANT RCT</v>
      </c>
      <c r="BT25" s="370">
        <f t="shared" si="41"/>
        <v>0</v>
      </c>
      <c r="BU25" s="372">
        <f t="shared" si="41"/>
        <v>0</v>
      </c>
      <c r="BV25" s="239" t="str">
        <f t="shared" si="41"/>
        <v>Fe</v>
      </c>
      <c r="BW25" s="240" t="str">
        <f t="shared" si="41"/>
        <v>SiO2</v>
      </c>
      <c r="BX25" s="240" t="str">
        <f t="shared" si="41"/>
        <v>Al2O3</v>
      </c>
      <c r="BY25" s="240" t="str">
        <f t="shared" si="41"/>
        <v>OS</v>
      </c>
      <c r="BZ25" s="244" t="str">
        <f t="shared" si="41"/>
        <v>US</v>
      </c>
      <c r="CA25" s="240" t="str">
        <f t="shared" si="42"/>
        <v>Al+Si</v>
      </c>
      <c r="CB25" s="240" t="str">
        <f t="shared" si="42"/>
        <v>Al/Si</v>
      </c>
      <c r="CC25" s="373" t="str">
        <f t="shared" si="42"/>
        <v>PLANT RCT</v>
      </c>
      <c r="CD25" s="215">
        <f t="shared" si="23"/>
        <v>0</v>
      </c>
      <c r="CE25" s="230">
        <f t="shared" si="43"/>
        <v>0</v>
      </c>
      <c r="CF25" s="245" t="str">
        <f t="shared" si="43"/>
        <v>Fe</v>
      </c>
      <c r="CG25" s="246" t="str">
        <f t="shared" si="43"/>
        <v>SiO2</v>
      </c>
      <c r="CH25" s="246" t="str">
        <f t="shared" si="43"/>
        <v>Al2O3</v>
      </c>
      <c r="CI25" s="246" t="str">
        <f t="shared" si="43"/>
        <v>OS</v>
      </c>
      <c r="CJ25" s="246" t="str">
        <f t="shared" si="43"/>
        <v>US</v>
      </c>
      <c r="CK25" s="247" t="str">
        <f t="shared" si="43"/>
        <v>Al+Si</v>
      </c>
      <c r="CL25" s="246" t="str">
        <f t="shared" si="43"/>
        <v>Al/Si</v>
      </c>
      <c r="CM25" s="251" t="str">
        <f t="shared" si="43"/>
        <v>PLANT RCT</v>
      </c>
      <c r="CN25" s="357">
        <f t="shared" si="43"/>
        <v>0</v>
      </c>
      <c r="CO25" s="230">
        <f t="shared" si="43"/>
        <v>0</v>
      </c>
      <c r="CP25" s="245" t="str">
        <f t="shared" si="43"/>
        <v>Fe</v>
      </c>
      <c r="CQ25" s="246" t="str">
        <f t="shared" si="43"/>
        <v>SiO2</v>
      </c>
      <c r="CR25" s="246" t="str">
        <f t="shared" si="43"/>
        <v>Al2O3</v>
      </c>
      <c r="CS25" s="246" t="str">
        <f t="shared" si="43"/>
        <v>OS</v>
      </c>
      <c r="CT25" s="246" t="str">
        <f t="shared" si="43"/>
        <v>US</v>
      </c>
      <c r="CU25" s="247" t="str">
        <f t="shared" si="44"/>
        <v>Al+Si</v>
      </c>
      <c r="CV25" s="246" t="str">
        <f t="shared" si="44"/>
        <v>Al/Si</v>
      </c>
      <c r="CW25" s="251" t="str">
        <f t="shared" si="44"/>
        <v>PLANT RCT</v>
      </c>
      <c r="CX25" s="223">
        <f t="shared" si="2"/>
        <v>0</v>
      </c>
      <c r="CY25" s="230">
        <f t="shared" si="45"/>
        <v>0</v>
      </c>
      <c r="CZ25" s="245" t="str">
        <f t="shared" si="45"/>
        <v>Fe</v>
      </c>
      <c r="DA25" s="246" t="str">
        <f t="shared" si="45"/>
        <v>SiO2</v>
      </c>
      <c r="DB25" s="246" t="str">
        <f t="shared" si="45"/>
        <v>Al2O3</v>
      </c>
      <c r="DC25" s="246" t="str">
        <f t="shared" si="45"/>
        <v>OS</v>
      </c>
      <c r="DD25" s="246" t="str">
        <f t="shared" si="45"/>
        <v>US</v>
      </c>
      <c r="DE25" s="247" t="str">
        <f t="shared" si="45"/>
        <v>Al+Si</v>
      </c>
      <c r="DF25" s="246" t="str">
        <f t="shared" si="45"/>
        <v>Al/Si</v>
      </c>
      <c r="DG25" s="248" t="str">
        <f t="shared" si="45"/>
        <v>PLANT RCT</v>
      </c>
      <c r="DH25" s="223">
        <f t="shared" si="45"/>
        <v>0</v>
      </c>
      <c r="DI25" s="230">
        <f t="shared" si="45"/>
        <v>0</v>
      </c>
      <c r="DJ25" s="245" t="str">
        <f t="shared" si="45"/>
        <v>Fe</v>
      </c>
      <c r="DK25" s="246" t="str">
        <f t="shared" si="45"/>
        <v>SiO2</v>
      </c>
      <c r="DL25" s="246" t="str">
        <f t="shared" si="45"/>
        <v>Al2O3</v>
      </c>
      <c r="DM25" s="246" t="str">
        <f t="shared" si="45"/>
        <v>OS</v>
      </c>
      <c r="DN25" s="246" t="str">
        <f t="shared" si="45"/>
        <v>US</v>
      </c>
      <c r="DO25" s="247" t="str">
        <f t="shared" si="46"/>
        <v>Al+Si</v>
      </c>
      <c r="DP25" s="246" t="str">
        <f t="shared" si="46"/>
        <v>Al/Si</v>
      </c>
      <c r="DQ25" s="248" t="str">
        <f t="shared" si="46"/>
        <v>PLANT RCT</v>
      </c>
    </row>
    <row r="26" spans="1:121" ht="27" customHeight="1" thickBot="1" x14ac:dyDescent="0.4">
      <c r="A26" s="252" t="s">
        <v>14</v>
      </c>
      <c r="B26" s="253"/>
      <c r="C26" s="253"/>
      <c r="D26" s="253"/>
      <c r="E26" s="253"/>
      <c r="F26" s="253"/>
      <c r="G26" s="254" t="str">
        <f t="shared" ref="G26:G40" si="47">IF(C26&lt;&gt;"",+D26+C26,"")</f>
        <v/>
      </c>
      <c r="H26" s="254" t="str">
        <f>IF(C26&gt;0,+D26/C26,"")</f>
        <v/>
      </c>
      <c r="I26" s="255"/>
      <c r="J26" s="256"/>
      <c r="K26" s="252" t="s">
        <v>14</v>
      </c>
      <c r="L26" s="253"/>
      <c r="M26" s="253"/>
      <c r="N26" s="253"/>
      <c r="O26" s="253"/>
      <c r="P26" s="253"/>
      <c r="Q26" s="254" t="str">
        <f t="shared" ref="Q26:Q40" si="48">IF(M26&lt;&gt;"",+N26+M26,"")</f>
        <v/>
      </c>
      <c r="R26" s="254" t="str">
        <f>IF(M26&gt;0,+N26/M26,"")</f>
        <v/>
      </c>
      <c r="S26" s="255"/>
      <c r="T26" s="257"/>
      <c r="U26" s="258" t="str">
        <f t="shared" ref="U26:U39" si="49">K26</f>
        <v>Act 17-18</v>
      </c>
      <c r="V26" s="253"/>
      <c r="W26" s="253"/>
      <c r="X26" s="253"/>
      <c r="Y26" s="253"/>
      <c r="Z26" s="253"/>
      <c r="AA26" s="254" t="str">
        <f t="shared" ref="AA26:AA40" si="50">IF(W26&lt;&gt;"",+X26+W26,"")</f>
        <v/>
      </c>
      <c r="AB26" s="254" t="str">
        <f>IF(W26&gt;0,+X26/W26,"")</f>
        <v/>
      </c>
      <c r="AC26" s="255"/>
      <c r="AE26" s="258" t="str">
        <f t="shared" ref="AE26:AE39" si="51">K26</f>
        <v>Act 17-18</v>
      </c>
      <c r="AF26" s="253"/>
      <c r="AG26" s="253"/>
      <c r="AH26" s="253"/>
      <c r="AI26" s="253"/>
      <c r="AJ26" s="253"/>
      <c r="AK26" s="254" t="str">
        <f t="shared" ref="AK26:AK40" si="52">IF(AG26&lt;&gt;"",+AH26+AG26,"")</f>
        <v/>
      </c>
      <c r="AL26" s="254" t="str">
        <f>IF(AG26&gt;0,+AH26/AG26,"")</f>
        <v/>
      </c>
      <c r="AM26" s="255"/>
      <c r="AO26" s="258" t="str">
        <f t="shared" ref="AO26:AO39" si="53">K26</f>
        <v>Act 17-18</v>
      </c>
      <c r="AP26" s="253"/>
      <c r="AQ26" s="253"/>
      <c r="AR26" s="253"/>
      <c r="AS26" s="253"/>
      <c r="AT26" s="253"/>
      <c r="AU26" s="254" t="str">
        <f t="shared" ref="AU26:AU40" si="54">IF(AQ26&lt;&gt;"",+AR26+AQ26,"")</f>
        <v/>
      </c>
      <c r="AV26" s="254" t="str">
        <f>IF(AQ26&gt;0,+AR26/AQ26,"")</f>
        <v/>
      </c>
      <c r="AW26" s="255"/>
      <c r="AY26" s="258" t="str">
        <f>AO26</f>
        <v>Act 17-18</v>
      </c>
      <c r="AZ26" s="253"/>
      <c r="BA26" s="253"/>
      <c r="BB26" s="253"/>
      <c r="BC26" s="253"/>
      <c r="BD26" s="253"/>
      <c r="BE26" s="254" t="str">
        <f t="shared" ref="BE26:BE40" si="55">IF(BA26&lt;&gt;"",+BB26+BA26,"")</f>
        <v/>
      </c>
      <c r="BF26" s="254" t="str">
        <f>IF(BA26&gt;0,+BB26/BA26,"")</f>
        <v/>
      </c>
      <c r="BG26" s="255"/>
      <c r="BK26" s="263" t="str">
        <f t="shared" si="41"/>
        <v>Act 17-18</v>
      </c>
      <c r="BL26" s="260">
        <f t="shared" si="41"/>
        <v>0</v>
      </c>
      <c r="BM26" s="260">
        <f t="shared" si="41"/>
        <v>0</v>
      </c>
      <c r="BN26" s="260">
        <f t="shared" si="41"/>
        <v>0</v>
      </c>
      <c r="BO26" s="260">
        <f t="shared" si="41"/>
        <v>0</v>
      </c>
      <c r="BP26" s="260">
        <f t="shared" si="41"/>
        <v>0</v>
      </c>
      <c r="BQ26" s="261" t="str">
        <f t="shared" si="41"/>
        <v/>
      </c>
      <c r="BR26" s="261" t="str">
        <f t="shared" si="41"/>
        <v/>
      </c>
      <c r="BS26" s="374">
        <f t="shared" si="41"/>
        <v>0</v>
      </c>
      <c r="BT26" s="370">
        <f t="shared" si="41"/>
        <v>0</v>
      </c>
      <c r="BU26" s="263" t="str">
        <f t="shared" si="41"/>
        <v>Act 17-18</v>
      </c>
      <c r="BV26" s="260">
        <f t="shared" si="41"/>
        <v>0</v>
      </c>
      <c r="BW26" s="260">
        <f t="shared" si="41"/>
        <v>0</v>
      </c>
      <c r="BX26" s="260">
        <f t="shared" si="41"/>
        <v>0</v>
      </c>
      <c r="BY26" s="260">
        <f t="shared" si="41"/>
        <v>0</v>
      </c>
      <c r="BZ26" s="260">
        <f t="shared" si="41"/>
        <v>0</v>
      </c>
      <c r="CA26" s="261" t="str">
        <f t="shared" si="42"/>
        <v/>
      </c>
      <c r="CB26" s="261" t="str">
        <f t="shared" si="42"/>
        <v/>
      </c>
      <c r="CC26" s="374">
        <f t="shared" si="42"/>
        <v>0</v>
      </c>
      <c r="CD26" s="257">
        <f t="shared" si="23"/>
        <v>0</v>
      </c>
      <c r="CE26" s="375" t="str">
        <f t="shared" si="43"/>
        <v>Act 17-18</v>
      </c>
      <c r="CF26" s="265">
        <f t="shared" si="43"/>
        <v>0</v>
      </c>
      <c r="CG26" s="265">
        <f t="shared" si="43"/>
        <v>0</v>
      </c>
      <c r="CH26" s="265">
        <f t="shared" si="43"/>
        <v>0</v>
      </c>
      <c r="CI26" s="265">
        <f t="shared" si="43"/>
        <v>0</v>
      </c>
      <c r="CJ26" s="265">
        <f t="shared" si="43"/>
        <v>0</v>
      </c>
      <c r="CK26" s="266" t="str">
        <f t="shared" si="43"/>
        <v/>
      </c>
      <c r="CL26" s="266" t="str">
        <f t="shared" si="43"/>
        <v/>
      </c>
      <c r="CM26" s="267">
        <f t="shared" si="43"/>
        <v>0</v>
      </c>
      <c r="CN26" s="357">
        <f t="shared" si="43"/>
        <v>0</v>
      </c>
      <c r="CO26" s="375" t="str">
        <f t="shared" si="43"/>
        <v>Act 17-18</v>
      </c>
      <c r="CP26" s="265">
        <f t="shared" si="43"/>
        <v>0</v>
      </c>
      <c r="CQ26" s="265">
        <f t="shared" si="43"/>
        <v>0</v>
      </c>
      <c r="CR26" s="265">
        <f t="shared" si="43"/>
        <v>0</v>
      </c>
      <c r="CS26" s="265">
        <f t="shared" si="43"/>
        <v>0</v>
      </c>
      <c r="CT26" s="265">
        <f t="shared" si="43"/>
        <v>0</v>
      </c>
      <c r="CU26" s="266" t="str">
        <f t="shared" si="44"/>
        <v/>
      </c>
      <c r="CV26" s="266" t="str">
        <f t="shared" si="44"/>
        <v/>
      </c>
      <c r="CW26" s="267">
        <f t="shared" si="44"/>
        <v>0</v>
      </c>
      <c r="CX26" s="223">
        <f t="shared" si="2"/>
        <v>0</v>
      </c>
      <c r="CY26" s="375" t="str">
        <f t="shared" si="45"/>
        <v>Act 17-18</v>
      </c>
      <c r="CZ26" s="265">
        <f t="shared" si="45"/>
        <v>0</v>
      </c>
      <c r="DA26" s="265">
        <f t="shared" si="45"/>
        <v>0</v>
      </c>
      <c r="DB26" s="265">
        <f t="shared" si="45"/>
        <v>0</v>
      </c>
      <c r="DC26" s="265">
        <f t="shared" si="45"/>
        <v>0</v>
      </c>
      <c r="DD26" s="265">
        <f t="shared" si="45"/>
        <v>0</v>
      </c>
      <c r="DE26" s="266" t="str">
        <f t="shared" si="45"/>
        <v/>
      </c>
      <c r="DF26" s="266" t="str">
        <f t="shared" si="45"/>
        <v/>
      </c>
      <c r="DG26" s="267">
        <f t="shared" si="45"/>
        <v>0</v>
      </c>
      <c r="DH26" s="223">
        <f t="shared" si="45"/>
        <v>0</v>
      </c>
      <c r="DI26" s="375" t="str">
        <f t="shared" si="45"/>
        <v>Act 17-18</v>
      </c>
      <c r="DJ26" s="265">
        <f t="shared" si="45"/>
        <v>0</v>
      </c>
      <c r="DK26" s="265">
        <f t="shared" si="45"/>
        <v>0</v>
      </c>
      <c r="DL26" s="265">
        <f t="shared" si="45"/>
        <v>0</v>
      </c>
      <c r="DM26" s="265">
        <f t="shared" si="45"/>
        <v>0</v>
      </c>
      <c r="DN26" s="265">
        <f t="shared" si="45"/>
        <v>0</v>
      </c>
      <c r="DO26" s="266" t="str">
        <f t="shared" si="46"/>
        <v/>
      </c>
      <c r="DP26" s="266" t="str">
        <f t="shared" si="46"/>
        <v/>
      </c>
      <c r="DQ26" s="267">
        <f t="shared" si="46"/>
        <v>0</v>
      </c>
    </row>
    <row r="27" spans="1:121" s="276" customFormat="1" ht="27" customHeight="1" x14ac:dyDescent="0.35">
      <c r="A27" s="270" t="s">
        <v>16</v>
      </c>
      <c r="B27" s="271"/>
      <c r="C27" s="272"/>
      <c r="D27" s="272"/>
      <c r="E27" s="272"/>
      <c r="F27" s="272"/>
      <c r="G27" s="272" t="str">
        <f t="shared" si="47"/>
        <v/>
      </c>
      <c r="H27" s="273" t="str">
        <f t="shared" ref="H27:H40" si="56">IF(C27&gt;0,+D27/C27,"")</f>
        <v/>
      </c>
      <c r="I27" s="274"/>
      <c r="J27" s="275"/>
      <c r="K27" s="270" t="s">
        <v>16</v>
      </c>
      <c r="L27" s="271"/>
      <c r="M27" s="272"/>
      <c r="N27" s="272"/>
      <c r="O27" s="272"/>
      <c r="P27" s="272"/>
      <c r="Q27" s="272" t="str">
        <f t="shared" si="48"/>
        <v/>
      </c>
      <c r="R27" s="273" t="str">
        <f t="shared" ref="R27:R40" si="57">IF(M27&gt;0,+N27/M27,"")</f>
        <v/>
      </c>
      <c r="S27" s="274"/>
      <c r="U27" s="277" t="str">
        <f t="shared" si="49"/>
        <v>APP 18-19</v>
      </c>
      <c r="V27" s="271"/>
      <c r="W27" s="272"/>
      <c r="X27" s="272"/>
      <c r="Y27" s="272"/>
      <c r="Z27" s="272"/>
      <c r="AA27" s="272" t="str">
        <f t="shared" si="50"/>
        <v/>
      </c>
      <c r="AB27" s="273" t="str">
        <f t="shared" ref="AB27:AB40" si="58">IF(W27&gt;0,+X27/W27,"")</f>
        <v/>
      </c>
      <c r="AC27" s="274"/>
      <c r="AD27" s="215"/>
      <c r="AE27" s="277" t="str">
        <f t="shared" si="51"/>
        <v>APP 18-19</v>
      </c>
      <c r="AF27" s="271"/>
      <c r="AG27" s="272"/>
      <c r="AH27" s="272"/>
      <c r="AI27" s="272"/>
      <c r="AJ27" s="272"/>
      <c r="AK27" s="272" t="str">
        <f t="shared" si="52"/>
        <v/>
      </c>
      <c r="AL27" s="273" t="str">
        <f t="shared" ref="AL27:AL40" si="59">IF(AG27&gt;0,+AH27/AG27,"")</f>
        <v/>
      </c>
      <c r="AM27" s="274"/>
      <c r="AO27" s="277" t="str">
        <f t="shared" si="53"/>
        <v>APP 18-19</v>
      </c>
      <c r="AP27" s="271"/>
      <c r="AQ27" s="272"/>
      <c r="AR27" s="272"/>
      <c r="AS27" s="272"/>
      <c r="AT27" s="272"/>
      <c r="AU27" s="272" t="str">
        <f t="shared" si="54"/>
        <v/>
      </c>
      <c r="AV27" s="273" t="str">
        <f t="shared" ref="AV27:AV40" si="60">IF(AQ27&gt;0,+AR27/AQ27,"")</f>
        <v/>
      </c>
      <c r="AW27" s="274"/>
      <c r="AY27" s="277" t="str">
        <f>AO27</f>
        <v>APP 18-19</v>
      </c>
      <c r="AZ27" s="271"/>
      <c r="BA27" s="272"/>
      <c r="BB27" s="272"/>
      <c r="BC27" s="272"/>
      <c r="BD27" s="272"/>
      <c r="BE27" s="272" t="str">
        <f t="shared" si="55"/>
        <v/>
      </c>
      <c r="BF27" s="273" t="str">
        <f t="shared" ref="BF27:BF40" si="61">IF(BA27&gt;0,+BB27/BA27,"")</f>
        <v/>
      </c>
      <c r="BG27" s="274"/>
      <c r="BI27" s="278"/>
      <c r="BK27" s="285" t="str">
        <f t="shared" si="41"/>
        <v>APP 18-19</v>
      </c>
      <c r="BL27" s="280">
        <f t="shared" si="41"/>
        <v>0</v>
      </c>
      <c r="BM27" s="281">
        <f t="shared" si="41"/>
        <v>0</v>
      </c>
      <c r="BN27" s="281">
        <f t="shared" si="41"/>
        <v>0</v>
      </c>
      <c r="BO27" s="281">
        <f t="shared" si="41"/>
        <v>0</v>
      </c>
      <c r="BP27" s="281">
        <f t="shared" si="41"/>
        <v>0</v>
      </c>
      <c r="BQ27" s="281" t="str">
        <f t="shared" si="41"/>
        <v/>
      </c>
      <c r="BR27" s="282" t="str">
        <f t="shared" si="41"/>
        <v/>
      </c>
      <c r="BS27" s="376">
        <f t="shared" si="41"/>
        <v>0</v>
      </c>
      <c r="BT27" s="377">
        <f t="shared" si="41"/>
        <v>0</v>
      </c>
      <c r="BU27" s="378" t="str">
        <f t="shared" si="41"/>
        <v>APP 18-19</v>
      </c>
      <c r="BV27" s="280">
        <f t="shared" si="41"/>
        <v>0</v>
      </c>
      <c r="BW27" s="281">
        <f t="shared" si="41"/>
        <v>0</v>
      </c>
      <c r="BX27" s="281">
        <f t="shared" si="41"/>
        <v>0</v>
      </c>
      <c r="BY27" s="281">
        <f t="shared" si="41"/>
        <v>0</v>
      </c>
      <c r="BZ27" s="281">
        <f t="shared" si="41"/>
        <v>0</v>
      </c>
      <c r="CA27" s="281" t="str">
        <f t="shared" si="42"/>
        <v/>
      </c>
      <c r="CB27" s="282" t="str">
        <f t="shared" si="42"/>
        <v/>
      </c>
      <c r="CC27" s="379">
        <f t="shared" si="42"/>
        <v>0</v>
      </c>
      <c r="CD27" s="276">
        <f t="shared" si="23"/>
        <v>0</v>
      </c>
      <c r="CE27" s="380" t="str">
        <f t="shared" si="43"/>
        <v>APP 18-19</v>
      </c>
      <c r="CF27" s="287">
        <f t="shared" si="43"/>
        <v>0</v>
      </c>
      <c r="CG27" s="288">
        <f t="shared" si="43"/>
        <v>0</v>
      </c>
      <c r="CH27" s="288">
        <f t="shared" si="43"/>
        <v>0</v>
      </c>
      <c r="CI27" s="288">
        <f t="shared" si="43"/>
        <v>0</v>
      </c>
      <c r="CJ27" s="288">
        <f t="shared" si="43"/>
        <v>0</v>
      </c>
      <c r="CK27" s="288" t="str">
        <f t="shared" si="43"/>
        <v/>
      </c>
      <c r="CL27" s="289" t="str">
        <f t="shared" si="43"/>
        <v/>
      </c>
      <c r="CM27" s="290">
        <f t="shared" si="43"/>
        <v>0</v>
      </c>
      <c r="CN27" s="381">
        <f t="shared" si="43"/>
        <v>0</v>
      </c>
      <c r="CO27" s="380" t="str">
        <f t="shared" si="43"/>
        <v>APP 18-19</v>
      </c>
      <c r="CP27" s="287">
        <f t="shared" si="43"/>
        <v>0</v>
      </c>
      <c r="CQ27" s="288">
        <f t="shared" si="43"/>
        <v>0</v>
      </c>
      <c r="CR27" s="288">
        <f t="shared" si="43"/>
        <v>0</v>
      </c>
      <c r="CS27" s="288">
        <f t="shared" si="43"/>
        <v>0</v>
      </c>
      <c r="CT27" s="288">
        <f t="shared" si="43"/>
        <v>0</v>
      </c>
      <c r="CU27" s="288" t="str">
        <f t="shared" si="44"/>
        <v/>
      </c>
      <c r="CV27" s="289" t="str">
        <f t="shared" si="44"/>
        <v/>
      </c>
      <c r="CW27" s="290">
        <f t="shared" si="44"/>
        <v>0</v>
      </c>
      <c r="CX27" s="291">
        <f t="shared" si="2"/>
        <v>0</v>
      </c>
      <c r="CY27" s="380" t="str">
        <f t="shared" si="45"/>
        <v>APP 18-19</v>
      </c>
      <c r="CZ27" s="287">
        <f t="shared" si="45"/>
        <v>0</v>
      </c>
      <c r="DA27" s="288">
        <f t="shared" si="45"/>
        <v>0</v>
      </c>
      <c r="DB27" s="288">
        <f t="shared" si="45"/>
        <v>0</v>
      </c>
      <c r="DC27" s="288">
        <f t="shared" si="45"/>
        <v>0</v>
      </c>
      <c r="DD27" s="288">
        <f t="shared" si="45"/>
        <v>0</v>
      </c>
      <c r="DE27" s="288" t="str">
        <f t="shared" si="45"/>
        <v/>
      </c>
      <c r="DF27" s="289" t="str">
        <f t="shared" si="45"/>
        <v/>
      </c>
      <c r="DG27" s="290">
        <f t="shared" si="45"/>
        <v>0</v>
      </c>
      <c r="DH27" s="291">
        <f t="shared" si="45"/>
        <v>0</v>
      </c>
      <c r="DI27" s="380" t="str">
        <f t="shared" si="45"/>
        <v>APP 18-19</v>
      </c>
      <c r="DJ27" s="287">
        <f t="shared" si="45"/>
        <v>0</v>
      </c>
      <c r="DK27" s="288">
        <f t="shared" si="45"/>
        <v>0</v>
      </c>
      <c r="DL27" s="288">
        <f t="shared" si="45"/>
        <v>0</v>
      </c>
      <c r="DM27" s="288">
        <f t="shared" si="45"/>
        <v>0</v>
      </c>
      <c r="DN27" s="288">
        <f t="shared" si="45"/>
        <v>0</v>
      </c>
      <c r="DO27" s="288" t="str">
        <f t="shared" si="46"/>
        <v/>
      </c>
      <c r="DP27" s="289" t="str">
        <f t="shared" si="46"/>
        <v/>
      </c>
      <c r="DQ27" s="290">
        <f t="shared" si="46"/>
        <v>0</v>
      </c>
    </row>
    <row r="28" spans="1:121" ht="27" customHeight="1" x14ac:dyDescent="0.35">
      <c r="A28" s="294">
        <v>42095</v>
      </c>
      <c r="B28" s="295">
        <v>62.943194378698223</v>
      </c>
      <c r="C28" s="296">
        <v>2.2585436883629191</v>
      </c>
      <c r="D28" s="296">
        <v>2.4428644970414202</v>
      </c>
      <c r="E28" s="296">
        <v>17.024347633136095</v>
      </c>
      <c r="F28" s="296">
        <v>13.286279585798816</v>
      </c>
      <c r="G28" s="296">
        <f t="shared" si="47"/>
        <v>4.7014081854043397</v>
      </c>
      <c r="H28" s="297">
        <f t="shared" si="56"/>
        <v>1.0816104685635299</v>
      </c>
      <c r="I28" s="298">
        <v>101400</v>
      </c>
      <c r="J28" s="231"/>
      <c r="K28" s="294">
        <v>42095</v>
      </c>
      <c r="L28" s="295">
        <v>62.050377668833136</v>
      </c>
      <c r="M28" s="296">
        <v>3.115234186614714</v>
      </c>
      <c r="N28" s="296">
        <v>2.9268136886986795</v>
      </c>
      <c r="O28" s="296">
        <v>4.4827272938713811</v>
      </c>
      <c r="P28" s="296">
        <v>43.633209675543668</v>
      </c>
      <c r="Q28" s="296">
        <f t="shared" si="48"/>
        <v>6.0420478753133935</v>
      </c>
      <c r="R28" s="297">
        <f t="shared" si="57"/>
        <v>0.93951642585150597</v>
      </c>
      <c r="S28" s="298">
        <v>187863</v>
      </c>
      <c r="U28" s="300">
        <f t="shared" si="49"/>
        <v>42095</v>
      </c>
      <c r="V28" s="295">
        <v>0</v>
      </c>
      <c r="W28" s="296">
        <v>0</v>
      </c>
      <c r="X28" s="296">
        <v>0</v>
      </c>
      <c r="Y28" s="296">
        <v>0</v>
      </c>
      <c r="Z28" s="296">
        <v>0</v>
      </c>
      <c r="AA28" s="296">
        <f t="shared" si="50"/>
        <v>0</v>
      </c>
      <c r="AB28" s="297" t="str">
        <f t="shared" si="58"/>
        <v/>
      </c>
      <c r="AC28" s="298">
        <v>0</v>
      </c>
      <c r="AE28" s="300">
        <f t="shared" si="51"/>
        <v>42095</v>
      </c>
      <c r="AF28" s="295">
        <v>0</v>
      </c>
      <c r="AG28" s="296">
        <v>0</v>
      </c>
      <c r="AH28" s="296">
        <v>0</v>
      </c>
      <c r="AI28" s="296">
        <v>0</v>
      </c>
      <c r="AJ28" s="296">
        <v>0</v>
      </c>
      <c r="AK28" s="296">
        <f t="shared" si="52"/>
        <v>0</v>
      </c>
      <c r="AL28" s="297" t="str">
        <f t="shared" si="59"/>
        <v/>
      </c>
      <c r="AM28" s="298">
        <v>0</v>
      </c>
      <c r="AO28" s="300">
        <f t="shared" si="53"/>
        <v>42095</v>
      </c>
      <c r="AP28" s="295">
        <v>63.329422724496027</v>
      </c>
      <c r="AQ28" s="296">
        <v>2.0549022602321321</v>
      </c>
      <c r="AR28" s="296">
        <v>2.2587507635919368</v>
      </c>
      <c r="AS28" s="296">
        <v>20.38399816737935</v>
      </c>
      <c r="AT28" s="296">
        <v>16.493292608430057</v>
      </c>
      <c r="AU28" s="296">
        <f t="shared" si="54"/>
        <v>4.3136530238240685</v>
      </c>
      <c r="AV28" s="297">
        <f t="shared" si="60"/>
        <v>1.0992010701943444</v>
      </c>
      <c r="AW28" s="298">
        <v>52384</v>
      </c>
      <c r="AY28" s="300">
        <f t="shared" ref="AY28:AY39" si="62">AO28</f>
        <v>42095</v>
      </c>
      <c r="AZ28" s="295">
        <v>62.810994879297731</v>
      </c>
      <c r="BA28" s="296">
        <v>2.2562984637893195</v>
      </c>
      <c r="BB28" s="296">
        <v>2.705164594001463</v>
      </c>
      <c r="BC28" s="296">
        <v>11.77</v>
      </c>
      <c r="BD28" s="296">
        <v>65.569999999999993</v>
      </c>
      <c r="BE28" s="296">
        <f t="shared" si="55"/>
        <v>4.9614630577907821</v>
      </c>
      <c r="BF28" s="297">
        <f t="shared" si="61"/>
        <v>1.198939164040514</v>
      </c>
      <c r="BG28" s="298">
        <v>35542</v>
      </c>
      <c r="BK28" s="382">
        <f t="shared" si="41"/>
        <v>42095</v>
      </c>
      <c r="BL28" s="302">
        <f t="shared" si="41"/>
        <v>63.236708754436826</v>
      </c>
      <c r="BM28" s="303">
        <f t="shared" si="41"/>
        <v>2.488558539030536</v>
      </c>
      <c r="BN28" s="303">
        <f t="shared" si="41"/>
        <v>2.2646506082856908</v>
      </c>
      <c r="BO28" s="303">
        <f t="shared" si="41"/>
        <v>18.270154984149347</v>
      </c>
      <c r="BP28" s="303">
        <f t="shared" si="41"/>
        <v>25.150345733871625</v>
      </c>
      <c r="BQ28" s="303">
        <f t="shared" si="41"/>
        <v>4.7532091473162268</v>
      </c>
      <c r="BR28" s="304">
        <f t="shared" si="41"/>
        <v>0.91002504974945342</v>
      </c>
      <c r="BS28" s="305">
        <f t="shared" si="41"/>
        <v>73814</v>
      </c>
      <c r="BT28" s="370">
        <f t="shared" si="41"/>
        <v>0</v>
      </c>
      <c r="BU28" s="382">
        <f t="shared" si="41"/>
        <v>42095</v>
      </c>
      <c r="BV28" s="302">
        <f t="shared" si="41"/>
        <v>62.201129513633546</v>
      </c>
      <c r="BW28" s="303">
        <f t="shared" si="41"/>
        <v>3.2983309821472004</v>
      </c>
      <c r="BX28" s="303">
        <f t="shared" si="41"/>
        <v>2.8152671910813258</v>
      </c>
      <c r="BY28" s="303">
        <f t="shared" si="41"/>
        <v>7.343297785069729</v>
      </c>
      <c r="BZ28" s="303">
        <f t="shared" si="41"/>
        <v>43.814197287536089</v>
      </c>
      <c r="CA28" s="303">
        <f t="shared" si="42"/>
        <v>6.1135981732285263</v>
      </c>
      <c r="CB28" s="304">
        <f t="shared" si="42"/>
        <v>0.85354296046074729</v>
      </c>
      <c r="CC28" s="305">
        <f t="shared" si="42"/>
        <v>349469</v>
      </c>
      <c r="CD28" s="215">
        <f t="shared" si="23"/>
        <v>0</v>
      </c>
      <c r="CE28" s="306">
        <f t="shared" si="43"/>
        <v>42095</v>
      </c>
      <c r="CF28" s="307">
        <f t="shared" si="43"/>
        <v>62.943194378698223</v>
      </c>
      <c r="CG28" s="308">
        <f t="shared" si="43"/>
        <v>2.2585436883629191</v>
      </c>
      <c r="CH28" s="308">
        <f t="shared" si="43"/>
        <v>2.4428644970414202</v>
      </c>
      <c r="CI28" s="308">
        <f t="shared" si="43"/>
        <v>17.024347633136095</v>
      </c>
      <c r="CJ28" s="308">
        <f t="shared" si="43"/>
        <v>13.286279585798816</v>
      </c>
      <c r="CK28" s="308">
        <f t="shared" si="43"/>
        <v>4.7014081854043397</v>
      </c>
      <c r="CL28" s="309">
        <f t="shared" si="43"/>
        <v>1.0816104685635299</v>
      </c>
      <c r="CM28" s="310">
        <f t="shared" si="43"/>
        <v>101400</v>
      </c>
      <c r="CN28" s="221">
        <f t="shared" si="43"/>
        <v>0</v>
      </c>
      <c r="CO28" s="306">
        <f t="shared" si="43"/>
        <v>42095</v>
      </c>
      <c r="CP28" s="307">
        <f t="shared" si="43"/>
        <v>62.050377668833136</v>
      </c>
      <c r="CQ28" s="308">
        <f t="shared" si="43"/>
        <v>3.115234186614714</v>
      </c>
      <c r="CR28" s="308">
        <f t="shared" si="43"/>
        <v>2.9268136886986795</v>
      </c>
      <c r="CS28" s="308">
        <f t="shared" si="43"/>
        <v>4.4827272938713811</v>
      </c>
      <c r="CT28" s="308">
        <f t="shared" si="43"/>
        <v>43.633209675543668</v>
      </c>
      <c r="CU28" s="308">
        <f t="shared" si="44"/>
        <v>6.0420478753133935</v>
      </c>
      <c r="CV28" s="309">
        <f t="shared" si="44"/>
        <v>0.93951642585150597</v>
      </c>
      <c r="CW28" s="310">
        <f t="shared" si="44"/>
        <v>187863</v>
      </c>
      <c r="CX28" s="223">
        <f t="shared" si="2"/>
        <v>0</v>
      </c>
      <c r="CY28" s="306">
        <f t="shared" si="45"/>
        <v>42095</v>
      </c>
      <c r="CZ28" s="307">
        <f t="shared" si="45"/>
        <v>0</v>
      </c>
      <c r="DA28" s="308">
        <f t="shared" si="45"/>
        <v>0</v>
      </c>
      <c r="DB28" s="308">
        <f t="shared" si="45"/>
        <v>0</v>
      </c>
      <c r="DC28" s="308">
        <f t="shared" si="45"/>
        <v>0</v>
      </c>
      <c r="DD28" s="308">
        <f t="shared" si="45"/>
        <v>0</v>
      </c>
      <c r="DE28" s="308">
        <f t="shared" si="45"/>
        <v>0</v>
      </c>
      <c r="DF28" s="309" t="str">
        <f t="shared" si="45"/>
        <v/>
      </c>
      <c r="DG28" s="310">
        <f t="shared" si="45"/>
        <v>0</v>
      </c>
      <c r="DH28" s="223">
        <f t="shared" si="45"/>
        <v>0</v>
      </c>
      <c r="DI28" s="306">
        <f t="shared" si="45"/>
        <v>42095</v>
      </c>
      <c r="DJ28" s="307">
        <f t="shared" si="45"/>
        <v>0</v>
      </c>
      <c r="DK28" s="308">
        <f t="shared" si="45"/>
        <v>0</v>
      </c>
      <c r="DL28" s="308">
        <f t="shared" si="45"/>
        <v>0</v>
      </c>
      <c r="DM28" s="308">
        <f t="shared" si="45"/>
        <v>0</v>
      </c>
      <c r="DN28" s="308">
        <f t="shared" si="45"/>
        <v>0</v>
      </c>
      <c r="DO28" s="308">
        <f t="shared" si="46"/>
        <v>0</v>
      </c>
      <c r="DP28" s="309" t="str">
        <f t="shared" si="46"/>
        <v/>
      </c>
      <c r="DQ28" s="310">
        <f t="shared" si="46"/>
        <v>0</v>
      </c>
    </row>
    <row r="29" spans="1:121" ht="27" customHeight="1" x14ac:dyDescent="0.35">
      <c r="A29" s="294">
        <v>42125</v>
      </c>
      <c r="B29" s="295">
        <v>63.83566806975346</v>
      </c>
      <c r="C29" s="296">
        <v>1.9093648025656444</v>
      </c>
      <c r="D29" s="296">
        <v>1.5390036079374625</v>
      </c>
      <c r="E29" s="296">
        <v>14.678000000000001</v>
      </c>
      <c r="F29" s="296">
        <v>18.776506915213467</v>
      </c>
      <c r="G29" s="296">
        <f t="shared" si="47"/>
        <v>3.4483684105031069</v>
      </c>
      <c r="H29" s="297">
        <f t="shared" si="56"/>
        <v>0.8060291076223246</v>
      </c>
      <c r="I29" s="298">
        <v>99780</v>
      </c>
      <c r="J29" s="231"/>
      <c r="K29" s="294">
        <v>42125</v>
      </c>
      <c r="L29" s="295">
        <v>62.157627502677762</v>
      </c>
      <c r="M29" s="296">
        <v>2.8912383620334512</v>
      </c>
      <c r="N29" s="296">
        <v>2.847072175990772</v>
      </c>
      <c r="O29" s="296">
        <v>2.3176981107176631</v>
      </c>
      <c r="P29" s="296">
        <v>47.072385246442472</v>
      </c>
      <c r="Q29" s="296">
        <f t="shared" si="48"/>
        <v>5.7383105380242228</v>
      </c>
      <c r="R29" s="297">
        <f t="shared" si="57"/>
        <v>0.98472412837950296</v>
      </c>
      <c r="S29" s="298">
        <v>169918</v>
      </c>
      <c r="U29" s="300">
        <f t="shared" si="49"/>
        <v>42125</v>
      </c>
      <c r="V29" s="295">
        <v>0</v>
      </c>
      <c r="W29" s="296">
        <v>0</v>
      </c>
      <c r="X29" s="296">
        <v>0</v>
      </c>
      <c r="Y29" s="296">
        <v>0</v>
      </c>
      <c r="Z29" s="296">
        <v>0</v>
      </c>
      <c r="AA29" s="296">
        <f t="shared" si="50"/>
        <v>0</v>
      </c>
      <c r="AB29" s="297" t="str">
        <f t="shared" si="58"/>
        <v/>
      </c>
      <c r="AC29" s="298">
        <v>0</v>
      </c>
      <c r="AE29" s="300">
        <f t="shared" si="51"/>
        <v>42125</v>
      </c>
      <c r="AF29" s="295">
        <v>0</v>
      </c>
      <c r="AG29" s="296">
        <v>0</v>
      </c>
      <c r="AH29" s="296">
        <v>0</v>
      </c>
      <c r="AI29" s="296">
        <v>0</v>
      </c>
      <c r="AJ29" s="296">
        <v>0</v>
      </c>
      <c r="AK29" s="296">
        <f t="shared" si="52"/>
        <v>0</v>
      </c>
      <c r="AL29" s="297" t="str">
        <f t="shared" si="59"/>
        <v/>
      </c>
      <c r="AM29" s="298">
        <v>0</v>
      </c>
      <c r="AO29" s="300">
        <f t="shared" si="53"/>
        <v>42125</v>
      </c>
      <c r="AP29" s="295">
        <v>64.251867367225216</v>
      </c>
      <c r="AQ29" s="296">
        <v>1.4033357000852029</v>
      </c>
      <c r="AR29" s="296">
        <v>1.5260366373189436</v>
      </c>
      <c r="AS29" s="296">
        <v>18.139368787276343</v>
      </c>
      <c r="AT29" s="296">
        <v>17.363154643567171</v>
      </c>
      <c r="AU29" s="296">
        <f t="shared" si="54"/>
        <v>2.9293723374041463</v>
      </c>
      <c r="AV29" s="297">
        <f t="shared" si="60"/>
        <v>1.0874351997360938</v>
      </c>
      <c r="AW29" s="298">
        <v>63820</v>
      </c>
      <c r="AY29" s="300">
        <f t="shared" si="62"/>
        <v>42125</v>
      </c>
      <c r="AZ29" s="295">
        <v>63.202028048051311</v>
      </c>
      <c r="BA29" s="296">
        <v>2.146921237158232</v>
      </c>
      <c r="BB29" s="296">
        <v>2.1534217535467741</v>
      </c>
      <c r="BC29" s="296">
        <v>3.6622997946611902</v>
      </c>
      <c r="BD29" s="296">
        <v>38.772587268993838</v>
      </c>
      <c r="BE29" s="296">
        <f t="shared" si="55"/>
        <v>4.3003429907050066</v>
      </c>
      <c r="BF29" s="297">
        <f t="shared" si="61"/>
        <v>1.003027831797475</v>
      </c>
      <c r="BG29" s="298">
        <v>36794</v>
      </c>
      <c r="BK29" s="382">
        <f t="shared" si="41"/>
        <v>42125</v>
      </c>
      <c r="BL29" s="302">
        <f t="shared" si="41"/>
        <v>63.606822309449875</v>
      </c>
      <c r="BM29" s="303">
        <f t="shared" si="41"/>
        <v>2.0446985763665126</v>
      </c>
      <c r="BN29" s="303">
        <f t="shared" si="41"/>
        <v>2.1548995254555043</v>
      </c>
      <c r="BO29" s="303">
        <f t="shared" si="41"/>
        <v>19.164883707305645</v>
      </c>
      <c r="BP29" s="303">
        <f t="shared" si="41"/>
        <v>22.973638760325734</v>
      </c>
      <c r="BQ29" s="303">
        <f t="shared" si="41"/>
        <v>4.1995981018220174</v>
      </c>
      <c r="BR29" s="304">
        <f t="shared" si="41"/>
        <v>1.0538959386790507</v>
      </c>
      <c r="BS29" s="305">
        <f t="shared" si="41"/>
        <v>76514</v>
      </c>
      <c r="BT29" s="370">
        <f t="shared" si="41"/>
        <v>0</v>
      </c>
      <c r="BU29" s="382">
        <f t="shared" si="41"/>
        <v>42125</v>
      </c>
      <c r="BV29" s="302">
        <f t="shared" si="41"/>
        <v>62.204156890631658</v>
      </c>
      <c r="BW29" s="303">
        <f t="shared" si="41"/>
        <v>3.2027963591296045</v>
      </c>
      <c r="BX29" s="303">
        <f t="shared" si="41"/>
        <v>2.5606926593388732</v>
      </c>
      <c r="BY29" s="303">
        <f t="shared" si="41"/>
        <v>4.1545771562331195</v>
      </c>
      <c r="BZ29" s="303">
        <f t="shared" si="41"/>
        <v>49.236482203949336</v>
      </c>
      <c r="CA29" s="303">
        <f t="shared" si="42"/>
        <v>5.7634890184684782</v>
      </c>
      <c r="CB29" s="304">
        <f t="shared" si="42"/>
        <v>0.79951778764815695</v>
      </c>
      <c r="CC29" s="305">
        <f t="shared" si="42"/>
        <v>247796</v>
      </c>
      <c r="CD29" s="215">
        <f t="shared" si="23"/>
        <v>0</v>
      </c>
      <c r="CE29" s="306">
        <f t="shared" si="43"/>
        <v>42125</v>
      </c>
      <c r="CF29" s="307">
        <f t="shared" si="43"/>
        <v>63.83566806975346</v>
      </c>
      <c r="CG29" s="308">
        <f t="shared" si="43"/>
        <v>1.9093648025656444</v>
      </c>
      <c r="CH29" s="308">
        <f t="shared" si="43"/>
        <v>1.5390036079374625</v>
      </c>
      <c r="CI29" s="308">
        <f t="shared" si="43"/>
        <v>14.678000000000001</v>
      </c>
      <c r="CJ29" s="308">
        <f t="shared" si="43"/>
        <v>18.776506915213467</v>
      </c>
      <c r="CK29" s="308">
        <f t="shared" si="43"/>
        <v>3.4483684105031069</v>
      </c>
      <c r="CL29" s="309">
        <f t="shared" si="43"/>
        <v>0.8060291076223246</v>
      </c>
      <c r="CM29" s="310">
        <f t="shared" si="43"/>
        <v>99780</v>
      </c>
      <c r="CN29" s="221">
        <f t="shared" si="43"/>
        <v>0</v>
      </c>
      <c r="CO29" s="306">
        <f t="shared" si="43"/>
        <v>42125</v>
      </c>
      <c r="CP29" s="307">
        <f t="shared" si="43"/>
        <v>62.157627502677762</v>
      </c>
      <c r="CQ29" s="308">
        <f t="shared" si="43"/>
        <v>2.8912383620334512</v>
      </c>
      <c r="CR29" s="308">
        <f t="shared" si="43"/>
        <v>2.847072175990772</v>
      </c>
      <c r="CS29" s="308">
        <f t="shared" si="43"/>
        <v>2.3176981107176631</v>
      </c>
      <c r="CT29" s="308">
        <f t="shared" si="43"/>
        <v>47.072385246442472</v>
      </c>
      <c r="CU29" s="308">
        <f t="shared" si="44"/>
        <v>5.7383105380242228</v>
      </c>
      <c r="CV29" s="309">
        <f t="shared" si="44"/>
        <v>0.98472412837950296</v>
      </c>
      <c r="CW29" s="310">
        <f t="shared" si="44"/>
        <v>169918</v>
      </c>
      <c r="CX29" s="223">
        <f t="shared" si="2"/>
        <v>0</v>
      </c>
      <c r="CY29" s="306">
        <f t="shared" si="45"/>
        <v>42125</v>
      </c>
      <c r="CZ29" s="307">
        <f t="shared" si="45"/>
        <v>0</v>
      </c>
      <c r="DA29" s="308">
        <f t="shared" si="45"/>
        <v>0</v>
      </c>
      <c r="DB29" s="308">
        <f t="shared" si="45"/>
        <v>0</v>
      </c>
      <c r="DC29" s="308">
        <f t="shared" si="45"/>
        <v>0</v>
      </c>
      <c r="DD29" s="308">
        <f t="shared" si="45"/>
        <v>0</v>
      </c>
      <c r="DE29" s="308">
        <f t="shared" si="45"/>
        <v>0</v>
      </c>
      <c r="DF29" s="309" t="str">
        <f t="shared" si="45"/>
        <v/>
      </c>
      <c r="DG29" s="310">
        <f t="shared" si="45"/>
        <v>0</v>
      </c>
      <c r="DH29" s="223">
        <f t="shared" si="45"/>
        <v>0</v>
      </c>
      <c r="DI29" s="306">
        <f t="shared" si="45"/>
        <v>42125</v>
      </c>
      <c r="DJ29" s="307">
        <f t="shared" si="45"/>
        <v>0</v>
      </c>
      <c r="DK29" s="308">
        <f t="shared" si="45"/>
        <v>0</v>
      </c>
      <c r="DL29" s="308">
        <f t="shared" si="45"/>
        <v>0</v>
      </c>
      <c r="DM29" s="308">
        <f t="shared" si="45"/>
        <v>0</v>
      </c>
      <c r="DN29" s="308">
        <f t="shared" si="45"/>
        <v>0</v>
      </c>
      <c r="DO29" s="308">
        <f t="shared" si="46"/>
        <v>0</v>
      </c>
      <c r="DP29" s="309" t="str">
        <f t="shared" si="46"/>
        <v/>
      </c>
      <c r="DQ29" s="310">
        <f t="shared" si="46"/>
        <v>0</v>
      </c>
    </row>
    <row r="30" spans="1:121" ht="27" customHeight="1" x14ac:dyDescent="0.35">
      <c r="A30" s="294">
        <v>42156</v>
      </c>
      <c r="B30" s="295">
        <v>63.529780655746521</v>
      </c>
      <c r="C30" s="296">
        <v>1.7575843890368217</v>
      </c>
      <c r="D30" s="296">
        <v>2.0629044621964008</v>
      </c>
      <c r="E30" s="296">
        <v>14.529885015734688</v>
      </c>
      <c r="F30" s="296">
        <v>17.432659969337529</v>
      </c>
      <c r="G30" s="296">
        <f t="shared" si="47"/>
        <v>3.8204888512332227</v>
      </c>
      <c r="H30" s="297">
        <f t="shared" si="56"/>
        <v>1.1737157402307712</v>
      </c>
      <c r="I30" s="298">
        <v>74358</v>
      </c>
      <c r="J30" s="231"/>
      <c r="K30" s="294">
        <v>42156</v>
      </c>
      <c r="L30" s="295">
        <v>61.587346903142191</v>
      </c>
      <c r="M30" s="296">
        <v>3.5553938982868734</v>
      </c>
      <c r="N30" s="296">
        <v>3.4942654238494653</v>
      </c>
      <c r="O30" s="296">
        <v>3.18138702184442</v>
      </c>
      <c r="P30" s="296">
        <v>40.898475338539093</v>
      </c>
      <c r="Q30" s="296">
        <f t="shared" si="48"/>
        <v>7.0496593221363391</v>
      </c>
      <c r="R30" s="297">
        <f t="shared" si="57"/>
        <v>0.98280683485819609</v>
      </c>
      <c r="S30" s="298">
        <v>148909</v>
      </c>
      <c r="U30" s="300">
        <f t="shared" si="49"/>
        <v>42156</v>
      </c>
      <c r="V30" s="295">
        <v>0</v>
      </c>
      <c r="W30" s="296">
        <v>0</v>
      </c>
      <c r="X30" s="296">
        <v>0</v>
      </c>
      <c r="Y30" s="296">
        <v>0</v>
      </c>
      <c r="Z30" s="296">
        <v>0</v>
      </c>
      <c r="AA30" s="296">
        <f t="shared" si="50"/>
        <v>0</v>
      </c>
      <c r="AB30" s="297" t="str">
        <f t="shared" si="58"/>
        <v/>
      </c>
      <c r="AC30" s="298">
        <v>0</v>
      </c>
      <c r="AD30" s="299"/>
      <c r="AE30" s="300">
        <f t="shared" si="51"/>
        <v>42156</v>
      </c>
      <c r="AF30" s="295">
        <v>0</v>
      </c>
      <c r="AG30" s="296">
        <v>0</v>
      </c>
      <c r="AH30" s="296">
        <v>0</v>
      </c>
      <c r="AI30" s="296">
        <v>0</v>
      </c>
      <c r="AJ30" s="296">
        <v>0</v>
      </c>
      <c r="AK30" s="296">
        <f t="shared" si="52"/>
        <v>0</v>
      </c>
      <c r="AL30" s="297" t="str">
        <f t="shared" si="59"/>
        <v/>
      </c>
      <c r="AM30" s="298">
        <v>0</v>
      </c>
      <c r="AO30" s="300">
        <f t="shared" si="53"/>
        <v>42156</v>
      </c>
      <c r="AP30" s="295">
        <v>63.820889570552154</v>
      </c>
      <c r="AQ30" s="296">
        <v>1.7807555851371686</v>
      </c>
      <c r="AR30" s="296">
        <v>1.9878753327931475</v>
      </c>
      <c r="AS30" s="296">
        <v>15.954975112860284</v>
      </c>
      <c r="AT30" s="296">
        <v>15.336373133464519</v>
      </c>
      <c r="AU30" s="296">
        <f t="shared" si="54"/>
        <v>3.7686309179303161</v>
      </c>
      <c r="AV30" s="297">
        <f t="shared" si="60"/>
        <v>1.1163100368094732</v>
      </c>
      <c r="AW30" s="298">
        <v>65812</v>
      </c>
      <c r="AY30" s="300">
        <f t="shared" si="62"/>
        <v>42156</v>
      </c>
      <c r="AZ30" s="295">
        <v>62.434935553001836</v>
      </c>
      <c r="BA30" s="296">
        <v>2.8552790632667642</v>
      </c>
      <c r="BB30" s="296">
        <v>3.4960126719880731</v>
      </c>
      <c r="BC30" s="296">
        <v>2.1279830084199349</v>
      </c>
      <c r="BD30" s="296">
        <v>37.696040355002658</v>
      </c>
      <c r="BE30" s="296">
        <f t="shared" si="55"/>
        <v>6.3512917352548373</v>
      </c>
      <c r="BF30" s="297">
        <f t="shared" si="61"/>
        <v>1.2244031474766732</v>
      </c>
      <c r="BG30" s="298">
        <v>32197</v>
      </c>
      <c r="BK30" s="382">
        <f t="shared" si="41"/>
        <v>42156</v>
      </c>
      <c r="BL30" s="302">
        <f t="shared" si="41"/>
        <v>63.881317217981334</v>
      </c>
      <c r="BM30" s="303">
        <f t="shared" si="41"/>
        <v>1.9969546831455227</v>
      </c>
      <c r="BN30" s="303">
        <f t="shared" si="41"/>
        <v>1.8892210105416209</v>
      </c>
      <c r="BO30" s="303">
        <f t="shared" si="41"/>
        <v>16.534717193747728</v>
      </c>
      <c r="BP30" s="303">
        <f t="shared" si="41"/>
        <v>24.563511935053917</v>
      </c>
      <c r="BQ30" s="303">
        <f t="shared" si="41"/>
        <v>3.8861756936871439</v>
      </c>
      <c r="BR30" s="304">
        <f t="shared" si="41"/>
        <v>0.94605101782570045</v>
      </c>
      <c r="BS30" s="305">
        <f t="shared" si="41"/>
        <v>82530</v>
      </c>
      <c r="BT30" s="370">
        <f t="shared" si="41"/>
        <v>0</v>
      </c>
      <c r="BU30" s="382">
        <f t="shared" si="41"/>
        <v>42156</v>
      </c>
      <c r="BV30" s="302">
        <f t="shared" si="41"/>
        <v>61.732148109894645</v>
      </c>
      <c r="BW30" s="303">
        <f t="shared" si="41"/>
        <v>3.7254070646560629</v>
      </c>
      <c r="BX30" s="303">
        <f t="shared" si="41"/>
        <v>2.9502728775046476</v>
      </c>
      <c r="BY30" s="303">
        <f t="shared" si="41"/>
        <v>4.9487828350211061</v>
      </c>
      <c r="BZ30" s="303">
        <f t="shared" si="41"/>
        <v>36.83999321974585</v>
      </c>
      <c r="CA30" s="303">
        <f t="shared" si="42"/>
        <v>6.6756799421607109</v>
      </c>
      <c r="CB30" s="304">
        <f t="shared" si="42"/>
        <v>0.79193302270097643</v>
      </c>
      <c r="CC30" s="305">
        <f t="shared" si="42"/>
        <v>242050</v>
      </c>
      <c r="CD30" s="215">
        <f t="shared" si="23"/>
        <v>0</v>
      </c>
      <c r="CE30" s="306">
        <f t="shared" si="43"/>
        <v>42156</v>
      </c>
      <c r="CF30" s="307">
        <f t="shared" si="43"/>
        <v>63.529780655746521</v>
      </c>
      <c r="CG30" s="308">
        <f t="shared" si="43"/>
        <v>1.7575843890368217</v>
      </c>
      <c r="CH30" s="308">
        <f t="shared" si="43"/>
        <v>2.0629044621964008</v>
      </c>
      <c r="CI30" s="308">
        <f t="shared" si="43"/>
        <v>14.529885015734688</v>
      </c>
      <c r="CJ30" s="308">
        <f t="shared" si="43"/>
        <v>17.432659969337529</v>
      </c>
      <c r="CK30" s="308">
        <f t="shared" si="43"/>
        <v>3.8204888512332227</v>
      </c>
      <c r="CL30" s="309">
        <f t="shared" si="43"/>
        <v>1.1737157402307712</v>
      </c>
      <c r="CM30" s="310">
        <f t="shared" si="43"/>
        <v>74358</v>
      </c>
      <c r="CN30" s="221">
        <f t="shared" si="43"/>
        <v>0</v>
      </c>
      <c r="CO30" s="306">
        <f t="shared" si="43"/>
        <v>42156</v>
      </c>
      <c r="CP30" s="307">
        <f t="shared" si="43"/>
        <v>61.587346903142191</v>
      </c>
      <c r="CQ30" s="308">
        <f t="shared" si="43"/>
        <v>3.5553938982868734</v>
      </c>
      <c r="CR30" s="308">
        <f t="shared" si="43"/>
        <v>3.4942654238494653</v>
      </c>
      <c r="CS30" s="308">
        <f t="shared" si="43"/>
        <v>3.18138702184442</v>
      </c>
      <c r="CT30" s="308">
        <f t="shared" si="43"/>
        <v>40.898475338539093</v>
      </c>
      <c r="CU30" s="308">
        <f t="shared" si="44"/>
        <v>7.0496593221363391</v>
      </c>
      <c r="CV30" s="309">
        <f t="shared" si="44"/>
        <v>0.98280683485819609</v>
      </c>
      <c r="CW30" s="310">
        <f t="shared" si="44"/>
        <v>148909</v>
      </c>
      <c r="CX30" s="223">
        <f t="shared" si="2"/>
        <v>0</v>
      </c>
      <c r="CY30" s="306">
        <f t="shared" si="45"/>
        <v>42156</v>
      </c>
      <c r="CZ30" s="307">
        <f t="shared" si="45"/>
        <v>0</v>
      </c>
      <c r="DA30" s="308">
        <f t="shared" si="45"/>
        <v>0</v>
      </c>
      <c r="DB30" s="308">
        <f t="shared" si="45"/>
        <v>0</v>
      </c>
      <c r="DC30" s="308">
        <f t="shared" si="45"/>
        <v>0</v>
      </c>
      <c r="DD30" s="308">
        <f t="shared" si="45"/>
        <v>0</v>
      </c>
      <c r="DE30" s="308">
        <f t="shared" si="45"/>
        <v>0</v>
      </c>
      <c r="DF30" s="309" t="str">
        <f t="shared" si="45"/>
        <v/>
      </c>
      <c r="DG30" s="310">
        <f t="shared" si="45"/>
        <v>0</v>
      </c>
      <c r="DH30" s="223">
        <f t="shared" si="45"/>
        <v>0</v>
      </c>
      <c r="DI30" s="306">
        <f t="shared" si="45"/>
        <v>42156</v>
      </c>
      <c r="DJ30" s="307">
        <f t="shared" si="45"/>
        <v>0</v>
      </c>
      <c r="DK30" s="308">
        <f t="shared" si="45"/>
        <v>0</v>
      </c>
      <c r="DL30" s="308">
        <f t="shared" si="45"/>
        <v>0</v>
      </c>
      <c r="DM30" s="308">
        <f t="shared" si="45"/>
        <v>0</v>
      </c>
      <c r="DN30" s="308">
        <f t="shared" si="45"/>
        <v>0</v>
      </c>
      <c r="DO30" s="308">
        <f t="shared" si="46"/>
        <v>0</v>
      </c>
      <c r="DP30" s="309" t="str">
        <f t="shared" si="46"/>
        <v/>
      </c>
      <c r="DQ30" s="310">
        <f t="shared" si="46"/>
        <v>0</v>
      </c>
    </row>
    <row r="31" spans="1:121" ht="27" customHeight="1" x14ac:dyDescent="0.35">
      <c r="A31" s="294">
        <v>42186</v>
      </c>
      <c r="B31" s="295">
        <v>63.217147285931617</v>
      </c>
      <c r="C31" s="296">
        <v>2.0258371846025778</v>
      </c>
      <c r="D31" s="296">
        <v>1.962865344317823</v>
      </c>
      <c r="E31" s="296">
        <v>17.042997387834774</v>
      </c>
      <c r="F31" s="296">
        <v>19.134684961391624</v>
      </c>
      <c r="G31" s="296">
        <f t="shared" si="47"/>
        <v>3.9887025289204008</v>
      </c>
      <c r="H31" s="297">
        <f t="shared" si="56"/>
        <v>0.96891564595448554</v>
      </c>
      <c r="I31" s="298">
        <v>69674</v>
      </c>
      <c r="J31" s="231"/>
      <c r="K31" s="294">
        <v>42186</v>
      </c>
      <c r="L31" s="295">
        <v>63.205966030659255</v>
      </c>
      <c r="M31" s="296">
        <v>2.7059899438668915</v>
      </c>
      <c r="N31" s="296">
        <v>2.0386156769954944</v>
      </c>
      <c r="O31" s="296">
        <v>2.5245157789053807</v>
      </c>
      <c r="P31" s="296">
        <v>48.140434428676095</v>
      </c>
      <c r="Q31" s="296">
        <f t="shared" si="48"/>
        <v>4.7446056208623855</v>
      </c>
      <c r="R31" s="297">
        <f t="shared" si="57"/>
        <v>0.75337149039153062</v>
      </c>
      <c r="S31" s="298">
        <v>158908</v>
      </c>
      <c r="U31" s="300">
        <f t="shared" si="49"/>
        <v>42186</v>
      </c>
      <c r="V31" s="295">
        <v>0</v>
      </c>
      <c r="W31" s="296">
        <v>0</v>
      </c>
      <c r="X31" s="296">
        <v>0</v>
      </c>
      <c r="Y31" s="296">
        <v>0</v>
      </c>
      <c r="Z31" s="296">
        <v>0</v>
      </c>
      <c r="AA31" s="296">
        <f t="shared" si="50"/>
        <v>0</v>
      </c>
      <c r="AB31" s="297" t="str">
        <f t="shared" si="58"/>
        <v/>
      </c>
      <c r="AC31" s="298">
        <v>0</v>
      </c>
      <c r="AD31" s="299"/>
      <c r="AE31" s="300">
        <f t="shared" si="51"/>
        <v>42186</v>
      </c>
      <c r="AF31" s="295">
        <v>0</v>
      </c>
      <c r="AG31" s="296">
        <v>0</v>
      </c>
      <c r="AH31" s="296">
        <v>0</v>
      </c>
      <c r="AI31" s="296">
        <v>0</v>
      </c>
      <c r="AJ31" s="296">
        <v>0</v>
      </c>
      <c r="AK31" s="296">
        <f t="shared" si="52"/>
        <v>0</v>
      </c>
      <c r="AL31" s="297" t="str">
        <f t="shared" si="59"/>
        <v/>
      </c>
      <c r="AM31" s="298">
        <v>0</v>
      </c>
      <c r="AO31" s="300">
        <f t="shared" si="53"/>
        <v>42186</v>
      </c>
      <c r="AP31" s="295">
        <v>63.978109285223709</v>
      </c>
      <c r="AQ31" s="296">
        <v>1.6457925858920885</v>
      </c>
      <c r="AR31" s="296">
        <v>1.9894589342848048</v>
      </c>
      <c r="AS31" s="296">
        <v>24.43363653114897</v>
      </c>
      <c r="AT31" s="296">
        <v>15.753104511114463</v>
      </c>
      <c r="AU31" s="296">
        <f t="shared" si="54"/>
        <v>3.6352515201768933</v>
      </c>
      <c r="AV31" s="297">
        <f t="shared" si="60"/>
        <v>1.2088151030322176</v>
      </c>
      <c r="AW31" s="298">
        <v>56397</v>
      </c>
      <c r="AY31" s="300">
        <f t="shared" si="62"/>
        <v>42186</v>
      </c>
      <c r="AZ31" s="295">
        <v>63.518988591403222</v>
      </c>
      <c r="BA31" s="296">
        <v>2.718075903660738</v>
      </c>
      <c r="BB31" s="296">
        <v>3.1463799792570972</v>
      </c>
      <c r="BC31" s="296">
        <v>1.41</v>
      </c>
      <c r="BD31" s="296">
        <v>43.77</v>
      </c>
      <c r="BE31" s="296">
        <f t="shared" si="55"/>
        <v>5.8644558829178353</v>
      </c>
      <c r="BF31" s="297">
        <f t="shared" si="61"/>
        <v>1.1575762012457098</v>
      </c>
      <c r="BG31" s="298">
        <v>29743</v>
      </c>
      <c r="BK31" s="382">
        <f t="shared" si="41"/>
        <v>42186</v>
      </c>
      <c r="BL31" s="302">
        <f t="shared" si="41"/>
        <v>63.876277481906314</v>
      </c>
      <c r="BM31" s="303">
        <f t="shared" si="41"/>
        <v>2.1771287227043064</v>
      </c>
      <c r="BN31" s="303">
        <f t="shared" si="41"/>
        <v>1.6815670428165306</v>
      </c>
      <c r="BO31" s="303">
        <f t="shared" si="41"/>
        <v>15.702766749841718</v>
      </c>
      <c r="BP31" s="303">
        <f t="shared" si="41"/>
        <v>24.159179173959998</v>
      </c>
      <c r="BQ31" s="303">
        <f t="shared" si="41"/>
        <v>3.8586957655208369</v>
      </c>
      <c r="BR31" s="304">
        <f t="shared" si="41"/>
        <v>0.7723783280612746</v>
      </c>
      <c r="BS31" s="305">
        <f t="shared" si="41"/>
        <v>83853</v>
      </c>
      <c r="BT31" s="370">
        <f t="shared" si="41"/>
        <v>0</v>
      </c>
      <c r="BU31" s="382">
        <f t="shared" si="41"/>
        <v>42186</v>
      </c>
      <c r="BV31" s="302">
        <f t="shared" si="41"/>
        <v>61.714249261362184</v>
      </c>
      <c r="BW31" s="303">
        <f t="shared" si="41"/>
        <v>3.9270916938571023</v>
      </c>
      <c r="BX31" s="303">
        <f t="shared" si="41"/>
        <v>2.5387932071011998</v>
      </c>
      <c r="BY31" s="303">
        <f t="shared" si="41"/>
        <v>5.1073180675268777</v>
      </c>
      <c r="BZ31" s="303">
        <f t="shared" si="41"/>
        <v>35.339024761234654</v>
      </c>
      <c r="CA31" s="303">
        <f t="shared" si="42"/>
        <v>6.4658849009583026</v>
      </c>
      <c r="CB31" s="304">
        <f t="shared" si="42"/>
        <v>0.64648177455914035</v>
      </c>
      <c r="CC31" s="305">
        <f t="shared" si="42"/>
        <v>194615</v>
      </c>
      <c r="CD31" s="215">
        <f t="shared" si="23"/>
        <v>0</v>
      </c>
      <c r="CE31" s="306">
        <f t="shared" si="43"/>
        <v>42186</v>
      </c>
      <c r="CF31" s="307">
        <f t="shared" si="43"/>
        <v>63.217147285931617</v>
      </c>
      <c r="CG31" s="308">
        <f t="shared" si="43"/>
        <v>2.0258371846025778</v>
      </c>
      <c r="CH31" s="308">
        <f t="shared" si="43"/>
        <v>1.962865344317823</v>
      </c>
      <c r="CI31" s="308">
        <f t="shared" si="43"/>
        <v>17.042997387834774</v>
      </c>
      <c r="CJ31" s="308">
        <f t="shared" si="43"/>
        <v>19.134684961391624</v>
      </c>
      <c r="CK31" s="308">
        <f t="shared" si="43"/>
        <v>3.9887025289204008</v>
      </c>
      <c r="CL31" s="309">
        <f t="shared" si="43"/>
        <v>0.96891564595448554</v>
      </c>
      <c r="CM31" s="310">
        <f t="shared" si="43"/>
        <v>69674</v>
      </c>
      <c r="CN31" s="221">
        <f t="shared" si="43"/>
        <v>0</v>
      </c>
      <c r="CO31" s="306">
        <f t="shared" si="43"/>
        <v>42186</v>
      </c>
      <c r="CP31" s="307">
        <f t="shared" si="43"/>
        <v>63.205966030659255</v>
      </c>
      <c r="CQ31" s="308">
        <f t="shared" si="43"/>
        <v>2.7059899438668915</v>
      </c>
      <c r="CR31" s="308">
        <f t="shared" si="43"/>
        <v>2.0386156769954944</v>
      </c>
      <c r="CS31" s="308">
        <f t="shared" si="43"/>
        <v>2.5245157789053807</v>
      </c>
      <c r="CT31" s="308">
        <f t="shared" si="43"/>
        <v>48.140434428676095</v>
      </c>
      <c r="CU31" s="308">
        <f t="shared" si="44"/>
        <v>4.7446056208623855</v>
      </c>
      <c r="CV31" s="309">
        <f t="shared" si="44"/>
        <v>0.75337149039153062</v>
      </c>
      <c r="CW31" s="310">
        <f t="shared" si="44"/>
        <v>158908</v>
      </c>
      <c r="CX31" s="223">
        <f t="shared" si="2"/>
        <v>0</v>
      </c>
      <c r="CY31" s="306">
        <f t="shared" si="45"/>
        <v>42186</v>
      </c>
      <c r="CZ31" s="307">
        <f t="shared" si="45"/>
        <v>0</v>
      </c>
      <c r="DA31" s="308">
        <f t="shared" si="45"/>
        <v>0</v>
      </c>
      <c r="DB31" s="308">
        <f t="shared" si="45"/>
        <v>0</v>
      </c>
      <c r="DC31" s="308">
        <f t="shared" si="45"/>
        <v>0</v>
      </c>
      <c r="DD31" s="308">
        <f t="shared" si="45"/>
        <v>0</v>
      </c>
      <c r="DE31" s="308">
        <f t="shared" si="45"/>
        <v>0</v>
      </c>
      <c r="DF31" s="309" t="str">
        <f t="shared" si="45"/>
        <v/>
      </c>
      <c r="DG31" s="310">
        <f t="shared" si="45"/>
        <v>0</v>
      </c>
      <c r="DH31" s="223">
        <f t="shared" si="45"/>
        <v>0</v>
      </c>
      <c r="DI31" s="306">
        <f t="shared" si="45"/>
        <v>42186</v>
      </c>
      <c r="DJ31" s="307">
        <f t="shared" si="45"/>
        <v>0</v>
      </c>
      <c r="DK31" s="308">
        <f t="shared" si="45"/>
        <v>0</v>
      </c>
      <c r="DL31" s="308">
        <f t="shared" si="45"/>
        <v>0</v>
      </c>
      <c r="DM31" s="308">
        <f t="shared" si="45"/>
        <v>0</v>
      </c>
      <c r="DN31" s="308">
        <f t="shared" si="45"/>
        <v>0</v>
      </c>
      <c r="DO31" s="308">
        <f t="shared" si="46"/>
        <v>0</v>
      </c>
      <c r="DP31" s="309" t="str">
        <f t="shared" si="46"/>
        <v/>
      </c>
      <c r="DQ31" s="310">
        <f t="shared" si="46"/>
        <v>0</v>
      </c>
    </row>
    <row r="32" spans="1:121" ht="27" customHeight="1" x14ac:dyDescent="0.35">
      <c r="A32" s="294">
        <v>42217</v>
      </c>
      <c r="B32" s="295">
        <v>62.036794819498269</v>
      </c>
      <c r="C32" s="296">
        <v>3.7316637772792158</v>
      </c>
      <c r="D32" s="296">
        <v>2.0976096267591267</v>
      </c>
      <c r="E32" s="296">
        <v>15.817835650068011</v>
      </c>
      <c r="F32" s="296">
        <v>18.315422817901336</v>
      </c>
      <c r="G32" s="296">
        <f t="shared" si="47"/>
        <v>5.8292734040383429</v>
      </c>
      <c r="H32" s="297">
        <f t="shared" si="56"/>
        <v>0.56211109895021405</v>
      </c>
      <c r="I32" s="298">
        <v>39224</v>
      </c>
      <c r="J32" s="231"/>
      <c r="K32" s="294">
        <v>42217</v>
      </c>
      <c r="L32" s="295">
        <v>63.493738809490225</v>
      </c>
      <c r="M32" s="296">
        <v>2.9099561862061925</v>
      </c>
      <c r="N32" s="296">
        <v>2.0190173261428788</v>
      </c>
      <c r="O32" s="296">
        <v>2.2197341176759551</v>
      </c>
      <c r="P32" s="296">
        <v>53.333652719613887</v>
      </c>
      <c r="Q32" s="296">
        <f t="shared" si="48"/>
        <v>4.9289735123490708</v>
      </c>
      <c r="R32" s="297">
        <f t="shared" si="57"/>
        <v>0.69383083350651387</v>
      </c>
      <c r="S32" s="298">
        <v>205643</v>
      </c>
      <c r="U32" s="300">
        <f t="shared" si="49"/>
        <v>42217</v>
      </c>
      <c r="V32" s="295">
        <v>0</v>
      </c>
      <c r="W32" s="296">
        <v>0</v>
      </c>
      <c r="X32" s="296">
        <v>0</v>
      </c>
      <c r="Y32" s="296">
        <v>0</v>
      </c>
      <c r="Z32" s="296">
        <v>0</v>
      </c>
      <c r="AA32" s="296">
        <f t="shared" si="50"/>
        <v>0</v>
      </c>
      <c r="AB32" s="297" t="str">
        <f t="shared" si="58"/>
        <v/>
      </c>
      <c r="AC32" s="298">
        <v>0</v>
      </c>
      <c r="AD32" s="299"/>
      <c r="AE32" s="300">
        <f t="shared" si="51"/>
        <v>42217</v>
      </c>
      <c r="AF32" s="295">
        <v>0</v>
      </c>
      <c r="AG32" s="296">
        <v>0</v>
      </c>
      <c r="AH32" s="296">
        <v>0</v>
      </c>
      <c r="AI32" s="296">
        <v>0</v>
      </c>
      <c r="AJ32" s="296">
        <v>0</v>
      </c>
      <c r="AK32" s="296">
        <f t="shared" si="52"/>
        <v>0</v>
      </c>
      <c r="AL32" s="297" t="str">
        <f t="shared" si="59"/>
        <v/>
      </c>
      <c r="AM32" s="298">
        <v>0</v>
      </c>
      <c r="AO32" s="300">
        <f t="shared" si="53"/>
        <v>42217</v>
      </c>
      <c r="AP32" s="295">
        <v>63.886681762041995</v>
      </c>
      <c r="AQ32" s="296">
        <v>1.7815150267599835</v>
      </c>
      <c r="AR32" s="296">
        <v>1.8215150267599836</v>
      </c>
      <c r="AS32" s="296">
        <v>21.154207492795386</v>
      </c>
      <c r="AT32" s="296">
        <v>14.97659530671058</v>
      </c>
      <c r="AU32" s="296">
        <f t="shared" si="54"/>
        <v>3.6030300535199671</v>
      </c>
      <c r="AV32" s="297">
        <f t="shared" si="60"/>
        <v>1.022452799667229</v>
      </c>
      <c r="AW32" s="298">
        <v>48580</v>
      </c>
      <c r="AY32" s="300">
        <f t="shared" si="62"/>
        <v>42217</v>
      </c>
      <c r="AZ32" s="295">
        <v>62.869152892561985</v>
      </c>
      <c r="BA32" s="296">
        <v>2.5120381005743107</v>
      </c>
      <c r="BB32" s="296">
        <v>2.805906639585376</v>
      </c>
      <c r="BC32" s="296">
        <v>3.0641109470575825</v>
      </c>
      <c r="BD32" s="296">
        <v>53.067812697743094</v>
      </c>
      <c r="BE32" s="296">
        <f t="shared" si="55"/>
        <v>5.3179447401596871</v>
      </c>
      <c r="BF32" s="297">
        <f t="shared" si="61"/>
        <v>1.1169841090164516</v>
      </c>
      <c r="BG32" s="298">
        <v>28556</v>
      </c>
      <c r="BK32" s="382">
        <f t="shared" si="41"/>
        <v>42217</v>
      </c>
      <c r="BL32" s="302">
        <f t="shared" si="41"/>
        <v>63.06264916637106</v>
      </c>
      <c r="BM32" s="303">
        <f t="shared" si="41"/>
        <v>2.8345101099680741</v>
      </c>
      <c r="BN32" s="303">
        <f t="shared" si="41"/>
        <v>1.9357846754168144</v>
      </c>
      <c r="BO32" s="303">
        <f t="shared" si="41"/>
        <v>17.978851365732528</v>
      </c>
      <c r="BP32" s="303">
        <f t="shared" si="41"/>
        <v>20.994514012061014</v>
      </c>
      <c r="BQ32" s="303">
        <f t="shared" si="41"/>
        <v>4.7702947853848885</v>
      </c>
      <c r="BR32" s="304">
        <f t="shared" si="41"/>
        <v>0.68293447555867692</v>
      </c>
      <c r="BS32" s="305">
        <f t="shared" si="41"/>
        <v>91590</v>
      </c>
      <c r="BT32" s="370">
        <f t="shared" si="41"/>
        <v>0</v>
      </c>
      <c r="BU32" s="382">
        <f t="shared" si="41"/>
        <v>42217</v>
      </c>
      <c r="BV32" s="302">
        <f t="shared" si="41"/>
        <v>62.316641003137427</v>
      </c>
      <c r="BW32" s="303">
        <f t="shared" si="41"/>
        <v>3.2693876489229203</v>
      </c>
      <c r="BX32" s="303">
        <f t="shared" si="41"/>
        <v>2.2660286520603523</v>
      </c>
      <c r="BY32" s="303">
        <f t="shared" si="41"/>
        <v>5.22</v>
      </c>
      <c r="BZ32" s="303">
        <f t="shared" si="41"/>
        <v>34.380000000000003</v>
      </c>
      <c r="CA32" s="303">
        <f t="shared" si="42"/>
        <v>5.5354163009832726</v>
      </c>
      <c r="CB32" s="304">
        <f t="shared" si="42"/>
        <v>0.69310491608631408</v>
      </c>
      <c r="CC32" s="305">
        <f t="shared" si="42"/>
        <v>190283</v>
      </c>
      <c r="CD32" s="215">
        <f t="shared" si="23"/>
        <v>0</v>
      </c>
      <c r="CE32" s="306">
        <f t="shared" si="43"/>
        <v>42217</v>
      </c>
      <c r="CF32" s="307">
        <f t="shared" si="43"/>
        <v>62.036794819498269</v>
      </c>
      <c r="CG32" s="308">
        <f t="shared" si="43"/>
        <v>3.7316637772792158</v>
      </c>
      <c r="CH32" s="308">
        <f t="shared" si="43"/>
        <v>2.0976096267591267</v>
      </c>
      <c r="CI32" s="308">
        <f t="shared" si="43"/>
        <v>15.817835650068011</v>
      </c>
      <c r="CJ32" s="308">
        <f t="shared" si="43"/>
        <v>18.315422817901336</v>
      </c>
      <c r="CK32" s="308">
        <f t="shared" si="43"/>
        <v>5.8292734040383429</v>
      </c>
      <c r="CL32" s="309">
        <f t="shared" si="43"/>
        <v>0.56211109895021405</v>
      </c>
      <c r="CM32" s="310">
        <f t="shared" si="43"/>
        <v>39224</v>
      </c>
      <c r="CN32" s="221">
        <f t="shared" si="43"/>
        <v>0</v>
      </c>
      <c r="CO32" s="306">
        <f t="shared" si="43"/>
        <v>42217</v>
      </c>
      <c r="CP32" s="307">
        <f t="shared" si="43"/>
        <v>63.493738809490225</v>
      </c>
      <c r="CQ32" s="308">
        <f t="shared" si="43"/>
        <v>2.9099561862061925</v>
      </c>
      <c r="CR32" s="308">
        <f t="shared" si="43"/>
        <v>2.0190173261428788</v>
      </c>
      <c r="CS32" s="308">
        <f t="shared" si="43"/>
        <v>2.2197341176759551</v>
      </c>
      <c r="CT32" s="308">
        <f t="shared" si="43"/>
        <v>53.333652719613887</v>
      </c>
      <c r="CU32" s="308">
        <f t="shared" si="44"/>
        <v>4.9289735123490708</v>
      </c>
      <c r="CV32" s="309">
        <f t="shared" si="44"/>
        <v>0.69383083350651387</v>
      </c>
      <c r="CW32" s="310">
        <f t="shared" si="44"/>
        <v>205643</v>
      </c>
      <c r="CX32" s="223">
        <f t="shared" si="2"/>
        <v>0</v>
      </c>
      <c r="CY32" s="306">
        <f t="shared" si="45"/>
        <v>42217</v>
      </c>
      <c r="CZ32" s="307">
        <f t="shared" si="45"/>
        <v>0</v>
      </c>
      <c r="DA32" s="308">
        <f t="shared" si="45"/>
        <v>0</v>
      </c>
      <c r="DB32" s="308">
        <f t="shared" si="45"/>
        <v>0</v>
      </c>
      <c r="DC32" s="308">
        <f t="shared" si="45"/>
        <v>0</v>
      </c>
      <c r="DD32" s="308">
        <f t="shared" si="45"/>
        <v>0</v>
      </c>
      <c r="DE32" s="308">
        <f t="shared" si="45"/>
        <v>0</v>
      </c>
      <c r="DF32" s="309" t="str">
        <f t="shared" si="45"/>
        <v/>
      </c>
      <c r="DG32" s="310">
        <f t="shared" si="45"/>
        <v>0</v>
      </c>
      <c r="DH32" s="223">
        <f t="shared" si="45"/>
        <v>0</v>
      </c>
      <c r="DI32" s="306">
        <f t="shared" si="45"/>
        <v>42217</v>
      </c>
      <c r="DJ32" s="307">
        <f t="shared" si="45"/>
        <v>0</v>
      </c>
      <c r="DK32" s="308">
        <f t="shared" si="45"/>
        <v>0</v>
      </c>
      <c r="DL32" s="308">
        <f t="shared" si="45"/>
        <v>0</v>
      </c>
      <c r="DM32" s="308">
        <f t="shared" si="45"/>
        <v>0</v>
      </c>
      <c r="DN32" s="308">
        <f t="shared" si="45"/>
        <v>0</v>
      </c>
      <c r="DO32" s="308">
        <f t="shared" si="46"/>
        <v>0</v>
      </c>
      <c r="DP32" s="309" t="str">
        <f t="shared" si="46"/>
        <v/>
      </c>
      <c r="DQ32" s="310">
        <f t="shared" si="46"/>
        <v>0</v>
      </c>
    </row>
    <row r="33" spans="1:121" ht="27" customHeight="1" x14ac:dyDescent="0.35">
      <c r="A33" s="294">
        <v>42248</v>
      </c>
      <c r="B33" s="295">
        <v>62.581592135616177</v>
      </c>
      <c r="C33" s="296">
        <v>3.2897837082813064</v>
      </c>
      <c r="D33" s="296">
        <v>2.0825912679096739</v>
      </c>
      <c r="E33" s="296">
        <v>17.494967302279317</v>
      </c>
      <c r="F33" s="296">
        <v>22.784472286300822</v>
      </c>
      <c r="G33" s="296">
        <f t="shared" si="47"/>
        <v>5.3723749761909803</v>
      </c>
      <c r="H33" s="297">
        <f t="shared" si="56"/>
        <v>0.63304808236091892</v>
      </c>
      <c r="I33" s="298">
        <v>50551</v>
      </c>
      <c r="J33" s="231"/>
      <c r="K33" s="294">
        <v>42248</v>
      </c>
      <c r="L33" s="295">
        <v>63.248082267584849</v>
      </c>
      <c r="M33" s="296">
        <v>3.0331573238001548</v>
      </c>
      <c r="N33" s="296">
        <v>2.0531524049610006</v>
      </c>
      <c r="O33" s="296">
        <v>2.2031899581024463</v>
      </c>
      <c r="P33" s="296">
        <v>52.08864412983737</v>
      </c>
      <c r="Q33" s="296">
        <f t="shared" si="48"/>
        <v>5.0863097287611554</v>
      </c>
      <c r="R33" s="297">
        <f t="shared" si="57"/>
        <v>0.67690270756831883</v>
      </c>
      <c r="S33" s="298">
        <v>231236</v>
      </c>
      <c r="U33" s="300">
        <f t="shared" si="49"/>
        <v>42248</v>
      </c>
      <c r="V33" s="295">
        <v>0</v>
      </c>
      <c r="W33" s="296">
        <v>0</v>
      </c>
      <c r="X33" s="296">
        <v>0</v>
      </c>
      <c r="Y33" s="296">
        <v>0</v>
      </c>
      <c r="Z33" s="296">
        <v>0</v>
      </c>
      <c r="AA33" s="296">
        <f t="shared" si="50"/>
        <v>0</v>
      </c>
      <c r="AB33" s="297" t="str">
        <f t="shared" si="58"/>
        <v/>
      </c>
      <c r="AC33" s="298">
        <v>0</v>
      </c>
      <c r="AD33" s="299"/>
      <c r="AE33" s="300">
        <f t="shared" si="51"/>
        <v>42248</v>
      </c>
      <c r="AF33" s="295">
        <v>0</v>
      </c>
      <c r="AG33" s="296">
        <v>0</v>
      </c>
      <c r="AH33" s="296">
        <v>0</v>
      </c>
      <c r="AI33" s="296">
        <v>0</v>
      </c>
      <c r="AJ33" s="296">
        <v>0</v>
      </c>
      <c r="AK33" s="296">
        <f t="shared" si="52"/>
        <v>0</v>
      </c>
      <c r="AL33" s="297" t="str">
        <f t="shared" si="59"/>
        <v/>
      </c>
      <c r="AM33" s="298">
        <v>0</v>
      </c>
      <c r="AO33" s="300">
        <f t="shared" si="53"/>
        <v>42248</v>
      </c>
      <c r="AP33" s="295">
        <v>63.443454025726538</v>
      </c>
      <c r="AQ33" s="296">
        <v>1.9807193901858029</v>
      </c>
      <c r="AR33" s="296">
        <v>2.5830443068127678</v>
      </c>
      <c r="AS33" s="296">
        <v>19.6356884230586</v>
      </c>
      <c r="AT33" s="296">
        <v>16.34529299666508</v>
      </c>
      <c r="AU33" s="296">
        <f t="shared" si="54"/>
        <v>4.5637636969985707</v>
      </c>
      <c r="AV33" s="297">
        <f t="shared" si="60"/>
        <v>1.3040940173612696</v>
      </c>
      <c r="AW33" s="298">
        <v>58480</v>
      </c>
      <c r="AY33" s="300">
        <f t="shared" si="62"/>
        <v>42248</v>
      </c>
      <c r="AZ33" s="295">
        <v>63.065609858858224</v>
      </c>
      <c r="BA33" s="296">
        <v>2.535993258900358</v>
      </c>
      <c r="BB33" s="296">
        <v>2.6871434590267533</v>
      </c>
      <c r="BC33" s="296">
        <v>2.87</v>
      </c>
      <c r="BD33" s="296">
        <v>30.560000000000002</v>
      </c>
      <c r="BE33" s="296">
        <f t="shared" si="55"/>
        <v>5.2231367179271118</v>
      </c>
      <c r="BF33" s="297">
        <f t="shared" si="61"/>
        <v>1.0596019723616836</v>
      </c>
      <c r="BG33" s="298">
        <v>42723</v>
      </c>
      <c r="BK33" s="382">
        <f t="shared" si="41"/>
        <v>42248</v>
      </c>
      <c r="BL33" s="302">
        <f t="shared" si="41"/>
        <v>63.4853964872337</v>
      </c>
      <c r="BM33" s="303">
        <f t="shared" si="41"/>
        <v>2.6541353065539113</v>
      </c>
      <c r="BN33" s="303">
        <f t="shared" si="41"/>
        <v>1.6910209790209791</v>
      </c>
      <c r="BO33" s="303">
        <f t="shared" si="41"/>
        <v>14.622779476337618</v>
      </c>
      <c r="BP33" s="303">
        <f t="shared" si="41"/>
        <v>25.363433241177429</v>
      </c>
      <c r="BQ33" s="303">
        <f t="shared" si="41"/>
        <v>4.3451562855748902</v>
      </c>
      <c r="BR33" s="304">
        <f t="shared" si="41"/>
        <v>0.63712689207867668</v>
      </c>
      <c r="BS33" s="305">
        <f t="shared" si="41"/>
        <v>64790</v>
      </c>
      <c r="BT33" s="370">
        <f t="shared" si="41"/>
        <v>0</v>
      </c>
      <c r="BU33" s="382">
        <f t="shared" si="41"/>
        <v>42248</v>
      </c>
      <c r="BV33" s="302">
        <f t="shared" si="41"/>
        <v>62.294817284729412</v>
      </c>
      <c r="BW33" s="303">
        <f t="shared" si="41"/>
        <v>3.2432433650250081</v>
      </c>
      <c r="BX33" s="303">
        <f t="shared" si="41"/>
        <v>2.5158347226602982</v>
      </c>
      <c r="BY33" s="303">
        <f t="shared" si="41"/>
        <v>5.94</v>
      </c>
      <c r="BZ33" s="303">
        <f t="shared" si="41"/>
        <v>35.5</v>
      </c>
      <c r="CA33" s="303">
        <f t="shared" si="42"/>
        <v>5.7590780876853067</v>
      </c>
      <c r="CB33" s="304">
        <f t="shared" si="42"/>
        <v>0.77571567702595112</v>
      </c>
      <c r="CC33" s="305">
        <f t="shared" si="42"/>
        <v>178357</v>
      </c>
      <c r="CD33" s="215">
        <f t="shared" si="23"/>
        <v>0</v>
      </c>
      <c r="CE33" s="306">
        <f t="shared" si="43"/>
        <v>42248</v>
      </c>
      <c r="CF33" s="307">
        <f t="shared" si="43"/>
        <v>62.581592135616177</v>
      </c>
      <c r="CG33" s="308">
        <f t="shared" si="43"/>
        <v>3.2897837082813064</v>
      </c>
      <c r="CH33" s="308">
        <f t="shared" si="43"/>
        <v>2.0825912679096739</v>
      </c>
      <c r="CI33" s="308">
        <f t="shared" si="43"/>
        <v>17.494967302279317</v>
      </c>
      <c r="CJ33" s="308">
        <f t="shared" si="43"/>
        <v>22.784472286300822</v>
      </c>
      <c r="CK33" s="308">
        <f t="shared" si="43"/>
        <v>5.3723749761909803</v>
      </c>
      <c r="CL33" s="309">
        <f t="shared" si="43"/>
        <v>0.63304808236091892</v>
      </c>
      <c r="CM33" s="310">
        <f t="shared" si="43"/>
        <v>50551</v>
      </c>
      <c r="CN33" s="221">
        <f t="shared" si="43"/>
        <v>0</v>
      </c>
      <c r="CO33" s="306">
        <f t="shared" si="43"/>
        <v>42248</v>
      </c>
      <c r="CP33" s="307">
        <f t="shared" si="43"/>
        <v>63.248082267584849</v>
      </c>
      <c r="CQ33" s="308">
        <f t="shared" si="43"/>
        <v>3.0331573238001548</v>
      </c>
      <c r="CR33" s="308">
        <f t="shared" si="43"/>
        <v>2.0531524049610006</v>
      </c>
      <c r="CS33" s="308">
        <f t="shared" si="43"/>
        <v>2.2031899581024463</v>
      </c>
      <c r="CT33" s="308">
        <f t="shared" si="43"/>
        <v>52.08864412983737</v>
      </c>
      <c r="CU33" s="308">
        <f t="shared" si="44"/>
        <v>5.0863097287611554</v>
      </c>
      <c r="CV33" s="309">
        <f t="shared" si="44"/>
        <v>0.67690270756831883</v>
      </c>
      <c r="CW33" s="310">
        <f t="shared" si="44"/>
        <v>231236</v>
      </c>
      <c r="CX33" s="223">
        <f t="shared" si="2"/>
        <v>0</v>
      </c>
      <c r="CY33" s="306">
        <f t="shared" si="45"/>
        <v>42248</v>
      </c>
      <c r="CZ33" s="307">
        <f t="shared" si="45"/>
        <v>0</v>
      </c>
      <c r="DA33" s="308">
        <f t="shared" si="45"/>
        <v>0</v>
      </c>
      <c r="DB33" s="308">
        <f t="shared" si="45"/>
        <v>0</v>
      </c>
      <c r="DC33" s="308">
        <f t="shared" si="45"/>
        <v>0</v>
      </c>
      <c r="DD33" s="308">
        <f t="shared" si="45"/>
        <v>0</v>
      </c>
      <c r="DE33" s="308">
        <f t="shared" si="45"/>
        <v>0</v>
      </c>
      <c r="DF33" s="309" t="str">
        <f t="shared" si="45"/>
        <v/>
      </c>
      <c r="DG33" s="310">
        <f t="shared" si="45"/>
        <v>0</v>
      </c>
      <c r="DH33" s="223">
        <f t="shared" si="45"/>
        <v>0</v>
      </c>
      <c r="DI33" s="306">
        <f t="shared" si="45"/>
        <v>42248</v>
      </c>
      <c r="DJ33" s="307">
        <f t="shared" si="45"/>
        <v>0</v>
      </c>
      <c r="DK33" s="308">
        <f t="shared" si="45"/>
        <v>0</v>
      </c>
      <c r="DL33" s="308">
        <f t="shared" si="45"/>
        <v>0</v>
      </c>
      <c r="DM33" s="308">
        <f t="shared" si="45"/>
        <v>0</v>
      </c>
      <c r="DN33" s="308">
        <f t="shared" si="45"/>
        <v>0</v>
      </c>
      <c r="DO33" s="308">
        <f t="shared" si="46"/>
        <v>0</v>
      </c>
      <c r="DP33" s="309" t="str">
        <f t="shared" si="46"/>
        <v/>
      </c>
      <c r="DQ33" s="310">
        <f t="shared" si="46"/>
        <v>0</v>
      </c>
    </row>
    <row r="34" spans="1:121" ht="27" customHeight="1" x14ac:dyDescent="0.35">
      <c r="A34" s="294">
        <v>42278</v>
      </c>
      <c r="B34" s="295">
        <v>63.167371916065633</v>
      </c>
      <c r="C34" s="296">
        <v>2.5183273813691849</v>
      </c>
      <c r="D34" s="296">
        <v>1.9274459071493593</v>
      </c>
      <c r="E34" s="296">
        <v>17.24791879653619</v>
      </c>
      <c r="F34" s="296">
        <v>18.333390868986768</v>
      </c>
      <c r="G34" s="296">
        <f t="shared" si="47"/>
        <v>4.4457732885185441</v>
      </c>
      <c r="H34" s="297">
        <f t="shared" si="56"/>
        <v>0.76536749010822802</v>
      </c>
      <c r="I34" s="298">
        <v>88986</v>
      </c>
      <c r="J34" s="231"/>
      <c r="K34" s="294">
        <v>42278</v>
      </c>
      <c r="L34" s="295">
        <v>63.136639829783597</v>
      </c>
      <c r="M34" s="296">
        <v>3.0138577752117008</v>
      </c>
      <c r="N34" s="296">
        <v>2.324378367975366</v>
      </c>
      <c r="O34" s="296">
        <v>1.9104029639438487</v>
      </c>
      <c r="P34" s="296">
        <v>53.223226599423839</v>
      </c>
      <c r="Q34" s="296">
        <f t="shared" si="48"/>
        <v>5.3382361431870669</v>
      </c>
      <c r="R34" s="297">
        <f t="shared" si="57"/>
        <v>0.77123027738496919</v>
      </c>
      <c r="S34" s="298">
        <v>187056</v>
      </c>
      <c r="U34" s="300">
        <f t="shared" si="49"/>
        <v>42278</v>
      </c>
      <c r="V34" s="295">
        <v>0</v>
      </c>
      <c r="W34" s="296">
        <v>0</v>
      </c>
      <c r="X34" s="296">
        <v>0</v>
      </c>
      <c r="Y34" s="296">
        <v>0</v>
      </c>
      <c r="Z34" s="296">
        <v>0</v>
      </c>
      <c r="AA34" s="296">
        <f t="shared" si="50"/>
        <v>0</v>
      </c>
      <c r="AB34" s="297" t="str">
        <f t="shared" si="58"/>
        <v/>
      </c>
      <c r="AC34" s="298">
        <v>0</v>
      </c>
      <c r="AD34" s="299"/>
      <c r="AE34" s="300">
        <f t="shared" si="51"/>
        <v>42278</v>
      </c>
      <c r="AF34" s="295">
        <v>0</v>
      </c>
      <c r="AG34" s="296">
        <v>0</v>
      </c>
      <c r="AH34" s="296">
        <v>0</v>
      </c>
      <c r="AI34" s="296">
        <v>0</v>
      </c>
      <c r="AJ34" s="296">
        <v>0</v>
      </c>
      <c r="AK34" s="296">
        <f t="shared" si="52"/>
        <v>0</v>
      </c>
      <c r="AL34" s="297" t="str">
        <f t="shared" si="59"/>
        <v/>
      </c>
      <c r="AM34" s="298">
        <v>0</v>
      </c>
      <c r="AO34" s="300">
        <f t="shared" si="53"/>
        <v>42278</v>
      </c>
      <c r="AP34" s="295">
        <v>63.997423203101697</v>
      </c>
      <c r="AQ34" s="296">
        <v>1.889731583656427</v>
      </c>
      <c r="AR34" s="296">
        <v>2.1516701461377874</v>
      </c>
      <c r="AS34" s="296">
        <v>19.80476439009842</v>
      </c>
      <c r="AT34" s="296">
        <v>16.463875633760811</v>
      </c>
      <c r="AU34" s="296">
        <f t="shared" si="54"/>
        <v>4.0414017297942149</v>
      </c>
      <c r="AV34" s="297">
        <f t="shared" si="60"/>
        <v>1.1386115175016218</v>
      </c>
      <c r="AW34" s="298">
        <v>53648</v>
      </c>
      <c r="AY34" s="300">
        <f t="shared" si="62"/>
        <v>42278</v>
      </c>
      <c r="AZ34" s="295">
        <v>61.417158683610289</v>
      </c>
      <c r="BA34" s="296">
        <v>3.3407754969045289</v>
      </c>
      <c r="BB34" s="296">
        <v>3.6865232974910396</v>
      </c>
      <c r="BC34" s="296">
        <v>2.11</v>
      </c>
      <c r="BD34" s="296">
        <v>50.58</v>
      </c>
      <c r="BE34" s="296">
        <f t="shared" si="55"/>
        <v>7.027298794395568</v>
      </c>
      <c r="BF34" s="297">
        <f t="shared" si="61"/>
        <v>1.103493276009379</v>
      </c>
      <c r="BG34" s="298">
        <v>55242</v>
      </c>
      <c r="BK34" s="382">
        <f t="shared" si="41"/>
        <v>42278</v>
      </c>
      <c r="BL34" s="302">
        <f t="shared" si="41"/>
        <v>63.150261558784671</v>
      </c>
      <c r="BM34" s="303">
        <f t="shared" si="41"/>
        <v>2.8806174257653208</v>
      </c>
      <c r="BN34" s="303">
        <f t="shared" si="41"/>
        <v>1.9884247889265407</v>
      </c>
      <c r="BO34" s="303">
        <f t="shared" si="41"/>
        <v>17.4659462408822</v>
      </c>
      <c r="BP34" s="303">
        <f t="shared" si="41"/>
        <v>22.177124806157028</v>
      </c>
      <c r="BQ34" s="303">
        <f t="shared" si="41"/>
        <v>4.869042214691861</v>
      </c>
      <c r="BR34" s="304">
        <f t="shared" si="41"/>
        <v>0.69027728956345435</v>
      </c>
      <c r="BS34" s="305">
        <f t="shared" si="41"/>
        <v>87055</v>
      </c>
      <c r="BT34" s="370">
        <f t="shared" si="41"/>
        <v>0</v>
      </c>
      <c r="BU34" s="382">
        <f t="shared" si="41"/>
        <v>42278</v>
      </c>
      <c r="BV34" s="302">
        <f t="shared" si="41"/>
        <v>62.055777738613763</v>
      </c>
      <c r="BW34" s="303">
        <f t="shared" si="41"/>
        <v>3.6457859966262993</v>
      </c>
      <c r="BX34" s="303">
        <f t="shared" si="41"/>
        <v>2.6242140033737003</v>
      </c>
      <c r="BY34" s="303">
        <f t="shared" si="41"/>
        <v>5.19</v>
      </c>
      <c r="BZ34" s="303">
        <f t="shared" si="41"/>
        <v>35.83</v>
      </c>
      <c r="CA34" s="303">
        <f t="shared" si="42"/>
        <v>6.27</v>
      </c>
      <c r="CB34" s="304">
        <f t="shared" si="42"/>
        <v>0.71979375799952849</v>
      </c>
      <c r="CC34" s="305">
        <f t="shared" si="42"/>
        <v>205315</v>
      </c>
      <c r="CD34" s="215">
        <f t="shared" si="23"/>
        <v>0</v>
      </c>
      <c r="CE34" s="306">
        <f t="shared" si="43"/>
        <v>42278</v>
      </c>
      <c r="CF34" s="307">
        <f t="shared" si="43"/>
        <v>63.167371916065633</v>
      </c>
      <c r="CG34" s="308">
        <f t="shared" si="43"/>
        <v>2.5183273813691849</v>
      </c>
      <c r="CH34" s="308">
        <f t="shared" si="43"/>
        <v>1.9274459071493593</v>
      </c>
      <c r="CI34" s="308">
        <f t="shared" si="43"/>
        <v>17.24791879653619</v>
      </c>
      <c r="CJ34" s="308">
        <f t="shared" si="43"/>
        <v>18.333390868986768</v>
      </c>
      <c r="CK34" s="308">
        <f t="shared" si="43"/>
        <v>4.4457732885185441</v>
      </c>
      <c r="CL34" s="309">
        <f t="shared" si="43"/>
        <v>0.76536749010822802</v>
      </c>
      <c r="CM34" s="310">
        <f t="shared" si="43"/>
        <v>88986</v>
      </c>
      <c r="CN34" s="221">
        <f t="shared" si="43"/>
        <v>0</v>
      </c>
      <c r="CO34" s="306">
        <f t="shared" si="43"/>
        <v>42278</v>
      </c>
      <c r="CP34" s="307">
        <f t="shared" si="43"/>
        <v>63.136639829783597</v>
      </c>
      <c r="CQ34" s="308">
        <f t="shared" si="43"/>
        <v>3.0138577752117008</v>
      </c>
      <c r="CR34" s="308">
        <f t="shared" si="43"/>
        <v>2.324378367975366</v>
      </c>
      <c r="CS34" s="308">
        <f t="shared" si="43"/>
        <v>1.9104029639438487</v>
      </c>
      <c r="CT34" s="308">
        <f t="shared" si="43"/>
        <v>53.223226599423839</v>
      </c>
      <c r="CU34" s="308">
        <f t="shared" si="44"/>
        <v>5.3382361431870669</v>
      </c>
      <c r="CV34" s="309">
        <f t="shared" si="44"/>
        <v>0.77123027738496919</v>
      </c>
      <c r="CW34" s="310">
        <f t="shared" si="44"/>
        <v>187056</v>
      </c>
      <c r="CX34" s="223">
        <f t="shared" si="2"/>
        <v>0</v>
      </c>
      <c r="CY34" s="306">
        <f t="shared" si="45"/>
        <v>42278</v>
      </c>
      <c r="CZ34" s="307">
        <f t="shared" si="45"/>
        <v>0</v>
      </c>
      <c r="DA34" s="308">
        <f t="shared" si="45"/>
        <v>0</v>
      </c>
      <c r="DB34" s="308">
        <f t="shared" si="45"/>
        <v>0</v>
      </c>
      <c r="DC34" s="308">
        <f t="shared" si="45"/>
        <v>0</v>
      </c>
      <c r="DD34" s="308">
        <f t="shared" si="45"/>
        <v>0</v>
      </c>
      <c r="DE34" s="308">
        <f t="shared" si="45"/>
        <v>0</v>
      </c>
      <c r="DF34" s="309" t="str">
        <f t="shared" si="45"/>
        <v/>
      </c>
      <c r="DG34" s="310">
        <f t="shared" si="45"/>
        <v>0</v>
      </c>
      <c r="DH34" s="221">
        <f t="shared" si="45"/>
        <v>0</v>
      </c>
      <c r="DI34" s="306">
        <f t="shared" si="45"/>
        <v>42278</v>
      </c>
      <c r="DJ34" s="307">
        <f t="shared" si="45"/>
        <v>0</v>
      </c>
      <c r="DK34" s="308">
        <f t="shared" si="45"/>
        <v>0</v>
      </c>
      <c r="DL34" s="308">
        <f t="shared" si="45"/>
        <v>0</v>
      </c>
      <c r="DM34" s="308">
        <f t="shared" si="45"/>
        <v>0</v>
      </c>
      <c r="DN34" s="308">
        <f t="shared" si="45"/>
        <v>0</v>
      </c>
      <c r="DO34" s="308">
        <f t="shared" si="46"/>
        <v>0</v>
      </c>
      <c r="DP34" s="309" t="str">
        <f t="shared" si="46"/>
        <v/>
      </c>
      <c r="DQ34" s="310">
        <f t="shared" si="46"/>
        <v>0</v>
      </c>
    </row>
    <row r="35" spans="1:121" ht="27" customHeight="1" x14ac:dyDescent="0.35">
      <c r="A35" s="294">
        <v>42309</v>
      </c>
      <c r="B35" s="295">
        <v>63.460782158575235</v>
      </c>
      <c r="C35" s="296">
        <v>2.0281440266344375</v>
      </c>
      <c r="D35" s="296">
        <v>1.9760976444028915</v>
      </c>
      <c r="E35" s="296">
        <v>16.590485029530477</v>
      </c>
      <c r="F35" s="296">
        <v>19.788193510136136</v>
      </c>
      <c r="G35" s="296">
        <f t="shared" si="47"/>
        <v>4.0042416710373292</v>
      </c>
      <c r="H35" s="297">
        <f t="shared" si="56"/>
        <v>0.97433792593225577</v>
      </c>
      <c r="I35" s="298">
        <v>87706</v>
      </c>
      <c r="J35" s="231"/>
      <c r="K35" s="294">
        <v>42309</v>
      </c>
      <c r="L35" s="295">
        <v>63.311595558275407</v>
      </c>
      <c r="M35" s="296">
        <v>2.6888020629017664</v>
      </c>
      <c r="N35" s="296">
        <v>2.313090377483825</v>
      </c>
      <c r="O35" s="296">
        <v>3.5441339993484635</v>
      </c>
      <c r="P35" s="296">
        <v>53.800415897491575</v>
      </c>
      <c r="Q35" s="296">
        <f t="shared" si="48"/>
        <v>5.0018924403855909</v>
      </c>
      <c r="R35" s="297">
        <f t="shared" si="57"/>
        <v>0.86026800164960016</v>
      </c>
      <c r="S35" s="298">
        <v>191187</v>
      </c>
      <c r="U35" s="300">
        <f t="shared" si="49"/>
        <v>42309</v>
      </c>
      <c r="V35" s="295">
        <v>0</v>
      </c>
      <c r="W35" s="296">
        <v>0</v>
      </c>
      <c r="X35" s="296">
        <v>0</v>
      </c>
      <c r="Y35" s="296">
        <v>0</v>
      </c>
      <c r="Z35" s="296">
        <v>0</v>
      </c>
      <c r="AA35" s="296">
        <f t="shared" si="50"/>
        <v>0</v>
      </c>
      <c r="AB35" s="297" t="str">
        <f t="shared" si="58"/>
        <v/>
      </c>
      <c r="AC35" s="298">
        <v>0</v>
      </c>
      <c r="AD35" s="299"/>
      <c r="AE35" s="300">
        <f t="shared" si="51"/>
        <v>42309</v>
      </c>
      <c r="AF35" s="295">
        <v>0</v>
      </c>
      <c r="AG35" s="296">
        <v>0</v>
      </c>
      <c r="AH35" s="296">
        <v>0</v>
      </c>
      <c r="AI35" s="296">
        <v>0</v>
      </c>
      <c r="AJ35" s="296">
        <v>0</v>
      </c>
      <c r="AK35" s="296">
        <f t="shared" si="52"/>
        <v>0</v>
      </c>
      <c r="AL35" s="297" t="str">
        <f t="shared" si="59"/>
        <v/>
      </c>
      <c r="AM35" s="298">
        <v>0</v>
      </c>
      <c r="AO35" s="300">
        <f t="shared" si="53"/>
        <v>42309</v>
      </c>
      <c r="AP35" s="295">
        <v>62.95</v>
      </c>
      <c r="AQ35" s="296">
        <v>2.23</v>
      </c>
      <c r="AR35" s="296">
        <v>2.2000000000000002</v>
      </c>
      <c r="AS35" s="296">
        <v>18.43</v>
      </c>
      <c r="AT35" s="296">
        <v>17.86</v>
      </c>
      <c r="AU35" s="296">
        <f t="shared" si="54"/>
        <v>4.43</v>
      </c>
      <c r="AV35" s="297">
        <f t="shared" si="60"/>
        <v>0.98654708520179379</v>
      </c>
      <c r="AW35" s="298">
        <v>33848</v>
      </c>
      <c r="AY35" s="300">
        <f t="shared" si="62"/>
        <v>42309</v>
      </c>
      <c r="AZ35" s="295">
        <v>62.827165330781199</v>
      </c>
      <c r="BA35" s="296">
        <v>2.5460437851417637</v>
      </c>
      <c r="BB35" s="296">
        <v>2.7633269529848064</v>
      </c>
      <c r="BC35" s="296">
        <v>9.1137368815592197</v>
      </c>
      <c r="BD35" s="296">
        <v>42.057402548725634</v>
      </c>
      <c r="BE35" s="296">
        <f t="shared" si="55"/>
        <v>5.30937073812657</v>
      </c>
      <c r="BF35" s="297">
        <f t="shared" si="61"/>
        <v>1.085341489062783</v>
      </c>
      <c r="BG35" s="298">
        <v>66872</v>
      </c>
      <c r="BK35" s="382">
        <f t="shared" si="41"/>
        <v>42309</v>
      </c>
      <c r="BL35" s="302">
        <f t="shared" si="41"/>
        <v>63.096577208018594</v>
      </c>
      <c r="BM35" s="303">
        <f t="shared" si="41"/>
        <v>3.037263219058687</v>
      </c>
      <c r="BN35" s="303">
        <f t="shared" si="41"/>
        <v>2.066383280069727</v>
      </c>
      <c r="BO35" s="303">
        <f t="shared" si="41"/>
        <v>16.438515942765832</v>
      </c>
      <c r="BP35" s="303">
        <f t="shared" si="41"/>
        <v>23.248091044450899</v>
      </c>
      <c r="BQ35" s="303">
        <f t="shared" si="41"/>
        <v>5.1036464991284145</v>
      </c>
      <c r="BR35" s="304">
        <f t="shared" si="41"/>
        <v>0.68034382634447588</v>
      </c>
      <c r="BS35" s="305">
        <f t="shared" si="41"/>
        <v>110144</v>
      </c>
      <c r="BT35" s="370">
        <f t="shared" si="41"/>
        <v>0</v>
      </c>
      <c r="BU35" s="382">
        <f t="shared" si="41"/>
        <v>42309</v>
      </c>
      <c r="BV35" s="302">
        <f t="shared" si="41"/>
        <v>61.760708345647579</v>
      </c>
      <c r="BW35" s="303">
        <f t="shared" si="41"/>
        <v>3.7843752472321373</v>
      </c>
      <c r="BX35" s="303">
        <f t="shared" si="41"/>
        <v>2.9197463796121585</v>
      </c>
      <c r="BY35" s="303">
        <f t="shared" si="41"/>
        <v>5.3435397777335645</v>
      </c>
      <c r="BZ35" s="303">
        <f t="shared" si="41"/>
        <v>35.747815137992781</v>
      </c>
      <c r="CA35" s="303">
        <f t="shared" si="42"/>
        <v>6.7041216268442962</v>
      </c>
      <c r="CB35" s="304">
        <f t="shared" si="42"/>
        <v>0.77152665601743342</v>
      </c>
      <c r="CC35" s="305">
        <f t="shared" si="42"/>
        <v>219935</v>
      </c>
      <c r="CD35" s="215">
        <f t="shared" si="23"/>
        <v>0</v>
      </c>
      <c r="CE35" s="306">
        <f t="shared" si="43"/>
        <v>42309</v>
      </c>
      <c r="CF35" s="307">
        <f t="shared" si="43"/>
        <v>63.460782158575235</v>
      </c>
      <c r="CG35" s="308">
        <f t="shared" si="43"/>
        <v>2.0281440266344375</v>
      </c>
      <c r="CH35" s="308">
        <f t="shared" si="43"/>
        <v>1.9760976444028915</v>
      </c>
      <c r="CI35" s="308">
        <f t="shared" si="43"/>
        <v>16.590485029530477</v>
      </c>
      <c r="CJ35" s="308">
        <f t="shared" si="43"/>
        <v>19.788193510136136</v>
      </c>
      <c r="CK35" s="308">
        <f t="shared" si="43"/>
        <v>4.0042416710373292</v>
      </c>
      <c r="CL35" s="309">
        <f t="shared" si="43"/>
        <v>0.97433792593225577</v>
      </c>
      <c r="CM35" s="310">
        <f t="shared" si="43"/>
        <v>87706</v>
      </c>
      <c r="CN35" s="221">
        <f t="shared" si="43"/>
        <v>0</v>
      </c>
      <c r="CO35" s="306">
        <f t="shared" si="43"/>
        <v>42309</v>
      </c>
      <c r="CP35" s="307">
        <f t="shared" si="43"/>
        <v>63.311595558275407</v>
      </c>
      <c r="CQ35" s="308">
        <f t="shared" si="43"/>
        <v>2.6888020629017664</v>
      </c>
      <c r="CR35" s="308">
        <f t="shared" si="43"/>
        <v>2.313090377483825</v>
      </c>
      <c r="CS35" s="308">
        <f t="shared" si="43"/>
        <v>3.5441339993484635</v>
      </c>
      <c r="CT35" s="308">
        <f t="shared" si="43"/>
        <v>53.800415897491575</v>
      </c>
      <c r="CU35" s="308">
        <f t="shared" si="44"/>
        <v>5.0018924403855909</v>
      </c>
      <c r="CV35" s="309">
        <f t="shared" si="44"/>
        <v>0.86026800164960016</v>
      </c>
      <c r="CW35" s="310">
        <f t="shared" si="44"/>
        <v>191187</v>
      </c>
      <c r="CX35" s="223">
        <f t="shared" si="2"/>
        <v>0</v>
      </c>
      <c r="CY35" s="306">
        <f t="shared" si="45"/>
        <v>42309</v>
      </c>
      <c r="CZ35" s="307">
        <f t="shared" si="45"/>
        <v>0</v>
      </c>
      <c r="DA35" s="308">
        <f t="shared" si="45"/>
        <v>0</v>
      </c>
      <c r="DB35" s="308">
        <f t="shared" si="45"/>
        <v>0</v>
      </c>
      <c r="DC35" s="308">
        <f t="shared" si="45"/>
        <v>0</v>
      </c>
      <c r="DD35" s="308">
        <f t="shared" si="45"/>
        <v>0</v>
      </c>
      <c r="DE35" s="308">
        <f t="shared" si="45"/>
        <v>0</v>
      </c>
      <c r="DF35" s="309" t="str">
        <f t="shared" si="45"/>
        <v/>
      </c>
      <c r="DG35" s="310">
        <f t="shared" si="45"/>
        <v>0</v>
      </c>
      <c r="DH35" s="221">
        <f t="shared" si="45"/>
        <v>0</v>
      </c>
      <c r="DI35" s="306">
        <f t="shared" si="45"/>
        <v>42309</v>
      </c>
      <c r="DJ35" s="307">
        <f t="shared" si="45"/>
        <v>0</v>
      </c>
      <c r="DK35" s="308">
        <f t="shared" si="45"/>
        <v>0</v>
      </c>
      <c r="DL35" s="308">
        <f t="shared" si="45"/>
        <v>0</v>
      </c>
      <c r="DM35" s="308">
        <f t="shared" si="45"/>
        <v>0</v>
      </c>
      <c r="DN35" s="308">
        <f t="shared" si="45"/>
        <v>0</v>
      </c>
      <c r="DO35" s="308">
        <f t="shared" si="46"/>
        <v>0</v>
      </c>
      <c r="DP35" s="309" t="str">
        <f t="shared" si="46"/>
        <v/>
      </c>
      <c r="DQ35" s="310">
        <f t="shared" si="46"/>
        <v>0</v>
      </c>
    </row>
    <row r="36" spans="1:121" ht="27" customHeight="1" x14ac:dyDescent="0.35">
      <c r="A36" s="294">
        <v>42339</v>
      </c>
      <c r="B36" s="295">
        <v>62.898171482633657</v>
      </c>
      <c r="C36" s="296">
        <v>2.9136009108110712</v>
      </c>
      <c r="D36" s="296">
        <v>2.1456042141047429</v>
      </c>
      <c r="E36" s="296">
        <v>16.422354639043007</v>
      </c>
      <c r="F36" s="296">
        <v>18.262671338314998</v>
      </c>
      <c r="G36" s="296">
        <f t="shared" si="47"/>
        <v>5.0592051249158141</v>
      </c>
      <c r="H36" s="297">
        <f t="shared" si="56"/>
        <v>0.73640978287155401</v>
      </c>
      <c r="I36" s="298">
        <v>62362</v>
      </c>
      <c r="J36" s="231"/>
      <c r="K36" s="294">
        <v>42339</v>
      </c>
      <c r="L36" s="295">
        <v>62.862013767329969</v>
      </c>
      <c r="M36" s="296">
        <v>2.7882025150613727</v>
      </c>
      <c r="N36" s="296">
        <v>2.4341454482973401</v>
      </c>
      <c r="O36" s="296">
        <v>3.6339323440956428</v>
      </c>
      <c r="P36" s="296">
        <v>55.021871597941988</v>
      </c>
      <c r="Q36" s="296">
        <f t="shared" si="48"/>
        <v>5.2223479633587129</v>
      </c>
      <c r="R36" s="297">
        <f t="shared" si="57"/>
        <v>0.87301601485133185</v>
      </c>
      <c r="S36" s="298">
        <v>186238</v>
      </c>
      <c r="U36" s="300">
        <f t="shared" si="49"/>
        <v>42339</v>
      </c>
      <c r="V36" s="295">
        <v>0</v>
      </c>
      <c r="W36" s="296">
        <v>0</v>
      </c>
      <c r="X36" s="296">
        <v>0</v>
      </c>
      <c r="Y36" s="296">
        <v>0</v>
      </c>
      <c r="Z36" s="296">
        <v>0</v>
      </c>
      <c r="AA36" s="296">
        <f t="shared" si="50"/>
        <v>0</v>
      </c>
      <c r="AB36" s="297" t="str">
        <f t="shared" si="58"/>
        <v/>
      </c>
      <c r="AC36" s="298">
        <v>0</v>
      </c>
      <c r="AD36" s="299"/>
      <c r="AE36" s="300">
        <f t="shared" si="51"/>
        <v>42339</v>
      </c>
      <c r="AF36" s="295">
        <v>0</v>
      </c>
      <c r="AG36" s="296">
        <v>0</v>
      </c>
      <c r="AH36" s="296">
        <v>0</v>
      </c>
      <c r="AI36" s="296">
        <v>0</v>
      </c>
      <c r="AJ36" s="296">
        <v>0</v>
      </c>
      <c r="AK36" s="296">
        <f t="shared" si="52"/>
        <v>0</v>
      </c>
      <c r="AL36" s="297" t="str">
        <f t="shared" si="59"/>
        <v/>
      </c>
      <c r="AM36" s="298">
        <v>0</v>
      </c>
      <c r="AO36" s="300">
        <f t="shared" si="53"/>
        <v>42339</v>
      </c>
      <c r="AP36" s="295">
        <v>63.15</v>
      </c>
      <c r="AQ36" s="296">
        <v>2.4500000000000002</v>
      </c>
      <c r="AR36" s="296">
        <v>2.34</v>
      </c>
      <c r="AS36" s="296">
        <v>16.829999999999998</v>
      </c>
      <c r="AT36" s="296">
        <v>19.329999999999998</v>
      </c>
      <c r="AU36" s="296">
        <f t="shared" si="54"/>
        <v>4.79</v>
      </c>
      <c r="AV36" s="297">
        <f t="shared" si="60"/>
        <v>0.95510204081632644</v>
      </c>
      <c r="AW36" s="298">
        <v>41370</v>
      </c>
      <c r="AY36" s="300">
        <f t="shared" si="62"/>
        <v>42339</v>
      </c>
      <c r="AZ36" s="295">
        <v>62.68</v>
      </c>
      <c r="BA36" s="296">
        <v>2.93</v>
      </c>
      <c r="BB36" s="296">
        <v>2.1800000000000002</v>
      </c>
      <c r="BC36" s="296">
        <v>0</v>
      </c>
      <c r="BD36" s="296">
        <v>0</v>
      </c>
      <c r="BE36" s="296">
        <f t="shared" si="55"/>
        <v>5.1100000000000003</v>
      </c>
      <c r="BF36" s="297">
        <f t="shared" si="61"/>
        <v>0.74402730375426618</v>
      </c>
      <c r="BG36" s="298">
        <v>49045</v>
      </c>
      <c r="BK36" s="382">
        <f t="shared" si="41"/>
        <v>42339</v>
      </c>
      <c r="BL36" s="302">
        <f t="shared" si="41"/>
        <v>63.295179552486999</v>
      </c>
      <c r="BM36" s="303">
        <f t="shared" si="41"/>
        <v>2.6928530532342601</v>
      </c>
      <c r="BN36" s="303">
        <f t="shared" si="41"/>
        <v>2.0194756562190839</v>
      </c>
      <c r="BO36" s="303">
        <f t="shared" si="41"/>
        <v>17.853282674132231</v>
      </c>
      <c r="BP36" s="303">
        <f t="shared" si="41"/>
        <v>23.104816027111795</v>
      </c>
      <c r="BQ36" s="303">
        <f t="shared" si="41"/>
        <v>4.7123287094533435</v>
      </c>
      <c r="BR36" s="304">
        <f t="shared" si="41"/>
        <v>0.74993904839834691</v>
      </c>
      <c r="BS36" s="305">
        <f t="shared" si="41"/>
        <v>95014</v>
      </c>
      <c r="BT36" s="370">
        <f t="shared" si="41"/>
        <v>0</v>
      </c>
      <c r="BU36" s="382">
        <f t="shared" si="41"/>
        <v>42339</v>
      </c>
      <c r="BV36" s="302">
        <f t="shared" si="41"/>
        <v>62.314453457290831</v>
      </c>
      <c r="BW36" s="303">
        <f t="shared" si="41"/>
        <v>3.7218006555919771</v>
      </c>
      <c r="BX36" s="303">
        <f t="shared" si="41"/>
        <v>2.3980918693013811</v>
      </c>
      <c r="BY36" s="303">
        <f t="shared" si="41"/>
        <v>5.4959889155666071</v>
      </c>
      <c r="BZ36" s="303">
        <f t="shared" si="41"/>
        <v>36.52652339783436</v>
      </c>
      <c r="CA36" s="303">
        <f t="shared" si="42"/>
        <v>6.1198925248933582</v>
      </c>
      <c r="CB36" s="304">
        <f t="shared" si="42"/>
        <v>0.64433646270072698</v>
      </c>
      <c r="CC36" s="305">
        <f t="shared" si="42"/>
        <v>161991</v>
      </c>
      <c r="CD36" s="215">
        <f t="shared" si="23"/>
        <v>0</v>
      </c>
      <c r="CE36" s="306">
        <f t="shared" si="43"/>
        <v>42339</v>
      </c>
      <c r="CF36" s="307">
        <f t="shared" si="43"/>
        <v>62.898171482633657</v>
      </c>
      <c r="CG36" s="308">
        <f t="shared" si="43"/>
        <v>2.9136009108110712</v>
      </c>
      <c r="CH36" s="308">
        <f t="shared" si="43"/>
        <v>2.1456042141047429</v>
      </c>
      <c r="CI36" s="308">
        <f t="shared" si="43"/>
        <v>16.422354639043007</v>
      </c>
      <c r="CJ36" s="308">
        <f t="shared" si="43"/>
        <v>18.262671338314998</v>
      </c>
      <c r="CK36" s="308">
        <f t="shared" si="43"/>
        <v>5.0592051249158141</v>
      </c>
      <c r="CL36" s="309">
        <f t="shared" si="43"/>
        <v>0.73640978287155401</v>
      </c>
      <c r="CM36" s="310">
        <f t="shared" si="43"/>
        <v>62362</v>
      </c>
      <c r="CN36" s="221">
        <f t="shared" si="43"/>
        <v>0</v>
      </c>
      <c r="CO36" s="306">
        <f t="shared" si="43"/>
        <v>42339</v>
      </c>
      <c r="CP36" s="307">
        <f t="shared" si="43"/>
        <v>62.862013767329969</v>
      </c>
      <c r="CQ36" s="308">
        <f t="shared" si="43"/>
        <v>2.7882025150613727</v>
      </c>
      <c r="CR36" s="308">
        <f t="shared" si="43"/>
        <v>2.4341454482973401</v>
      </c>
      <c r="CS36" s="308">
        <f t="shared" si="43"/>
        <v>3.6339323440956428</v>
      </c>
      <c r="CT36" s="308">
        <f t="shared" si="43"/>
        <v>55.021871597941988</v>
      </c>
      <c r="CU36" s="308">
        <f t="shared" si="44"/>
        <v>5.2223479633587129</v>
      </c>
      <c r="CV36" s="309">
        <f t="shared" si="44"/>
        <v>0.87301601485133185</v>
      </c>
      <c r="CW36" s="310">
        <f t="shared" si="44"/>
        <v>186238</v>
      </c>
      <c r="CX36" s="223">
        <f t="shared" si="2"/>
        <v>0</v>
      </c>
      <c r="CY36" s="306">
        <f t="shared" si="45"/>
        <v>42339</v>
      </c>
      <c r="CZ36" s="307">
        <f t="shared" si="45"/>
        <v>0</v>
      </c>
      <c r="DA36" s="308">
        <f t="shared" si="45"/>
        <v>0</v>
      </c>
      <c r="DB36" s="308">
        <f t="shared" si="45"/>
        <v>0</v>
      </c>
      <c r="DC36" s="308">
        <f t="shared" si="45"/>
        <v>0</v>
      </c>
      <c r="DD36" s="308">
        <f t="shared" si="45"/>
        <v>0</v>
      </c>
      <c r="DE36" s="308">
        <f t="shared" si="45"/>
        <v>0</v>
      </c>
      <c r="DF36" s="309" t="str">
        <f t="shared" si="45"/>
        <v/>
      </c>
      <c r="DG36" s="310">
        <f t="shared" si="45"/>
        <v>0</v>
      </c>
      <c r="DH36" s="221">
        <f t="shared" si="45"/>
        <v>0</v>
      </c>
      <c r="DI36" s="306">
        <f t="shared" si="45"/>
        <v>42339</v>
      </c>
      <c r="DJ36" s="307">
        <f t="shared" si="45"/>
        <v>0</v>
      </c>
      <c r="DK36" s="308">
        <f t="shared" si="45"/>
        <v>0</v>
      </c>
      <c r="DL36" s="308">
        <f t="shared" si="45"/>
        <v>0</v>
      </c>
      <c r="DM36" s="308">
        <f t="shared" si="45"/>
        <v>0</v>
      </c>
      <c r="DN36" s="308">
        <f t="shared" si="45"/>
        <v>0</v>
      </c>
      <c r="DO36" s="308">
        <f t="shared" si="46"/>
        <v>0</v>
      </c>
      <c r="DP36" s="309" t="str">
        <f t="shared" si="46"/>
        <v/>
      </c>
      <c r="DQ36" s="310">
        <f t="shared" si="46"/>
        <v>0</v>
      </c>
    </row>
    <row r="37" spans="1:121" ht="27" customHeight="1" x14ac:dyDescent="0.35">
      <c r="A37" s="294">
        <v>42370</v>
      </c>
      <c r="B37" s="295">
        <v>62.821159353631991</v>
      </c>
      <c r="C37" s="296">
        <v>3.2424539294146508</v>
      </c>
      <c r="D37" s="296">
        <v>1.811867353509337</v>
      </c>
      <c r="E37" s="296">
        <v>14.502250942875541</v>
      </c>
      <c r="F37" s="296">
        <v>19.950323797258758</v>
      </c>
      <c r="G37" s="296">
        <f t="shared" si="47"/>
        <v>5.0543212829239881</v>
      </c>
      <c r="H37" s="297">
        <f t="shared" si="56"/>
        <v>0.55879509561341012</v>
      </c>
      <c r="I37" s="298">
        <v>65226</v>
      </c>
      <c r="J37" s="231"/>
      <c r="K37" s="294">
        <v>42370</v>
      </c>
      <c r="L37" s="295">
        <v>63.108440993607523</v>
      </c>
      <c r="M37" s="296">
        <v>2.6034037284606479</v>
      </c>
      <c r="N37" s="296">
        <v>2.3583784796209271</v>
      </c>
      <c r="O37" s="296">
        <v>3.5262709259237188</v>
      </c>
      <c r="P37" s="296">
        <v>55.770291979934946</v>
      </c>
      <c r="Q37" s="296">
        <f t="shared" si="48"/>
        <v>4.9617822080815746</v>
      </c>
      <c r="R37" s="297">
        <f t="shared" si="57"/>
        <v>0.90588273107198769</v>
      </c>
      <c r="S37" s="298">
        <v>205554</v>
      </c>
      <c r="U37" s="300">
        <f t="shared" si="49"/>
        <v>42370</v>
      </c>
      <c r="V37" s="295">
        <v>0</v>
      </c>
      <c r="W37" s="296">
        <v>0</v>
      </c>
      <c r="X37" s="296">
        <v>0</v>
      </c>
      <c r="Y37" s="296">
        <v>0</v>
      </c>
      <c r="Z37" s="296">
        <v>0</v>
      </c>
      <c r="AA37" s="296">
        <f t="shared" si="50"/>
        <v>0</v>
      </c>
      <c r="AB37" s="297" t="str">
        <f t="shared" si="58"/>
        <v/>
      </c>
      <c r="AC37" s="298">
        <v>0</v>
      </c>
      <c r="AD37" s="299"/>
      <c r="AE37" s="300">
        <f t="shared" si="51"/>
        <v>42370</v>
      </c>
      <c r="AF37" s="295">
        <v>0</v>
      </c>
      <c r="AG37" s="296">
        <v>0</v>
      </c>
      <c r="AH37" s="296">
        <v>0</v>
      </c>
      <c r="AI37" s="296">
        <v>0</v>
      </c>
      <c r="AJ37" s="296">
        <v>0</v>
      </c>
      <c r="AK37" s="296">
        <f t="shared" si="52"/>
        <v>0</v>
      </c>
      <c r="AL37" s="297" t="str">
        <f t="shared" si="59"/>
        <v/>
      </c>
      <c r="AM37" s="298">
        <v>0</v>
      </c>
      <c r="AO37" s="300">
        <f t="shared" si="53"/>
        <v>42370</v>
      </c>
      <c r="AP37" s="295">
        <v>63.23</v>
      </c>
      <c r="AQ37" s="296">
        <v>2.3199999999999998</v>
      </c>
      <c r="AR37" s="296">
        <v>2.1800000000000002</v>
      </c>
      <c r="AS37" s="296">
        <v>17.8</v>
      </c>
      <c r="AT37" s="296">
        <v>17</v>
      </c>
      <c r="AU37" s="296">
        <f t="shared" si="54"/>
        <v>4.5</v>
      </c>
      <c r="AV37" s="297">
        <f t="shared" si="60"/>
        <v>0.93965517241379326</v>
      </c>
      <c r="AW37" s="298">
        <v>30034</v>
      </c>
      <c r="AY37" s="300">
        <f t="shared" si="62"/>
        <v>42370</v>
      </c>
      <c r="AZ37" s="295">
        <v>62.85</v>
      </c>
      <c r="BA37" s="296">
        <v>2.56</v>
      </c>
      <c r="BB37" s="296">
        <v>2.04</v>
      </c>
      <c r="BC37" s="296">
        <v>0</v>
      </c>
      <c r="BD37" s="296">
        <v>0</v>
      </c>
      <c r="BE37" s="296">
        <f t="shared" si="55"/>
        <v>4.5999999999999996</v>
      </c>
      <c r="BF37" s="297">
        <f t="shared" si="61"/>
        <v>0.796875</v>
      </c>
      <c r="BG37" s="298">
        <v>33023</v>
      </c>
      <c r="BK37" s="382">
        <f t="shared" si="41"/>
        <v>42370</v>
      </c>
      <c r="BL37" s="302">
        <f t="shared" si="41"/>
        <v>63.4653235772927</v>
      </c>
      <c r="BM37" s="303">
        <f t="shared" si="41"/>
        <v>2.5856706986188667</v>
      </c>
      <c r="BN37" s="303">
        <f t="shared" si="41"/>
        <v>1.8950336968508761</v>
      </c>
      <c r="BO37" s="303">
        <f t="shared" si="41"/>
        <v>17.859410086298947</v>
      </c>
      <c r="BP37" s="303">
        <f t="shared" si="41"/>
        <v>21.367544768673305</v>
      </c>
      <c r="BQ37" s="303">
        <f t="shared" si="41"/>
        <v>4.4807043954697425</v>
      </c>
      <c r="BR37" s="304">
        <f t="shared" si="41"/>
        <v>0.73289831449267939</v>
      </c>
      <c r="BS37" s="305">
        <f t="shared" si="41"/>
        <v>114974</v>
      </c>
      <c r="BT37" s="370">
        <f t="shared" si="41"/>
        <v>0</v>
      </c>
      <c r="BU37" s="382">
        <f t="shared" si="41"/>
        <v>42370</v>
      </c>
      <c r="BV37" s="302">
        <f t="shared" si="41"/>
        <v>62.650488875511073</v>
      </c>
      <c r="BW37" s="303">
        <f t="shared" si="41"/>
        <v>3.3105804299295158</v>
      </c>
      <c r="BX37" s="303">
        <f t="shared" si="41"/>
        <v>2.330518724759826</v>
      </c>
      <c r="BY37" s="303">
        <f t="shared" si="41"/>
        <v>5.4802769739561805</v>
      </c>
      <c r="BZ37" s="303">
        <f t="shared" si="41"/>
        <v>36.913398098387759</v>
      </c>
      <c r="CA37" s="303">
        <f t="shared" si="42"/>
        <v>5.6410991546893419</v>
      </c>
      <c r="CB37" s="304">
        <f t="shared" si="42"/>
        <v>0.70396076279875919</v>
      </c>
      <c r="CC37" s="305">
        <f t="shared" si="42"/>
        <v>199335</v>
      </c>
      <c r="CD37" s="215">
        <f t="shared" si="23"/>
        <v>0</v>
      </c>
      <c r="CE37" s="306">
        <f t="shared" si="43"/>
        <v>42370</v>
      </c>
      <c r="CF37" s="307">
        <f t="shared" si="43"/>
        <v>62.821159353631991</v>
      </c>
      <c r="CG37" s="308">
        <f t="shared" si="43"/>
        <v>3.2424539294146508</v>
      </c>
      <c r="CH37" s="308">
        <f t="shared" si="43"/>
        <v>1.811867353509337</v>
      </c>
      <c r="CI37" s="308">
        <f t="shared" si="43"/>
        <v>14.502250942875541</v>
      </c>
      <c r="CJ37" s="308">
        <f t="shared" si="43"/>
        <v>19.950323797258758</v>
      </c>
      <c r="CK37" s="308">
        <f t="shared" si="43"/>
        <v>5.0543212829239881</v>
      </c>
      <c r="CL37" s="309">
        <f t="shared" si="43"/>
        <v>0.55879509561341012</v>
      </c>
      <c r="CM37" s="310">
        <f t="shared" si="43"/>
        <v>65226</v>
      </c>
      <c r="CN37" s="221">
        <f t="shared" si="43"/>
        <v>0</v>
      </c>
      <c r="CO37" s="306">
        <f t="shared" si="43"/>
        <v>42370</v>
      </c>
      <c r="CP37" s="307">
        <f t="shared" si="43"/>
        <v>63.108440993607523</v>
      </c>
      <c r="CQ37" s="308">
        <f t="shared" si="43"/>
        <v>2.6034037284606479</v>
      </c>
      <c r="CR37" s="308">
        <f t="shared" si="43"/>
        <v>2.3583784796209271</v>
      </c>
      <c r="CS37" s="308">
        <f t="shared" si="43"/>
        <v>3.5262709259237188</v>
      </c>
      <c r="CT37" s="308">
        <f t="shared" si="43"/>
        <v>55.770291979934946</v>
      </c>
      <c r="CU37" s="308">
        <f t="shared" si="44"/>
        <v>4.9617822080815746</v>
      </c>
      <c r="CV37" s="309">
        <f t="shared" si="44"/>
        <v>0.90588273107198769</v>
      </c>
      <c r="CW37" s="310">
        <f t="shared" si="44"/>
        <v>205554</v>
      </c>
      <c r="CX37" s="223">
        <f t="shared" si="2"/>
        <v>0</v>
      </c>
      <c r="CY37" s="306">
        <f t="shared" si="45"/>
        <v>42370</v>
      </c>
      <c r="CZ37" s="307">
        <f t="shared" si="45"/>
        <v>0</v>
      </c>
      <c r="DA37" s="308">
        <f t="shared" si="45"/>
        <v>0</v>
      </c>
      <c r="DB37" s="308">
        <f t="shared" si="45"/>
        <v>0</v>
      </c>
      <c r="DC37" s="308">
        <f t="shared" si="45"/>
        <v>0</v>
      </c>
      <c r="DD37" s="308">
        <f t="shared" si="45"/>
        <v>0</v>
      </c>
      <c r="DE37" s="308">
        <f t="shared" si="45"/>
        <v>0</v>
      </c>
      <c r="DF37" s="309" t="str">
        <f t="shared" si="45"/>
        <v/>
      </c>
      <c r="DG37" s="310">
        <f t="shared" si="45"/>
        <v>0</v>
      </c>
      <c r="DH37" s="221">
        <f t="shared" si="45"/>
        <v>0</v>
      </c>
      <c r="DI37" s="306">
        <f t="shared" si="45"/>
        <v>42370</v>
      </c>
      <c r="DJ37" s="307">
        <f t="shared" si="45"/>
        <v>0</v>
      </c>
      <c r="DK37" s="308">
        <f t="shared" si="45"/>
        <v>0</v>
      </c>
      <c r="DL37" s="308">
        <f t="shared" si="45"/>
        <v>0</v>
      </c>
      <c r="DM37" s="308">
        <f t="shared" si="45"/>
        <v>0</v>
      </c>
      <c r="DN37" s="308">
        <f t="shared" si="45"/>
        <v>0</v>
      </c>
      <c r="DO37" s="308">
        <f t="shared" si="46"/>
        <v>0</v>
      </c>
      <c r="DP37" s="309" t="str">
        <f t="shared" si="46"/>
        <v/>
      </c>
      <c r="DQ37" s="310">
        <f t="shared" si="46"/>
        <v>0</v>
      </c>
    </row>
    <row r="38" spans="1:121" ht="27" customHeight="1" x14ac:dyDescent="0.35">
      <c r="A38" s="294">
        <v>42401</v>
      </c>
      <c r="B38" s="295">
        <v>63.229078085708302</v>
      </c>
      <c r="C38" s="296">
        <v>2.3743791911148362</v>
      </c>
      <c r="D38" s="296">
        <v>1.8842366932103938</v>
      </c>
      <c r="E38" s="296">
        <v>14.668054143964795</v>
      </c>
      <c r="F38" s="296">
        <v>20.56748179484493</v>
      </c>
      <c r="G38" s="296">
        <f t="shared" si="47"/>
        <v>4.2586158843252298</v>
      </c>
      <c r="H38" s="297">
        <f t="shared" si="56"/>
        <v>0.79357025207321363</v>
      </c>
      <c r="I38" s="298">
        <v>76352</v>
      </c>
      <c r="J38" s="231"/>
      <c r="K38" s="294">
        <v>42401</v>
      </c>
      <c r="L38" s="295">
        <v>62.990456413749371</v>
      </c>
      <c r="M38" s="296">
        <v>2.5174155931088746</v>
      </c>
      <c r="N38" s="296">
        <v>2.6209543997275495</v>
      </c>
      <c r="O38" s="296">
        <v>1.8496647319709654</v>
      </c>
      <c r="P38" s="296">
        <v>60.443400168275751</v>
      </c>
      <c r="Q38" s="296">
        <f t="shared" si="48"/>
        <v>5.1383699928364237</v>
      </c>
      <c r="R38" s="297">
        <f t="shared" si="57"/>
        <v>1.0411290082186271</v>
      </c>
      <c r="S38" s="298">
        <v>170306</v>
      </c>
      <c r="U38" s="300">
        <f t="shared" si="49"/>
        <v>42401</v>
      </c>
      <c r="V38" s="295">
        <v>0</v>
      </c>
      <c r="W38" s="296">
        <v>0</v>
      </c>
      <c r="X38" s="296">
        <v>0</v>
      </c>
      <c r="Y38" s="296">
        <v>0</v>
      </c>
      <c r="Z38" s="296">
        <v>0</v>
      </c>
      <c r="AA38" s="296">
        <f t="shared" si="50"/>
        <v>0</v>
      </c>
      <c r="AB38" s="297" t="str">
        <f t="shared" si="58"/>
        <v/>
      </c>
      <c r="AC38" s="298">
        <v>0</v>
      </c>
      <c r="AD38" s="299"/>
      <c r="AE38" s="300">
        <f t="shared" si="51"/>
        <v>42401</v>
      </c>
      <c r="AF38" s="295">
        <v>0</v>
      </c>
      <c r="AG38" s="296">
        <v>0</v>
      </c>
      <c r="AH38" s="296">
        <v>0</v>
      </c>
      <c r="AI38" s="296">
        <v>0</v>
      </c>
      <c r="AJ38" s="296">
        <v>0</v>
      </c>
      <c r="AK38" s="296">
        <f t="shared" si="52"/>
        <v>0</v>
      </c>
      <c r="AL38" s="297" t="str">
        <f t="shared" si="59"/>
        <v/>
      </c>
      <c r="AM38" s="298">
        <v>0</v>
      </c>
      <c r="AO38" s="300">
        <f t="shared" si="53"/>
        <v>42401</v>
      </c>
      <c r="AP38" s="295">
        <v>63.758728842595765</v>
      </c>
      <c r="AQ38" s="296">
        <v>1.671138216953334</v>
      </c>
      <c r="AR38" s="296">
        <v>2.0528883711368464</v>
      </c>
      <c r="AS38" s="296">
        <v>20.109761529500446</v>
      </c>
      <c r="AT38" s="296">
        <v>17.751010758582883</v>
      </c>
      <c r="AU38" s="296">
        <f t="shared" si="54"/>
        <v>3.7240265880901804</v>
      </c>
      <c r="AV38" s="297">
        <f t="shared" si="60"/>
        <v>1.2284372114231725</v>
      </c>
      <c r="AW38" s="298">
        <v>29186</v>
      </c>
      <c r="AY38" s="300">
        <f t="shared" si="62"/>
        <v>42401</v>
      </c>
      <c r="AZ38" s="295">
        <v>63.23</v>
      </c>
      <c r="BA38" s="296">
        <v>2.0699999999999998</v>
      </c>
      <c r="BB38" s="296">
        <v>2.2000000000000002</v>
      </c>
      <c r="BC38" s="296">
        <v>0</v>
      </c>
      <c r="BD38" s="296">
        <v>0</v>
      </c>
      <c r="BE38" s="296">
        <f t="shared" si="55"/>
        <v>4.2699999999999996</v>
      </c>
      <c r="BF38" s="297">
        <f t="shared" si="61"/>
        <v>1.06280193236715</v>
      </c>
      <c r="BG38" s="298">
        <v>25841</v>
      </c>
      <c r="BK38" s="382">
        <f t="shared" si="41"/>
        <v>42401</v>
      </c>
      <c r="BL38" s="302">
        <f t="shared" si="41"/>
        <v>63.154281273880983</v>
      </c>
      <c r="BM38" s="303">
        <f t="shared" si="41"/>
        <v>2.6854451628414173</v>
      </c>
      <c r="BN38" s="303">
        <f t="shared" si="41"/>
        <v>2.1184929119119378</v>
      </c>
      <c r="BO38" s="303">
        <f t="shared" si="41"/>
        <v>17.789037548405933</v>
      </c>
      <c r="BP38" s="303">
        <f t="shared" si="41"/>
        <v>18.74366949159819</v>
      </c>
      <c r="BQ38" s="303">
        <f t="shared" si="41"/>
        <v>4.8039380747533551</v>
      </c>
      <c r="BR38" s="304">
        <f t="shared" si="41"/>
        <v>0.78887960224456855</v>
      </c>
      <c r="BS38" s="305">
        <f t="shared" si="41"/>
        <v>116463</v>
      </c>
      <c r="BT38" s="370">
        <f t="shared" si="41"/>
        <v>0</v>
      </c>
      <c r="BU38" s="382">
        <f t="shared" si="41"/>
        <v>42401</v>
      </c>
      <c r="BV38" s="302">
        <f t="shared" si="41"/>
        <v>62.718459573937956</v>
      </c>
      <c r="BW38" s="303">
        <f t="shared" si="41"/>
        <v>3.3004438769154105</v>
      </c>
      <c r="BX38" s="303">
        <f t="shared" si="41"/>
        <v>2.2567362651052698</v>
      </c>
      <c r="BY38" s="303">
        <f t="shared" si="41"/>
        <v>5.41</v>
      </c>
      <c r="BZ38" s="303">
        <f t="shared" ref="BZ38:BZ55" si="63">BD17</f>
        <v>37.049999999999997</v>
      </c>
      <c r="CA38" s="303">
        <f t="shared" si="42"/>
        <v>5.5571801420206803</v>
      </c>
      <c r="CB38" s="304">
        <f t="shared" si="42"/>
        <v>0.68376750196837521</v>
      </c>
      <c r="CC38" s="305">
        <f t="shared" si="42"/>
        <v>160540</v>
      </c>
      <c r="CD38" s="215">
        <f t="shared" si="23"/>
        <v>0</v>
      </c>
      <c r="CE38" s="306">
        <f t="shared" si="43"/>
        <v>42401</v>
      </c>
      <c r="CF38" s="307">
        <f t="shared" si="43"/>
        <v>63.229078085708302</v>
      </c>
      <c r="CG38" s="308">
        <f t="shared" si="43"/>
        <v>2.3743791911148362</v>
      </c>
      <c r="CH38" s="308">
        <f t="shared" si="43"/>
        <v>1.8842366932103938</v>
      </c>
      <c r="CI38" s="308">
        <f t="shared" si="43"/>
        <v>14.668054143964795</v>
      </c>
      <c r="CJ38" s="308">
        <f t="shared" si="43"/>
        <v>20.56748179484493</v>
      </c>
      <c r="CK38" s="308">
        <f t="shared" si="43"/>
        <v>4.2586158843252298</v>
      </c>
      <c r="CL38" s="309">
        <f t="shared" si="43"/>
        <v>0.79357025207321363</v>
      </c>
      <c r="CM38" s="310">
        <f t="shared" si="43"/>
        <v>76352</v>
      </c>
      <c r="CN38" s="221">
        <f t="shared" si="43"/>
        <v>0</v>
      </c>
      <c r="CO38" s="306">
        <f t="shared" si="43"/>
        <v>42401</v>
      </c>
      <c r="CP38" s="307">
        <f t="shared" si="43"/>
        <v>62.990456413749371</v>
      </c>
      <c r="CQ38" s="308">
        <f t="shared" si="43"/>
        <v>2.5174155931088746</v>
      </c>
      <c r="CR38" s="308">
        <f t="shared" si="43"/>
        <v>2.6209543997275495</v>
      </c>
      <c r="CS38" s="308">
        <f t="shared" si="43"/>
        <v>1.8496647319709654</v>
      </c>
      <c r="CT38" s="308">
        <f t="shared" ref="CT38:CT55" si="64">P38</f>
        <v>60.443400168275751</v>
      </c>
      <c r="CU38" s="308">
        <f t="shared" si="44"/>
        <v>5.1383699928364237</v>
      </c>
      <c r="CV38" s="309">
        <f t="shared" si="44"/>
        <v>1.0411290082186271</v>
      </c>
      <c r="CW38" s="310">
        <f t="shared" si="44"/>
        <v>170306</v>
      </c>
      <c r="CX38" s="223">
        <f t="shared" si="2"/>
        <v>0</v>
      </c>
      <c r="CY38" s="306">
        <f t="shared" si="45"/>
        <v>42401</v>
      </c>
      <c r="CZ38" s="307">
        <f t="shared" si="45"/>
        <v>0</v>
      </c>
      <c r="DA38" s="308">
        <f t="shared" si="45"/>
        <v>0</v>
      </c>
      <c r="DB38" s="308">
        <f t="shared" si="45"/>
        <v>0</v>
      </c>
      <c r="DC38" s="308">
        <f t="shared" si="45"/>
        <v>0</v>
      </c>
      <c r="DD38" s="308">
        <f t="shared" si="45"/>
        <v>0</v>
      </c>
      <c r="DE38" s="308">
        <f t="shared" si="45"/>
        <v>0</v>
      </c>
      <c r="DF38" s="309" t="str">
        <f t="shared" si="45"/>
        <v/>
      </c>
      <c r="DG38" s="310">
        <f t="shared" si="45"/>
        <v>0</v>
      </c>
      <c r="DH38" s="221">
        <f t="shared" si="45"/>
        <v>0</v>
      </c>
      <c r="DI38" s="306">
        <f t="shared" si="45"/>
        <v>42401</v>
      </c>
      <c r="DJ38" s="307">
        <f t="shared" si="45"/>
        <v>0</v>
      </c>
      <c r="DK38" s="308">
        <f t="shared" si="45"/>
        <v>0</v>
      </c>
      <c r="DL38" s="308">
        <f t="shared" si="45"/>
        <v>0</v>
      </c>
      <c r="DM38" s="308">
        <f t="shared" si="45"/>
        <v>0</v>
      </c>
      <c r="DN38" s="308">
        <f t="shared" ref="DN38:DN55" si="65">P59</f>
        <v>0</v>
      </c>
      <c r="DO38" s="308">
        <f t="shared" si="46"/>
        <v>0</v>
      </c>
      <c r="DP38" s="309" t="str">
        <f t="shared" si="46"/>
        <v/>
      </c>
      <c r="DQ38" s="310">
        <f t="shared" si="46"/>
        <v>0</v>
      </c>
    </row>
    <row r="39" spans="1:121" ht="27" customHeight="1" thickBot="1" x14ac:dyDescent="0.4">
      <c r="A39" s="294">
        <v>42430</v>
      </c>
      <c r="B39" s="312">
        <v>63.861432173121365</v>
      </c>
      <c r="C39" s="313">
        <v>1.9262111025515327</v>
      </c>
      <c r="D39" s="313">
        <v>1.6362141373112031</v>
      </c>
      <c r="E39" s="296">
        <v>16.441478161402525</v>
      </c>
      <c r="F39" s="296">
        <v>17.173623969932535</v>
      </c>
      <c r="G39" s="296">
        <f t="shared" si="47"/>
        <v>3.5624252398627361</v>
      </c>
      <c r="H39" s="297">
        <f t="shared" si="56"/>
        <v>0.84944694542763843</v>
      </c>
      <c r="I39" s="298">
        <v>85674</v>
      </c>
      <c r="J39" s="231"/>
      <c r="K39" s="294">
        <v>42430</v>
      </c>
      <c r="L39" s="312">
        <v>62.468028056029787</v>
      </c>
      <c r="M39" s="313">
        <v>2.6172988357981777</v>
      </c>
      <c r="N39" s="313">
        <v>2.0468481189707304</v>
      </c>
      <c r="O39" s="296">
        <v>3.2139145018901911</v>
      </c>
      <c r="P39" s="296">
        <v>56.356959731652196</v>
      </c>
      <c r="Q39" s="296">
        <f t="shared" si="48"/>
        <v>4.6641469547689081</v>
      </c>
      <c r="R39" s="297">
        <f t="shared" si="57"/>
        <v>0.78204601284916653</v>
      </c>
      <c r="S39" s="298">
        <v>194468</v>
      </c>
      <c r="U39" s="300">
        <f t="shared" si="49"/>
        <v>42430</v>
      </c>
      <c r="V39" s="312">
        <v>0</v>
      </c>
      <c r="W39" s="313">
        <v>0</v>
      </c>
      <c r="X39" s="313">
        <v>0</v>
      </c>
      <c r="Y39" s="296">
        <v>0</v>
      </c>
      <c r="Z39" s="296">
        <v>0</v>
      </c>
      <c r="AA39" s="296">
        <f t="shared" si="50"/>
        <v>0</v>
      </c>
      <c r="AB39" s="297" t="str">
        <f t="shared" si="58"/>
        <v/>
      </c>
      <c r="AC39" s="298">
        <v>0</v>
      </c>
      <c r="AD39" s="299"/>
      <c r="AE39" s="300">
        <f t="shared" si="51"/>
        <v>42430</v>
      </c>
      <c r="AF39" s="312">
        <v>0</v>
      </c>
      <c r="AG39" s="313">
        <v>0</v>
      </c>
      <c r="AH39" s="313">
        <v>0</v>
      </c>
      <c r="AI39" s="296">
        <v>0</v>
      </c>
      <c r="AJ39" s="296">
        <v>0</v>
      </c>
      <c r="AK39" s="296">
        <f t="shared" si="52"/>
        <v>0</v>
      </c>
      <c r="AL39" s="297" t="str">
        <f t="shared" si="59"/>
        <v/>
      </c>
      <c r="AM39" s="298">
        <v>0</v>
      </c>
      <c r="AO39" s="314">
        <f t="shared" si="53"/>
        <v>42430</v>
      </c>
      <c r="AP39" s="312">
        <v>63.608875782205281</v>
      </c>
      <c r="AQ39" s="313">
        <v>1.8293598503920017</v>
      </c>
      <c r="AR39" s="313">
        <v>1.9587197007840038</v>
      </c>
      <c r="AS39" s="296">
        <v>18.72848881536359</v>
      </c>
      <c r="AT39" s="296">
        <v>16.581882327555206</v>
      </c>
      <c r="AU39" s="296">
        <f t="shared" si="54"/>
        <v>3.7880795511760055</v>
      </c>
      <c r="AV39" s="297">
        <f t="shared" si="60"/>
        <v>1.0707131789102524</v>
      </c>
      <c r="AW39" s="298">
        <v>62915</v>
      </c>
      <c r="AY39" s="314">
        <f t="shared" si="62"/>
        <v>42430</v>
      </c>
      <c r="AZ39" s="312">
        <v>63.1</v>
      </c>
      <c r="BA39" s="313">
        <v>2.2000000000000002</v>
      </c>
      <c r="BB39" s="313">
        <v>2.17</v>
      </c>
      <c r="BC39" s="296">
        <v>0</v>
      </c>
      <c r="BD39" s="296">
        <v>0</v>
      </c>
      <c r="BE39" s="296">
        <f t="shared" si="55"/>
        <v>4.37</v>
      </c>
      <c r="BF39" s="297">
        <f t="shared" si="61"/>
        <v>0.98636363636363622</v>
      </c>
      <c r="BG39" s="383">
        <v>11076</v>
      </c>
      <c r="BK39" s="382">
        <f t="shared" ref="BK39:BY56" si="66">AO18</f>
        <v>42430</v>
      </c>
      <c r="BL39" s="315">
        <f t="shared" si="66"/>
        <v>62.336180273714021</v>
      </c>
      <c r="BM39" s="316">
        <f t="shared" si="66"/>
        <v>3.1084067956583294</v>
      </c>
      <c r="BN39" s="316">
        <f t="shared" si="66"/>
        <v>1.9736300141576215</v>
      </c>
      <c r="BO39" s="316">
        <f t="shared" si="66"/>
        <v>19.360824445493158</v>
      </c>
      <c r="BP39" s="316">
        <f t="shared" si="66"/>
        <v>20.985097687588485</v>
      </c>
      <c r="BQ39" s="303">
        <f t="shared" si="66"/>
        <v>5.0820368098159507</v>
      </c>
      <c r="BR39" s="304">
        <f t="shared" si="66"/>
        <v>0.63493298782974328</v>
      </c>
      <c r="BS39" s="305">
        <f t="shared" si="66"/>
        <v>84760</v>
      </c>
      <c r="BT39" s="370">
        <f t="shared" si="66"/>
        <v>0</v>
      </c>
      <c r="BU39" s="382">
        <f t="shared" si="66"/>
        <v>42430</v>
      </c>
      <c r="BV39" s="315">
        <f t="shared" si="66"/>
        <v>62.521908568465633</v>
      </c>
      <c r="BW39" s="316">
        <f t="shared" si="66"/>
        <v>3.3457257053968803</v>
      </c>
      <c r="BX39" s="316">
        <f t="shared" si="66"/>
        <v>2.4556280516786932</v>
      </c>
      <c r="BY39" s="316">
        <f t="shared" si="66"/>
        <v>5.65</v>
      </c>
      <c r="BZ39" s="316">
        <f t="shared" si="63"/>
        <v>37.340000000000003</v>
      </c>
      <c r="CA39" s="303">
        <f t="shared" si="42"/>
        <v>5.8013537570755735</v>
      </c>
      <c r="CB39" s="304">
        <f t="shared" si="42"/>
        <v>0.73395976475824076</v>
      </c>
      <c r="CC39" s="305">
        <f t="shared" si="42"/>
        <v>162001</v>
      </c>
      <c r="CD39" s="215">
        <f t="shared" si="23"/>
        <v>0</v>
      </c>
      <c r="CE39" s="306">
        <f t="shared" ref="CE39:CS56" si="67">A39</f>
        <v>42430</v>
      </c>
      <c r="CF39" s="317">
        <f t="shared" si="67"/>
        <v>63.861432173121365</v>
      </c>
      <c r="CG39" s="318">
        <f t="shared" si="67"/>
        <v>1.9262111025515327</v>
      </c>
      <c r="CH39" s="318">
        <f t="shared" si="67"/>
        <v>1.6362141373112031</v>
      </c>
      <c r="CI39" s="318">
        <f t="shared" si="67"/>
        <v>16.441478161402525</v>
      </c>
      <c r="CJ39" s="318">
        <f t="shared" si="67"/>
        <v>17.173623969932535</v>
      </c>
      <c r="CK39" s="308">
        <f t="shared" si="67"/>
        <v>3.5624252398627361</v>
      </c>
      <c r="CL39" s="309">
        <f t="shared" si="67"/>
        <v>0.84944694542763843</v>
      </c>
      <c r="CM39" s="310">
        <f t="shared" si="67"/>
        <v>85674</v>
      </c>
      <c r="CN39" s="221">
        <f t="shared" si="67"/>
        <v>0</v>
      </c>
      <c r="CO39" s="306">
        <f t="shared" si="67"/>
        <v>42430</v>
      </c>
      <c r="CP39" s="317">
        <f t="shared" si="67"/>
        <v>62.468028056029787</v>
      </c>
      <c r="CQ39" s="318">
        <f t="shared" si="67"/>
        <v>2.6172988357981777</v>
      </c>
      <c r="CR39" s="318">
        <f t="shared" si="67"/>
        <v>2.0468481189707304</v>
      </c>
      <c r="CS39" s="318">
        <f t="shared" si="67"/>
        <v>3.2139145018901911</v>
      </c>
      <c r="CT39" s="318">
        <f t="shared" si="64"/>
        <v>56.356959731652196</v>
      </c>
      <c r="CU39" s="308">
        <f t="shared" si="44"/>
        <v>4.6641469547689081</v>
      </c>
      <c r="CV39" s="309">
        <f t="shared" si="44"/>
        <v>0.78204601284916653</v>
      </c>
      <c r="CW39" s="310">
        <f t="shared" si="44"/>
        <v>194468</v>
      </c>
      <c r="CX39" s="223">
        <f t="shared" si="2"/>
        <v>0</v>
      </c>
      <c r="CY39" s="306">
        <f t="shared" ref="CY39:DM56" si="68">A60</f>
        <v>42430</v>
      </c>
      <c r="CZ39" s="317">
        <f t="shared" si="68"/>
        <v>0</v>
      </c>
      <c r="DA39" s="318">
        <f t="shared" si="68"/>
        <v>0</v>
      </c>
      <c r="DB39" s="318">
        <f t="shared" si="68"/>
        <v>0</v>
      </c>
      <c r="DC39" s="318">
        <f t="shared" si="68"/>
        <v>0</v>
      </c>
      <c r="DD39" s="318">
        <f t="shared" si="68"/>
        <v>0</v>
      </c>
      <c r="DE39" s="308">
        <f t="shared" si="68"/>
        <v>0</v>
      </c>
      <c r="DF39" s="309" t="str">
        <f t="shared" si="68"/>
        <v/>
      </c>
      <c r="DG39" s="310">
        <f t="shared" si="68"/>
        <v>0</v>
      </c>
      <c r="DH39" s="221">
        <f t="shared" si="68"/>
        <v>0</v>
      </c>
      <c r="DI39" s="306">
        <f t="shared" si="68"/>
        <v>42430</v>
      </c>
      <c r="DJ39" s="317">
        <f t="shared" si="68"/>
        <v>0</v>
      </c>
      <c r="DK39" s="318">
        <f t="shared" si="68"/>
        <v>0</v>
      </c>
      <c r="DL39" s="318">
        <f t="shared" si="68"/>
        <v>0</v>
      </c>
      <c r="DM39" s="318">
        <f t="shared" si="68"/>
        <v>0</v>
      </c>
      <c r="DN39" s="318">
        <f t="shared" si="65"/>
        <v>0</v>
      </c>
      <c r="DO39" s="308">
        <f t="shared" si="46"/>
        <v>0</v>
      </c>
      <c r="DP39" s="309" t="str">
        <f t="shared" si="46"/>
        <v/>
      </c>
      <c r="DQ39" s="310">
        <f t="shared" si="46"/>
        <v>0</v>
      </c>
    </row>
    <row r="40" spans="1:121" ht="27" customHeight="1" thickBot="1" x14ac:dyDescent="0.4">
      <c r="A40" s="320" t="s">
        <v>17</v>
      </c>
      <c r="B40" s="321">
        <f>+SUMPRODUCT(B28:B39,I28:I39)/I40</f>
        <v>63.223899288434005</v>
      </c>
      <c r="C40" s="321">
        <f>+SUMPRODUCT(C28:C39,I28:I39)/I40</f>
        <v>2.3804971264570418</v>
      </c>
      <c r="D40" s="321">
        <f>+SUMPRODUCT(D28:D39,I28:I39)/I40</f>
        <v>1.9525711202435776</v>
      </c>
      <c r="E40" s="321">
        <f>+SUMPRODUCT(E28:E39,I28:I39)/SUMIF(E28:E39,"&gt;0",I28:I39)</f>
        <v>16.034784592429276</v>
      </c>
      <c r="F40" s="321">
        <f>+SUMPRODUCT(F28:F39,I28:I39)/SUMIF(F28:F39,"&gt;0",I28:I39)</f>
        <v>18.383827193844635</v>
      </c>
      <c r="G40" s="322">
        <f t="shared" si="47"/>
        <v>4.3330682467006199</v>
      </c>
      <c r="H40" s="323">
        <f t="shared" si="56"/>
        <v>0.82023670541020222</v>
      </c>
      <c r="I40" s="324">
        <f>SUM(I28:I39)</f>
        <v>901293</v>
      </c>
      <c r="J40" s="231"/>
      <c r="K40" s="320" t="s">
        <v>17</v>
      </c>
      <c r="L40" s="321">
        <f>+SUMPRODUCT(L28:L39,S28:S39)/S40</f>
        <v>62.837475803820901</v>
      </c>
      <c r="M40" s="321">
        <f>+SUMPRODUCT(M28:M39,S28:S39)/S40</f>
        <v>2.8631461989778031</v>
      </c>
      <c r="N40" s="321">
        <f>+SUMPRODUCT(N28:N39,S28:S39)/S40</f>
        <v>2.4258790380459012</v>
      </c>
      <c r="O40" s="321">
        <f>+SUMPRODUCT(O28:O39,S28:S39)/SUMIF(O28:O39,"&gt;0",S28:S39)</f>
        <v>2.8844601681185047</v>
      </c>
      <c r="P40" s="321">
        <f>+SUMPRODUCT(P28:P39,S28:S39)/SUMIF(P28:P39,"&gt;0",S28:S39)</f>
        <v>51.917438077928715</v>
      </c>
      <c r="Q40" s="322">
        <f t="shared" si="48"/>
        <v>5.2890252370237043</v>
      </c>
      <c r="R40" s="323">
        <f t="shared" si="57"/>
        <v>0.84727738978609812</v>
      </c>
      <c r="S40" s="324">
        <f>SUM(S28:S39)</f>
        <v>2237286</v>
      </c>
      <c r="U40" s="320" t="s">
        <v>17</v>
      </c>
      <c r="V40" s="321" t="e">
        <f>+SUMPRODUCT(V28:V39,AC28:AC39)/AC40</f>
        <v>#DIV/0!</v>
      </c>
      <c r="W40" s="321" t="e">
        <f>+SUMPRODUCT(W28:W39,AC28:AC39)/AC40</f>
        <v>#DIV/0!</v>
      </c>
      <c r="X40" s="321" t="e">
        <f>+SUMPRODUCT(X28:X39,AC28:AC39)/AC40</f>
        <v>#DIV/0!</v>
      </c>
      <c r="Y40" s="321" t="e">
        <f>+SUMPRODUCT(Y28:Y39,AC28:AC39)/SUMIF(Y28:Y39,"&gt;0",AC28:AC39)</f>
        <v>#DIV/0!</v>
      </c>
      <c r="Z40" s="321" t="e">
        <f>+SUMPRODUCT(Z28:Z39,AC28:AC39)/SUMIF(Z28:Z39,"&gt;0",AC28:AC39)</f>
        <v>#DIV/0!</v>
      </c>
      <c r="AA40" s="322" t="e">
        <f t="shared" si="50"/>
        <v>#DIV/0!</v>
      </c>
      <c r="AB40" s="323" t="e">
        <f t="shared" si="58"/>
        <v>#DIV/0!</v>
      </c>
      <c r="AC40" s="324">
        <f>SUM(AC28:AC39)</f>
        <v>0</v>
      </c>
      <c r="AD40" s="299"/>
      <c r="AE40" s="325" t="s">
        <v>17</v>
      </c>
      <c r="AF40" s="321" t="e">
        <f>+SUMPRODUCT(AF28:AF39,AM28:AM39)/AM40</f>
        <v>#DIV/0!</v>
      </c>
      <c r="AG40" s="321" t="e">
        <f>+SUMPRODUCT(AG28:AG39,AM28:AM39)/AM40</f>
        <v>#DIV/0!</v>
      </c>
      <c r="AH40" s="321" t="e">
        <f>+SUMPRODUCT(AH28:AH39,AM28:AM39)/AM40</f>
        <v>#DIV/0!</v>
      </c>
      <c r="AI40" s="321" t="e">
        <f>+SUMPRODUCT(AI28:AI39,AM28:AM39)/SUMIF(AI28:AI39,"&gt;0",AM28:AM39)</f>
        <v>#DIV/0!</v>
      </c>
      <c r="AJ40" s="321" t="e">
        <f>+SUMPRODUCT(AJ28:AJ39,AM28:AM39)/SUMIF(AJ28:AJ39,"&gt;0",AM28:AM39)</f>
        <v>#DIV/0!</v>
      </c>
      <c r="AK40" s="322" t="e">
        <f t="shared" si="52"/>
        <v>#DIV/0!</v>
      </c>
      <c r="AL40" s="323" t="e">
        <f t="shared" si="59"/>
        <v>#DIV/0!</v>
      </c>
      <c r="AM40" s="324">
        <f>SUM(AM28:AM39)</f>
        <v>0</v>
      </c>
      <c r="AO40" s="326" t="str">
        <f t="shared" ref="AO40" si="69">A61</f>
        <v>CUMML</v>
      </c>
      <c r="AP40" s="321">
        <f>+SUMPRODUCT(AP28:AP39,AW28:AW39)/AW40</f>
        <v>63.671828144083712</v>
      </c>
      <c r="AQ40" s="321">
        <f>+SUMPRODUCT(AQ28:AQ39,AW28:AW39)/AW40</f>
        <v>1.8799829671377457</v>
      </c>
      <c r="AR40" s="321">
        <f>+SUMPRODUCT(AR28:AR39,AW28:AW39)/AW40</f>
        <v>2.0681740128648927</v>
      </c>
      <c r="AS40" s="321">
        <f>+SUMPRODUCT(AS28:AS39,AW28:AW39)/SUMIF(AS28:AS39,"&gt;0",AW28:AW39)</f>
        <v>19.299788876594477</v>
      </c>
      <c r="AT40" s="321">
        <f>+SUMPRODUCT(AT28:AT39,AW28:AW39)/SUMIF(AT28:AT39,"&gt;0",AW28:AW39)</f>
        <v>16.618748904744304</v>
      </c>
      <c r="AU40" s="322">
        <f t="shared" si="54"/>
        <v>3.9481569800026382</v>
      </c>
      <c r="AV40" s="323">
        <f t="shared" si="60"/>
        <v>1.1001025269998408</v>
      </c>
      <c r="AW40" s="324">
        <f>SUM(AW28:AW39)</f>
        <v>596474</v>
      </c>
      <c r="AY40" s="326" t="str">
        <f t="shared" ref="AY40" si="70">K61</f>
        <v>CUMML</v>
      </c>
      <c r="AZ40" s="321">
        <f>+SUMPRODUCT(AZ28:AZ39,BG28:BG39)/BG40</f>
        <v>62.741256851330355</v>
      </c>
      <c r="BA40" s="321">
        <f>+SUMPRODUCT(BA28:BA39,BG28:BG39)/BG40</f>
        <v>2.62608258652689</v>
      </c>
      <c r="BB40" s="321">
        <f>+SUMPRODUCT(BB28:BB39,BG28:BG39)/BG40</f>
        <v>2.7315604913938838</v>
      </c>
      <c r="BC40" s="321">
        <f>+SUMPRODUCT(BC28:BC39,BG28:BG39)/SUMIF(BC28:BC39,"&gt;0",BG28:BG39)</f>
        <v>4.8819402888728103</v>
      </c>
      <c r="BD40" s="321">
        <f>+SUMPRODUCT(BD28:BD39,BG28:BG39)/SUMIF(BD28:BD39,"&gt;0",BG28:BG39)</f>
        <v>44.863140425003628</v>
      </c>
      <c r="BE40" s="322">
        <f t="shared" si="55"/>
        <v>5.3576430779207733</v>
      </c>
      <c r="BF40" s="323">
        <f t="shared" si="61"/>
        <v>1.0401654941882437</v>
      </c>
      <c r="BG40" s="324">
        <f>SUM(BG28:BG39)</f>
        <v>446654</v>
      </c>
      <c r="BK40" s="384" t="str">
        <f t="shared" si="66"/>
        <v>CUMML</v>
      </c>
      <c r="BL40" s="330">
        <f t="shared" si="66"/>
        <v>63.290587550457168</v>
      </c>
      <c r="BM40" s="330">
        <f t="shared" si="66"/>
        <v>2.6202064094657711</v>
      </c>
      <c r="BN40" s="330">
        <f t="shared" si="66"/>
        <v>1.9790046846428484</v>
      </c>
      <c r="BO40" s="330">
        <f t="shared" si="66"/>
        <v>17.46089180349972</v>
      </c>
      <c r="BP40" s="330">
        <f t="shared" si="66"/>
        <v>22.504264506159153</v>
      </c>
      <c r="BQ40" s="331">
        <f t="shared" si="66"/>
        <v>4.5992110941086199</v>
      </c>
      <c r="BR40" s="332">
        <f t="shared" si="66"/>
        <v>0.75528579637599769</v>
      </c>
      <c r="BS40" s="333">
        <f t="shared" si="66"/>
        <v>1081501</v>
      </c>
      <c r="BT40" s="370">
        <f t="shared" si="66"/>
        <v>0</v>
      </c>
      <c r="BU40" s="384" t="str">
        <f t="shared" si="66"/>
        <v>CUMML</v>
      </c>
      <c r="BV40" s="330">
        <f t="shared" si="66"/>
        <v>62.18019180882289</v>
      </c>
      <c r="BW40" s="330">
        <f t="shared" si="66"/>
        <v>3.4751154842780858</v>
      </c>
      <c r="BX40" s="330">
        <f t="shared" si="66"/>
        <v>2.5881254590821743</v>
      </c>
      <c r="BY40" s="330">
        <f t="shared" si="66"/>
        <v>5.5132781423903587</v>
      </c>
      <c r="BZ40" s="330">
        <f t="shared" si="63"/>
        <v>38.488629965791951</v>
      </c>
      <c r="CA40" s="331">
        <f t="shared" si="42"/>
        <v>6.0632409433602596</v>
      </c>
      <c r="CB40" s="332">
        <f t="shared" si="42"/>
        <v>0.74475955426264828</v>
      </c>
      <c r="CC40" s="333">
        <f t="shared" si="42"/>
        <v>2511687</v>
      </c>
      <c r="CD40" s="215">
        <f t="shared" si="23"/>
        <v>0</v>
      </c>
      <c r="CE40" s="334" t="str">
        <f t="shared" si="67"/>
        <v>CUMML</v>
      </c>
      <c r="CF40" s="335">
        <f t="shared" si="67"/>
        <v>63.223899288434005</v>
      </c>
      <c r="CG40" s="335">
        <f t="shared" si="67"/>
        <v>2.3804971264570418</v>
      </c>
      <c r="CH40" s="335">
        <f t="shared" si="67"/>
        <v>1.9525711202435776</v>
      </c>
      <c r="CI40" s="335">
        <f t="shared" si="67"/>
        <v>16.034784592429276</v>
      </c>
      <c r="CJ40" s="335">
        <f t="shared" si="67"/>
        <v>18.383827193844635</v>
      </c>
      <c r="CK40" s="336">
        <f t="shared" si="67"/>
        <v>4.3330682467006199</v>
      </c>
      <c r="CL40" s="337">
        <f t="shared" si="67"/>
        <v>0.82023670541020222</v>
      </c>
      <c r="CM40" s="338">
        <f t="shared" si="67"/>
        <v>901293</v>
      </c>
      <c r="CN40" s="221">
        <f t="shared" si="67"/>
        <v>0</v>
      </c>
      <c r="CO40" s="334" t="str">
        <f t="shared" si="67"/>
        <v>CUMML</v>
      </c>
      <c r="CP40" s="335">
        <f t="shared" si="67"/>
        <v>62.837475803820901</v>
      </c>
      <c r="CQ40" s="335">
        <f t="shared" si="67"/>
        <v>2.8631461989778031</v>
      </c>
      <c r="CR40" s="335">
        <f t="shared" si="67"/>
        <v>2.4258790380459012</v>
      </c>
      <c r="CS40" s="335">
        <f t="shared" si="67"/>
        <v>2.8844601681185047</v>
      </c>
      <c r="CT40" s="335">
        <f t="shared" si="64"/>
        <v>51.917438077928715</v>
      </c>
      <c r="CU40" s="336">
        <f t="shared" si="44"/>
        <v>5.2890252370237043</v>
      </c>
      <c r="CV40" s="337">
        <f t="shared" si="44"/>
        <v>0.84727738978609812</v>
      </c>
      <c r="CW40" s="338">
        <f t="shared" si="44"/>
        <v>2237286</v>
      </c>
      <c r="CX40" s="223">
        <f t="shared" si="2"/>
        <v>0</v>
      </c>
      <c r="CY40" s="334" t="str">
        <f t="shared" si="68"/>
        <v>CUMML</v>
      </c>
      <c r="CZ40" s="335" t="e">
        <f t="shared" si="68"/>
        <v>#DIV/0!</v>
      </c>
      <c r="DA40" s="335" t="e">
        <f t="shared" si="68"/>
        <v>#DIV/0!</v>
      </c>
      <c r="DB40" s="335" t="e">
        <f t="shared" si="68"/>
        <v>#DIV/0!</v>
      </c>
      <c r="DC40" s="335" t="e">
        <f t="shared" si="68"/>
        <v>#DIV/0!</v>
      </c>
      <c r="DD40" s="335" t="e">
        <f t="shared" si="68"/>
        <v>#DIV/0!</v>
      </c>
      <c r="DE40" s="336" t="e">
        <f t="shared" si="68"/>
        <v>#DIV/0!</v>
      </c>
      <c r="DF40" s="337" t="e">
        <f t="shared" si="68"/>
        <v>#DIV/0!</v>
      </c>
      <c r="DG40" s="338">
        <f t="shared" si="68"/>
        <v>0</v>
      </c>
      <c r="DH40" s="223">
        <f t="shared" si="68"/>
        <v>0</v>
      </c>
      <c r="DI40" s="334" t="str">
        <f t="shared" si="68"/>
        <v>CUMML</v>
      </c>
      <c r="DJ40" s="335" t="e">
        <f t="shared" si="68"/>
        <v>#DIV/0!</v>
      </c>
      <c r="DK40" s="335" t="e">
        <f t="shared" si="68"/>
        <v>#DIV/0!</v>
      </c>
      <c r="DL40" s="335" t="e">
        <f t="shared" si="68"/>
        <v>#DIV/0!</v>
      </c>
      <c r="DM40" s="335" t="e">
        <f t="shared" si="68"/>
        <v>#DIV/0!</v>
      </c>
      <c r="DN40" s="335" t="e">
        <f t="shared" si="65"/>
        <v>#DIV/0!</v>
      </c>
      <c r="DO40" s="336" t="e">
        <f t="shared" si="46"/>
        <v>#DIV/0!</v>
      </c>
      <c r="DP40" s="337" t="e">
        <f t="shared" si="46"/>
        <v>#DIV/0!</v>
      </c>
      <c r="DQ40" s="338">
        <f t="shared" si="46"/>
        <v>0</v>
      </c>
    </row>
    <row r="41" spans="1:121" s="291" customFormat="1" ht="40.5" customHeight="1" x14ac:dyDescent="0.65">
      <c r="A41" s="348"/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AN41" s="348"/>
      <c r="AO41" s="348"/>
      <c r="AP41" s="348"/>
      <c r="AQ41" s="348"/>
      <c r="AR41" s="348"/>
      <c r="AS41" s="348"/>
      <c r="AT41" s="348"/>
      <c r="AU41" s="348"/>
      <c r="AV41" s="348"/>
      <c r="AW41" s="348"/>
      <c r="AX41" s="348"/>
      <c r="AY41" s="348"/>
      <c r="AZ41" s="348"/>
      <c r="BA41" s="348"/>
      <c r="BB41" s="348"/>
      <c r="BC41" s="348"/>
      <c r="BD41" s="348"/>
      <c r="BE41" s="348"/>
      <c r="BF41" s="348"/>
      <c r="BG41" s="348"/>
      <c r="BH41" s="348"/>
      <c r="BI41" s="385"/>
      <c r="BJ41" s="348"/>
      <c r="BK41" s="349">
        <f t="shared" si="5"/>
        <v>0</v>
      </c>
      <c r="BL41" s="348">
        <f t="shared" si="5"/>
        <v>0</v>
      </c>
      <c r="BM41" s="348">
        <f t="shared" si="5"/>
        <v>0</v>
      </c>
      <c r="BN41" s="348">
        <f t="shared" si="5"/>
        <v>0</v>
      </c>
      <c r="BO41" s="348">
        <f t="shared" si="5"/>
        <v>0</v>
      </c>
      <c r="BP41" s="348">
        <f t="shared" si="5"/>
        <v>0</v>
      </c>
      <c r="BQ41" s="348">
        <f t="shared" si="5"/>
        <v>0</v>
      </c>
      <c r="BR41" s="348">
        <f t="shared" si="5"/>
        <v>0</v>
      </c>
      <c r="BS41" s="803" t="s">
        <v>27</v>
      </c>
      <c r="BT41" s="803"/>
      <c r="BU41" s="803"/>
      <c r="BV41" s="348">
        <f t="shared" si="5"/>
        <v>0</v>
      </c>
      <c r="BW41" s="348">
        <f t="shared" si="5"/>
        <v>0</v>
      </c>
      <c r="BX41" s="348">
        <f t="shared" si="5"/>
        <v>0</v>
      </c>
      <c r="BY41" s="348">
        <f t="shared" si="5"/>
        <v>0</v>
      </c>
      <c r="BZ41" s="348">
        <f t="shared" si="5"/>
        <v>0</v>
      </c>
      <c r="CA41" s="348">
        <f t="shared" si="23"/>
        <v>0</v>
      </c>
      <c r="CB41" s="348">
        <f t="shared" si="23"/>
        <v>0</v>
      </c>
      <c r="CC41" s="348">
        <f t="shared" si="23"/>
        <v>0</v>
      </c>
      <c r="CD41" s="291">
        <f t="shared" si="23"/>
        <v>0</v>
      </c>
      <c r="CE41" s="386">
        <f t="shared" si="23"/>
        <v>0</v>
      </c>
      <c r="CF41" s="291">
        <f t="shared" si="23"/>
        <v>0</v>
      </c>
      <c r="CG41" s="291">
        <f t="shared" si="23"/>
        <v>0</v>
      </c>
      <c r="CH41" s="291">
        <f t="shared" si="23"/>
        <v>0</v>
      </c>
      <c r="CI41" s="291">
        <f t="shared" si="23"/>
        <v>0</v>
      </c>
      <c r="CJ41" s="291">
        <f t="shared" si="23"/>
        <v>0</v>
      </c>
      <c r="CK41" s="291">
        <f t="shared" si="23"/>
        <v>0</v>
      </c>
      <c r="CL41" s="291">
        <f t="shared" si="23"/>
        <v>0</v>
      </c>
      <c r="CM41" s="803" t="s">
        <v>28</v>
      </c>
      <c r="CN41" s="803"/>
      <c r="CO41" s="803"/>
      <c r="CP41" s="291">
        <f t="shared" si="23"/>
        <v>0</v>
      </c>
      <c r="CQ41" s="291">
        <f t="shared" si="24"/>
        <v>0</v>
      </c>
      <c r="CR41" s="291">
        <f t="shared" si="2"/>
        <v>0</v>
      </c>
      <c r="CS41" s="291">
        <f t="shared" si="2"/>
        <v>0</v>
      </c>
      <c r="CT41" s="291">
        <f t="shared" si="2"/>
        <v>0</v>
      </c>
      <c r="CU41" s="291">
        <f t="shared" si="2"/>
        <v>0</v>
      </c>
      <c r="CV41" s="291">
        <f t="shared" si="2"/>
        <v>0</v>
      </c>
      <c r="CW41" s="291">
        <f t="shared" si="2"/>
        <v>0</v>
      </c>
      <c r="CX41" s="348">
        <f t="shared" si="2"/>
        <v>0</v>
      </c>
      <c r="CY41" s="349">
        <f t="shared" si="2"/>
        <v>0</v>
      </c>
      <c r="CZ41" s="348">
        <f t="shared" si="2"/>
        <v>0</v>
      </c>
      <c r="DA41" s="348">
        <f t="shared" si="2"/>
        <v>0</v>
      </c>
      <c r="DB41" s="348">
        <f t="shared" si="2"/>
        <v>0</v>
      </c>
      <c r="DC41" s="348">
        <f t="shared" si="2"/>
        <v>0</v>
      </c>
      <c r="DD41" s="348">
        <f t="shared" si="2"/>
        <v>0</v>
      </c>
      <c r="DE41" s="348">
        <f t="shared" si="2"/>
        <v>0</v>
      </c>
      <c r="DF41" s="348">
        <f t="shared" si="2"/>
        <v>0</v>
      </c>
      <c r="DG41" s="803" t="s">
        <v>29</v>
      </c>
      <c r="DH41" s="803"/>
      <c r="DI41" s="803"/>
      <c r="DJ41" s="348">
        <f t="shared" si="28"/>
        <v>0</v>
      </c>
      <c r="DK41" s="348">
        <f t="shared" si="28"/>
        <v>0</v>
      </c>
      <c r="DL41" s="348">
        <f t="shared" si="28"/>
        <v>0</v>
      </c>
      <c r="DM41" s="348">
        <f t="shared" si="28"/>
        <v>0</v>
      </c>
      <c r="DN41" s="348">
        <f t="shared" si="28"/>
        <v>0</v>
      </c>
      <c r="DO41" s="348">
        <f t="shared" si="28"/>
        <v>0</v>
      </c>
      <c r="DP41" s="348">
        <f t="shared" si="28"/>
        <v>0</v>
      </c>
      <c r="DQ41" s="348">
        <f t="shared" si="28"/>
        <v>0</v>
      </c>
    </row>
    <row r="42" spans="1:121" s="390" customFormat="1" ht="27" hidden="1" customHeight="1" x14ac:dyDescent="0.35">
      <c r="A42" s="350"/>
      <c r="B42" s="295">
        <v>63.400021851070711</v>
      </c>
      <c r="C42" s="295">
        <v>1.4613356201512697</v>
      </c>
      <c r="D42" s="295">
        <v>1.2934332446995784</v>
      </c>
      <c r="E42" s="295">
        <v>11.132033725534903</v>
      </c>
      <c r="F42" s="295">
        <v>11.969260684950033</v>
      </c>
      <c r="G42" s="296">
        <f t="shared" ref="G42" si="71">IF(C42&lt;&gt;"",+D42+C42,"")</f>
        <v>2.7547688648508482</v>
      </c>
      <c r="H42" s="297">
        <f t="shared" ref="H42" si="72">IF(C42&gt;0,+D42/C42,"")</f>
        <v>0.88510348126988725</v>
      </c>
      <c r="I42" s="298"/>
      <c r="J42" s="256"/>
      <c r="K42" s="350"/>
      <c r="L42" s="295">
        <v>63.122080111167506</v>
      </c>
      <c r="M42" s="295">
        <v>2.8776484703274234</v>
      </c>
      <c r="N42" s="295">
        <v>2.4753349530340514</v>
      </c>
      <c r="O42" s="295">
        <v>2.3816739683025729</v>
      </c>
      <c r="P42" s="295">
        <v>41.443271464168262</v>
      </c>
      <c r="Q42" s="296">
        <f t="shared" ref="Q42" si="73">IF(M42&lt;&gt;"",+N42+M42,"")</f>
        <v>5.3529834233614748</v>
      </c>
      <c r="R42" s="297">
        <f t="shared" ref="R42" si="74">IF(M42&gt;0,+N42/M42,"")</f>
        <v>0.8601936541444215</v>
      </c>
      <c r="S42" s="298"/>
      <c r="T42" s="351"/>
      <c r="U42" s="351"/>
      <c r="V42" s="295">
        <v>0</v>
      </c>
      <c r="W42" s="295">
        <v>0</v>
      </c>
      <c r="X42" s="295">
        <v>0</v>
      </c>
      <c r="Y42" s="295">
        <v>0</v>
      </c>
      <c r="Z42" s="295">
        <v>0</v>
      </c>
      <c r="AA42" s="296">
        <f t="shared" ref="AA42" si="75">IF(W42&lt;&gt;"",+X42+W42,"")</f>
        <v>0</v>
      </c>
      <c r="AB42" s="297" t="str">
        <f t="shared" ref="AB42" si="76">IF(W42&gt;0,+X42/W42,"")</f>
        <v/>
      </c>
      <c r="AC42" s="298"/>
      <c r="AD42" s="351"/>
      <c r="AE42" s="351"/>
      <c r="AF42" s="295">
        <v>0</v>
      </c>
      <c r="AG42" s="295">
        <v>0</v>
      </c>
      <c r="AH42" s="295">
        <v>0</v>
      </c>
      <c r="AI42" s="295">
        <v>0</v>
      </c>
      <c r="AJ42" s="295">
        <v>0</v>
      </c>
      <c r="AK42" s="296">
        <f t="shared" ref="AK42" si="77">IF(AG42&lt;&gt;"",+AH42+AG42,"")</f>
        <v>0</v>
      </c>
      <c r="AL42" s="297" t="str">
        <f t="shared" ref="AL42" si="78">IF(AG42&gt;0,+AH42/AG42,"")</f>
        <v/>
      </c>
      <c r="AM42" s="351"/>
      <c r="AN42" s="256"/>
      <c r="AO42" s="256"/>
      <c r="AP42" s="295">
        <v>63.533537699200032</v>
      </c>
      <c r="AQ42" s="295">
        <v>1.8708543217945426</v>
      </c>
      <c r="AR42" s="295">
        <v>2.0802001420535068</v>
      </c>
      <c r="AS42" s="295">
        <v>19.169499911633384</v>
      </c>
      <c r="AT42" s="295">
        <v>16.659007359438721</v>
      </c>
      <c r="AU42" s="296">
        <f t="shared" ref="AU42" si="79">IF(AQ42&lt;&gt;"",+AR42+AQ42,"")</f>
        <v>3.9510544638480494</v>
      </c>
      <c r="AV42" s="297">
        <f t="shared" ref="AV42" si="80">IF(AQ42&gt;0,+AR42/AQ42,"")</f>
        <v>1.1118985149298837</v>
      </c>
      <c r="AW42" s="256"/>
      <c r="AX42" s="256"/>
      <c r="AY42" s="256"/>
      <c r="AZ42" s="295">
        <v>62.702848215575777</v>
      </c>
      <c r="BA42" s="295">
        <v>2.6035780595289699</v>
      </c>
      <c r="BB42" s="295">
        <v>2.6464978868660602</v>
      </c>
      <c r="BC42" s="295">
        <v>1.0771613567403553</v>
      </c>
      <c r="BD42" s="295">
        <v>11.553488748013292</v>
      </c>
      <c r="BE42" s="296">
        <f t="shared" ref="BE42" si="81">IF(BA42&lt;&gt;"",+BB42+BA42,"")</f>
        <v>5.2500759463950306</v>
      </c>
      <c r="BF42" s="297">
        <f t="shared" ref="BF42" si="82">IF(BA42&gt;0,+BB42/BA42,"")</f>
        <v>1.0164849397082625</v>
      </c>
      <c r="BG42" s="256"/>
      <c r="BH42" s="256"/>
      <c r="BI42" s="387"/>
      <c r="BJ42" s="256"/>
      <c r="BK42" s="388">
        <f t="shared" si="5"/>
        <v>0</v>
      </c>
      <c r="BL42" s="256">
        <f t="shared" si="5"/>
        <v>63.400021851070711</v>
      </c>
      <c r="BM42" s="256">
        <f t="shared" si="5"/>
        <v>1.4613356201512697</v>
      </c>
      <c r="BN42" s="256">
        <f t="shared" si="5"/>
        <v>1.2934332446995784</v>
      </c>
      <c r="BO42" s="256">
        <f t="shared" si="5"/>
        <v>11.132033725534903</v>
      </c>
      <c r="BP42" s="256">
        <f t="shared" si="5"/>
        <v>11.969260684950033</v>
      </c>
      <c r="BQ42" s="256">
        <f t="shared" si="5"/>
        <v>2.7547688648508482</v>
      </c>
      <c r="BR42" s="256">
        <f t="shared" si="5"/>
        <v>0.88510348126988725</v>
      </c>
      <c r="BS42" s="256">
        <f t="shared" si="5"/>
        <v>0</v>
      </c>
      <c r="BT42" s="344">
        <f t="shared" si="5"/>
        <v>0</v>
      </c>
      <c r="BU42" s="388">
        <f t="shared" si="5"/>
        <v>0</v>
      </c>
      <c r="BV42" s="256">
        <f t="shared" si="5"/>
        <v>63.122080111167506</v>
      </c>
      <c r="BW42" s="256">
        <f t="shared" si="5"/>
        <v>2.8776484703274234</v>
      </c>
      <c r="BX42" s="256">
        <f t="shared" si="5"/>
        <v>2.4753349530340514</v>
      </c>
      <c r="BY42" s="256">
        <f t="shared" si="5"/>
        <v>2.3816739683025729</v>
      </c>
      <c r="BZ42" s="256">
        <f t="shared" si="5"/>
        <v>41.443271464168262</v>
      </c>
      <c r="CA42" s="256">
        <f t="shared" si="23"/>
        <v>5.3529834233614748</v>
      </c>
      <c r="CB42" s="256">
        <f t="shared" si="23"/>
        <v>0.8601936541444215</v>
      </c>
      <c r="CC42" s="256">
        <f t="shared" si="23"/>
        <v>0</v>
      </c>
      <c r="CD42" s="256">
        <f t="shared" si="23"/>
        <v>0</v>
      </c>
      <c r="CE42" s="389">
        <f t="shared" si="23"/>
        <v>0</v>
      </c>
      <c r="CF42" s="256">
        <f t="shared" si="23"/>
        <v>0</v>
      </c>
      <c r="CG42" s="256">
        <f t="shared" si="23"/>
        <v>0</v>
      </c>
      <c r="CH42" s="256">
        <f t="shared" si="23"/>
        <v>0</v>
      </c>
      <c r="CI42" s="256">
        <f t="shared" si="23"/>
        <v>0</v>
      </c>
      <c r="CJ42" s="256">
        <f t="shared" si="23"/>
        <v>0</v>
      </c>
      <c r="CK42" s="256">
        <f t="shared" si="23"/>
        <v>0</v>
      </c>
      <c r="CL42" s="256" t="str">
        <f t="shared" si="23"/>
        <v/>
      </c>
      <c r="CM42" s="256">
        <f t="shared" si="23"/>
        <v>0</v>
      </c>
      <c r="CN42" s="256">
        <f t="shared" si="23"/>
        <v>0</v>
      </c>
      <c r="CO42" s="389">
        <f t="shared" si="23"/>
        <v>0</v>
      </c>
      <c r="CP42" s="256">
        <f t="shared" si="23"/>
        <v>0</v>
      </c>
      <c r="CQ42" s="256">
        <f t="shared" si="24"/>
        <v>0</v>
      </c>
      <c r="CR42" s="256">
        <f t="shared" si="2"/>
        <v>0</v>
      </c>
      <c r="CS42" s="256">
        <f t="shared" si="2"/>
        <v>0</v>
      </c>
      <c r="CT42" s="256">
        <f t="shared" si="2"/>
        <v>0</v>
      </c>
      <c r="CU42" s="256">
        <f t="shared" si="2"/>
        <v>0</v>
      </c>
      <c r="CV42" s="256" t="str">
        <f t="shared" si="2"/>
        <v/>
      </c>
      <c r="CW42" s="256">
        <f t="shared" si="2"/>
        <v>0</v>
      </c>
      <c r="CX42" s="256">
        <f t="shared" si="2"/>
        <v>0</v>
      </c>
      <c r="CY42" s="389">
        <f t="shared" si="2"/>
        <v>0</v>
      </c>
      <c r="CZ42" s="256">
        <f t="shared" si="2"/>
        <v>63.533537699200032</v>
      </c>
      <c r="DA42" s="256">
        <f t="shared" si="2"/>
        <v>1.8708543217945426</v>
      </c>
      <c r="DB42" s="256">
        <f t="shared" si="2"/>
        <v>2.0802001420535068</v>
      </c>
      <c r="DC42" s="256">
        <f t="shared" si="2"/>
        <v>19.169499911633384</v>
      </c>
      <c r="DD42" s="256">
        <f t="shared" si="2"/>
        <v>16.659007359438721</v>
      </c>
      <c r="DE42" s="256">
        <f t="shared" si="2"/>
        <v>3.9510544638480494</v>
      </c>
      <c r="DF42" s="256">
        <f t="shared" si="2"/>
        <v>1.1118985149298837</v>
      </c>
      <c r="DG42" s="256">
        <f t="shared" si="2"/>
        <v>0</v>
      </c>
      <c r="DH42" s="256">
        <f t="shared" si="28"/>
        <v>0</v>
      </c>
      <c r="DI42" s="389">
        <f t="shared" si="28"/>
        <v>0</v>
      </c>
      <c r="DJ42" s="256">
        <f t="shared" si="28"/>
        <v>62.702848215575777</v>
      </c>
      <c r="DK42" s="256">
        <f t="shared" si="28"/>
        <v>2.6035780595289699</v>
      </c>
      <c r="DL42" s="256">
        <f t="shared" si="28"/>
        <v>2.6464978868660602</v>
      </c>
      <c r="DM42" s="256">
        <f t="shared" si="28"/>
        <v>1.0771613567403553</v>
      </c>
      <c r="DN42" s="256">
        <f t="shared" si="28"/>
        <v>11.553488748013292</v>
      </c>
      <c r="DO42" s="256">
        <f t="shared" si="28"/>
        <v>5.2500759463950306</v>
      </c>
      <c r="DP42" s="256">
        <f t="shared" si="28"/>
        <v>1.0164849397082625</v>
      </c>
      <c r="DQ42" s="256">
        <f t="shared" si="28"/>
        <v>0</v>
      </c>
    </row>
    <row r="43" spans="1:121" s="351" customFormat="1" ht="27" customHeight="1" x14ac:dyDescent="0.35">
      <c r="A43" s="359"/>
      <c r="B43" s="344"/>
      <c r="C43" s="344"/>
      <c r="D43" s="344"/>
      <c r="E43" s="344"/>
      <c r="F43" s="344"/>
      <c r="G43" s="344"/>
      <c r="H43" s="344"/>
      <c r="I43" s="360"/>
      <c r="J43" s="256"/>
      <c r="K43" s="359"/>
      <c r="L43" s="344"/>
      <c r="M43" s="344"/>
      <c r="N43" s="344"/>
      <c r="O43" s="344"/>
      <c r="P43" s="344"/>
      <c r="Q43" s="344"/>
      <c r="R43" s="344"/>
      <c r="U43" s="361"/>
      <c r="V43" s="362"/>
      <c r="W43" s="362"/>
      <c r="X43" s="362"/>
      <c r="Y43" s="362"/>
      <c r="Z43" s="362"/>
      <c r="AA43" s="362"/>
      <c r="AB43" s="362"/>
      <c r="AC43" s="362"/>
      <c r="AE43" s="361"/>
      <c r="AF43" s="362"/>
      <c r="AG43" s="362"/>
      <c r="AH43" s="362"/>
      <c r="AI43" s="362"/>
      <c r="AJ43" s="362"/>
      <c r="AK43" s="362"/>
      <c r="AL43" s="362"/>
      <c r="AO43" s="361"/>
      <c r="AP43" s="362"/>
      <c r="AQ43" s="362"/>
      <c r="AR43" s="362"/>
      <c r="AS43" s="362"/>
      <c r="AT43" s="362"/>
      <c r="AU43" s="362"/>
      <c r="AV43" s="362"/>
      <c r="AY43" s="361"/>
      <c r="AZ43" s="362"/>
      <c r="BA43" s="362"/>
      <c r="BB43" s="362"/>
      <c r="BC43" s="362"/>
      <c r="BD43" s="362"/>
      <c r="BE43" s="362"/>
      <c r="BF43" s="362"/>
      <c r="BI43" s="352"/>
      <c r="BK43" s="391">
        <f t="shared" si="5"/>
        <v>0</v>
      </c>
      <c r="BL43" s="344">
        <f t="shared" si="5"/>
        <v>0</v>
      </c>
      <c r="BM43" s="344">
        <f t="shared" si="5"/>
        <v>0</v>
      </c>
      <c r="BN43" s="344">
        <f t="shared" si="5"/>
        <v>0</v>
      </c>
      <c r="BO43" s="344">
        <f t="shared" si="5"/>
        <v>0</v>
      </c>
      <c r="BP43" s="344">
        <f t="shared" si="5"/>
        <v>0</v>
      </c>
      <c r="BQ43" s="344">
        <f t="shared" si="5"/>
        <v>0</v>
      </c>
      <c r="BR43" s="344">
        <f t="shared" si="5"/>
        <v>0</v>
      </c>
      <c r="BS43" s="360">
        <f t="shared" si="5"/>
        <v>0</v>
      </c>
      <c r="BT43" s="256">
        <f t="shared" si="5"/>
        <v>0</v>
      </c>
      <c r="BU43" s="391">
        <f t="shared" si="5"/>
        <v>0</v>
      </c>
      <c r="BV43" s="344">
        <f t="shared" si="5"/>
        <v>0</v>
      </c>
      <c r="BW43" s="344">
        <f t="shared" si="5"/>
        <v>0</v>
      </c>
      <c r="BX43" s="344">
        <f t="shared" si="5"/>
        <v>0</v>
      </c>
      <c r="BY43" s="344">
        <f t="shared" si="5"/>
        <v>0</v>
      </c>
      <c r="BZ43" s="344">
        <f t="shared" si="5"/>
        <v>0</v>
      </c>
      <c r="CA43" s="344">
        <f t="shared" si="23"/>
        <v>0</v>
      </c>
      <c r="CB43" s="344">
        <f t="shared" si="23"/>
        <v>0</v>
      </c>
      <c r="CC43" s="351">
        <f t="shared" si="23"/>
        <v>0</v>
      </c>
      <c r="CD43" s="351">
        <f t="shared" si="23"/>
        <v>0</v>
      </c>
      <c r="CE43" s="392">
        <f t="shared" si="23"/>
        <v>0</v>
      </c>
      <c r="CF43" s="362">
        <f t="shared" si="23"/>
        <v>0</v>
      </c>
      <c r="CG43" s="362">
        <f t="shared" si="23"/>
        <v>0</v>
      </c>
      <c r="CH43" s="362">
        <f t="shared" si="23"/>
        <v>0</v>
      </c>
      <c r="CI43" s="362">
        <f t="shared" si="23"/>
        <v>0</v>
      </c>
      <c r="CJ43" s="362">
        <f t="shared" si="23"/>
        <v>0</v>
      </c>
      <c r="CK43" s="362">
        <f t="shared" si="23"/>
        <v>0</v>
      </c>
      <c r="CL43" s="362">
        <f t="shared" si="23"/>
        <v>0</v>
      </c>
      <c r="CM43" s="362">
        <f t="shared" si="23"/>
        <v>0</v>
      </c>
      <c r="CN43" s="351">
        <f t="shared" si="23"/>
        <v>0</v>
      </c>
      <c r="CO43" s="392">
        <f t="shared" si="23"/>
        <v>0</v>
      </c>
      <c r="CP43" s="362">
        <f t="shared" si="23"/>
        <v>0</v>
      </c>
      <c r="CQ43" s="362">
        <f t="shared" si="24"/>
        <v>0</v>
      </c>
      <c r="CR43" s="362">
        <f t="shared" si="2"/>
        <v>0</v>
      </c>
      <c r="CS43" s="362">
        <f t="shared" si="2"/>
        <v>0</v>
      </c>
      <c r="CT43" s="362">
        <f t="shared" si="2"/>
        <v>0</v>
      </c>
      <c r="CU43" s="362">
        <f t="shared" si="2"/>
        <v>0</v>
      </c>
      <c r="CV43" s="362">
        <f t="shared" si="2"/>
        <v>0</v>
      </c>
      <c r="CW43" s="351">
        <f t="shared" si="2"/>
        <v>0</v>
      </c>
      <c r="CX43" s="351">
        <f t="shared" si="2"/>
        <v>0</v>
      </c>
      <c r="CY43" s="392">
        <f t="shared" si="2"/>
        <v>0</v>
      </c>
      <c r="CZ43" s="362">
        <f t="shared" si="2"/>
        <v>0</v>
      </c>
      <c r="DA43" s="362">
        <f t="shared" si="2"/>
        <v>0</v>
      </c>
      <c r="DB43" s="362">
        <f t="shared" si="2"/>
        <v>0</v>
      </c>
      <c r="DC43" s="362">
        <f t="shared" si="2"/>
        <v>0</v>
      </c>
      <c r="DD43" s="362">
        <f t="shared" si="2"/>
        <v>0</v>
      </c>
      <c r="DE43" s="362">
        <f t="shared" si="2"/>
        <v>0</v>
      </c>
      <c r="DF43" s="362">
        <f t="shared" si="2"/>
        <v>0</v>
      </c>
      <c r="DG43" s="351">
        <f t="shared" si="2"/>
        <v>0</v>
      </c>
      <c r="DH43" s="351">
        <f t="shared" si="28"/>
        <v>0</v>
      </c>
      <c r="DI43" s="392">
        <f t="shared" si="28"/>
        <v>0</v>
      </c>
      <c r="DJ43" s="362">
        <f t="shared" si="28"/>
        <v>0</v>
      </c>
      <c r="DK43" s="362">
        <f t="shared" si="28"/>
        <v>0</v>
      </c>
      <c r="DL43" s="362">
        <f t="shared" si="28"/>
        <v>0</v>
      </c>
      <c r="DM43" s="362">
        <f t="shared" si="28"/>
        <v>0</v>
      </c>
      <c r="DN43" s="362">
        <f t="shared" si="28"/>
        <v>0</v>
      </c>
      <c r="DO43" s="362">
        <f t="shared" si="28"/>
        <v>0</v>
      </c>
      <c r="DP43" s="362">
        <f t="shared" si="28"/>
        <v>0</v>
      </c>
      <c r="DQ43" s="351">
        <f t="shared" si="28"/>
        <v>0</v>
      </c>
    </row>
    <row r="44" spans="1:121" ht="27" customHeight="1" x14ac:dyDescent="0.35">
      <c r="A44" s="393" t="s">
        <v>20</v>
      </c>
      <c r="B44" s="394"/>
      <c r="C44" s="394"/>
      <c r="D44" s="395" t="s">
        <v>1</v>
      </c>
      <c r="E44" s="396"/>
      <c r="F44" s="214"/>
      <c r="G44" s="397"/>
      <c r="H44" s="397"/>
      <c r="I44" s="397"/>
      <c r="K44" s="393" t="s">
        <v>20</v>
      </c>
      <c r="L44" s="394"/>
      <c r="M44" s="394"/>
      <c r="N44" s="395" t="s">
        <v>2</v>
      </c>
      <c r="O44" s="396"/>
      <c r="P44" s="214"/>
      <c r="Q44" s="397"/>
      <c r="R44" s="397"/>
      <c r="U44" s="393" t="s">
        <v>21</v>
      </c>
      <c r="V44" s="394"/>
      <c r="W44" s="394"/>
      <c r="X44" s="395" t="s">
        <v>1</v>
      </c>
      <c r="Y44" s="396"/>
      <c r="Z44" s="214"/>
      <c r="AA44" s="397"/>
      <c r="AB44" s="397"/>
      <c r="AC44" s="397"/>
      <c r="AE44" s="393" t="s">
        <v>21</v>
      </c>
      <c r="AF44" s="394"/>
      <c r="AG44" s="394"/>
      <c r="AH44" s="395" t="s">
        <v>2</v>
      </c>
      <c r="AI44" s="396"/>
      <c r="AJ44" s="214"/>
      <c r="AK44" s="397"/>
      <c r="AL44" s="397"/>
      <c r="AO44" s="238" t="s">
        <v>22</v>
      </c>
      <c r="AP44" s="231"/>
      <c r="AQ44" s="231"/>
      <c r="AR44" s="395" t="s">
        <v>1</v>
      </c>
      <c r="AS44" s="231"/>
      <c r="AT44" s="231"/>
      <c r="AU44" s="397"/>
      <c r="AV44" s="397"/>
      <c r="AW44" s="397"/>
      <c r="AY44" s="238" t="s">
        <v>22</v>
      </c>
      <c r="AZ44" s="231"/>
      <c r="BA44" s="231"/>
      <c r="BB44" s="395" t="s">
        <v>2</v>
      </c>
      <c r="BC44" s="231"/>
      <c r="BD44" s="231"/>
      <c r="BE44" s="397"/>
      <c r="BF44" s="397"/>
      <c r="BG44" s="397"/>
      <c r="CD44" s="215">
        <f t="shared" si="23"/>
        <v>0</v>
      </c>
      <c r="CE44" s="226" t="str">
        <f t="shared" si="23"/>
        <v>मनोहरपूर</v>
      </c>
      <c r="CF44" s="218">
        <f t="shared" si="23"/>
        <v>0</v>
      </c>
      <c r="CG44" s="218">
        <f t="shared" si="23"/>
        <v>0</v>
      </c>
      <c r="CH44" s="219" t="str">
        <f t="shared" si="23"/>
        <v>लम्प</v>
      </c>
      <c r="CI44" s="220">
        <f t="shared" si="23"/>
        <v>0</v>
      </c>
      <c r="CJ44" s="221">
        <f t="shared" si="23"/>
        <v>0</v>
      </c>
      <c r="CK44" s="222">
        <f t="shared" si="23"/>
        <v>0</v>
      </c>
      <c r="CL44" s="222">
        <f t="shared" si="23"/>
        <v>0</v>
      </c>
      <c r="CM44" s="222">
        <f t="shared" si="23"/>
        <v>0</v>
      </c>
      <c r="CN44" s="223">
        <f t="shared" si="23"/>
        <v>0</v>
      </c>
      <c r="CO44" s="226" t="str">
        <f t="shared" si="23"/>
        <v>मनोहरपूर</v>
      </c>
      <c r="CP44" s="218">
        <f t="shared" si="23"/>
        <v>0</v>
      </c>
      <c r="CQ44" s="218">
        <f t="shared" si="24"/>
        <v>0</v>
      </c>
      <c r="CR44" s="219" t="str">
        <f t="shared" si="2"/>
        <v>फाईन्स</v>
      </c>
      <c r="CS44" s="220">
        <f t="shared" si="2"/>
        <v>0</v>
      </c>
      <c r="CT44" s="221">
        <f t="shared" si="2"/>
        <v>0</v>
      </c>
      <c r="CU44" s="222">
        <f t="shared" si="2"/>
        <v>0</v>
      </c>
      <c r="CV44" s="222">
        <f t="shared" si="2"/>
        <v>0</v>
      </c>
      <c r="CW44" s="223">
        <f t="shared" si="2"/>
        <v>0</v>
      </c>
      <c r="CX44" s="215">
        <f t="shared" si="2"/>
        <v>0</v>
      </c>
      <c r="CY44" s="399" t="str">
        <f t="shared" si="2"/>
        <v>BLEND</v>
      </c>
      <c r="CZ44" s="231">
        <f t="shared" si="2"/>
        <v>0</v>
      </c>
      <c r="DA44" s="231">
        <f t="shared" si="2"/>
        <v>0</v>
      </c>
      <c r="DB44" s="395" t="str">
        <f t="shared" si="2"/>
        <v>लम्प</v>
      </c>
      <c r="DC44" s="231">
        <f t="shared" si="2"/>
        <v>0</v>
      </c>
      <c r="DD44" s="231">
        <f t="shared" si="2"/>
        <v>0</v>
      </c>
      <c r="DE44" s="397">
        <f t="shared" si="2"/>
        <v>0</v>
      </c>
      <c r="DF44" s="397">
        <f t="shared" si="2"/>
        <v>0</v>
      </c>
      <c r="DG44" s="397">
        <f t="shared" si="2"/>
        <v>0</v>
      </c>
      <c r="DH44" s="215">
        <f t="shared" si="28"/>
        <v>0</v>
      </c>
      <c r="DI44" s="399" t="str">
        <f t="shared" si="28"/>
        <v>BLEND</v>
      </c>
      <c r="DJ44" s="231">
        <f t="shared" si="28"/>
        <v>0</v>
      </c>
      <c r="DK44" s="231">
        <f t="shared" si="28"/>
        <v>0</v>
      </c>
      <c r="DL44" s="395" t="str">
        <f t="shared" si="28"/>
        <v>फाईन्स</v>
      </c>
      <c r="DM44" s="231">
        <f t="shared" si="28"/>
        <v>0</v>
      </c>
      <c r="DN44" s="231">
        <f t="shared" si="28"/>
        <v>0</v>
      </c>
      <c r="DO44" s="397">
        <f t="shared" si="28"/>
        <v>0</v>
      </c>
      <c r="DP44" s="397">
        <f t="shared" si="28"/>
        <v>0</v>
      </c>
      <c r="DQ44" s="397">
        <f t="shared" si="28"/>
        <v>0</v>
      </c>
    </row>
    <row r="45" spans="1:121" ht="27" customHeight="1" thickBot="1" x14ac:dyDescent="0.4">
      <c r="A45" s="214"/>
      <c r="B45" s="214"/>
      <c r="C45" s="214"/>
      <c r="D45" s="214"/>
      <c r="E45" s="214"/>
      <c r="F45" s="214"/>
      <c r="G45" s="214"/>
      <c r="H45" s="214"/>
      <c r="I45" s="214"/>
      <c r="K45" s="214"/>
      <c r="L45" s="214"/>
      <c r="M45" s="214"/>
      <c r="N45" s="214"/>
      <c r="O45" s="214"/>
      <c r="P45" s="214"/>
      <c r="Q45" s="214"/>
      <c r="R45" s="214"/>
      <c r="U45" s="214"/>
      <c r="V45" s="214"/>
      <c r="W45" s="214"/>
      <c r="X45" s="214"/>
      <c r="Y45" s="214"/>
      <c r="Z45" s="214"/>
      <c r="AA45" s="214"/>
      <c r="AB45" s="214"/>
      <c r="AC45" s="214"/>
      <c r="AE45" s="214"/>
      <c r="AF45" s="214"/>
      <c r="AG45" s="214"/>
      <c r="AH45" s="214"/>
      <c r="AI45" s="214"/>
      <c r="AJ45" s="214"/>
      <c r="AK45" s="214"/>
      <c r="AL45" s="214"/>
      <c r="AO45" s="214"/>
      <c r="AP45" s="214"/>
      <c r="AQ45" s="214"/>
      <c r="AR45" s="214"/>
      <c r="AS45" s="214"/>
      <c r="AT45" s="214"/>
      <c r="AU45" s="214"/>
      <c r="AV45" s="214"/>
      <c r="AW45" s="214"/>
      <c r="AY45" s="214"/>
      <c r="AZ45" s="214"/>
      <c r="BA45" s="214"/>
      <c r="BB45" s="214"/>
      <c r="BC45" s="214"/>
      <c r="BD45" s="214"/>
      <c r="BE45" s="214"/>
      <c r="BF45" s="214"/>
      <c r="BG45" s="214"/>
      <c r="CD45" s="215">
        <f t="shared" si="23"/>
        <v>0</v>
      </c>
      <c r="CE45" s="230">
        <f t="shared" si="23"/>
        <v>0</v>
      </c>
      <c r="CF45" s="221">
        <f t="shared" si="23"/>
        <v>0</v>
      </c>
      <c r="CG45" s="221">
        <f t="shared" si="23"/>
        <v>0</v>
      </c>
      <c r="CH45" s="221">
        <f t="shared" si="23"/>
        <v>0</v>
      </c>
      <c r="CI45" s="221">
        <f t="shared" si="23"/>
        <v>0</v>
      </c>
      <c r="CJ45" s="221">
        <f t="shared" si="23"/>
        <v>0</v>
      </c>
      <c r="CK45" s="221">
        <f t="shared" si="23"/>
        <v>0</v>
      </c>
      <c r="CL45" s="221">
        <f t="shared" si="23"/>
        <v>0</v>
      </c>
      <c r="CM45" s="221">
        <f t="shared" si="23"/>
        <v>0</v>
      </c>
      <c r="CN45" s="223">
        <f t="shared" si="23"/>
        <v>0</v>
      </c>
      <c r="CO45" s="230">
        <f t="shared" si="23"/>
        <v>0</v>
      </c>
      <c r="CP45" s="221">
        <f t="shared" si="23"/>
        <v>0</v>
      </c>
      <c r="CQ45" s="221">
        <f t="shared" si="24"/>
        <v>0</v>
      </c>
      <c r="CR45" s="221">
        <f t="shared" si="24"/>
        <v>0</v>
      </c>
      <c r="CS45" s="221">
        <f t="shared" si="24"/>
        <v>0</v>
      </c>
      <c r="CT45" s="221">
        <f t="shared" si="24"/>
        <v>0</v>
      </c>
      <c r="CU45" s="221">
        <f t="shared" si="24"/>
        <v>0</v>
      </c>
      <c r="CV45" s="221">
        <f t="shared" si="24"/>
        <v>0</v>
      </c>
      <c r="CW45" s="223">
        <f t="shared" si="24"/>
        <v>0</v>
      </c>
      <c r="CX45" s="215">
        <f t="shared" si="24"/>
        <v>0</v>
      </c>
      <c r="CY45" s="400">
        <f t="shared" si="24"/>
        <v>0</v>
      </c>
      <c r="CZ45" s="214">
        <f t="shared" si="24"/>
        <v>0</v>
      </c>
      <c r="DA45" s="214">
        <f t="shared" si="24"/>
        <v>0</v>
      </c>
      <c r="DB45" s="214">
        <f t="shared" si="24"/>
        <v>0</v>
      </c>
      <c r="DC45" s="214">
        <f t="shared" si="24"/>
        <v>0</v>
      </c>
      <c r="DD45" s="214">
        <f t="shared" si="24"/>
        <v>0</v>
      </c>
      <c r="DE45" s="214">
        <f t="shared" si="24"/>
        <v>0</v>
      </c>
      <c r="DF45" s="214">
        <f t="shared" si="24"/>
        <v>0</v>
      </c>
      <c r="DG45" s="214">
        <f t="shared" ref="DG45:DG86" si="83">AW45</f>
        <v>0</v>
      </c>
      <c r="DH45" s="215">
        <f t="shared" si="28"/>
        <v>0</v>
      </c>
      <c r="DI45" s="400">
        <f t="shared" si="28"/>
        <v>0</v>
      </c>
      <c r="DJ45" s="214">
        <f t="shared" si="28"/>
        <v>0</v>
      </c>
      <c r="DK45" s="214">
        <f t="shared" si="28"/>
        <v>0</v>
      </c>
      <c r="DL45" s="214">
        <f t="shared" si="28"/>
        <v>0</v>
      </c>
      <c r="DM45" s="214">
        <f t="shared" si="28"/>
        <v>0</v>
      </c>
      <c r="DN45" s="214">
        <f t="shared" si="28"/>
        <v>0</v>
      </c>
      <c r="DO45" s="214">
        <f t="shared" si="28"/>
        <v>0</v>
      </c>
      <c r="DP45" s="214">
        <f t="shared" si="28"/>
        <v>0</v>
      </c>
      <c r="DQ45" s="214">
        <f t="shared" si="28"/>
        <v>0</v>
      </c>
    </row>
    <row r="46" spans="1:121" ht="27" customHeight="1" thickBot="1" x14ac:dyDescent="0.4">
      <c r="A46" s="231"/>
      <c r="B46" s="232" t="s">
        <v>6</v>
      </c>
      <c r="C46" s="233" t="s">
        <v>7</v>
      </c>
      <c r="D46" s="233" t="s">
        <v>8</v>
      </c>
      <c r="E46" s="233" t="s">
        <v>9</v>
      </c>
      <c r="F46" s="233" t="s">
        <v>10</v>
      </c>
      <c r="G46" s="236" t="s">
        <v>11</v>
      </c>
      <c r="H46" s="233" t="s">
        <v>12</v>
      </c>
      <c r="I46" s="235" t="s">
        <v>13</v>
      </c>
      <c r="K46" s="231"/>
      <c r="L46" s="232" t="s">
        <v>6</v>
      </c>
      <c r="M46" s="233" t="s">
        <v>7</v>
      </c>
      <c r="N46" s="233" t="s">
        <v>8</v>
      </c>
      <c r="O46" s="233" t="s">
        <v>9</v>
      </c>
      <c r="P46" s="233" t="s">
        <v>10</v>
      </c>
      <c r="Q46" s="236" t="s">
        <v>11</v>
      </c>
      <c r="R46" s="233" t="s">
        <v>12</v>
      </c>
      <c r="S46" s="235" t="s">
        <v>13</v>
      </c>
      <c r="U46" s="231"/>
      <c r="V46" s="232" t="s">
        <v>6</v>
      </c>
      <c r="W46" s="233" t="s">
        <v>7</v>
      </c>
      <c r="X46" s="233" t="s">
        <v>8</v>
      </c>
      <c r="Y46" s="233" t="s">
        <v>9</v>
      </c>
      <c r="Z46" s="233" t="s">
        <v>10</v>
      </c>
      <c r="AA46" s="236" t="s">
        <v>11</v>
      </c>
      <c r="AB46" s="233" t="s">
        <v>12</v>
      </c>
      <c r="AC46" s="235" t="s">
        <v>13</v>
      </c>
      <c r="AE46" s="231"/>
      <c r="AF46" s="232" t="s">
        <v>6</v>
      </c>
      <c r="AG46" s="233" t="s">
        <v>7</v>
      </c>
      <c r="AH46" s="233" t="s">
        <v>8</v>
      </c>
      <c r="AI46" s="233" t="s">
        <v>9</v>
      </c>
      <c r="AJ46" s="233" t="s">
        <v>10</v>
      </c>
      <c r="AK46" s="236" t="s">
        <v>11</v>
      </c>
      <c r="AL46" s="233" t="s">
        <v>12</v>
      </c>
      <c r="AM46" s="235" t="s">
        <v>13</v>
      </c>
      <c r="AO46" s="238"/>
      <c r="AP46" s="232" t="s">
        <v>6</v>
      </c>
      <c r="AQ46" s="233" t="s">
        <v>7</v>
      </c>
      <c r="AR46" s="233" t="s">
        <v>8</v>
      </c>
      <c r="AS46" s="233" t="s">
        <v>9</v>
      </c>
      <c r="AT46" s="237" t="s">
        <v>10</v>
      </c>
      <c r="AU46" s="236" t="s">
        <v>11</v>
      </c>
      <c r="AV46" s="233" t="s">
        <v>12</v>
      </c>
      <c r="AW46" s="401" t="s">
        <v>23</v>
      </c>
      <c r="AX46" s="402"/>
      <c r="AY46" s="238"/>
      <c r="AZ46" s="232" t="s">
        <v>6</v>
      </c>
      <c r="BA46" s="233" t="s">
        <v>7</v>
      </c>
      <c r="BB46" s="233" t="s">
        <v>8</v>
      </c>
      <c r="BC46" s="233" t="s">
        <v>9</v>
      </c>
      <c r="BD46" s="237" t="s">
        <v>10</v>
      </c>
      <c r="BE46" s="236" t="s">
        <v>11</v>
      </c>
      <c r="BF46" s="233" t="s">
        <v>12</v>
      </c>
      <c r="BG46" s="401" t="s">
        <v>23</v>
      </c>
      <c r="BH46" s="402"/>
      <c r="CD46" s="215">
        <f t="shared" si="23"/>
        <v>0</v>
      </c>
      <c r="CE46" s="230">
        <f t="shared" si="23"/>
        <v>0</v>
      </c>
      <c r="CF46" s="245" t="str">
        <f t="shared" si="23"/>
        <v>Fe</v>
      </c>
      <c r="CG46" s="246" t="str">
        <f t="shared" si="23"/>
        <v>SiO2</v>
      </c>
      <c r="CH46" s="246" t="str">
        <f t="shared" si="23"/>
        <v>Al2O3</v>
      </c>
      <c r="CI46" s="246" t="str">
        <f t="shared" si="23"/>
        <v>OS</v>
      </c>
      <c r="CJ46" s="246" t="str">
        <f t="shared" si="23"/>
        <v>US</v>
      </c>
      <c r="CK46" s="247" t="str">
        <f t="shared" si="23"/>
        <v>Al+Si</v>
      </c>
      <c r="CL46" s="246" t="str">
        <f t="shared" si="23"/>
        <v>Al/Si</v>
      </c>
      <c r="CM46" s="248" t="str">
        <f t="shared" si="23"/>
        <v>PLANT RCT</v>
      </c>
      <c r="CN46" s="223">
        <f t="shared" si="23"/>
        <v>0</v>
      </c>
      <c r="CO46" s="230">
        <f t="shared" si="23"/>
        <v>0</v>
      </c>
      <c r="CP46" s="245" t="str">
        <f t="shared" si="23"/>
        <v>Fe</v>
      </c>
      <c r="CQ46" s="246" t="str">
        <f t="shared" si="24"/>
        <v>SiO2</v>
      </c>
      <c r="CR46" s="246" t="str">
        <f t="shared" si="24"/>
        <v>Al2O3</v>
      </c>
      <c r="CS46" s="246" t="str">
        <f t="shared" si="24"/>
        <v>OS</v>
      </c>
      <c r="CT46" s="246" t="str">
        <f t="shared" si="24"/>
        <v>US</v>
      </c>
      <c r="CU46" s="247" t="str">
        <f t="shared" si="24"/>
        <v>Al+Si</v>
      </c>
      <c r="CV46" s="246" t="str">
        <f t="shared" si="24"/>
        <v>Al/Si</v>
      </c>
      <c r="CW46" s="248" t="str">
        <f t="shared" si="24"/>
        <v>PLANT RCT</v>
      </c>
      <c r="CX46" s="215">
        <f t="shared" si="24"/>
        <v>0</v>
      </c>
      <c r="CY46" s="399">
        <f t="shared" si="24"/>
        <v>0</v>
      </c>
      <c r="CZ46" s="232" t="str">
        <f t="shared" si="24"/>
        <v>Fe</v>
      </c>
      <c r="DA46" s="233" t="str">
        <f t="shared" si="24"/>
        <v>SiO2</v>
      </c>
      <c r="DB46" s="233" t="str">
        <f t="shared" si="24"/>
        <v>Al2O3</v>
      </c>
      <c r="DC46" s="233" t="str">
        <f t="shared" si="24"/>
        <v>OS</v>
      </c>
      <c r="DD46" s="237" t="str">
        <f t="shared" si="24"/>
        <v>US</v>
      </c>
      <c r="DE46" s="236" t="str">
        <f t="shared" si="24"/>
        <v>Al+Si</v>
      </c>
      <c r="DF46" s="233" t="str">
        <f t="shared" si="24"/>
        <v>Al/Si</v>
      </c>
      <c r="DG46" s="401" t="str">
        <f t="shared" si="83"/>
        <v>RECPT</v>
      </c>
      <c r="DH46" s="402">
        <f t="shared" si="28"/>
        <v>0</v>
      </c>
      <c r="DI46" s="399">
        <f t="shared" si="28"/>
        <v>0</v>
      </c>
      <c r="DJ46" s="232" t="str">
        <f t="shared" si="28"/>
        <v>Fe</v>
      </c>
      <c r="DK46" s="233" t="str">
        <f t="shared" si="28"/>
        <v>SiO2</v>
      </c>
      <c r="DL46" s="233" t="str">
        <f t="shared" si="28"/>
        <v>Al2O3</v>
      </c>
      <c r="DM46" s="233" t="str">
        <f t="shared" si="28"/>
        <v>OS</v>
      </c>
      <c r="DN46" s="237" t="str">
        <f t="shared" si="28"/>
        <v>US</v>
      </c>
      <c r="DO46" s="236" t="str">
        <f t="shared" si="28"/>
        <v>Al+Si</v>
      </c>
      <c r="DP46" s="233" t="str">
        <f t="shared" si="28"/>
        <v>Al/Si</v>
      </c>
      <c r="DQ46" s="401" t="str">
        <f t="shared" si="28"/>
        <v>RECPT</v>
      </c>
    </row>
    <row r="47" spans="1:121" ht="27" customHeight="1" thickBot="1" x14ac:dyDescent="0.4">
      <c r="A47" s="252" t="s">
        <v>14</v>
      </c>
      <c r="B47" s="253"/>
      <c r="C47" s="253"/>
      <c r="D47" s="253"/>
      <c r="E47" s="253"/>
      <c r="F47" s="253"/>
      <c r="G47" s="254" t="str">
        <f t="shared" ref="G47:G61" si="84">IF(C47&lt;&gt;"",+D47+C47,"")</f>
        <v/>
      </c>
      <c r="H47" s="254" t="str">
        <f>IF(C47&gt;0,+D47/C47,"")</f>
        <v/>
      </c>
      <c r="I47" s="255"/>
      <c r="J47" s="256"/>
      <c r="K47" s="252" t="s">
        <v>14</v>
      </c>
      <c r="L47" s="253"/>
      <c r="M47" s="253"/>
      <c r="N47" s="253"/>
      <c r="O47" s="253"/>
      <c r="P47" s="253"/>
      <c r="Q47" s="254" t="str">
        <f t="shared" ref="Q47:Q61" si="85">IF(M47&lt;&gt;"",+N47+M47,"")</f>
        <v/>
      </c>
      <c r="R47" s="254" t="str">
        <f>IF(M47&gt;0,+N47/M47,"")</f>
        <v/>
      </c>
      <c r="S47" s="255"/>
      <c r="T47" s="257"/>
      <c r="U47" s="258" t="str">
        <f t="shared" ref="U47:U48" si="86">K47</f>
        <v>Act 17-18</v>
      </c>
      <c r="V47" s="253"/>
      <c r="W47" s="253"/>
      <c r="X47" s="253"/>
      <c r="Y47" s="253"/>
      <c r="Z47" s="253"/>
      <c r="AA47" s="254" t="str">
        <f t="shared" ref="AA47:AA61" si="87">IF(W47&lt;&gt;"",+X47+W47,"")</f>
        <v/>
      </c>
      <c r="AB47" s="254" t="str">
        <f>IF(W47&gt;0,+X47/W47,"")</f>
        <v/>
      </c>
      <c r="AC47" s="255"/>
      <c r="AE47" s="258" t="str">
        <f t="shared" ref="AE47:AE48" si="88">K47</f>
        <v>Act 17-18</v>
      </c>
      <c r="AF47" s="253"/>
      <c r="AG47" s="253"/>
      <c r="AH47" s="253"/>
      <c r="AI47" s="253"/>
      <c r="AJ47" s="253"/>
      <c r="AK47" s="254" t="str">
        <f t="shared" ref="AK47:AK61" si="89">IF(AG47&lt;&gt;"",+AH47+AG47,"")</f>
        <v/>
      </c>
      <c r="AL47" s="254" t="str">
        <f>IF(AG47&gt;0,+AH47/AG47,"")</f>
        <v/>
      </c>
      <c r="AM47" s="255"/>
      <c r="AO47" s="258" t="str">
        <f t="shared" ref="AO47:AO60" si="90">K47</f>
        <v>Act 17-18</v>
      </c>
      <c r="AP47" s="253"/>
      <c r="AQ47" s="253"/>
      <c r="AR47" s="253"/>
      <c r="AS47" s="253"/>
      <c r="AT47" s="253"/>
      <c r="AU47" s="254" t="str">
        <f t="shared" ref="AU47:AU61" si="91">IF(AQ47&lt;&gt;"",+AR47+AQ47,"")</f>
        <v/>
      </c>
      <c r="AV47" s="254" t="str">
        <f>IF(AQ47&gt;0,+AR47/AQ47,"")</f>
        <v/>
      </c>
      <c r="AW47" s="255"/>
      <c r="AY47" s="258" t="str">
        <f>AO47</f>
        <v>Act 17-18</v>
      </c>
      <c r="AZ47" s="253"/>
      <c r="BA47" s="253"/>
      <c r="BB47" s="253"/>
      <c r="BC47" s="253"/>
      <c r="BD47" s="253"/>
      <c r="BE47" s="254" t="str">
        <f t="shared" ref="BE47:BE61" si="92">IF(BA47&lt;&gt;"",+BB47+BA47,"")</f>
        <v/>
      </c>
      <c r="BF47" s="254" t="str">
        <f>IF(BA47&gt;0,+BB47/BA47,"")</f>
        <v/>
      </c>
      <c r="BG47" s="255"/>
      <c r="CD47" s="215">
        <f t="shared" si="23"/>
        <v>0</v>
      </c>
      <c r="CE47" s="375" t="str">
        <f t="shared" si="23"/>
        <v>Act 17-18</v>
      </c>
      <c r="CF47" s="265">
        <f t="shared" si="23"/>
        <v>0</v>
      </c>
      <c r="CG47" s="265">
        <f t="shared" si="23"/>
        <v>0</v>
      </c>
      <c r="CH47" s="265">
        <f t="shared" si="23"/>
        <v>0</v>
      </c>
      <c r="CI47" s="265">
        <f t="shared" si="23"/>
        <v>0</v>
      </c>
      <c r="CJ47" s="265">
        <f t="shared" si="23"/>
        <v>0</v>
      </c>
      <c r="CK47" s="266" t="str">
        <f t="shared" si="23"/>
        <v/>
      </c>
      <c r="CL47" s="266" t="str">
        <f t="shared" si="23"/>
        <v/>
      </c>
      <c r="CM47" s="267">
        <f t="shared" si="23"/>
        <v>0</v>
      </c>
      <c r="CN47" s="223">
        <f t="shared" si="23"/>
        <v>0</v>
      </c>
      <c r="CO47" s="375" t="str">
        <f t="shared" si="23"/>
        <v>Act 17-18</v>
      </c>
      <c r="CP47" s="268">
        <f t="shared" si="23"/>
        <v>0</v>
      </c>
      <c r="CQ47" s="266">
        <f t="shared" si="24"/>
        <v>0</v>
      </c>
      <c r="CR47" s="266">
        <f t="shared" si="24"/>
        <v>0</v>
      </c>
      <c r="CS47" s="266">
        <f t="shared" si="24"/>
        <v>0</v>
      </c>
      <c r="CT47" s="266">
        <f t="shared" si="24"/>
        <v>0</v>
      </c>
      <c r="CU47" s="266" t="str">
        <f t="shared" si="24"/>
        <v/>
      </c>
      <c r="CV47" s="266" t="str">
        <f t="shared" si="24"/>
        <v/>
      </c>
      <c r="CW47" s="269">
        <f t="shared" si="24"/>
        <v>0</v>
      </c>
      <c r="CX47" s="215">
        <f t="shared" si="24"/>
        <v>0</v>
      </c>
      <c r="CY47" s="403" t="str">
        <f t="shared" si="24"/>
        <v>Act 17-18</v>
      </c>
      <c r="CZ47" s="253">
        <f t="shared" si="24"/>
        <v>0</v>
      </c>
      <c r="DA47" s="253">
        <f t="shared" si="24"/>
        <v>0</v>
      </c>
      <c r="DB47" s="253">
        <f t="shared" si="24"/>
        <v>0</v>
      </c>
      <c r="DC47" s="253">
        <f t="shared" si="24"/>
        <v>0</v>
      </c>
      <c r="DD47" s="253">
        <f t="shared" si="24"/>
        <v>0</v>
      </c>
      <c r="DE47" s="254" t="str">
        <f t="shared" si="24"/>
        <v/>
      </c>
      <c r="DF47" s="254" t="str">
        <f t="shared" si="24"/>
        <v/>
      </c>
      <c r="DG47" s="404">
        <f t="shared" si="83"/>
        <v>0</v>
      </c>
      <c r="DH47" s="215">
        <f t="shared" si="28"/>
        <v>0</v>
      </c>
      <c r="DI47" s="403" t="str">
        <f t="shared" si="28"/>
        <v>Act 17-18</v>
      </c>
      <c r="DJ47" s="253">
        <f t="shared" si="28"/>
        <v>0</v>
      </c>
      <c r="DK47" s="253">
        <f t="shared" si="28"/>
        <v>0</v>
      </c>
      <c r="DL47" s="253">
        <f t="shared" si="28"/>
        <v>0</v>
      </c>
      <c r="DM47" s="253">
        <f t="shared" si="28"/>
        <v>0</v>
      </c>
      <c r="DN47" s="253">
        <f t="shared" si="28"/>
        <v>0</v>
      </c>
      <c r="DO47" s="254" t="str">
        <f t="shared" si="28"/>
        <v/>
      </c>
      <c r="DP47" s="254" t="str">
        <f t="shared" si="28"/>
        <v/>
      </c>
      <c r="DQ47" s="404">
        <f t="shared" si="28"/>
        <v>0</v>
      </c>
    </row>
    <row r="48" spans="1:121" ht="27" customHeight="1" x14ac:dyDescent="0.35">
      <c r="A48" s="270" t="s">
        <v>16</v>
      </c>
      <c r="B48" s="271"/>
      <c r="C48" s="272"/>
      <c r="D48" s="272"/>
      <c r="E48" s="272"/>
      <c r="F48" s="272"/>
      <c r="G48" s="272" t="str">
        <f t="shared" si="84"/>
        <v/>
      </c>
      <c r="H48" s="273" t="str">
        <f t="shared" ref="H48:H61" si="93">IF(C48&gt;0,+D48/C48,"")</f>
        <v/>
      </c>
      <c r="I48" s="274"/>
      <c r="J48" s="275"/>
      <c r="K48" s="270" t="s">
        <v>16</v>
      </c>
      <c r="L48" s="271"/>
      <c r="M48" s="272"/>
      <c r="N48" s="272"/>
      <c r="O48" s="272"/>
      <c r="P48" s="272"/>
      <c r="Q48" s="272" t="str">
        <f t="shared" si="85"/>
        <v/>
      </c>
      <c r="R48" s="273" t="str">
        <f t="shared" ref="R48:R61" si="94">IF(M48&gt;0,+N48/M48,"")</f>
        <v/>
      </c>
      <c r="S48" s="274"/>
      <c r="T48" s="276"/>
      <c r="U48" s="277" t="str">
        <f t="shared" si="86"/>
        <v>APP 18-19</v>
      </c>
      <c r="V48" s="271"/>
      <c r="W48" s="272"/>
      <c r="X48" s="272"/>
      <c r="Y48" s="272"/>
      <c r="Z48" s="272"/>
      <c r="AA48" s="272" t="str">
        <f t="shared" si="87"/>
        <v/>
      </c>
      <c r="AB48" s="273" t="str">
        <f t="shared" ref="AB48:AB61" si="95">IF(W48&gt;0,+X48/W48,"")</f>
        <v/>
      </c>
      <c r="AC48" s="274"/>
      <c r="AE48" s="277" t="str">
        <f t="shared" si="88"/>
        <v>APP 18-19</v>
      </c>
      <c r="AF48" s="271"/>
      <c r="AG48" s="272"/>
      <c r="AH48" s="272"/>
      <c r="AI48" s="272"/>
      <c r="AJ48" s="272"/>
      <c r="AK48" s="272" t="str">
        <f t="shared" si="89"/>
        <v/>
      </c>
      <c r="AL48" s="273" t="str">
        <f t="shared" ref="AL48:AL61" si="96">IF(AG48&gt;0,+AH48/AG48,"")</f>
        <v/>
      </c>
      <c r="AM48" s="274"/>
      <c r="AN48" s="276"/>
      <c r="AO48" s="277" t="str">
        <f t="shared" si="90"/>
        <v>APP 18-19</v>
      </c>
      <c r="AP48" s="271"/>
      <c r="AQ48" s="272"/>
      <c r="AR48" s="272"/>
      <c r="AS48" s="272"/>
      <c r="AT48" s="272"/>
      <c r="AU48" s="272" t="str">
        <f t="shared" si="91"/>
        <v/>
      </c>
      <c r="AV48" s="273" t="str">
        <f t="shared" ref="AV48:AV61" si="97">IF(AQ48&gt;0,+AR48/AQ48,"")</f>
        <v/>
      </c>
      <c r="AW48" s="274"/>
      <c r="AX48" s="276"/>
      <c r="AY48" s="277" t="str">
        <f>AO48</f>
        <v>APP 18-19</v>
      </c>
      <c r="AZ48" s="271"/>
      <c r="BA48" s="272"/>
      <c r="BB48" s="272"/>
      <c r="BC48" s="272"/>
      <c r="BD48" s="272"/>
      <c r="BE48" s="272" t="str">
        <f t="shared" si="92"/>
        <v/>
      </c>
      <c r="BF48" s="273" t="str">
        <f t="shared" ref="BF48:BF61" si="98">IF(BA48&gt;0,+BB48/BA48,"")</f>
        <v/>
      </c>
      <c r="BG48" s="274"/>
      <c r="CD48" s="215">
        <f t="shared" si="23"/>
        <v>0</v>
      </c>
      <c r="CE48" s="380" t="str">
        <f t="shared" si="23"/>
        <v>APP 18-19</v>
      </c>
      <c r="CF48" s="287">
        <f t="shared" si="23"/>
        <v>0</v>
      </c>
      <c r="CG48" s="288">
        <f t="shared" si="23"/>
        <v>0</v>
      </c>
      <c r="CH48" s="288">
        <f t="shared" si="23"/>
        <v>0</v>
      </c>
      <c r="CI48" s="288">
        <f t="shared" si="23"/>
        <v>0</v>
      </c>
      <c r="CJ48" s="288">
        <f t="shared" si="23"/>
        <v>0</v>
      </c>
      <c r="CK48" s="288" t="str">
        <f t="shared" si="23"/>
        <v/>
      </c>
      <c r="CL48" s="289" t="str">
        <f t="shared" si="23"/>
        <v/>
      </c>
      <c r="CM48" s="290">
        <f t="shared" si="23"/>
        <v>0</v>
      </c>
      <c r="CN48" s="291">
        <f t="shared" si="23"/>
        <v>0</v>
      </c>
      <c r="CO48" s="380" t="str">
        <f t="shared" si="23"/>
        <v>APP 18-19</v>
      </c>
      <c r="CP48" s="288">
        <f t="shared" si="23"/>
        <v>0</v>
      </c>
      <c r="CQ48" s="288">
        <f t="shared" si="24"/>
        <v>0</v>
      </c>
      <c r="CR48" s="288">
        <f t="shared" si="24"/>
        <v>0</v>
      </c>
      <c r="CS48" s="288">
        <f t="shared" si="24"/>
        <v>0</v>
      </c>
      <c r="CT48" s="288">
        <f t="shared" si="24"/>
        <v>0</v>
      </c>
      <c r="CU48" s="288" t="str">
        <f t="shared" si="24"/>
        <v/>
      </c>
      <c r="CV48" s="292" t="str">
        <f t="shared" si="24"/>
        <v/>
      </c>
      <c r="CW48" s="293">
        <f t="shared" si="24"/>
        <v>0</v>
      </c>
      <c r="CX48" s="215">
        <f t="shared" si="24"/>
        <v>0</v>
      </c>
      <c r="CY48" s="405" t="str">
        <f t="shared" si="24"/>
        <v>APP 18-19</v>
      </c>
      <c r="CZ48" s="271">
        <f t="shared" si="24"/>
        <v>0</v>
      </c>
      <c r="DA48" s="272">
        <f t="shared" si="24"/>
        <v>0</v>
      </c>
      <c r="DB48" s="272">
        <f t="shared" si="24"/>
        <v>0</v>
      </c>
      <c r="DC48" s="272">
        <f t="shared" si="24"/>
        <v>0</v>
      </c>
      <c r="DD48" s="272">
        <f t="shared" si="24"/>
        <v>0</v>
      </c>
      <c r="DE48" s="272" t="str">
        <f t="shared" si="24"/>
        <v/>
      </c>
      <c r="DF48" s="273" t="str">
        <f t="shared" si="24"/>
        <v/>
      </c>
      <c r="DG48" s="406">
        <f t="shared" si="83"/>
        <v>0</v>
      </c>
      <c r="DH48" s="276">
        <f t="shared" si="28"/>
        <v>0</v>
      </c>
      <c r="DI48" s="405" t="str">
        <f t="shared" si="28"/>
        <v>APP 18-19</v>
      </c>
      <c r="DJ48" s="271">
        <f t="shared" si="28"/>
        <v>0</v>
      </c>
      <c r="DK48" s="272">
        <f t="shared" si="28"/>
        <v>0</v>
      </c>
      <c r="DL48" s="272">
        <f t="shared" si="28"/>
        <v>0</v>
      </c>
      <c r="DM48" s="272">
        <f t="shared" si="28"/>
        <v>0</v>
      </c>
      <c r="DN48" s="272">
        <f t="shared" si="28"/>
        <v>0</v>
      </c>
      <c r="DO48" s="272" t="str">
        <f t="shared" si="28"/>
        <v/>
      </c>
      <c r="DP48" s="273" t="str">
        <f t="shared" si="28"/>
        <v/>
      </c>
      <c r="DQ48" s="406">
        <f t="shared" si="28"/>
        <v>0</v>
      </c>
    </row>
    <row r="49" spans="1:121" ht="27" customHeight="1" x14ac:dyDescent="0.35">
      <c r="A49" s="294">
        <v>42095</v>
      </c>
      <c r="B49" s="295">
        <v>0</v>
      </c>
      <c r="C49" s="296">
        <v>0</v>
      </c>
      <c r="D49" s="296">
        <v>0</v>
      </c>
      <c r="E49" s="296">
        <v>0</v>
      </c>
      <c r="F49" s="296">
        <v>0</v>
      </c>
      <c r="G49" s="296">
        <f t="shared" si="84"/>
        <v>0</v>
      </c>
      <c r="H49" s="297" t="str">
        <f t="shared" si="93"/>
        <v/>
      </c>
      <c r="I49" s="298">
        <v>0</v>
      </c>
      <c r="J49" s="299"/>
      <c r="K49" s="294">
        <v>42095</v>
      </c>
      <c r="L49" s="295">
        <v>0</v>
      </c>
      <c r="M49" s="296">
        <v>0</v>
      </c>
      <c r="N49" s="296">
        <v>0</v>
      </c>
      <c r="O49" s="296">
        <v>0</v>
      </c>
      <c r="P49" s="296">
        <v>0</v>
      </c>
      <c r="Q49" s="296">
        <f t="shared" si="85"/>
        <v>0</v>
      </c>
      <c r="R49" s="297" t="str">
        <f t="shared" si="94"/>
        <v/>
      </c>
      <c r="S49" s="298">
        <v>0</v>
      </c>
      <c r="U49" s="294">
        <v>42095</v>
      </c>
      <c r="V49" s="295">
        <v>63.854156425744641</v>
      </c>
      <c r="W49" s="296">
        <v>1.4874654585850171</v>
      </c>
      <c r="X49" s="296">
        <v>2.4942904256057767</v>
      </c>
      <c r="Y49" s="296">
        <v>18.331512532111368</v>
      </c>
      <c r="Z49" s="296">
        <v>14.753855099632021</v>
      </c>
      <c r="AA49" s="296">
        <f t="shared" si="87"/>
        <v>3.9817558841907941</v>
      </c>
      <c r="AB49" s="297">
        <f t="shared" si="95"/>
        <v>1.6768728384311682</v>
      </c>
      <c r="AC49" s="298">
        <v>28806</v>
      </c>
      <c r="AD49" s="299"/>
      <c r="AE49" s="294">
        <v>42095</v>
      </c>
      <c r="AF49" s="295">
        <v>62.514451983790401</v>
      </c>
      <c r="AG49" s="296">
        <v>2.0788003015738381</v>
      </c>
      <c r="AH49" s="296">
        <v>3.6162190180001881</v>
      </c>
      <c r="AI49" s="296">
        <v>5.2</v>
      </c>
      <c r="AJ49" s="296">
        <v>30.8</v>
      </c>
      <c r="AK49" s="296">
        <f t="shared" si="89"/>
        <v>5.6950193195740262</v>
      </c>
      <c r="AL49" s="297">
        <f t="shared" si="96"/>
        <v>1.7395701815428766</v>
      </c>
      <c r="AM49" s="298">
        <v>21222</v>
      </c>
      <c r="AO49" s="300">
        <f t="shared" si="90"/>
        <v>42095</v>
      </c>
      <c r="AP49" s="295">
        <v>63.282542258590858</v>
      </c>
      <c r="AQ49" s="296">
        <v>1.9872223583513311</v>
      </c>
      <c r="AR49" s="296">
        <v>2.3538260763855252</v>
      </c>
      <c r="AS49" s="296">
        <v>16.590633646177022</v>
      </c>
      <c r="AT49" s="296">
        <v>18.083769206076042</v>
      </c>
      <c r="AU49" s="296">
        <f t="shared" si="91"/>
        <v>4.3410484347368561</v>
      </c>
      <c r="AV49" s="297">
        <f t="shared" si="97"/>
        <v>1.1844804716963537</v>
      </c>
      <c r="AW49" s="298">
        <v>526461</v>
      </c>
      <c r="AY49" s="300">
        <f t="shared" ref="AY49:AY60" si="99">AO49</f>
        <v>42095</v>
      </c>
      <c r="AZ49" s="295">
        <v>62.236804199458248</v>
      </c>
      <c r="BA49" s="296">
        <v>2.951521512813994</v>
      </c>
      <c r="BB49" s="296">
        <v>2.9861788353390337</v>
      </c>
      <c r="BC49" s="296">
        <v>4.8675112163734031</v>
      </c>
      <c r="BD49" s="296">
        <v>27.152659256486078</v>
      </c>
      <c r="BE49" s="296">
        <f t="shared" si="92"/>
        <v>5.9377003481530277</v>
      </c>
      <c r="BF49" s="297">
        <f t="shared" si="98"/>
        <v>1.0117421886896556</v>
      </c>
      <c r="BG49" s="298">
        <v>998986</v>
      </c>
      <c r="CD49" s="215">
        <f t="shared" si="23"/>
        <v>0</v>
      </c>
      <c r="CE49" s="306">
        <f t="shared" si="23"/>
        <v>42095</v>
      </c>
      <c r="CF49" s="307">
        <f t="shared" si="23"/>
        <v>63.854156425744641</v>
      </c>
      <c r="CG49" s="308">
        <f t="shared" si="23"/>
        <v>1.4874654585850171</v>
      </c>
      <c r="CH49" s="308">
        <f t="shared" si="23"/>
        <v>2.4942904256057767</v>
      </c>
      <c r="CI49" s="308">
        <f t="shared" si="23"/>
        <v>18.331512532111368</v>
      </c>
      <c r="CJ49" s="308">
        <f t="shared" si="23"/>
        <v>14.753855099632021</v>
      </c>
      <c r="CK49" s="308">
        <f t="shared" si="23"/>
        <v>3.9817558841907941</v>
      </c>
      <c r="CL49" s="309">
        <f t="shared" si="23"/>
        <v>1.6768728384311682</v>
      </c>
      <c r="CM49" s="310">
        <f t="shared" si="23"/>
        <v>28806</v>
      </c>
      <c r="CN49" s="223">
        <f t="shared" si="23"/>
        <v>0</v>
      </c>
      <c r="CO49" s="306">
        <f t="shared" si="23"/>
        <v>42095</v>
      </c>
      <c r="CP49" s="308">
        <f t="shared" si="23"/>
        <v>62.514451983790401</v>
      </c>
      <c r="CQ49" s="308">
        <f t="shared" si="24"/>
        <v>2.0788003015738381</v>
      </c>
      <c r="CR49" s="308">
        <f t="shared" si="24"/>
        <v>3.6162190180001881</v>
      </c>
      <c r="CS49" s="308">
        <f t="shared" si="24"/>
        <v>5.2</v>
      </c>
      <c r="CT49" s="308">
        <f t="shared" si="24"/>
        <v>30.8</v>
      </c>
      <c r="CU49" s="308">
        <f t="shared" si="24"/>
        <v>5.6950193195740262</v>
      </c>
      <c r="CV49" s="309">
        <f t="shared" si="24"/>
        <v>1.7395701815428766</v>
      </c>
      <c r="CW49" s="310">
        <f t="shared" si="24"/>
        <v>21222</v>
      </c>
      <c r="CX49" s="215">
        <f t="shared" si="24"/>
        <v>0</v>
      </c>
      <c r="CY49" s="407">
        <f t="shared" si="24"/>
        <v>42095</v>
      </c>
      <c r="CZ49" s="295">
        <f t="shared" si="24"/>
        <v>63.282542258590858</v>
      </c>
      <c r="DA49" s="296">
        <f t="shared" si="24"/>
        <v>1.9872223583513311</v>
      </c>
      <c r="DB49" s="296">
        <f t="shared" si="24"/>
        <v>2.3538260763855252</v>
      </c>
      <c r="DC49" s="296">
        <f t="shared" si="24"/>
        <v>16.590633646177022</v>
      </c>
      <c r="DD49" s="296">
        <f t="shared" si="24"/>
        <v>18.083769206076042</v>
      </c>
      <c r="DE49" s="296">
        <f t="shared" si="24"/>
        <v>4.3410484347368561</v>
      </c>
      <c r="DF49" s="297">
        <f t="shared" si="24"/>
        <v>1.1844804716963537</v>
      </c>
      <c r="DG49" s="298">
        <f t="shared" si="83"/>
        <v>526461</v>
      </c>
      <c r="DH49" s="215">
        <f t="shared" si="28"/>
        <v>0</v>
      </c>
      <c r="DI49" s="407">
        <f t="shared" si="28"/>
        <v>42095</v>
      </c>
      <c r="DJ49" s="295">
        <f t="shared" si="28"/>
        <v>62.236804199458248</v>
      </c>
      <c r="DK49" s="296">
        <f t="shared" si="28"/>
        <v>2.951521512813994</v>
      </c>
      <c r="DL49" s="296">
        <f t="shared" si="28"/>
        <v>2.9861788353390337</v>
      </c>
      <c r="DM49" s="296">
        <f t="shared" si="28"/>
        <v>4.8675112163734031</v>
      </c>
      <c r="DN49" s="296">
        <f t="shared" si="28"/>
        <v>27.152659256486078</v>
      </c>
      <c r="DO49" s="296">
        <f t="shared" si="28"/>
        <v>5.9377003481530277</v>
      </c>
      <c r="DP49" s="297">
        <f t="shared" si="28"/>
        <v>1.0117421886896556</v>
      </c>
      <c r="DQ49" s="298">
        <f t="shared" si="28"/>
        <v>998986</v>
      </c>
    </row>
    <row r="50" spans="1:121" ht="27" customHeight="1" x14ac:dyDescent="0.35">
      <c r="A50" s="294">
        <v>42125</v>
      </c>
      <c r="B50" s="295">
        <v>0</v>
      </c>
      <c r="C50" s="296">
        <v>0</v>
      </c>
      <c r="D50" s="296">
        <v>0</v>
      </c>
      <c r="E50" s="296">
        <v>0</v>
      </c>
      <c r="F50" s="296">
        <v>0</v>
      </c>
      <c r="G50" s="296">
        <f t="shared" si="84"/>
        <v>0</v>
      </c>
      <c r="H50" s="297" t="str">
        <f t="shared" si="93"/>
        <v/>
      </c>
      <c r="I50" s="298">
        <v>0</v>
      </c>
      <c r="J50" s="299"/>
      <c r="K50" s="294">
        <v>42125</v>
      </c>
      <c r="L50" s="295">
        <v>0</v>
      </c>
      <c r="M50" s="296">
        <v>0</v>
      </c>
      <c r="N50" s="296">
        <v>0</v>
      </c>
      <c r="O50" s="296">
        <v>0</v>
      </c>
      <c r="P50" s="296">
        <v>0</v>
      </c>
      <c r="Q50" s="296">
        <f t="shared" si="85"/>
        <v>0</v>
      </c>
      <c r="R50" s="297" t="str">
        <f t="shared" si="94"/>
        <v/>
      </c>
      <c r="S50" s="298">
        <v>0</v>
      </c>
      <c r="U50" s="294">
        <v>42125</v>
      </c>
      <c r="V50" s="295">
        <v>64.327583964146143</v>
      </c>
      <c r="W50" s="296">
        <v>1.1580621976880825</v>
      </c>
      <c r="X50" s="296">
        <v>1.443875604623835</v>
      </c>
      <c r="Y50" s="296">
        <v>19.35980652037275</v>
      </c>
      <c r="Z50" s="296">
        <v>17.928707676331541</v>
      </c>
      <c r="AA50" s="296">
        <f t="shared" si="87"/>
        <v>2.6019378023119177</v>
      </c>
      <c r="AB50" s="297">
        <f t="shared" si="95"/>
        <v>1.2468031574697291</v>
      </c>
      <c r="AC50" s="298">
        <v>36593</v>
      </c>
      <c r="AD50" s="299"/>
      <c r="AE50" s="294">
        <v>42125</v>
      </c>
      <c r="AF50" s="295">
        <v>62.05566599648153</v>
      </c>
      <c r="AG50" s="296">
        <v>2.6048404121638602</v>
      </c>
      <c r="AH50" s="296">
        <v>3.1549912038200549</v>
      </c>
      <c r="AI50" s="296">
        <v>4.93</v>
      </c>
      <c r="AJ50" s="296">
        <v>30.48</v>
      </c>
      <c r="AK50" s="296">
        <f t="shared" si="89"/>
        <v>5.7598316159839147</v>
      </c>
      <c r="AL50" s="297">
        <f t="shared" si="96"/>
        <v>1.2112032618532589</v>
      </c>
      <c r="AM50" s="298">
        <v>31832</v>
      </c>
      <c r="AO50" s="300">
        <f t="shared" si="90"/>
        <v>42125</v>
      </c>
      <c r="AP50" s="295">
        <v>63.894615167791237</v>
      </c>
      <c r="AQ50" s="296">
        <v>1.6819347458006022</v>
      </c>
      <c r="AR50" s="296">
        <v>1.8165536265184605</v>
      </c>
      <c r="AS50" s="296">
        <v>17.800108666281769</v>
      </c>
      <c r="AT50" s="296">
        <v>18.349226272746535</v>
      </c>
      <c r="AU50" s="296">
        <f t="shared" si="91"/>
        <v>3.4984883723190627</v>
      </c>
      <c r="AV50" s="297">
        <f t="shared" si="97"/>
        <v>1.0800381114986597</v>
      </c>
      <c r="AW50" s="298">
        <v>519396</v>
      </c>
      <c r="AY50" s="300">
        <f t="shared" si="99"/>
        <v>42125</v>
      </c>
      <c r="AZ50" s="295">
        <v>62.358797549001935</v>
      </c>
      <c r="BA50" s="296">
        <v>2.8829316005454952</v>
      </c>
      <c r="BB50" s="296">
        <v>2.7422185411116513</v>
      </c>
      <c r="BC50" s="296">
        <v>3.1998663736143516</v>
      </c>
      <c r="BD50" s="296">
        <v>27.686520318694392</v>
      </c>
      <c r="BE50" s="296">
        <f t="shared" si="92"/>
        <v>5.6251501416571461</v>
      </c>
      <c r="BF50" s="297">
        <f t="shared" si="98"/>
        <v>0.95119098232950827</v>
      </c>
      <c r="BG50" s="298">
        <v>806108</v>
      </c>
      <c r="CD50" s="215">
        <f t="shared" si="23"/>
        <v>0</v>
      </c>
      <c r="CE50" s="306">
        <f t="shared" si="23"/>
        <v>42125</v>
      </c>
      <c r="CF50" s="307">
        <f t="shared" si="23"/>
        <v>64.327583964146143</v>
      </c>
      <c r="CG50" s="308">
        <f t="shared" si="23"/>
        <v>1.1580621976880825</v>
      </c>
      <c r="CH50" s="308">
        <f t="shared" si="23"/>
        <v>1.443875604623835</v>
      </c>
      <c r="CI50" s="308">
        <f t="shared" si="23"/>
        <v>19.35980652037275</v>
      </c>
      <c r="CJ50" s="308">
        <f t="shared" si="23"/>
        <v>17.928707676331541</v>
      </c>
      <c r="CK50" s="308">
        <f t="shared" si="23"/>
        <v>2.6019378023119177</v>
      </c>
      <c r="CL50" s="309">
        <f t="shared" si="23"/>
        <v>1.2468031574697291</v>
      </c>
      <c r="CM50" s="310">
        <f t="shared" si="23"/>
        <v>36593</v>
      </c>
      <c r="CN50" s="223">
        <f t="shared" si="23"/>
        <v>0</v>
      </c>
      <c r="CO50" s="306">
        <f t="shared" si="23"/>
        <v>42125</v>
      </c>
      <c r="CP50" s="308">
        <f t="shared" si="23"/>
        <v>62.05566599648153</v>
      </c>
      <c r="CQ50" s="308">
        <f t="shared" si="24"/>
        <v>2.6048404121638602</v>
      </c>
      <c r="CR50" s="308">
        <f t="shared" si="24"/>
        <v>3.1549912038200549</v>
      </c>
      <c r="CS50" s="308">
        <f t="shared" si="24"/>
        <v>4.93</v>
      </c>
      <c r="CT50" s="308">
        <f t="shared" si="24"/>
        <v>30.48</v>
      </c>
      <c r="CU50" s="308">
        <f t="shared" si="24"/>
        <v>5.7598316159839147</v>
      </c>
      <c r="CV50" s="309">
        <f t="shared" si="24"/>
        <v>1.2112032618532589</v>
      </c>
      <c r="CW50" s="310">
        <f t="shared" si="24"/>
        <v>31832</v>
      </c>
      <c r="CX50" s="215">
        <f t="shared" si="24"/>
        <v>0</v>
      </c>
      <c r="CY50" s="407">
        <f t="shared" si="24"/>
        <v>42125</v>
      </c>
      <c r="CZ50" s="295">
        <f t="shared" si="24"/>
        <v>63.894615167791237</v>
      </c>
      <c r="DA50" s="296">
        <f t="shared" si="24"/>
        <v>1.6819347458006022</v>
      </c>
      <c r="DB50" s="296">
        <f t="shared" si="24"/>
        <v>1.8165536265184605</v>
      </c>
      <c r="DC50" s="296">
        <f t="shared" si="24"/>
        <v>17.800108666281769</v>
      </c>
      <c r="DD50" s="296">
        <f t="shared" si="24"/>
        <v>18.349226272746535</v>
      </c>
      <c r="DE50" s="296">
        <f t="shared" si="24"/>
        <v>3.4984883723190627</v>
      </c>
      <c r="DF50" s="297">
        <f t="shared" si="24"/>
        <v>1.0800381114986597</v>
      </c>
      <c r="DG50" s="298">
        <f t="shared" si="83"/>
        <v>519396</v>
      </c>
      <c r="DH50" s="215">
        <f t="shared" si="28"/>
        <v>0</v>
      </c>
      <c r="DI50" s="407">
        <f t="shared" si="28"/>
        <v>42125</v>
      </c>
      <c r="DJ50" s="295">
        <f t="shared" si="28"/>
        <v>62.358797549001935</v>
      </c>
      <c r="DK50" s="296">
        <f t="shared" si="28"/>
        <v>2.8829316005454952</v>
      </c>
      <c r="DL50" s="296">
        <f t="shared" si="28"/>
        <v>2.7422185411116513</v>
      </c>
      <c r="DM50" s="296">
        <f t="shared" si="28"/>
        <v>3.1998663736143516</v>
      </c>
      <c r="DN50" s="296">
        <f t="shared" si="28"/>
        <v>27.686520318694392</v>
      </c>
      <c r="DO50" s="296">
        <f t="shared" si="28"/>
        <v>5.6251501416571461</v>
      </c>
      <c r="DP50" s="297">
        <f t="shared" si="28"/>
        <v>0.95119098232950827</v>
      </c>
      <c r="DQ50" s="298">
        <f t="shared" si="28"/>
        <v>806108</v>
      </c>
    </row>
    <row r="51" spans="1:121" ht="27" customHeight="1" x14ac:dyDescent="0.35">
      <c r="A51" s="294">
        <v>42156</v>
      </c>
      <c r="B51" s="295">
        <v>0</v>
      </c>
      <c r="C51" s="296">
        <v>0</v>
      </c>
      <c r="D51" s="296">
        <v>0</v>
      </c>
      <c r="E51" s="296">
        <v>0</v>
      </c>
      <c r="F51" s="296">
        <v>0</v>
      </c>
      <c r="G51" s="296">
        <f t="shared" si="84"/>
        <v>0</v>
      </c>
      <c r="H51" s="297" t="str">
        <f t="shared" si="93"/>
        <v/>
      </c>
      <c r="I51" s="298">
        <v>0</v>
      </c>
      <c r="J51" s="299"/>
      <c r="K51" s="294">
        <v>42156</v>
      </c>
      <c r="L51" s="295">
        <v>0</v>
      </c>
      <c r="M51" s="296">
        <v>0</v>
      </c>
      <c r="N51" s="296">
        <v>0</v>
      </c>
      <c r="O51" s="296">
        <v>0</v>
      </c>
      <c r="P51" s="296">
        <v>0</v>
      </c>
      <c r="Q51" s="296">
        <f t="shared" si="85"/>
        <v>0</v>
      </c>
      <c r="R51" s="297" t="str">
        <f t="shared" si="94"/>
        <v/>
      </c>
      <c r="S51" s="298">
        <v>0</v>
      </c>
      <c r="U51" s="294">
        <v>42156</v>
      </c>
      <c r="V51" s="295">
        <v>63.363301647655256</v>
      </c>
      <c r="W51" s="296">
        <v>1.305437966483594</v>
      </c>
      <c r="X51" s="296">
        <v>2.6620236586396282</v>
      </c>
      <c r="Y51" s="296">
        <v>22.176478664976763</v>
      </c>
      <c r="Z51" s="296">
        <v>18.045877341219544</v>
      </c>
      <c r="AA51" s="296">
        <f t="shared" si="87"/>
        <v>3.9674616251232222</v>
      </c>
      <c r="AB51" s="297">
        <f t="shared" si="95"/>
        <v>2.0391805102851532</v>
      </c>
      <c r="AC51" s="298">
        <v>28404</v>
      </c>
      <c r="AD51" s="299"/>
      <c r="AE51" s="294">
        <v>42156</v>
      </c>
      <c r="AF51" s="295">
        <v>61.503293978748523</v>
      </c>
      <c r="AG51" s="296">
        <v>2.4684887839433296</v>
      </c>
      <c r="AH51" s="296">
        <v>3.3374970484061395</v>
      </c>
      <c r="AI51" s="296">
        <v>7.4071428571428584</v>
      </c>
      <c r="AJ51" s="296">
        <v>31.554663518299879</v>
      </c>
      <c r="AK51" s="296">
        <f t="shared" si="89"/>
        <v>5.8059858323494691</v>
      </c>
      <c r="AL51" s="297">
        <f t="shared" si="96"/>
        <v>1.3520405967065394</v>
      </c>
      <c r="AM51" s="298">
        <v>10164</v>
      </c>
      <c r="AO51" s="300">
        <f t="shared" si="90"/>
        <v>42156</v>
      </c>
      <c r="AP51" s="295">
        <v>63.795715439563104</v>
      </c>
      <c r="AQ51" s="296">
        <v>1.7734115804627382</v>
      </c>
      <c r="AR51" s="296">
        <v>2.010488241852975</v>
      </c>
      <c r="AS51" s="296">
        <v>15.669551868846654</v>
      </c>
      <c r="AT51" s="296">
        <v>18.908994871816493</v>
      </c>
      <c r="AU51" s="296">
        <f t="shared" si="91"/>
        <v>3.7838998223157132</v>
      </c>
      <c r="AV51" s="297">
        <f t="shared" si="97"/>
        <v>1.1336839479351861</v>
      </c>
      <c r="AW51" s="298">
        <v>471137</v>
      </c>
      <c r="AY51" s="300">
        <f t="shared" si="99"/>
        <v>42156</v>
      </c>
      <c r="AZ51" s="295">
        <v>62.04591163872017</v>
      </c>
      <c r="BA51" s="296">
        <v>3.2570371271361136</v>
      </c>
      <c r="BB51" s="296">
        <v>3.1288677652995198</v>
      </c>
      <c r="BC51" s="296">
        <v>4.0923959592514381</v>
      </c>
      <c r="BD51" s="296">
        <v>26.776269818778246</v>
      </c>
      <c r="BE51" s="296">
        <f t="shared" si="92"/>
        <v>6.385904892435633</v>
      </c>
      <c r="BF51" s="297">
        <f t="shared" si="98"/>
        <v>0.96064847994247704</v>
      </c>
      <c r="BG51" s="298">
        <v>797476</v>
      </c>
      <c r="CD51" s="215">
        <f t="shared" si="23"/>
        <v>0</v>
      </c>
      <c r="CE51" s="306">
        <f t="shared" si="23"/>
        <v>42156</v>
      </c>
      <c r="CF51" s="307">
        <f t="shared" si="23"/>
        <v>63.363301647655256</v>
      </c>
      <c r="CG51" s="308">
        <f t="shared" si="23"/>
        <v>1.305437966483594</v>
      </c>
      <c r="CH51" s="308">
        <f t="shared" si="23"/>
        <v>2.6620236586396282</v>
      </c>
      <c r="CI51" s="308">
        <f t="shared" si="23"/>
        <v>22.176478664976763</v>
      </c>
      <c r="CJ51" s="308">
        <f t="shared" si="23"/>
        <v>18.045877341219544</v>
      </c>
      <c r="CK51" s="308">
        <f t="shared" si="23"/>
        <v>3.9674616251232222</v>
      </c>
      <c r="CL51" s="309">
        <f t="shared" si="23"/>
        <v>2.0391805102851532</v>
      </c>
      <c r="CM51" s="310">
        <f t="shared" si="23"/>
        <v>28404</v>
      </c>
      <c r="CN51" s="223">
        <f t="shared" si="23"/>
        <v>0</v>
      </c>
      <c r="CO51" s="306">
        <f t="shared" si="23"/>
        <v>42156</v>
      </c>
      <c r="CP51" s="308">
        <f t="shared" si="23"/>
        <v>61.503293978748523</v>
      </c>
      <c r="CQ51" s="308">
        <f t="shared" si="24"/>
        <v>2.4684887839433296</v>
      </c>
      <c r="CR51" s="308">
        <f t="shared" si="24"/>
        <v>3.3374970484061395</v>
      </c>
      <c r="CS51" s="308">
        <f t="shared" si="24"/>
        <v>7.4071428571428584</v>
      </c>
      <c r="CT51" s="308">
        <f t="shared" si="24"/>
        <v>31.554663518299879</v>
      </c>
      <c r="CU51" s="308">
        <f t="shared" si="24"/>
        <v>5.8059858323494691</v>
      </c>
      <c r="CV51" s="309">
        <f t="shared" si="24"/>
        <v>1.3520405967065394</v>
      </c>
      <c r="CW51" s="310">
        <f t="shared" si="24"/>
        <v>10164</v>
      </c>
      <c r="CX51" s="215">
        <f t="shared" si="24"/>
        <v>0</v>
      </c>
      <c r="CY51" s="407">
        <f t="shared" si="24"/>
        <v>42156</v>
      </c>
      <c r="CZ51" s="295">
        <f t="shared" si="24"/>
        <v>63.795715439563104</v>
      </c>
      <c r="DA51" s="296">
        <f t="shared" si="24"/>
        <v>1.7734115804627382</v>
      </c>
      <c r="DB51" s="296">
        <f t="shared" si="24"/>
        <v>2.010488241852975</v>
      </c>
      <c r="DC51" s="296">
        <f t="shared" si="24"/>
        <v>15.669551868846654</v>
      </c>
      <c r="DD51" s="296">
        <f t="shared" si="24"/>
        <v>18.908994871816493</v>
      </c>
      <c r="DE51" s="296">
        <f t="shared" si="24"/>
        <v>3.7838998223157132</v>
      </c>
      <c r="DF51" s="297">
        <f t="shared" si="24"/>
        <v>1.1336839479351861</v>
      </c>
      <c r="DG51" s="298">
        <f t="shared" si="83"/>
        <v>471137</v>
      </c>
      <c r="DH51" s="215">
        <f t="shared" si="28"/>
        <v>0</v>
      </c>
      <c r="DI51" s="407">
        <f t="shared" si="28"/>
        <v>42156</v>
      </c>
      <c r="DJ51" s="295">
        <f t="shared" si="28"/>
        <v>62.04591163872017</v>
      </c>
      <c r="DK51" s="296">
        <f t="shared" si="28"/>
        <v>3.2570371271361136</v>
      </c>
      <c r="DL51" s="296">
        <f t="shared" si="28"/>
        <v>3.1288677652995198</v>
      </c>
      <c r="DM51" s="296">
        <f t="shared" si="28"/>
        <v>4.0923959592514381</v>
      </c>
      <c r="DN51" s="296">
        <f t="shared" si="28"/>
        <v>26.776269818778246</v>
      </c>
      <c r="DO51" s="296">
        <f t="shared" si="28"/>
        <v>6.385904892435633</v>
      </c>
      <c r="DP51" s="297">
        <f t="shared" si="28"/>
        <v>0.96064847994247704</v>
      </c>
      <c r="DQ51" s="298">
        <f t="shared" si="28"/>
        <v>797476</v>
      </c>
    </row>
    <row r="52" spans="1:121" ht="27" customHeight="1" x14ac:dyDescent="0.35">
      <c r="A52" s="294">
        <v>42186</v>
      </c>
      <c r="B52" s="295">
        <v>0</v>
      </c>
      <c r="C52" s="296">
        <v>0</v>
      </c>
      <c r="D52" s="296">
        <v>0</v>
      </c>
      <c r="E52" s="296">
        <v>0</v>
      </c>
      <c r="F52" s="296">
        <v>0</v>
      </c>
      <c r="G52" s="296">
        <f t="shared" si="84"/>
        <v>0</v>
      </c>
      <c r="H52" s="297" t="str">
        <f t="shared" si="93"/>
        <v/>
      </c>
      <c r="I52" s="298">
        <v>0</v>
      </c>
      <c r="J52" s="299"/>
      <c r="K52" s="294">
        <v>42186</v>
      </c>
      <c r="L52" s="295">
        <v>0</v>
      </c>
      <c r="M52" s="296">
        <v>0</v>
      </c>
      <c r="N52" s="296">
        <v>0</v>
      </c>
      <c r="O52" s="296">
        <v>0</v>
      </c>
      <c r="P52" s="296">
        <v>0</v>
      </c>
      <c r="Q52" s="296">
        <f t="shared" si="85"/>
        <v>0</v>
      </c>
      <c r="R52" s="297" t="str">
        <f t="shared" si="94"/>
        <v/>
      </c>
      <c r="S52" s="298">
        <v>0</v>
      </c>
      <c r="U52" s="294">
        <v>42186</v>
      </c>
      <c r="V52" s="295">
        <v>63.788692573686809</v>
      </c>
      <c r="W52" s="296">
        <v>1.6862937592623088</v>
      </c>
      <c r="X52" s="296">
        <v>1.8032767989461551</v>
      </c>
      <c r="Y52" s="296">
        <v>17.878202865140786</v>
      </c>
      <c r="Z52" s="296">
        <v>16.777305779680553</v>
      </c>
      <c r="AA52" s="296">
        <f t="shared" si="87"/>
        <v>3.489570558208464</v>
      </c>
      <c r="AB52" s="297">
        <f t="shared" si="95"/>
        <v>1.0693728711508854</v>
      </c>
      <c r="AC52" s="298">
        <v>33665</v>
      </c>
      <c r="AD52" s="299"/>
      <c r="AE52" s="294">
        <v>42186</v>
      </c>
      <c r="AF52" s="295">
        <v>62.507544385403811</v>
      </c>
      <c r="AG52" s="296">
        <v>2.3480095192525625</v>
      </c>
      <c r="AH52" s="296">
        <v>3.0808038479941575</v>
      </c>
      <c r="AI52" s="296">
        <v>5.3372454607267876</v>
      </c>
      <c r="AJ52" s="296">
        <v>38.200346017275685</v>
      </c>
      <c r="AK52" s="296">
        <f t="shared" si="89"/>
        <v>5.42881336724672</v>
      </c>
      <c r="AL52" s="297">
        <f t="shared" si="96"/>
        <v>1.3120917197025947</v>
      </c>
      <c r="AM52" s="298">
        <v>39709</v>
      </c>
      <c r="AO52" s="300">
        <f t="shared" si="90"/>
        <v>42186</v>
      </c>
      <c r="AP52" s="295">
        <v>63.544295367210104</v>
      </c>
      <c r="AQ52" s="296">
        <v>2.0393170842884181</v>
      </c>
      <c r="AR52" s="296">
        <v>1.9364140760293895</v>
      </c>
      <c r="AS52" s="296">
        <v>16.836928373806497</v>
      </c>
      <c r="AT52" s="296">
        <v>18.667389541802347</v>
      </c>
      <c r="AU52" s="296">
        <f t="shared" si="91"/>
        <v>3.9757311603178076</v>
      </c>
      <c r="AV52" s="297">
        <f t="shared" si="97"/>
        <v>0.94954045692461075</v>
      </c>
      <c r="AW52" s="298">
        <v>538533</v>
      </c>
      <c r="AY52" s="300">
        <f t="shared" si="99"/>
        <v>42186</v>
      </c>
      <c r="AZ52" s="295">
        <v>62.548420067913739</v>
      </c>
      <c r="BA52" s="296">
        <v>3.0653329774388949</v>
      </c>
      <c r="BB52" s="296">
        <v>2.6371786468373033</v>
      </c>
      <c r="BC52" s="296">
        <v>3.9935978409630302</v>
      </c>
      <c r="BD52" s="296">
        <v>28.959012821013218</v>
      </c>
      <c r="BE52" s="296">
        <f t="shared" si="92"/>
        <v>5.7025116242761982</v>
      </c>
      <c r="BF52" s="297">
        <f t="shared" si="98"/>
        <v>0.86032371238203387</v>
      </c>
      <c r="BG52" s="298">
        <v>797953</v>
      </c>
      <c r="CD52" s="215">
        <f t="shared" si="23"/>
        <v>0</v>
      </c>
      <c r="CE52" s="306">
        <f t="shared" si="23"/>
        <v>42186</v>
      </c>
      <c r="CF52" s="307">
        <f t="shared" si="23"/>
        <v>63.788692573686809</v>
      </c>
      <c r="CG52" s="308">
        <f t="shared" si="23"/>
        <v>1.6862937592623088</v>
      </c>
      <c r="CH52" s="308">
        <f t="shared" si="23"/>
        <v>1.8032767989461551</v>
      </c>
      <c r="CI52" s="308">
        <f t="shared" si="23"/>
        <v>17.878202865140786</v>
      </c>
      <c r="CJ52" s="308">
        <f t="shared" si="23"/>
        <v>16.777305779680553</v>
      </c>
      <c r="CK52" s="308">
        <f t="shared" ref="CK52:CU111" si="100">AA52</f>
        <v>3.489570558208464</v>
      </c>
      <c r="CL52" s="309">
        <f t="shared" si="100"/>
        <v>1.0693728711508854</v>
      </c>
      <c r="CM52" s="310">
        <f t="shared" si="100"/>
        <v>33665</v>
      </c>
      <c r="CN52" s="223">
        <f t="shared" si="100"/>
        <v>0</v>
      </c>
      <c r="CO52" s="306">
        <f t="shared" si="100"/>
        <v>42186</v>
      </c>
      <c r="CP52" s="308">
        <f t="shared" si="100"/>
        <v>62.507544385403811</v>
      </c>
      <c r="CQ52" s="308">
        <f t="shared" si="24"/>
        <v>2.3480095192525625</v>
      </c>
      <c r="CR52" s="308">
        <f t="shared" si="24"/>
        <v>3.0808038479941575</v>
      </c>
      <c r="CS52" s="308">
        <f t="shared" si="24"/>
        <v>5.3372454607267876</v>
      </c>
      <c r="CT52" s="308">
        <f t="shared" si="24"/>
        <v>38.200346017275685</v>
      </c>
      <c r="CU52" s="308">
        <f t="shared" si="24"/>
        <v>5.42881336724672</v>
      </c>
      <c r="CV52" s="309">
        <f t="shared" si="24"/>
        <v>1.3120917197025947</v>
      </c>
      <c r="CW52" s="310">
        <f t="shared" si="24"/>
        <v>39709</v>
      </c>
      <c r="CX52" s="215">
        <f t="shared" si="24"/>
        <v>0</v>
      </c>
      <c r="CY52" s="407">
        <f t="shared" si="24"/>
        <v>42186</v>
      </c>
      <c r="CZ52" s="295">
        <f t="shared" si="24"/>
        <v>63.544295367210104</v>
      </c>
      <c r="DA52" s="296">
        <f t="shared" si="24"/>
        <v>2.0393170842884181</v>
      </c>
      <c r="DB52" s="296">
        <f t="shared" si="24"/>
        <v>1.9364140760293895</v>
      </c>
      <c r="DC52" s="296">
        <f t="shared" si="24"/>
        <v>16.836928373806497</v>
      </c>
      <c r="DD52" s="296">
        <f t="shared" si="24"/>
        <v>18.667389541802347</v>
      </c>
      <c r="DE52" s="296">
        <f t="shared" si="24"/>
        <v>3.9757311603178076</v>
      </c>
      <c r="DF52" s="297">
        <f t="shared" si="24"/>
        <v>0.94954045692461075</v>
      </c>
      <c r="DG52" s="298">
        <f t="shared" si="83"/>
        <v>538533</v>
      </c>
      <c r="DH52" s="215">
        <f t="shared" si="28"/>
        <v>0</v>
      </c>
      <c r="DI52" s="407">
        <f t="shared" si="28"/>
        <v>42186</v>
      </c>
      <c r="DJ52" s="295">
        <f t="shared" si="28"/>
        <v>62.548420067913739</v>
      </c>
      <c r="DK52" s="296">
        <f t="shared" si="28"/>
        <v>3.0653329774388949</v>
      </c>
      <c r="DL52" s="296">
        <f t="shared" si="28"/>
        <v>2.6371786468373033</v>
      </c>
      <c r="DM52" s="296">
        <f t="shared" si="28"/>
        <v>3.9935978409630302</v>
      </c>
      <c r="DN52" s="296">
        <f t="shared" si="28"/>
        <v>28.959012821013218</v>
      </c>
      <c r="DO52" s="296">
        <f t="shared" si="28"/>
        <v>5.7025116242761982</v>
      </c>
      <c r="DP52" s="297">
        <f t="shared" si="28"/>
        <v>0.86032371238203387</v>
      </c>
      <c r="DQ52" s="298">
        <f t="shared" si="28"/>
        <v>797953</v>
      </c>
    </row>
    <row r="53" spans="1:121" ht="27" customHeight="1" x14ac:dyDescent="0.35">
      <c r="A53" s="294">
        <v>42217</v>
      </c>
      <c r="B53" s="295">
        <v>0</v>
      </c>
      <c r="C53" s="296">
        <v>0</v>
      </c>
      <c r="D53" s="296">
        <v>0</v>
      </c>
      <c r="E53" s="296">
        <v>0</v>
      </c>
      <c r="F53" s="296">
        <v>0</v>
      </c>
      <c r="G53" s="296">
        <f t="shared" si="84"/>
        <v>0</v>
      </c>
      <c r="H53" s="297" t="str">
        <f t="shared" si="93"/>
        <v/>
      </c>
      <c r="I53" s="298">
        <v>0</v>
      </c>
      <c r="J53" s="299"/>
      <c r="K53" s="294">
        <v>42217</v>
      </c>
      <c r="L53" s="295">
        <v>0</v>
      </c>
      <c r="M53" s="296">
        <v>0</v>
      </c>
      <c r="N53" s="296">
        <v>0</v>
      </c>
      <c r="O53" s="296">
        <v>0</v>
      </c>
      <c r="P53" s="296">
        <v>0</v>
      </c>
      <c r="Q53" s="296">
        <f t="shared" si="85"/>
        <v>0</v>
      </c>
      <c r="R53" s="297" t="str">
        <f t="shared" si="94"/>
        <v/>
      </c>
      <c r="S53" s="298">
        <v>0</v>
      </c>
      <c r="U53" s="294">
        <v>42217</v>
      </c>
      <c r="V53" s="295">
        <v>63.18</v>
      </c>
      <c r="W53" s="296">
        <v>2.56</v>
      </c>
      <c r="X53" s="296">
        <v>1.63</v>
      </c>
      <c r="Y53" s="296">
        <v>0</v>
      </c>
      <c r="Z53" s="296">
        <v>0</v>
      </c>
      <c r="AA53" s="296">
        <f t="shared" si="87"/>
        <v>4.1899999999999995</v>
      </c>
      <c r="AB53" s="297">
        <f t="shared" si="95"/>
        <v>0.63671875</v>
      </c>
      <c r="AC53" s="298">
        <v>21061</v>
      </c>
      <c r="AD53" s="299"/>
      <c r="AE53" s="294">
        <v>42217</v>
      </c>
      <c r="AF53" s="295">
        <v>61.977874190564293</v>
      </c>
      <c r="AG53" s="296">
        <v>2.6650271970397776</v>
      </c>
      <c r="AH53" s="296">
        <v>2.9551833487511558</v>
      </c>
      <c r="AI53" s="296">
        <v>7.0196336725254405</v>
      </c>
      <c r="AJ53" s="296">
        <v>39.283404255319148</v>
      </c>
      <c r="AK53" s="296">
        <f t="shared" si="89"/>
        <v>5.6202105457909335</v>
      </c>
      <c r="AL53" s="297">
        <f t="shared" si="96"/>
        <v>1.1088754936661336</v>
      </c>
      <c r="AM53" s="298">
        <v>27025</v>
      </c>
      <c r="AO53" s="300">
        <f t="shared" si="90"/>
        <v>42217</v>
      </c>
      <c r="AP53" s="295">
        <v>63.25194234281242</v>
      </c>
      <c r="AQ53" s="296">
        <v>2.5424920607788981</v>
      </c>
      <c r="AR53" s="296">
        <v>2.006993621634265</v>
      </c>
      <c r="AS53" s="296">
        <v>15.15379049452576</v>
      </c>
      <c r="AT53" s="296">
        <v>17.382454501290969</v>
      </c>
      <c r="AU53" s="296">
        <f t="shared" si="91"/>
        <v>4.5494856824131631</v>
      </c>
      <c r="AV53" s="297">
        <f t="shared" si="97"/>
        <v>0.78938048719783138</v>
      </c>
      <c r="AW53" s="298">
        <v>457588</v>
      </c>
      <c r="AY53" s="300">
        <f t="shared" si="99"/>
        <v>42217</v>
      </c>
      <c r="AZ53" s="295">
        <v>62.866566013519616</v>
      </c>
      <c r="BA53" s="296">
        <v>2.9092689962670835</v>
      </c>
      <c r="BB53" s="296">
        <v>2.4371510019771225</v>
      </c>
      <c r="BC53" s="296">
        <v>3.6756558569943039</v>
      </c>
      <c r="BD53" s="296">
        <v>31.918188045517098</v>
      </c>
      <c r="BE53" s="296">
        <f t="shared" si="92"/>
        <v>5.3464199982442064</v>
      </c>
      <c r="BF53" s="297">
        <f t="shared" si="98"/>
        <v>0.83771937387166984</v>
      </c>
      <c r="BG53" s="298">
        <v>808751</v>
      </c>
      <c r="CD53" s="215">
        <f t="shared" ref="CD53:CJ112" si="101">T53</f>
        <v>0</v>
      </c>
      <c r="CE53" s="306">
        <f t="shared" si="101"/>
        <v>42217</v>
      </c>
      <c r="CF53" s="307">
        <f t="shared" si="101"/>
        <v>63.18</v>
      </c>
      <c r="CG53" s="308">
        <f t="shared" si="101"/>
        <v>2.56</v>
      </c>
      <c r="CH53" s="308">
        <f t="shared" si="101"/>
        <v>1.63</v>
      </c>
      <c r="CI53" s="308">
        <f t="shared" si="101"/>
        <v>0</v>
      </c>
      <c r="CJ53" s="308">
        <f t="shared" si="101"/>
        <v>0</v>
      </c>
      <c r="CK53" s="308">
        <f t="shared" si="100"/>
        <v>4.1899999999999995</v>
      </c>
      <c r="CL53" s="309">
        <f t="shared" si="100"/>
        <v>0.63671875</v>
      </c>
      <c r="CM53" s="310">
        <f t="shared" si="100"/>
        <v>21061</v>
      </c>
      <c r="CN53" s="223">
        <f t="shared" si="100"/>
        <v>0</v>
      </c>
      <c r="CO53" s="306">
        <f t="shared" si="100"/>
        <v>42217</v>
      </c>
      <c r="CP53" s="308">
        <f t="shared" si="100"/>
        <v>61.977874190564293</v>
      </c>
      <c r="CQ53" s="308">
        <f t="shared" si="24"/>
        <v>2.6650271970397776</v>
      </c>
      <c r="CR53" s="308">
        <f t="shared" si="24"/>
        <v>2.9551833487511558</v>
      </c>
      <c r="CS53" s="308">
        <f t="shared" si="24"/>
        <v>7.0196336725254405</v>
      </c>
      <c r="CT53" s="308">
        <f t="shared" si="24"/>
        <v>39.283404255319148</v>
      </c>
      <c r="CU53" s="308">
        <f t="shared" si="24"/>
        <v>5.6202105457909335</v>
      </c>
      <c r="CV53" s="309">
        <f t="shared" si="24"/>
        <v>1.1088754936661336</v>
      </c>
      <c r="CW53" s="310">
        <f t="shared" si="24"/>
        <v>27025</v>
      </c>
      <c r="CX53" s="215">
        <f t="shared" si="24"/>
        <v>0</v>
      </c>
      <c r="CY53" s="407">
        <f t="shared" si="24"/>
        <v>42217</v>
      </c>
      <c r="CZ53" s="295">
        <f t="shared" si="24"/>
        <v>63.25194234281242</v>
      </c>
      <c r="DA53" s="296">
        <f t="shared" si="24"/>
        <v>2.5424920607788981</v>
      </c>
      <c r="DB53" s="296">
        <f t="shared" si="24"/>
        <v>2.006993621634265</v>
      </c>
      <c r="DC53" s="296">
        <f t="shared" si="24"/>
        <v>15.15379049452576</v>
      </c>
      <c r="DD53" s="296">
        <f t="shared" si="24"/>
        <v>17.382454501290969</v>
      </c>
      <c r="DE53" s="296">
        <f t="shared" si="24"/>
        <v>4.5494856824131631</v>
      </c>
      <c r="DF53" s="297">
        <f t="shared" si="24"/>
        <v>0.78938048719783138</v>
      </c>
      <c r="DG53" s="298">
        <f t="shared" si="83"/>
        <v>457588</v>
      </c>
      <c r="DH53" s="215">
        <f t="shared" si="28"/>
        <v>0</v>
      </c>
      <c r="DI53" s="407">
        <f t="shared" si="28"/>
        <v>42217</v>
      </c>
      <c r="DJ53" s="295">
        <f t="shared" si="28"/>
        <v>62.866566013519616</v>
      </c>
      <c r="DK53" s="296">
        <f t="shared" si="28"/>
        <v>2.9092689962670835</v>
      </c>
      <c r="DL53" s="296">
        <f t="shared" si="28"/>
        <v>2.4371510019771225</v>
      </c>
      <c r="DM53" s="296">
        <f t="shared" si="28"/>
        <v>3.6756558569943039</v>
      </c>
      <c r="DN53" s="296">
        <f t="shared" si="28"/>
        <v>31.918188045517098</v>
      </c>
      <c r="DO53" s="296">
        <f t="shared" si="28"/>
        <v>5.3464199982442064</v>
      </c>
      <c r="DP53" s="297">
        <f t="shared" si="28"/>
        <v>0.83771937387166984</v>
      </c>
      <c r="DQ53" s="298">
        <f t="shared" si="28"/>
        <v>808751</v>
      </c>
    </row>
    <row r="54" spans="1:121" ht="27" customHeight="1" x14ac:dyDescent="0.35">
      <c r="A54" s="294">
        <v>42248</v>
      </c>
      <c r="B54" s="295">
        <v>0</v>
      </c>
      <c r="C54" s="296">
        <v>0</v>
      </c>
      <c r="D54" s="296">
        <v>0</v>
      </c>
      <c r="E54" s="296">
        <v>0</v>
      </c>
      <c r="F54" s="296">
        <v>0</v>
      </c>
      <c r="G54" s="296">
        <f t="shared" si="84"/>
        <v>0</v>
      </c>
      <c r="H54" s="297" t="str">
        <f t="shared" si="93"/>
        <v/>
      </c>
      <c r="I54" s="298">
        <v>0</v>
      </c>
      <c r="J54" s="299"/>
      <c r="K54" s="294">
        <v>42248</v>
      </c>
      <c r="L54" s="295">
        <v>0</v>
      </c>
      <c r="M54" s="296">
        <v>0</v>
      </c>
      <c r="N54" s="296">
        <v>0</v>
      </c>
      <c r="O54" s="296">
        <v>0</v>
      </c>
      <c r="P54" s="296">
        <v>0</v>
      </c>
      <c r="Q54" s="296">
        <f t="shared" si="85"/>
        <v>0</v>
      </c>
      <c r="R54" s="297" t="str">
        <f t="shared" si="94"/>
        <v/>
      </c>
      <c r="S54" s="298">
        <v>0</v>
      </c>
      <c r="U54" s="294">
        <v>42248</v>
      </c>
      <c r="V54" s="295">
        <v>63.700214749458965</v>
      </c>
      <c r="W54" s="296">
        <v>1.4228749791909439</v>
      </c>
      <c r="X54" s="296">
        <v>2.1118877975695023</v>
      </c>
      <c r="Y54" s="296">
        <v>19.406650574329948</v>
      </c>
      <c r="Z54" s="296">
        <v>17.81866988513401</v>
      </c>
      <c r="AA54" s="296">
        <f t="shared" si="87"/>
        <v>3.5347627767604459</v>
      </c>
      <c r="AB54" s="297">
        <f t="shared" si="95"/>
        <v>1.4842398864658761</v>
      </c>
      <c r="AC54" s="298">
        <v>33928</v>
      </c>
      <c r="AD54" s="299"/>
      <c r="AE54" s="294">
        <v>42248</v>
      </c>
      <c r="AF54" s="295">
        <v>63.729797308253616</v>
      </c>
      <c r="AG54" s="296">
        <v>2.067759040051889</v>
      </c>
      <c r="AH54" s="296">
        <v>1.9721096156964488</v>
      </c>
      <c r="AI54" s="296">
        <v>5.3319442192313931</v>
      </c>
      <c r="AJ54" s="296">
        <v>32.324973244689474</v>
      </c>
      <c r="AK54" s="296">
        <f t="shared" si="89"/>
        <v>4.0398686557483376</v>
      </c>
      <c r="AL54" s="297">
        <f t="shared" si="96"/>
        <v>0.95374247071213869</v>
      </c>
      <c r="AM54" s="298">
        <v>12334</v>
      </c>
      <c r="AO54" s="300">
        <f t="shared" si="90"/>
        <v>42248</v>
      </c>
      <c r="AP54" s="295">
        <v>63.221384371322095</v>
      </c>
      <c r="AQ54" s="296">
        <v>2.616162956896618</v>
      </c>
      <c r="AR54" s="296">
        <v>2.0350293459421733</v>
      </c>
      <c r="AS54" s="296">
        <v>17.15579689878161</v>
      </c>
      <c r="AT54" s="296">
        <v>20.649302702299</v>
      </c>
      <c r="AU54" s="296">
        <f t="shared" si="91"/>
        <v>4.6511923028387914</v>
      </c>
      <c r="AV54" s="297">
        <f t="shared" si="97"/>
        <v>0.77786796138884051</v>
      </c>
      <c r="AW54" s="298">
        <v>434499</v>
      </c>
      <c r="AY54" s="300">
        <f t="shared" si="99"/>
        <v>42248</v>
      </c>
      <c r="AZ54" s="295">
        <v>62.707044803602948</v>
      </c>
      <c r="BA54" s="296">
        <v>3.1007363235297412</v>
      </c>
      <c r="BB54" s="296">
        <v>2.4653606313234961</v>
      </c>
      <c r="BC54" s="296">
        <v>3.8881400763024923</v>
      </c>
      <c r="BD54" s="296">
        <v>28.851602184108359</v>
      </c>
      <c r="BE54" s="296">
        <f t="shared" si="92"/>
        <v>5.5660969548532373</v>
      </c>
      <c r="BF54" s="297">
        <f t="shared" si="98"/>
        <v>0.79508877056564375</v>
      </c>
      <c r="BG54" s="298">
        <v>896067</v>
      </c>
      <c r="CD54" s="215">
        <f t="shared" si="101"/>
        <v>0</v>
      </c>
      <c r="CE54" s="306">
        <f t="shared" si="101"/>
        <v>42248</v>
      </c>
      <c r="CF54" s="307">
        <f t="shared" si="101"/>
        <v>63.700214749458965</v>
      </c>
      <c r="CG54" s="308">
        <f t="shared" si="101"/>
        <v>1.4228749791909439</v>
      </c>
      <c r="CH54" s="308">
        <f t="shared" si="101"/>
        <v>2.1118877975695023</v>
      </c>
      <c r="CI54" s="308">
        <f t="shared" si="101"/>
        <v>19.406650574329948</v>
      </c>
      <c r="CJ54" s="308">
        <f t="shared" si="101"/>
        <v>17.81866988513401</v>
      </c>
      <c r="CK54" s="308">
        <f t="shared" si="100"/>
        <v>3.5347627767604459</v>
      </c>
      <c r="CL54" s="309">
        <f t="shared" si="100"/>
        <v>1.4842398864658761</v>
      </c>
      <c r="CM54" s="310">
        <f t="shared" si="100"/>
        <v>33928</v>
      </c>
      <c r="CN54" s="223">
        <f t="shared" si="100"/>
        <v>0</v>
      </c>
      <c r="CO54" s="306">
        <f t="shared" si="100"/>
        <v>42248</v>
      </c>
      <c r="CP54" s="308">
        <f t="shared" si="100"/>
        <v>63.729797308253616</v>
      </c>
      <c r="CQ54" s="308">
        <f t="shared" si="24"/>
        <v>2.067759040051889</v>
      </c>
      <c r="CR54" s="308">
        <f t="shared" si="24"/>
        <v>1.9721096156964488</v>
      </c>
      <c r="CS54" s="308">
        <f t="shared" si="24"/>
        <v>5.3319442192313931</v>
      </c>
      <c r="CT54" s="308">
        <f t="shared" si="24"/>
        <v>32.324973244689474</v>
      </c>
      <c r="CU54" s="308">
        <f t="shared" si="24"/>
        <v>4.0398686557483376</v>
      </c>
      <c r="CV54" s="309">
        <f t="shared" si="24"/>
        <v>0.95374247071213869</v>
      </c>
      <c r="CW54" s="310">
        <f t="shared" si="24"/>
        <v>12334</v>
      </c>
      <c r="CX54" s="215">
        <f t="shared" si="24"/>
        <v>0</v>
      </c>
      <c r="CY54" s="407">
        <f t="shared" si="24"/>
        <v>42248</v>
      </c>
      <c r="CZ54" s="295">
        <f t="shared" si="24"/>
        <v>63.221384371322095</v>
      </c>
      <c r="DA54" s="296">
        <f t="shared" si="24"/>
        <v>2.616162956896618</v>
      </c>
      <c r="DB54" s="296">
        <f t="shared" si="24"/>
        <v>2.0350293459421733</v>
      </c>
      <c r="DC54" s="296">
        <f t="shared" si="24"/>
        <v>17.15579689878161</v>
      </c>
      <c r="DD54" s="296">
        <f t="shared" si="24"/>
        <v>20.649302702299</v>
      </c>
      <c r="DE54" s="296">
        <f t="shared" si="24"/>
        <v>4.6511923028387914</v>
      </c>
      <c r="DF54" s="297">
        <f t="shared" si="24"/>
        <v>0.77786796138884051</v>
      </c>
      <c r="DG54" s="298">
        <f t="shared" si="83"/>
        <v>434499</v>
      </c>
      <c r="DH54" s="215">
        <f t="shared" si="28"/>
        <v>0</v>
      </c>
      <c r="DI54" s="407">
        <f t="shared" si="28"/>
        <v>42248</v>
      </c>
      <c r="DJ54" s="295">
        <f t="shared" si="28"/>
        <v>62.707044803602948</v>
      </c>
      <c r="DK54" s="296">
        <f t="shared" si="28"/>
        <v>3.1007363235297412</v>
      </c>
      <c r="DL54" s="296">
        <f t="shared" si="28"/>
        <v>2.4653606313234961</v>
      </c>
      <c r="DM54" s="296">
        <f t="shared" si="28"/>
        <v>3.8881400763024923</v>
      </c>
      <c r="DN54" s="296">
        <f t="shared" si="28"/>
        <v>28.851602184108359</v>
      </c>
      <c r="DO54" s="296">
        <f t="shared" si="28"/>
        <v>5.5660969548532373</v>
      </c>
      <c r="DP54" s="297">
        <f t="shared" si="28"/>
        <v>0.79508877056564375</v>
      </c>
      <c r="DQ54" s="298">
        <f t="shared" si="28"/>
        <v>896067</v>
      </c>
    </row>
    <row r="55" spans="1:121" ht="27" customHeight="1" x14ac:dyDescent="0.35">
      <c r="A55" s="294">
        <v>42278</v>
      </c>
      <c r="B55" s="295">
        <v>0</v>
      </c>
      <c r="C55" s="296">
        <v>0</v>
      </c>
      <c r="D55" s="296">
        <v>0</v>
      </c>
      <c r="E55" s="296">
        <v>0</v>
      </c>
      <c r="F55" s="296">
        <v>0</v>
      </c>
      <c r="G55" s="296">
        <f t="shared" si="84"/>
        <v>0</v>
      </c>
      <c r="H55" s="297" t="str">
        <f t="shared" si="93"/>
        <v/>
      </c>
      <c r="I55" s="298">
        <v>0</v>
      </c>
      <c r="J55" s="231"/>
      <c r="K55" s="294">
        <v>42278</v>
      </c>
      <c r="L55" s="295">
        <v>0</v>
      </c>
      <c r="M55" s="296">
        <v>0</v>
      </c>
      <c r="N55" s="296">
        <v>0</v>
      </c>
      <c r="O55" s="296">
        <v>0</v>
      </c>
      <c r="P55" s="296">
        <v>0</v>
      </c>
      <c r="Q55" s="296">
        <f t="shared" si="85"/>
        <v>0</v>
      </c>
      <c r="R55" s="297" t="str">
        <f t="shared" si="94"/>
        <v/>
      </c>
      <c r="S55" s="298">
        <v>0</v>
      </c>
      <c r="U55" s="294">
        <v>42278</v>
      </c>
      <c r="V55" s="295">
        <v>63.19</v>
      </c>
      <c r="W55" s="296">
        <v>2.2999999999999998</v>
      </c>
      <c r="X55" s="296">
        <v>2.27</v>
      </c>
      <c r="Y55" s="296">
        <v>20.25</v>
      </c>
      <c r="Z55" s="296">
        <v>18</v>
      </c>
      <c r="AA55" s="296">
        <f t="shared" si="87"/>
        <v>4.57</v>
      </c>
      <c r="AB55" s="297">
        <f t="shared" si="95"/>
        <v>0.98695652173913051</v>
      </c>
      <c r="AC55" s="298">
        <v>26101</v>
      </c>
      <c r="AD55" s="231"/>
      <c r="AE55" s="294">
        <v>42278</v>
      </c>
      <c r="AF55" s="295">
        <v>62.262262076945333</v>
      </c>
      <c r="AG55" s="296">
        <v>2.3762814579114839</v>
      </c>
      <c r="AH55" s="296">
        <v>4.271089817761065</v>
      </c>
      <c r="AI55" s="296">
        <v>4.0152588949956609</v>
      </c>
      <c r="AJ55" s="296">
        <v>49.950658085044836</v>
      </c>
      <c r="AK55" s="296">
        <f t="shared" si="89"/>
        <v>6.6473712756725494</v>
      </c>
      <c r="AL55" s="297">
        <f t="shared" si="96"/>
        <v>1.7973838088670397</v>
      </c>
      <c r="AM55" s="298">
        <v>13828</v>
      </c>
      <c r="AO55" s="300">
        <f t="shared" si="90"/>
        <v>42278</v>
      </c>
      <c r="AP55" s="295">
        <v>63.384412327805755</v>
      </c>
      <c r="AQ55" s="296">
        <v>2.2566913257242147</v>
      </c>
      <c r="AR55" s="296">
        <v>2.1396590409806895</v>
      </c>
      <c r="AS55" s="296">
        <v>18.165921931319126</v>
      </c>
      <c r="AT55" s="296">
        <v>18.625943184099981</v>
      </c>
      <c r="AU55" s="296">
        <f t="shared" si="91"/>
        <v>4.3963503667049046</v>
      </c>
      <c r="AV55" s="297">
        <f t="shared" si="97"/>
        <v>0.94813987920746434</v>
      </c>
      <c r="AW55" s="298">
        <v>509593</v>
      </c>
      <c r="AY55" s="300">
        <f t="shared" si="99"/>
        <v>42278</v>
      </c>
      <c r="AZ55" s="295">
        <v>62.365102883581002</v>
      </c>
      <c r="BA55" s="296">
        <v>3.1641690611131028</v>
      </c>
      <c r="BB55" s="296">
        <v>2.7743966809945371</v>
      </c>
      <c r="BC55" s="296">
        <v>3.4842084006650116</v>
      </c>
      <c r="BD55" s="296">
        <v>27.585400241229806</v>
      </c>
      <c r="BE55" s="296">
        <f t="shared" si="92"/>
        <v>5.9385657421076399</v>
      </c>
      <c r="BF55" s="297">
        <f t="shared" si="98"/>
        <v>0.87681682849732112</v>
      </c>
      <c r="BG55" s="298">
        <v>865652</v>
      </c>
      <c r="CD55" s="215">
        <f t="shared" si="101"/>
        <v>0</v>
      </c>
      <c r="CE55" s="306">
        <f t="shared" si="101"/>
        <v>42278</v>
      </c>
      <c r="CF55" s="307">
        <f t="shared" si="101"/>
        <v>63.19</v>
      </c>
      <c r="CG55" s="308">
        <f t="shared" si="101"/>
        <v>2.2999999999999998</v>
      </c>
      <c r="CH55" s="308">
        <f t="shared" si="101"/>
        <v>2.27</v>
      </c>
      <c r="CI55" s="308">
        <f t="shared" si="101"/>
        <v>20.25</v>
      </c>
      <c r="CJ55" s="308">
        <f t="shared" si="101"/>
        <v>18</v>
      </c>
      <c r="CK55" s="308">
        <f t="shared" si="100"/>
        <v>4.57</v>
      </c>
      <c r="CL55" s="309">
        <f t="shared" si="100"/>
        <v>0.98695652173913051</v>
      </c>
      <c r="CM55" s="310">
        <f t="shared" si="100"/>
        <v>26101</v>
      </c>
      <c r="CN55" s="221">
        <f t="shared" si="100"/>
        <v>0</v>
      </c>
      <c r="CO55" s="306">
        <f t="shared" si="100"/>
        <v>42278</v>
      </c>
      <c r="CP55" s="308">
        <f t="shared" si="100"/>
        <v>62.262262076945333</v>
      </c>
      <c r="CQ55" s="308">
        <f t="shared" si="24"/>
        <v>2.3762814579114839</v>
      </c>
      <c r="CR55" s="308">
        <f t="shared" si="24"/>
        <v>4.271089817761065</v>
      </c>
      <c r="CS55" s="308">
        <f t="shared" si="24"/>
        <v>4.0152588949956609</v>
      </c>
      <c r="CT55" s="308">
        <f t="shared" si="24"/>
        <v>49.950658085044836</v>
      </c>
      <c r="CU55" s="308">
        <f t="shared" si="24"/>
        <v>6.6473712756725494</v>
      </c>
      <c r="CV55" s="309">
        <f t="shared" si="24"/>
        <v>1.7973838088670397</v>
      </c>
      <c r="CW55" s="310">
        <f t="shared" si="24"/>
        <v>13828</v>
      </c>
      <c r="CX55" s="215">
        <f t="shared" si="24"/>
        <v>0</v>
      </c>
      <c r="CY55" s="407">
        <f t="shared" si="24"/>
        <v>42278</v>
      </c>
      <c r="CZ55" s="295">
        <f t="shared" si="24"/>
        <v>63.384412327805755</v>
      </c>
      <c r="DA55" s="296">
        <f t="shared" si="24"/>
        <v>2.2566913257242147</v>
      </c>
      <c r="DB55" s="296">
        <f t="shared" si="24"/>
        <v>2.1396590409806895</v>
      </c>
      <c r="DC55" s="296">
        <f t="shared" si="24"/>
        <v>18.165921931319126</v>
      </c>
      <c r="DD55" s="296">
        <f t="shared" si="24"/>
        <v>18.625943184099981</v>
      </c>
      <c r="DE55" s="296">
        <f t="shared" si="24"/>
        <v>4.3963503667049046</v>
      </c>
      <c r="DF55" s="297">
        <f t="shared" si="24"/>
        <v>0.94813987920746434</v>
      </c>
      <c r="DG55" s="298">
        <f t="shared" si="83"/>
        <v>509593</v>
      </c>
      <c r="DH55" s="215">
        <f t="shared" si="28"/>
        <v>0</v>
      </c>
      <c r="DI55" s="407">
        <f t="shared" si="28"/>
        <v>42278</v>
      </c>
      <c r="DJ55" s="295">
        <f t="shared" si="28"/>
        <v>62.365102883581002</v>
      </c>
      <c r="DK55" s="296">
        <f t="shared" si="28"/>
        <v>3.1641690611131028</v>
      </c>
      <c r="DL55" s="296">
        <f t="shared" si="28"/>
        <v>2.7743966809945371</v>
      </c>
      <c r="DM55" s="296">
        <f t="shared" si="28"/>
        <v>3.4842084006650116</v>
      </c>
      <c r="DN55" s="296">
        <f t="shared" si="28"/>
        <v>27.585400241229806</v>
      </c>
      <c r="DO55" s="296">
        <f t="shared" si="28"/>
        <v>5.9385657421076399</v>
      </c>
      <c r="DP55" s="297">
        <f t="shared" si="28"/>
        <v>0.87681682849732112</v>
      </c>
      <c r="DQ55" s="298">
        <f t="shared" si="28"/>
        <v>865652</v>
      </c>
    </row>
    <row r="56" spans="1:121" ht="27" customHeight="1" x14ac:dyDescent="0.35">
      <c r="A56" s="294">
        <v>42309</v>
      </c>
      <c r="B56" s="295">
        <v>0</v>
      </c>
      <c r="C56" s="296">
        <v>0</v>
      </c>
      <c r="D56" s="296">
        <v>0</v>
      </c>
      <c r="E56" s="296">
        <v>0</v>
      </c>
      <c r="F56" s="296">
        <v>0</v>
      </c>
      <c r="G56" s="296">
        <f t="shared" si="84"/>
        <v>0</v>
      </c>
      <c r="H56" s="297" t="str">
        <f t="shared" si="93"/>
        <v/>
      </c>
      <c r="I56" s="298">
        <v>0</v>
      </c>
      <c r="J56" s="231"/>
      <c r="K56" s="294">
        <v>42309</v>
      </c>
      <c r="L56" s="295">
        <v>0</v>
      </c>
      <c r="M56" s="296">
        <v>0</v>
      </c>
      <c r="N56" s="296">
        <v>0</v>
      </c>
      <c r="O56" s="296">
        <v>0</v>
      </c>
      <c r="P56" s="296">
        <v>0</v>
      </c>
      <c r="Q56" s="296">
        <f t="shared" si="85"/>
        <v>0</v>
      </c>
      <c r="R56" s="297" t="str">
        <f t="shared" si="94"/>
        <v/>
      </c>
      <c r="S56" s="298">
        <v>0</v>
      </c>
      <c r="U56" s="294">
        <v>42309</v>
      </c>
      <c r="V56" s="295">
        <v>61.708570995605392</v>
      </c>
      <c r="W56" s="296">
        <v>5.5729337778451278</v>
      </c>
      <c r="X56" s="296">
        <v>1.9923882406425217</v>
      </c>
      <c r="Y56" s="296">
        <v>27.813456584330961</v>
      </c>
      <c r="Z56" s="296">
        <v>13.812016972268525</v>
      </c>
      <c r="AA56" s="296">
        <f t="shared" si="87"/>
        <v>7.5653220184876497</v>
      </c>
      <c r="AB56" s="297">
        <f t="shared" si="95"/>
        <v>0.35751155855523437</v>
      </c>
      <c r="AC56" s="298">
        <v>26396</v>
      </c>
      <c r="AD56" s="231"/>
      <c r="AE56" s="294">
        <v>42309</v>
      </c>
      <c r="AF56" s="295">
        <v>60.679233304846782</v>
      </c>
      <c r="AG56" s="296">
        <v>3.2932120620192893</v>
      </c>
      <c r="AH56" s="296">
        <v>4.5786106702478326</v>
      </c>
      <c r="AI56" s="296">
        <v>7.0919545842998408</v>
      </c>
      <c r="AJ56" s="296">
        <v>56.570357709681353</v>
      </c>
      <c r="AK56" s="296">
        <f t="shared" si="89"/>
        <v>7.8718227322671215</v>
      </c>
      <c r="AL56" s="297">
        <f t="shared" si="96"/>
        <v>1.3903175938935373</v>
      </c>
      <c r="AM56" s="298">
        <v>19862</v>
      </c>
      <c r="AO56" s="300">
        <f t="shared" si="90"/>
        <v>42309</v>
      </c>
      <c r="AP56" s="295">
        <v>63.167268400169377</v>
      </c>
      <c r="AQ56" s="296">
        <v>2.5191973989617802</v>
      </c>
      <c r="AR56" s="296">
        <v>2.1259877201511852</v>
      </c>
      <c r="AS56" s="296">
        <v>17.282411586656842</v>
      </c>
      <c r="AT56" s="296">
        <v>19.686090209055411</v>
      </c>
      <c r="AU56" s="296">
        <f t="shared" si="91"/>
        <v>4.6451851191129654</v>
      </c>
      <c r="AV56" s="297">
        <f t="shared" si="97"/>
        <v>0.84391470117719003</v>
      </c>
      <c r="AW56" s="298">
        <v>516584</v>
      </c>
      <c r="AY56" s="300">
        <f t="shared" si="99"/>
        <v>42309</v>
      </c>
      <c r="AZ56" s="295">
        <v>62.545364771951384</v>
      </c>
      <c r="BA56" s="296">
        <v>2.9913491778544734</v>
      </c>
      <c r="BB56" s="296">
        <v>2.7650545502844253</v>
      </c>
      <c r="BC56" s="296">
        <v>4.2122289244140791</v>
      </c>
      <c r="BD56" s="296">
        <v>29.565752590541852</v>
      </c>
      <c r="BE56" s="296">
        <f t="shared" si="92"/>
        <v>5.7564037281388991</v>
      </c>
      <c r="BF56" s="297">
        <f t="shared" si="98"/>
        <v>0.92435031348217378</v>
      </c>
      <c r="BG56" s="298">
        <v>1002402</v>
      </c>
      <c r="CD56" s="215">
        <f t="shared" si="101"/>
        <v>0</v>
      </c>
      <c r="CE56" s="306">
        <f t="shared" si="101"/>
        <v>42309</v>
      </c>
      <c r="CF56" s="307">
        <f t="shared" si="101"/>
        <v>61.708570995605392</v>
      </c>
      <c r="CG56" s="308">
        <f t="shared" si="101"/>
        <v>5.5729337778451278</v>
      </c>
      <c r="CH56" s="308">
        <f t="shared" si="101"/>
        <v>1.9923882406425217</v>
      </c>
      <c r="CI56" s="308">
        <f t="shared" si="101"/>
        <v>27.813456584330961</v>
      </c>
      <c r="CJ56" s="308">
        <f t="shared" si="101"/>
        <v>13.812016972268525</v>
      </c>
      <c r="CK56" s="308">
        <f t="shared" si="100"/>
        <v>7.5653220184876497</v>
      </c>
      <c r="CL56" s="309">
        <f t="shared" si="100"/>
        <v>0.35751155855523437</v>
      </c>
      <c r="CM56" s="310">
        <f t="shared" si="100"/>
        <v>26396</v>
      </c>
      <c r="CN56" s="221">
        <f t="shared" si="100"/>
        <v>0</v>
      </c>
      <c r="CO56" s="306">
        <f t="shared" si="100"/>
        <v>42309</v>
      </c>
      <c r="CP56" s="308">
        <f t="shared" si="100"/>
        <v>60.679233304846782</v>
      </c>
      <c r="CQ56" s="308">
        <f t="shared" si="24"/>
        <v>3.2932120620192893</v>
      </c>
      <c r="CR56" s="308">
        <f t="shared" si="24"/>
        <v>4.5786106702478326</v>
      </c>
      <c r="CS56" s="308">
        <f t="shared" si="24"/>
        <v>7.0919545842998408</v>
      </c>
      <c r="CT56" s="308">
        <f t="shared" si="24"/>
        <v>56.570357709681353</v>
      </c>
      <c r="CU56" s="308">
        <f t="shared" si="24"/>
        <v>7.8718227322671215</v>
      </c>
      <c r="CV56" s="309">
        <f t="shared" si="24"/>
        <v>1.3903175938935373</v>
      </c>
      <c r="CW56" s="310">
        <f t="shared" si="24"/>
        <v>19862</v>
      </c>
      <c r="CX56" s="215">
        <f t="shared" si="24"/>
        <v>0</v>
      </c>
      <c r="CY56" s="407">
        <f t="shared" si="24"/>
        <v>42309</v>
      </c>
      <c r="CZ56" s="295">
        <f t="shared" si="24"/>
        <v>63.167268400169377</v>
      </c>
      <c r="DA56" s="296">
        <f t="shared" si="24"/>
        <v>2.5191973989617802</v>
      </c>
      <c r="DB56" s="296">
        <f t="shared" si="24"/>
        <v>2.1259877201511852</v>
      </c>
      <c r="DC56" s="296">
        <f t="shared" si="24"/>
        <v>17.282411586656842</v>
      </c>
      <c r="DD56" s="296">
        <f t="shared" si="24"/>
        <v>19.686090209055411</v>
      </c>
      <c r="DE56" s="296">
        <f t="shared" si="24"/>
        <v>4.6451851191129654</v>
      </c>
      <c r="DF56" s="297">
        <f t="shared" si="24"/>
        <v>0.84391470117719003</v>
      </c>
      <c r="DG56" s="298">
        <f t="shared" si="83"/>
        <v>516584</v>
      </c>
      <c r="DH56" s="215">
        <f t="shared" si="28"/>
        <v>0</v>
      </c>
      <c r="DI56" s="407">
        <f t="shared" si="28"/>
        <v>42309</v>
      </c>
      <c r="DJ56" s="295">
        <f t="shared" si="28"/>
        <v>62.545364771951384</v>
      </c>
      <c r="DK56" s="296">
        <f t="shared" si="28"/>
        <v>2.9913491778544734</v>
      </c>
      <c r="DL56" s="296">
        <f t="shared" si="28"/>
        <v>2.7650545502844253</v>
      </c>
      <c r="DM56" s="296">
        <f t="shared" si="28"/>
        <v>4.2122289244140791</v>
      </c>
      <c r="DN56" s="296">
        <f t="shared" si="28"/>
        <v>29.565752590541852</v>
      </c>
      <c r="DO56" s="296">
        <f t="shared" si="28"/>
        <v>5.7564037281388991</v>
      </c>
      <c r="DP56" s="297">
        <f t="shared" si="28"/>
        <v>0.92435031348217378</v>
      </c>
      <c r="DQ56" s="298">
        <f t="shared" si="28"/>
        <v>1002402</v>
      </c>
    </row>
    <row r="57" spans="1:121" ht="27" customHeight="1" x14ac:dyDescent="0.35">
      <c r="A57" s="294">
        <v>42339</v>
      </c>
      <c r="B57" s="295">
        <v>0</v>
      </c>
      <c r="C57" s="296">
        <v>0</v>
      </c>
      <c r="D57" s="296">
        <v>0</v>
      </c>
      <c r="E57" s="296">
        <v>0</v>
      </c>
      <c r="F57" s="296">
        <v>0</v>
      </c>
      <c r="G57" s="296">
        <f t="shared" si="84"/>
        <v>0</v>
      </c>
      <c r="H57" s="297" t="str">
        <f t="shared" si="93"/>
        <v/>
      </c>
      <c r="I57" s="298">
        <v>0</v>
      </c>
      <c r="J57" s="231"/>
      <c r="K57" s="294">
        <v>42339</v>
      </c>
      <c r="L57" s="295">
        <v>0</v>
      </c>
      <c r="M57" s="296">
        <v>0</v>
      </c>
      <c r="N57" s="296">
        <v>0</v>
      </c>
      <c r="O57" s="296">
        <v>0</v>
      </c>
      <c r="P57" s="296">
        <v>0</v>
      </c>
      <c r="Q57" s="296">
        <f t="shared" si="85"/>
        <v>0</v>
      </c>
      <c r="R57" s="297" t="str">
        <f t="shared" si="94"/>
        <v/>
      </c>
      <c r="S57" s="298">
        <v>0</v>
      </c>
      <c r="U57" s="294">
        <v>42339</v>
      </c>
      <c r="V57" s="295">
        <v>64.178644994155363</v>
      </c>
      <c r="W57" s="296">
        <v>1.1790256847692164</v>
      </c>
      <c r="X57" s="296">
        <v>2.9521372381764768</v>
      </c>
      <c r="Y57" s="296">
        <v>27.847499447129813</v>
      </c>
      <c r="Z57" s="296">
        <v>14.697564211923041</v>
      </c>
      <c r="AA57" s="296">
        <f t="shared" si="87"/>
        <v>4.131162922945693</v>
      </c>
      <c r="AB57" s="297">
        <f t="shared" si="95"/>
        <v>2.5038786485421909</v>
      </c>
      <c r="AC57" s="298">
        <v>31653</v>
      </c>
      <c r="AD57" s="231"/>
      <c r="AE57" s="294">
        <v>42339</v>
      </c>
      <c r="AF57" s="295">
        <v>63.26</v>
      </c>
      <c r="AG57" s="296">
        <v>2.48</v>
      </c>
      <c r="AH57" s="296">
        <v>2.4700000000000002</v>
      </c>
      <c r="AI57" s="296">
        <v>5.3</v>
      </c>
      <c r="AJ57" s="296">
        <v>32.229999999999997</v>
      </c>
      <c r="AK57" s="296">
        <f t="shared" si="89"/>
        <v>4.95</v>
      </c>
      <c r="AL57" s="297">
        <f t="shared" si="96"/>
        <v>0.99596774193548399</v>
      </c>
      <c r="AM57" s="298">
        <v>11436</v>
      </c>
      <c r="AO57" s="300">
        <f t="shared" si="90"/>
        <v>42339</v>
      </c>
      <c r="AP57" s="295">
        <v>63.530757636542077</v>
      </c>
      <c r="AQ57" s="296">
        <v>2.2726101028782804</v>
      </c>
      <c r="AR57" s="296">
        <v>2.0240310198752951</v>
      </c>
      <c r="AS57" s="296">
        <v>17.887184389881256</v>
      </c>
      <c r="AT57" s="296">
        <v>19.693893894166152</v>
      </c>
      <c r="AU57" s="296">
        <f t="shared" si="91"/>
        <v>4.2966411227535755</v>
      </c>
      <c r="AV57" s="297">
        <f t="shared" si="97"/>
        <v>0.89061956439947276</v>
      </c>
      <c r="AW57" s="298">
        <v>441201</v>
      </c>
      <c r="AY57" s="300">
        <f t="shared" si="99"/>
        <v>42339</v>
      </c>
      <c r="AZ57" s="295">
        <v>62.677273718062409</v>
      </c>
      <c r="BA57" s="296">
        <v>2.9609968330797303</v>
      </c>
      <c r="BB57" s="296">
        <v>2.5060650023804412</v>
      </c>
      <c r="BC57" s="296">
        <v>4.6358597360044058</v>
      </c>
      <c r="BD57" s="296">
        <v>31.798473495421149</v>
      </c>
      <c r="BE57" s="296">
        <f t="shared" si="92"/>
        <v>5.4670618354601714</v>
      </c>
      <c r="BF57" s="297">
        <f t="shared" si="98"/>
        <v>0.84635855546454097</v>
      </c>
      <c r="BG57" s="298">
        <v>826356</v>
      </c>
      <c r="CD57" s="215">
        <f t="shared" si="101"/>
        <v>0</v>
      </c>
      <c r="CE57" s="306">
        <f t="shared" si="101"/>
        <v>42339</v>
      </c>
      <c r="CF57" s="307">
        <f t="shared" si="101"/>
        <v>64.178644994155363</v>
      </c>
      <c r="CG57" s="308">
        <f t="shared" si="101"/>
        <v>1.1790256847692164</v>
      </c>
      <c r="CH57" s="308">
        <f t="shared" si="101"/>
        <v>2.9521372381764768</v>
      </c>
      <c r="CI57" s="308">
        <f t="shared" si="101"/>
        <v>27.847499447129813</v>
      </c>
      <c r="CJ57" s="308">
        <f t="shared" si="101"/>
        <v>14.697564211923041</v>
      </c>
      <c r="CK57" s="308">
        <f t="shared" si="100"/>
        <v>4.131162922945693</v>
      </c>
      <c r="CL57" s="309">
        <f t="shared" si="100"/>
        <v>2.5038786485421909</v>
      </c>
      <c r="CM57" s="310">
        <f t="shared" si="100"/>
        <v>31653</v>
      </c>
      <c r="CN57" s="221">
        <f t="shared" si="100"/>
        <v>0</v>
      </c>
      <c r="CO57" s="306">
        <f t="shared" si="100"/>
        <v>42339</v>
      </c>
      <c r="CP57" s="308">
        <f t="shared" si="100"/>
        <v>63.26</v>
      </c>
      <c r="CQ57" s="308">
        <f t="shared" si="24"/>
        <v>2.48</v>
      </c>
      <c r="CR57" s="308">
        <f t="shared" si="24"/>
        <v>2.4700000000000002</v>
      </c>
      <c r="CS57" s="308">
        <f t="shared" si="24"/>
        <v>5.3</v>
      </c>
      <c r="CT57" s="308">
        <f t="shared" si="24"/>
        <v>32.229999999999997</v>
      </c>
      <c r="CU57" s="308">
        <f t="shared" si="24"/>
        <v>4.95</v>
      </c>
      <c r="CV57" s="309">
        <f t="shared" si="24"/>
        <v>0.99596774193548399</v>
      </c>
      <c r="CW57" s="310">
        <f t="shared" si="24"/>
        <v>11436</v>
      </c>
      <c r="CX57" s="215">
        <f t="shared" si="24"/>
        <v>0</v>
      </c>
      <c r="CY57" s="407">
        <f t="shared" si="24"/>
        <v>42339</v>
      </c>
      <c r="CZ57" s="295">
        <f t="shared" si="24"/>
        <v>63.530757636542077</v>
      </c>
      <c r="DA57" s="296">
        <f t="shared" si="24"/>
        <v>2.2726101028782804</v>
      </c>
      <c r="DB57" s="296">
        <f t="shared" si="24"/>
        <v>2.0240310198752951</v>
      </c>
      <c r="DC57" s="296">
        <f t="shared" si="24"/>
        <v>17.887184389881256</v>
      </c>
      <c r="DD57" s="296">
        <f t="shared" si="24"/>
        <v>19.693893894166152</v>
      </c>
      <c r="DE57" s="296">
        <f t="shared" si="24"/>
        <v>4.2966411227535755</v>
      </c>
      <c r="DF57" s="297">
        <f t="shared" si="24"/>
        <v>0.89061956439947276</v>
      </c>
      <c r="DG57" s="298">
        <f t="shared" si="83"/>
        <v>441201</v>
      </c>
      <c r="DH57" s="215">
        <f t="shared" si="28"/>
        <v>0</v>
      </c>
      <c r="DI57" s="407">
        <f t="shared" si="28"/>
        <v>42339</v>
      </c>
      <c r="DJ57" s="295">
        <f t="shared" si="28"/>
        <v>62.677273718062409</v>
      </c>
      <c r="DK57" s="296">
        <f t="shared" si="28"/>
        <v>2.9609968330797303</v>
      </c>
      <c r="DL57" s="296">
        <f t="shared" si="28"/>
        <v>2.5060650023804412</v>
      </c>
      <c r="DM57" s="296">
        <f t="shared" si="28"/>
        <v>4.6358597360044058</v>
      </c>
      <c r="DN57" s="296">
        <f t="shared" si="28"/>
        <v>31.798473495421149</v>
      </c>
      <c r="DO57" s="296">
        <f t="shared" si="28"/>
        <v>5.4670618354601714</v>
      </c>
      <c r="DP57" s="297">
        <f t="shared" si="28"/>
        <v>0.84635855546454097</v>
      </c>
      <c r="DQ57" s="298">
        <f t="shared" si="28"/>
        <v>826356</v>
      </c>
    </row>
    <row r="58" spans="1:121" ht="27" customHeight="1" x14ac:dyDescent="0.35">
      <c r="A58" s="294">
        <v>42370</v>
      </c>
      <c r="B58" s="295">
        <v>0</v>
      </c>
      <c r="C58" s="296">
        <v>0</v>
      </c>
      <c r="D58" s="296">
        <v>0</v>
      </c>
      <c r="E58" s="296">
        <v>0</v>
      </c>
      <c r="F58" s="296">
        <v>0</v>
      </c>
      <c r="G58" s="296">
        <f t="shared" si="84"/>
        <v>0</v>
      </c>
      <c r="H58" s="297" t="str">
        <f t="shared" si="93"/>
        <v/>
      </c>
      <c r="I58" s="298">
        <v>0</v>
      </c>
      <c r="J58" s="231"/>
      <c r="K58" s="294">
        <v>42370</v>
      </c>
      <c r="L58" s="295">
        <v>0</v>
      </c>
      <c r="M58" s="296">
        <v>0</v>
      </c>
      <c r="N58" s="296">
        <v>0</v>
      </c>
      <c r="O58" s="296">
        <v>0</v>
      </c>
      <c r="P58" s="296">
        <v>0</v>
      </c>
      <c r="Q58" s="296">
        <f t="shared" si="85"/>
        <v>0</v>
      </c>
      <c r="R58" s="297" t="str">
        <f t="shared" si="94"/>
        <v/>
      </c>
      <c r="S58" s="298">
        <v>0</v>
      </c>
      <c r="U58" s="294">
        <v>42370</v>
      </c>
      <c r="V58" s="295">
        <v>63.525843034171984</v>
      </c>
      <c r="W58" s="296">
        <v>1.9368268869695831</v>
      </c>
      <c r="X58" s="296">
        <v>2.7200901239203907</v>
      </c>
      <c r="Y58" s="296">
        <v>26.84115659031168</v>
      </c>
      <c r="Z58" s="296">
        <v>11.74494930529478</v>
      </c>
      <c r="AA58" s="296">
        <f t="shared" si="87"/>
        <v>4.6569170108899733</v>
      </c>
      <c r="AB58" s="297">
        <f t="shared" si="95"/>
        <v>1.4044053922528537</v>
      </c>
      <c r="AC58" s="298">
        <v>28790</v>
      </c>
      <c r="AD58" s="231"/>
      <c r="AE58" s="294">
        <v>42370</v>
      </c>
      <c r="AF58" s="295">
        <v>61.025145928451721</v>
      </c>
      <c r="AG58" s="296">
        <v>2.7549563659481011</v>
      </c>
      <c r="AH58" s="296">
        <v>4.7320268161590482</v>
      </c>
      <c r="AI58" s="296">
        <v>4.7794417153094839</v>
      </c>
      <c r="AJ58" s="296">
        <v>59.459592556204122</v>
      </c>
      <c r="AK58" s="296">
        <f t="shared" si="89"/>
        <v>7.4869831821071493</v>
      </c>
      <c r="AL58" s="297">
        <f t="shared" si="96"/>
        <v>1.7176412935783651</v>
      </c>
      <c r="AM58" s="298">
        <v>18503</v>
      </c>
      <c r="AO58" s="300">
        <f t="shared" si="90"/>
        <v>42370</v>
      </c>
      <c r="AP58" s="295">
        <v>63.434630340398655</v>
      </c>
      <c r="AQ58" s="296">
        <v>2.3188069925931161</v>
      </c>
      <c r="AR58" s="296">
        <v>2.1069110599750012</v>
      </c>
      <c r="AS58" s="296">
        <v>17.829104151300072</v>
      </c>
      <c r="AT58" s="296">
        <v>18.925820521087758</v>
      </c>
      <c r="AU58" s="296">
        <f t="shared" si="91"/>
        <v>4.4257180525681168</v>
      </c>
      <c r="AV58" s="297">
        <f t="shared" si="97"/>
        <v>0.90861855544900172</v>
      </c>
      <c r="AW58" s="298">
        <v>455702</v>
      </c>
      <c r="AY58" s="300">
        <f t="shared" si="99"/>
        <v>42370</v>
      </c>
      <c r="AZ58" s="295">
        <v>62.88066387710284</v>
      </c>
      <c r="BA58" s="296">
        <v>2.8696155838894692</v>
      </c>
      <c r="BB58" s="296">
        <v>2.4107111468838616</v>
      </c>
      <c r="BC58" s="296">
        <v>4.2139039785932066</v>
      </c>
      <c r="BD58" s="296">
        <v>30.814206903903962</v>
      </c>
      <c r="BE58" s="296">
        <f t="shared" si="92"/>
        <v>5.2803267307733304</v>
      </c>
      <c r="BF58" s="297">
        <f t="shared" si="98"/>
        <v>0.84008156368331055</v>
      </c>
      <c r="BG58" s="298">
        <v>939220</v>
      </c>
      <c r="CD58" s="215">
        <f t="shared" si="101"/>
        <v>0</v>
      </c>
      <c r="CE58" s="306">
        <f t="shared" si="101"/>
        <v>42370</v>
      </c>
      <c r="CF58" s="307">
        <f t="shared" si="101"/>
        <v>63.525843034171984</v>
      </c>
      <c r="CG58" s="308">
        <f t="shared" si="101"/>
        <v>1.9368268869695831</v>
      </c>
      <c r="CH58" s="308">
        <f t="shared" si="101"/>
        <v>2.7200901239203907</v>
      </c>
      <c r="CI58" s="308">
        <f t="shared" si="101"/>
        <v>26.84115659031168</v>
      </c>
      <c r="CJ58" s="308">
        <f t="shared" si="101"/>
        <v>11.74494930529478</v>
      </c>
      <c r="CK58" s="308">
        <f t="shared" si="100"/>
        <v>4.6569170108899733</v>
      </c>
      <c r="CL58" s="309">
        <f t="shared" si="100"/>
        <v>1.4044053922528537</v>
      </c>
      <c r="CM58" s="310">
        <f t="shared" si="100"/>
        <v>28790</v>
      </c>
      <c r="CN58" s="221">
        <f t="shared" si="100"/>
        <v>0</v>
      </c>
      <c r="CO58" s="306">
        <f t="shared" si="100"/>
        <v>42370</v>
      </c>
      <c r="CP58" s="308">
        <f t="shared" si="100"/>
        <v>61.025145928451721</v>
      </c>
      <c r="CQ58" s="308">
        <f t="shared" si="24"/>
        <v>2.7549563659481011</v>
      </c>
      <c r="CR58" s="308">
        <f t="shared" si="24"/>
        <v>4.7320268161590482</v>
      </c>
      <c r="CS58" s="308">
        <f t="shared" si="24"/>
        <v>4.7794417153094839</v>
      </c>
      <c r="CT58" s="308">
        <f t="shared" si="24"/>
        <v>59.459592556204122</v>
      </c>
      <c r="CU58" s="308">
        <f t="shared" si="24"/>
        <v>7.4869831821071493</v>
      </c>
      <c r="CV58" s="309">
        <f t="shared" si="24"/>
        <v>1.7176412935783651</v>
      </c>
      <c r="CW58" s="310">
        <f t="shared" si="24"/>
        <v>18503</v>
      </c>
      <c r="CX58" s="215">
        <f t="shared" si="24"/>
        <v>0</v>
      </c>
      <c r="CY58" s="407">
        <f t="shared" si="24"/>
        <v>42370</v>
      </c>
      <c r="CZ58" s="295">
        <f t="shared" si="24"/>
        <v>63.434630340398655</v>
      </c>
      <c r="DA58" s="296">
        <f t="shared" si="24"/>
        <v>2.3188069925931161</v>
      </c>
      <c r="DB58" s="296">
        <f t="shared" si="24"/>
        <v>2.1069110599750012</v>
      </c>
      <c r="DC58" s="296">
        <f t="shared" si="24"/>
        <v>17.829104151300072</v>
      </c>
      <c r="DD58" s="296">
        <f t="shared" si="24"/>
        <v>18.925820521087758</v>
      </c>
      <c r="DE58" s="296">
        <f t="shared" si="24"/>
        <v>4.4257180525681168</v>
      </c>
      <c r="DF58" s="297">
        <f t="shared" si="24"/>
        <v>0.90861855544900172</v>
      </c>
      <c r="DG58" s="298">
        <f t="shared" si="83"/>
        <v>455702</v>
      </c>
      <c r="DH58" s="215">
        <f t="shared" si="28"/>
        <v>0</v>
      </c>
      <c r="DI58" s="407">
        <f t="shared" si="28"/>
        <v>42370</v>
      </c>
      <c r="DJ58" s="295">
        <f t="shared" si="28"/>
        <v>62.88066387710284</v>
      </c>
      <c r="DK58" s="296">
        <f t="shared" si="28"/>
        <v>2.8696155838894692</v>
      </c>
      <c r="DL58" s="296">
        <f t="shared" si="28"/>
        <v>2.4107111468838616</v>
      </c>
      <c r="DM58" s="296">
        <f t="shared" si="28"/>
        <v>4.2139039785932066</v>
      </c>
      <c r="DN58" s="296">
        <f t="shared" si="28"/>
        <v>30.814206903903962</v>
      </c>
      <c r="DO58" s="296">
        <f t="shared" si="28"/>
        <v>5.2803267307733304</v>
      </c>
      <c r="DP58" s="297">
        <f t="shared" si="28"/>
        <v>0.84008156368331055</v>
      </c>
      <c r="DQ58" s="298">
        <f t="shared" si="28"/>
        <v>939220</v>
      </c>
    </row>
    <row r="59" spans="1:121" ht="27" customHeight="1" x14ac:dyDescent="0.35">
      <c r="A59" s="294">
        <v>42401</v>
      </c>
      <c r="B59" s="295">
        <v>0</v>
      </c>
      <c r="C59" s="296">
        <v>0</v>
      </c>
      <c r="D59" s="296">
        <v>0</v>
      </c>
      <c r="E59" s="296">
        <v>0</v>
      </c>
      <c r="F59" s="296">
        <v>0</v>
      </c>
      <c r="G59" s="296">
        <f t="shared" si="84"/>
        <v>0</v>
      </c>
      <c r="H59" s="297" t="str">
        <f t="shared" si="93"/>
        <v/>
      </c>
      <c r="I59" s="298">
        <v>0</v>
      </c>
      <c r="J59" s="231"/>
      <c r="K59" s="294">
        <v>42401</v>
      </c>
      <c r="L59" s="295">
        <v>0</v>
      </c>
      <c r="M59" s="296">
        <v>0</v>
      </c>
      <c r="N59" s="296">
        <v>0</v>
      </c>
      <c r="O59" s="296">
        <v>0</v>
      </c>
      <c r="P59" s="296">
        <v>0</v>
      </c>
      <c r="Q59" s="296">
        <f t="shared" si="85"/>
        <v>0</v>
      </c>
      <c r="R59" s="297" t="str">
        <f t="shared" si="94"/>
        <v/>
      </c>
      <c r="S59" s="298">
        <v>0</v>
      </c>
      <c r="U59" s="294">
        <v>42401</v>
      </c>
      <c r="V59" s="295">
        <v>63.406109269004951</v>
      </c>
      <c r="W59" s="296">
        <v>2.1211900343747145</v>
      </c>
      <c r="X59" s="296">
        <v>2.2495418732698567</v>
      </c>
      <c r="Y59" s="296">
        <v>22.438925562011377</v>
      </c>
      <c r="Z59" s="296">
        <v>14.704313570407326</v>
      </c>
      <c r="AA59" s="296">
        <f t="shared" si="87"/>
        <v>4.3707319076445712</v>
      </c>
      <c r="AB59" s="297">
        <f t="shared" si="95"/>
        <v>1.0605093540961208</v>
      </c>
      <c r="AC59" s="298">
        <v>32873</v>
      </c>
      <c r="AD59" s="231"/>
      <c r="AE59" s="294">
        <v>42401</v>
      </c>
      <c r="AF59" s="295">
        <v>63.594842032967023</v>
      </c>
      <c r="AG59" s="296">
        <v>1.9905105311355309</v>
      </c>
      <c r="AH59" s="296">
        <v>2.362367216117216</v>
      </c>
      <c r="AI59" s="296">
        <v>6.1347756410256409</v>
      </c>
      <c r="AJ59" s="296">
        <v>37.152884615384615</v>
      </c>
      <c r="AK59" s="296">
        <f t="shared" si="89"/>
        <v>4.3528777472527471</v>
      </c>
      <c r="AL59" s="297">
        <f t="shared" si="96"/>
        <v>1.1868147287668713</v>
      </c>
      <c r="AM59" s="298">
        <v>8736</v>
      </c>
      <c r="AO59" s="300">
        <f t="shared" si="90"/>
        <v>42401</v>
      </c>
      <c r="AP59" s="295">
        <v>63.290137099872609</v>
      </c>
      <c r="AQ59" s="296">
        <v>2.3626983600590461</v>
      </c>
      <c r="AR59" s="296">
        <v>2.0884896164034541</v>
      </c>
      <c r="AS59" s="296">
        <v>17.512444603967403</v>
      </c>
      <c r="AT59" s="296">
        <v>18.231744019574144</v>
      </c>
      <c r="AU59" s="296">
        <f t="shared" si="91"/>
        <v>4.4511879764625002</v>
      </c>
      <c r="AV59" s="297">
        <f t="shared" si="97"/>
        <v>0.88394255132562105</v>
      </c>
      <c r="AW59" s="298">
        <v>494530</v>
      </c>
      <c r="AY59" s="300">
        <f t="shared" si="99"/>
        <v>42401</v>
      </c>
      <c r="AZ59" s="295">
        <v>62.718680728287048</v>
      </c>
      <c r="BA59" s="296">
        <v>2.897177441172067</v>
      </c>
      <c r="BB59" s="296">
        <v>2.6662682117726777</v>
      </c>
      <c r="BC59" s="296">
        <v>3.882627800876739</v>
      </c>
      <c r="BD59" s="296">
        <v>31.978753851164477</v>
      </c>
      <c r="BE59" s="296">
        <f t="shared" si="92"/>
        <v>5.5634456529447451</v>
      </c>
      <c r="BF59" s="297">
        <f t="shared" si="98"/>
        <v>0.92029855468363242</v>
      </c>
      <c r="BG59" s="298">
        <v>761458</v>
      </c>
      <c r="CD59" s="215">
        <f t="shared" si="101"/>
        <v>0</v>
      </c>
      <c r="CE59" s="306">
        <f t="shared" si="101"/>
        <v>42401</v>
      </c>
      <c r="CF59" s="307">
        <f t="shared" si="101"/>
        <v>63.406109269004951</v>
      </c>
      <c r="CG59" s="308">
        <f t="shared" si="101"/>
        <v>2.1211900343747145</v>
      </c>
      <c r="CH59" s="308">
        <f t="shared" si="101"/>
        <v>2.2495418732698567</v>
      </c>
      <c r="CI59" s="308">
        <f t="shared" si="101"/>
        <v>22.438925562011377</v>
      </c>
      <c r="CJ59" s="308">
        <f t="shared" si="101"/>
        <v>14.704313570407326</v>
      </c>
      <c r="CK59" s="308">
        <f t="shared" si="100"/>
        <v>4.3707319076445712</v>
      </c>
      <c r="CL59" s="309">
        <f t="shared" si="100"/>
        <v>1.0605093540961208</v>
      </c>
      <c r="CM59" s="310">
        <f t="shared" si="100"/>
        <v>32873</v>
      </c>
      <c r="CN59" s="221">
        <f t="shared" si="100"/>
        <v>0</v>
      </c>
      <c r="CO59" s="306">
        <f t="shared" si="100"/>
        <v>42401</v>
      </c>
      <c r="CP59" s="308">
        <f t="shared" si="100"/>
        <v>63.594842032967023</v>
      </c>
      <c r="CQ59" s="308">
        <f t="shared" si="24"/>
        <v>1.9905105311355309</v>
      </c>
      <c r="CR59" s="308">
        <f t="shared" si="24"/>
        <v>2.362367216117216</v>
      </c>
      <c r="CS59" s="308">
        <f t="shared" si="24"/>
        <v>6.1347756410256409</v>
      </c>
      <c r="CT59" s="308">
        <f t="shared" si="24"/>
        <v>37.152884615384615</v>
      </c>
      <c r="CU59" s="308">
        <f t="shared" si="24"/>
        <v>4.3528777472527471</v>
      </c>
      <c r="CV59" s="309">
        <f t="shared" si="24"/>
        <v>1.1868147287668713</v>
      </c>
      <c r="CW59" s="310">
        <f t="shared" si="24"/>
        <v>8736</v>
      </c>
      <c r="CX59" s="215">
        <f t="shared" si="24"/>
        <v>0</v>
      </c>
      <c r="CY59" s="407">
        <f t="shared" si="24"/>
        <v>42401</v>
      </c>
      <c r="CZ59" s="295">
        <f t="shared" si="24"/>
        <v>63.290137099872609</v>
      </c>
      <c r="DA59" s="296">
        <f t="shared" si="24"/>
        <v>2.3626983600590461</v>
      </c>
      <c r="DB59" s="296">
        <f t="shared" si="24"/>
        <v>2.0884896164034541</v>
      </c>
      <c r="DC59" s="296">
        <f t="shared" si="24"/>
        <v>17.512444603967403</v>
      </c>
      <c r="DD59" s="296">
        <f t="shared" si="24"/>
        <v>18.231744019574144</v>
      </c>
      <c r="DE59" s="296">
        <f t="shared" si="24"/>
        <v>4.4511879764625002</v>
      </c>
      <c r="DF59" s="297">
        <f t="shared" si="24"/>
        <v>0.88394255132562105</v>
      </c>
      <c r="DG59" s="298">
        <f t="shared" si="83"/>
        <v>494530</v>
      </c>
      <c r="DH59" s="215">
        <f t="shared" si="28"/>
        <v>0</v>
      </c>
      <c r="DI59" s="407">
        <f t="shared" si="28"/>
        <v>42401</v>
      </c>
      <c r="DJ59" s="295">
        <f t="shared" si="28"/>
        <v>62.718680728287048</v>
      </c>
      <c r="DK59" s="296">
        <f t="shared" si="28"/>
        <v>2.897177441172067</v>
      </c>
      <c r="DL59" s="296">
        <f t="shared" si="28"/>
        <v>2.6662682117726777</v>
      </c>
      <c r="DM59" s="296">
        <f t="shared" si="28"/>
        <v>3.882627800876739</v>
      </c>
      <c r="DN59" s="296">
        <f t="shared" si="28"/>
        <v>31.978753851164477</v>
      </c>
      <c r="DO59" s="296">
        <f t="shared" si="28"/>
        <v>5.5634456529447451</v>
      </c>
      <c r="DP59" s="297">
        <f t="shared" si="28"/>
        <v>0.92029855468363242</v>
      </c>
      <c r="DQ59" s="298">
        <f t="shared" si="28"/>
        <v>761458</v>
      </c>
    </row>
    <row r="60" spans="1:121" ht="27" customHeight="1" thickBot="1" x14ac:dyDescent="0.4">
      <c r="A60" s="294">
        <v>42430</v>
      </c>
      <c r="B60" s="312">
        <v>0</v>
      </c>
      <c r="C60" s="313">
        <v>0</v>
      </c>
      <c r="D60" s="313">
        <v>0</v>
      </c>
      <c r="E60" s="296">
        <v>0</v>
      </c>
      <c r="F60" s="296">
        <v>0</v>
      </c>
      <c r="G60" s="296">
        <f t="shared" si="84"/>
        <v>0</v>
      </c>
      <c r="H60" s="297" t="str">
        <f t="shared" si="93"/>
        <v/>
      </c>
      <c r="I60" s="298">
        <v>0</v>
      </c>
      <c r="J60" s="231"/>
      <c r="K60" s="294">
        <v>42430</v>
      </c>
      <c r="L60" s="312">
        <v>0</v>
      </c>
      <c r="M60" s="313">
        <v>0</v>
      </c>
      <c r="N60" s="313">
        <v>0</v>
      </c>
      <c r="O60" s="296">
        <v>0</v>
      </c>
      <c r="P60" s="296">
        <v>0</v>
      </c>
      <c r="Q60" s="296">
        <f t="shared" si="85"/>
        <v>0</v>
      </c>
      <c r="R60" s="297" t="str">
        <f t="shared" si="94"/>
        <v/>
      </c>
      <c r="S60" s="298">
        <v>0</v>
      </c>
      <c r="U60" s="294">
        <v>42430</v>
      </c>
      <c r="V60" s="312">
        <v>62.533774834437089</v>
      </c>
      <c r="W60" s="313">
        <v>2.5708609271523177</v>
      </c>
      <c r="X60" s="313">
        <v>2.2947019867549669</v>
      </c>
      <c r="Y60" s="296">
        <v>17.858278145695365</v>
      </c>
      <c r="Z60" s="296">
        <v>33.993377483443709</v>
      </c>
      <c r="AA60" s="296">
        <f t="shared" si="87"/>
        <v>4.8655629139072847</v>
      </c>
      <c r="AB60" s="297">
        <f t="shared" si="95"/>
        <v>0.89258114374034014</v>
      </c>
      <c r="AC60" s="298">
        <v>18592</v>
      </c>
      <c r="AD60" s="231"/>
      <c r="AE60" s="294">
        <v>42430</v>
      </c>
      <c r="AF60" s="312">
        <v>62.27</v>
      </c>
      <c r="AG60" s="313">
        <v>1.9</v>
      </c>
      <c r="AH60" s="313">
        <v>4.13</v>
      </c>
      <c r="AI60" s="296">
        <v>3.5699999999999994</v>
      </c>
      <c r="AJ60" s="296">
        <v>51.03</v>
      </c>
      <c r="AK60" s="296">
        <f t="shared" si="89"/>
        <v>6.0299999999999994</v>
      </c>
      <c r="AL60" s="297">
        <f t="shared" si="96"/>
        <v>2.1736842105263157</v>
      </c>
      <c r="AM60" s="298">
        <v>9540</v>
      </c>
      <c r="AO60" s="314">
        <f t="shared" si="90"/>
        <v>42430</v>
      </c>
      <c r="AP60" s="312">
        <v>63.280428545793299</v>
      </c>
      <c r="AQ60" s="313">
        <v>2.2627760214627362</v>
      </c>
      <c r="AR60" s="313">
        <v>2.0348320399125361</v>
      </c>
      <c r="AS60" s="313">
        <v>16.757979649391764</v>
      </c>
      <c r="AT60" s="313">
        <v>19.580116507564465</v>
      </c>
      <c r="AU60" s="296">
        <f t="shared" si="91"/>
        <v>4.2976080613752723</v>
      </c>
      <c r="AV60" s="297">
        <f t="shared" si="97"/>
        <v>0.89926356855998091</v>
      </c>
      <c r="AW60" s="298">
        <v>477214</v>
      </c>
      <c r="AY60" s="314">
        <f t="shared" si="99"/>
        <v>42430</v>
      </c>
      <c r="AZ60" s="312">
        <v>62.568377544656784</v>
      </c>
      <c r="BA60" s="313">
        <v>2.949887361971085</v>
      </c>
      <c r="BB60" s="313">
        <v>2.4206959231047165</v>
      </c>
      <c r="BC60" s="313">
        <v>3.999494248692097</v>
      </c>
      <c r="BD60" s="313">
        <v>34.997660598591366</v>
      </c>
      <c r="BE60" s="296">
        <f t="shared" si="92"/>
        <v>5.3705832850758011</v>
      </c>
      <c r="BF60" s="297">
        <f t="shared" si="98"/>
        <v>0.8206062218888357</v>
      </c>
      <c r="BG60" s="298">
        <v>808164</v>
      </c>
      <c r="CD60" s="215">
        <f t="shared" si="101"/>
        <v>0</v>
      </c>
      <c r="CE60" s="306">
        <f t="shared" si="101"/>
        <v>42430</v>
      </c>
      <c r="CF60" s="317">
        <f t="shared" si="101"/>
        <v>62.533774834437089</v>
      </c>
      <c r="CG60" s="318">
        <f t="shared" si="101"/>
        <v>2.5708609271523177</v>
      </c>
      <c r="CH60" s="318">
        <f t="shared" si="101"/>
        <v>2.2947019867549669</v>
      </c>
      <c r="CI60" s="318">
        <f t="shared" si="101"/>
        <v>17.858278145695365</v>
      </c>
      <c r="CJ60" s="318">
        <f t="shared" si="101"/>
        <v>33.993377483443709</v>
      </c>
      <c r="CK60" s="308">
        <f t="shared" si="100"/>
        <v>4.8655629139072847</v>
      </c>
      <c r="CL60" s="309">
        <f t="shared" si="100"/>
        <v>0.89258114374034014</v>
      </c>
      <c r="CM60" s="310">
        <f t="shared" si="100"/>
        <v>18592</v>
      </c>
      <c r="CN60" s="221">
        <f t="shared" si="100"/>
        <v>0</v>
      </c>
      <c r="CO60" s="306">
        <f t="shared" si="100"/>
        <v>42430</v>
      </c>
      <c r="CP60" s="318">
        <f t="shared" si="100"/>
        <v>62.27</v>
      </c>
      <c r="CQ60" s="318">
        <f t="shared" si="24"/>
        <v>1.9</v>
      </c>
      <c r="CR60" s="318">
        <f t="shared" si="24"/>
        <v>4.13</v>
      </c>
      <c r="CS60" s="318">
        <f t="shared" si="24"/>
        <v>3.5699999999999994</v>
      </c>
      <c r="CT60" s="318">
        <f t="shared" si="24"/>
        <v>51.03</v>
      </c>
      <c r="CU60" s="308">
        <f t="shared" si="24"/>
        <v>6.0299999999999994</v>
      </c>
      <c r="CV60" s="309">
        <f t="shared" ref="CV60:DF119" si="102">AL60</f>
        <v>2.1736842105263157</v>
      </c>
      <c r="CW60" s="310">
        <f t="shared" si="102"/>
        <v>9540</v>
      </c>
      <c r="CX60" s="215">
        <f t="shared" si="102"/>
        <v>0</v>
      </c>
      <c r="CY60" s="408">
        <f t="shared" si="102"/>
        <v>42430</v>
      </c>
      <c r="CZ60" s="312">
        <f t="shared" si="102"/>
        <v>63.280428545793299</v>
      </c>
      <c r="DA60" s="313">
        <f t="shared" si="102"/>
        <v>2.2627760214627362</v>
      </c>
      <c r="DB60" s="313">
        <f t="shared" si="102"/>
        <v>2.0348320399125361</v>
      </c>
      <c r="DC60" s="313">
        <f t="shared" si="102"/>
        <v>16.757979649391764</v>
      </c>
      <c r="DD60" s="313">
        <f t="shared" si="102"/>
        <v>19.580116507564465</v>
      </c>
      <c r="DE60" s="296">
        <f t="shared" si="102"/>
        <v>4.2976080613752723</v>
      </c>
      <c r="DF60" s="297">
        <f t="shared" si="102"/>
        <v>0.89926356855998091</v>
      </c>
      <c r="DG60" s="298">
        <f t="shared" si="83"/>
        <v>477214</v>
      </c>
      <c r="DH60" s="215">
        <f t="shared" si="28"/>
        <v>0</v>
      </c>
      <c r="DI60" s="408">
        <f t="shared" si="28"/>
        <v>42430</v>
      </c>
      <c r="DJ60" s="312">
        <f t="shared" si="28"/>
        <v>62.568377544656784</v>
      </c>
      <c r="DK60" s="313">
        <f t="shared" si="28"/>
        <v>2.949887361971085</v>
      </c>
      <c r="DL60" s="313">
        <f t="shared" si="28"/>
        <v>2.4206959231047165</v>
      </c>
      <c r="DM60" s="313">
        <f t="shared" si="28"/>
        <v>3.999494248692097</v>
      </c>
      <c r="DN60" s="313">
        <f t="shared" si="28"/>
        <v>34.997660598591366</v>
      </c>
      <c r="DO60" s="296">
        <f t="shared" si="28"/>
        <v>5.3705832850758011</v>
      </c>
      <c r="DP60" s="297">
        <f t="shared" si="28"/>
        <v>0.8206062218888357</v>
      </c>
      <c r="DQ60" s="298">
        <f t="shared" si="28"/>
        <v>808164</v>
      </c>
    </row>
    <row r="61" spans="1:121" ht="27" customHeight="1" thickBot="1" x14ac:dyDescent="0.4">
      <c r="A61" s="320" t="s">
        <v>17</v>
      </c>
      <c r="B61" s="321" t="e">
        <f>+SUMPRODUCT(B49:B60,I49:I60)/I61</f>
        <v>#DIV/0!</v>
      </c>
      <c r="C61" s="321" t="e">
        <f>+SUMPRODUCT(C49:C60,I49:I60)/I61</f>
        <v>#DIV/0!</v>
      </c>
      <c r="D61" s="321" t="e">
        <f>+SUMPRODUCT(D49:D60,I49:I60)/I61</f>
        <v>#DIV/0!</v>
      </c>
      <c r="E61" s="321" t="e">
        <f>+SUMPRODUCT(E49:E60,I49:I60)/SUMIF(E49:E60,"&gt;0",I49:I60)</f>
        <v>#DIV/0!</v>
      </c>
      <c r="F61" s="321" t="e">
        <f>+SUMPRODUCT(F49:F60,I49:I60)/SUMIF(F49:F60,"&gt;0",I49:I60)</f>
        <v>#DIV/0!</v>
      </c>
      <c r="G61" s="322" t="e">
        <f t="shared" si="84"/>
        <v>#DIV/0!</v>
      </c>
      <c r="H61" s="323" t="e">
        <f t="shared" si="93"/>
        <v>#DIV/0!</v>
      </c>
      <c r="I61" s="324">
        <f>SUM(I49:I60)</f>
        <v>0</v>
      </c>
      <c r="J61" s="231"/>
      <c r="K61" s="320" t="s">
        <v>17</v>
      </c>
      <c r="L61" s="321" t="e">
        <f>+SUMPRODUCT(L49:L60,S49:S60)/S61</f>
        <v>#DIV/0!</v>
      </c>
      <c r="M61" s="321" t="e">
        <f>+SUMPRODUCT(M49:M60,S49:S60)/S61</f>
        <v>#DIV/0!</v>
      </c>
      <c r="N61" s="321" t="e">
        <f>+SUMPRODUCT(N49:N60,S49:S60)/S61</f>
        <v>#DIV/0!</v>
      </c>
      <c r="O61" s="321" t="e">
        <f>+SUMPRODUCT(O49:O60,S49:S60)/SUMIF(O49:O60,"&gt;0",S49:S60)</f>
        <v>#DIV/0!</v>
      </c>
      <c r="P61" s="321" t="e">
        <f>+SUMPRODUCT(P49:P60,S49:S60)/SUMIF(P49:P60,"&gt;0",S49:S60)</f>
        <v>#DIV/0!</v>
      </c>
      <c r="Q61" s="322" t="e">
        <f t="shared" si="85"/>
        <v>#DIV/0!</v>
      </c>
      <c r="R61" s="323" t="e">
        <f t="shared" si="94"/>
        <v>#DIV/0!</v>
      </c>
      <c r="S61" s="324">
        <f>SUM(S49:S60)</f>
        <v>0</v>
      </c>
      <c r="U61" s="320" t="s">
        <v>17</v>
      </c>
      <c r="V61" s="321">
        <f>+SUMPRODUCT(V49:V60,AC49:AC60)/AC61</f>
        <v>63.477431382476247</v>
      </c>
      <c r="W61" s="321">
        <f>+SUMPRODUCT(W49:W60,AC49:AC60)/AC61</f>
        <v>2.0152361288726528</v>
      </c>
      <c r="X61" s="321">
        <f>+SUMPRODUCT(X49:X60,AC49:AC60)/AC61</f>
        <v>2.2118170818304592</v>
      </c>
      <c r="Y61" s="321">
        <f>+SUMPRODUCT(Y49:Y60,AC49:AC60)/SUMIF(Y49:Y60,"&gt;0",AC49:AC60)</f>
        <v>21.833171615988508</v>
      </c>
      <c r="Z61" s="321">
        <f>+SUMPRODUCT(Z49:Z60,AC49:AC60)/SUMIF(Z49:Z60,"&gt;0",AC49:AC60)</f>
        <v>16.931005569680252</v>
      </c>
      <c r="AA61" s="322">
        <f t="shared" si="87"/>
        <v>4.2270532107031116</v>
      </c>
      <c r="AB61" s="323">
        <f t="shared" si="95"/>
        <v>1.0975473544471317</v>
      </c>
      <c r="AC61" s="324">
        <f>SUM(AC49:AC60)</f>
        <v>346862</v>
      </c>
      <c r="AD61" s="299"/>
      <c r="AE61" s="325" t="s">
        <v>17</v>
      </c>
      <c r="AF61" s="321">
        <f>+SUMPRODUCT(AF49:AF60,AM49:AM60)/AM61</f>
        <v>62.173093732643181</v>
      </c>
      <c r="AG61" s="321">
        <f>+SUMPRODUCT(AG49:AG60,AM49:AM60)/AM61</f>
        <v>2.4800587249932637</v>
      </c>
      <c r="AH61" s="321">
        <f>+SUMPRODUCT(AH49:AH60,AM49:AM60)/AM61</f>
        <v>3.4054057357871335</v>
      </c>
      <c r="AI61" s="321">
        <f>+SUMPRODUCT(AI49:AI60,AM49:AM60)/SUMIF(AI49:AI60,"&gt;0",AM49:AM60)</f>
        <v>5.5446394012771911</v>
      </c>
      <c r="AJ61" s="321">
        <f>+SUMPRODUCT(AJ49:AJ60,AM49:AM60)/SUMIF(AJ49:AJ60,"&gt;0",AM49:AM60)</f>
        <v>40.217053253240032</v>
      </c>
      <c r="AK61" s="322">
        <f t="shared" si="89"/>
        <v>5.8854644607803976</v>
      </c>
      <c r="AL61" s="323">
        <f t="shared" si="96"/>
        <v>1.3731149595243488</v>
      </c>
      <c r="AM61" s="324">
        <f>SUM(AM49:AM60)</f>
        <v>224191</v>
      </c>
      <c r="AO61" s="326">
        <f t="shared" ref="AO61" si="103">A82</f>
        <v>0</v>
      </c>
      <c r="AP61" s="321">
        <f>+SUMPRODUCT(AP49:AP60,AW49:AW60)/AW61</f>
        <v>63.425291078223921</v>
      </c>
      <c r="AQ61" s="321">
        <f>+SUMPRODUCT(AQ49:AQ60,AW49:AW60)/AW61</f>
        <v>2.2101503304654275</v>
      </c>
      <c r="AR61" s="321">
        <f>+SUMPRODUCT(AR49:AR60,AW49:AW60)/AW61</f>
        <v>2.057522342893654</v>
      </c>
      <c r="AS61" s="321">
        <f>+SUMPRODUCT(AS49:AS60,AW49:AW60)/SUMIF(AS49:AS60,"&gt;0",AW49:AW60)</f>
        <v>17.060850463679312</v>
      </c>
      <c r="AT61" s="321">
        <f>+SUMPRODUCT(AT49:AT60,AW49:AW60)/SUMIF(AT49:AT60,"&gt;0",AW49:AW60)</f>
        <v>18.874563982551837</v>
      </c>
      <c r="AU61" s="322">
        <f t="shared" si="91"/>
        <v>4.2676726733590815</v>
      </c>
      <c r="AV61" s="323">
        <f t="shared" si="97"/>
        <v>0.93094225968799504</v>
      </c>
      <c r="AW61" s="324">
        <f>SUM(AW49:AW60)</f>
        <v>5842438</v>
      </c>
      <c r="AY61" s="326">
        <f t="shared" ref="AY61" si="104">K82</f>
        <v>0</v>
      </c>
      <c r="AZ61" s="321">
        <f>+SUMPRODUCT(AZ49:AZ60,BG49:BG60)/BG61</f>
        <v>62.542318116142511</v>
      </c>
      <c r="BA61" s="321">
        <f>+SUMPRODUCT(BA49:BA60,BG49:BG60)/BG61</f>
        <v>2.9991424066875676</v>
      </c>
      <c r="BB61" s="321">
        <f>+SUMPRODUCT(BB49:BB60,BG49:BG60)/BG61</f>
        <v>2.664613115760821</v>
      </c>
      <c r="BC61" s="321">
        <f>+SUMPRODUCT(BC49:BC60,BG49:BG60)/SUMIF(BC49:BC60,"&gt;0",BG49:BG60)</f>
        <v>4.0320581175303554</v>
      </c>
      <c r="BD61" s="321">
        <f>+SUMPRODUCT(BD49:BD60,BG49:BG60)/SUMIF(BD49:BD60,"&gt;0",BG49:BG60)</f>
        <v>29.775186906970504</v>
      </c>
      <c r="BE61" s="322">
        <f t="shared" si="92"/>
        <v>5.6637555224483886</v>
      </c>
      <c r="BF61" s="323">
        <f t="shared" si="98"/>
        <v>0.88845835056688061</v>
      </c>
      <c r="BG61" s="324">
        <f>SUM(BG49:BG60)</f>
        <v>10308593</v>
      </c>
      <c r="CD61" s="215">
        <f t="shared" si="101"/>
        <v>0</v>
      </c>
      <c r="CE61" s="334" t="str">
        <f t="shared" si="101"/>
        <v>CUMML</v>
      </c>
      <c r="CF61" s="335">
        <f t="shared" si="101"/>
        <v>63.477431382476247</v>
      </c>
      <c r="CG61" s="335">
        <f t="shared" si="101"/>
        <v>2.0152361288726528</v>
      </c>
      <c r="CH61" s="335">
        <f t="shared" si="101"/>
        <v>2.2118170818304592</v>
      </c>
      <c r="CI61" s="335">
        <f t="shared" si="101"/>
        <v>21.833171615988508</v>
      </c>
      <c r="CJ61" s="335">
        <f t="shared" si="101"/>
        <v>16.931005569680252</v>
      </c>
      <c r="CK61" s="336">
        <f t="shared" si="100"/>
        <v>4.2270532107031116</v>
      </c>
      <c r="CL61" s="337">
        <f t="shared" si="100"/>
        <v>1.0975473544471317</v>
      </c>
      <c r="CM61" s="338">
        <f t="shared" si="100"/>
        <v>346862</v>
      </c>
      <c r="CN61" s="223">
        <f t="shared" si="100"/>
        <v>0</v>
      </c>
      <c r="CO61" s="334" t="str">
        <f t="shared" si="100"/>
        <v>CUMML</v>
      </c>
      <c r="CP61" s="340">
        <f t="shared" si="100"/>
        <v>62.173093732643181</v>
      </c>
      <c r="CQ61" s="340">
        <f t="shared" si="100"/>
        <v>2.4800587249932637</v>
      </c>
      <c r="CR61" s="340">
        <f t="shared" si="100"/>
        <v>3.4054057357871335</v>
      </c>
      <c r="CS61" s="340">
        <f t="shared" si="100"/>
        <v>5.5446394012771911</v>
      </c>
      <c r="CT61" s="340">
        <f t="shared" si="100"/>
        <v>40.217053253240032</v>
      </c>
      <c r="CU61" s="340">
        <f t="shared" si="100"/>
        <v>5.8854644607803976</v>
      </c>
      <c r="CV61" s="341">
        <f t="shared" si="102"/>
        <v>1.3731149595243488</v>
      </c>
      <c r="CW61" s="342">
        <f t="shared" si="102"/>
        <v>224191</v>
      </c>
      <c r="CX61" s="215">
        <f t="shared" si="102"/>
        <v>0</v>
      </c>
      <c r="CY61" s="409">
        <f t="shared" si="102"/>
        <v>0</v>
      </c>
      <c r="CZ61" s="295">
        <f t="shared" si="102"/>
        <v>63.425291078223921</v>
      </c>
      <c r="DA61" s="295">
        <f t="shared" si="102"/>
        <v>2.2101503304654275</v>
      </c>
      <c r="DB61" s="295">
        <f t="shared" si="102"/>
        <v>2.057522342893654</v>
      </c>
      <c r="DC61" s="295">
        <f t="shared" si="102"/>
        <v>17.060850463679312</v>
      </c>
      <c r="DD61" s="295">
        <f t="shared" si="102"/>
        <v>18.874563982551837</v>
      </c>
      <c r="DE61" s="296">
        <f t="shared" si="102"/>
        <v>4.2676726733590815</v>
      </c>
      <c r="DF61" s="297">
        <f t="shared" si="102"/>
        <v>0.93094225968799504</v>
      </c>
      <c r="DG61" s="324">
        <f t="shared" si="83"/>
        <v>5842438</v>
      </c>
      <c r="DH61" s="215">
        <f t="shared" si="28"/>
        <v>0</v>
      </c>
      <c r="DI61" s="409">
        <f t="shared" si="28"/>
        <v>0</v>
      </c>
      <c r="DJ61" s="321">
        <f t="shared" si="28"/>
        <v>62.542318116142511</v>
      </c>
      <c r="DK61" s="321">
        <f t="shared" si="28"/>
        <v>2.9991424066875676</v>
      </c>
      <c r="DL61" s="321">
        <f t="shared" si="28"/>
        <v>2.664613115760821</v>
      </c>
      <c r="DM61" s="321">
        <f t="shared" si="28"/>
        <v>4.0320581175303554</v>
      </c>
      <c r="DN61" s="321">
        <f t="shared" si="28"/>
        <v>29.775186906970504</v>
      </c>
      <c r="DO61" s="322">
        <f t="shared" si="28"/>
        <v>5.6637555224483886</v>
      </c>
      <c r="DP61" s="323">
        <f t="shared" si="28"/>
        <v>0.88845835056688061</v>
      </c>
      <c r="DQ61" s="324">
        <f t="shared" si="28"/>
        <v>10308593</v>
      </c>
    </row>
    <row r="62" spans="1:121" ht="27" hidden="1" customHeight="1" x14ac:dyDescent="0.35">
      <c r="CE62" s="347"/>
      <c r="CF62" s="223"/>
      <c r="CG62" s="223"/>
      <c r="CH62" s="223"/>
      <c r="CI62" s="223"/>
      <c r="CJ62" s="223"/>
      <c r="CK62" s="223"/>
      <c r="CL62" s="223"/>
      <c r="CM62" s="223"/>
      <c r="CN62" s="223"/>
      <c r="CO62" s="347"/>
      <c r="CP62" s="223"/>
      <c r="CQ62" s="223"/>
      <c r="CR62" s="223"/>
      <c r="CS62" s="223"/>
      <c r="CT62" s="223"/>
      <c r="CU62" s="223"/>
      <c r="CV62" s="223"/>
      <c r="CW62" s="223"/>
    </row>
    <row r="63" spans="1:121" ht="27" hidden="1" customHeight="1" x14ac:dyDescent="0.35">
      <c r="A63" s="350"/>
      <c r="B63" s="295">
        <v>0</v>
      </c>
      <c r="C63" s="295">
        <v>0</v>
      </c>
      <c r="D63" s="295">
        <v>0</v>
      </c>
      <c r="E63" s="295">
        <v>0</v>
      </c>
      <c r="F63" s="295">
        <v>0</v>
      </c>
      <c r="G63" s="296">
        <f t="shared" ref="G63" si="105">IF(C63&lt;&gt;"",+D63+C63,"")</f>
        <v>0</v>
      </c>
      <c r="H63" s="297" t="str">
        <f t="shared" ref="H63" si="106">IF(C63&gt;0,+D63/C63,"")</f>
        <v/>
      </c>
      <c r="I63" s="298"/>
      <c r="J63" s="256"/>
      <c r="K63" s="350"/>
      <c r="L63" s="295">
        <v>0</v>
      </c>
      <c r="M63" s="295">
        <v>0</v>
      </c>
      <c r="N63" s="295">
        <v>0</v>
      </c>
      <c r="O63" s="295">
        <v>0</v>
      </c>
      <c r="P63" s="295">
        <v>0</v>
      </c>
      <c r="Q63" s="296">
        <f t="shared" ref="Q63" si="107">IF(M63&lt;&gt;"",+N63+M63,"")</f>
        <v>0</v>
      </c>
      <c r="R63" s="297" t="str">
        <f t="shared" ref="R63" si="108">IF(M63&gt;0,+N63/M63,"")</f>
        <v/>
      </c>
      <c r="S63" s="298"/>
      <c r="T63" s="351"/>
      <c r="U63" s="351"/>
      <c r="V63" s="295">
        <v>63.475981985736041</v>
      </c>
      <c r="W63" s="295">
        <v>1.9939072041028927</v>
      </c>
      <c r="X63" s="295">
        <v>2.2601452039426237</v>
      </c>
      <c r="Y63" s="295">
        <v>20.416568122445707</v>
      </c>
      <c r="Z63" s="295">
        <v>15.432284702299865</v>
      </c>
      <c r="AA63" s="296">
        <f t="shared" ref="AA63" si="109">IF(W63&lt;&gt;"",+X63+W63,"")</f>
        <v>4.2540524080455162</v>
      </c>
      <c r="AB63" s="297">
        <f t="shared" ref="AB63" si="110">IF(W63&gt;0,+X63/W63,"")</f>
        <v>1.1335257725594698</v>
      </c>
      <c r="AC63" s="298"/>
      <c r="AD63" s="351"/>
      <c r="AE63" s="351"/>
      <c r="AF63" s="295">
        <v>62.239861874803545</v>
      </c>
      <c r="AG63" s="295">
        <v>2.445176369293566</v>
      </c>
      <c r="AH63" s="295">
        <v>3.305278915407428</v>
      </c>
      <c r="AI63" s="295">
        <v>5.8481721189370921</v>
      </c>
      <c r="AJ63" s="295">
        <v>39.823461466623549</v>
      </c>
      <c r="AK63" s="296">
        <f t="shared" ref="AK63" si="111">IF(AG63&lt;&gt;"",+AH63+AG63,"")</f>
        <v>5.750455284700994</v>
      </c>
      <c r="AL63" s="297">
        <f t="shared" ref="AL63" si="112">IF(AG63&gt;0,+AH63/AG63,"")</f>
        <v>1.3517548087389515</v>
      </c>
      <c r="AM63" s="351"/>
      <c r="AN63" s="256"/>
      <c r="AO63" s="256"/>
      <c r="AP63" s="295">
        <v>0</v>
      </c>
      <c r="AQ63" s="295">
        <v>0</v>
      </c>
      <c r="AR63" s="295">
        <v>0</v>
      </c>
      <c r="AS63" s="295">
        <v>0</v>
      </c>
      <c r="AT63" s="295">
        <v>0</v>
      </c>
      <c r="AU63" s="296">
        <f t="shared" ref="AU63" si="113">IF(AQ63&lt;&gt;"",+AR63+AQ63,"")</f>
        <v>0</v>
      </c>
      <c r="AV63" s="297" t="str">
        <f t="shared" ref="AV63" si="114">IF(AQ63&gt;0,+AR63/AQ63,"")</f>
        <v/>
      </c>
      <c r="AW63" s="256"/>
      <c r="AX63" s="256"/>
      <c r="AY63" s="256"/>
      <c r="AZ63" s="295">
        <v>0</v>
      </c>
      <c r="BA63" s="295">
        <v>0</v>
      </c>
      <c r="BB63" s="295">
        <v>0</v>
      </c>
      <c r="BC63" s="295">
        <v>0</v>
      </c>
      <c r="BD63" s="295">
        <v>0</v>
      </c>
      <c r="BE63" s="296">
        <f t="shared" ref="BE63" si="115">IF(BA63&lt;&gt;"",+BB63+BA63,"")</f>
        <v>0</v>
      </c>
      <c r="BF63" s="297" t="str">
        <f t="shared" ref="BF63" si="116">IF(BA63&gt;0,+BB63/BA63,"")</f>
        <v/>
      </c>
      <c r="CE63" s="347"/>
      <c r="CF63" s="223"/>
      <c r="CG63" s="223"/>
      <c r="CH63" s="223"/>
      <c r="CI63" s="223"/>
      <c r="CJ63" s="223"/>
      <c r="CK63" s="223"/>
      <c r="CL63" s="223"/>
      <c r="CM63" s="223"/>
      <c r="CN63" s="223"/>
      <c r="CO63" s="347"/>
      <c r="CP63" s="223"/>
      <c r="CQ63" s="223"/>
      <c r="CR63" s="223"/>
      <c r="CS63" s="223"/>
      <c r="CT63" s="223"/>
      <c r="CU63" s="223"/>
      <c r="CV63" s="223"/>
      <c r="CW63" s="223"/>
    </row>
    <row r="64" spans="1:121" ht="27" customHeight="1" x14ac:dyDescent="0.35">
      <c r="A64" s="804"/>
      <c r="B64" s="804"/>
      <c r="C64" s="804"/>
      <c r="D64" s="804"/>
      <c r="E64" s="804"/>
      <c r="F64" s="804"/>
      <c r="G64" s="390"/>
      <c r="H64" s="362"/>
      <c r="I64" s="362"/>
      <c r="J64" s="510"/>
      <c r="K64" s="804"/>
      <c r="L64" s="804"/>
      <c r="M64" s="804"/>
      <c r="N64" s="804"/>
      <c r="O64" s="804"/>
      <c r="P64" s="804"/>
      <c r="Q64" s="362"/>
      <c r="R64" s="362"/>
      <c r="S64" s="362"/>
      <c r="T64" s="390"/>
      <c r="U64" s="361"/>
      <c r="V64" s="362"/>
      <c r="W64" s="362"/>
      <c r="X64" s="362"/>
      <c r="Y64" s="362"/>
      <c r="Z64" s="362"/>
      <c r="AA64" s="362"/>
      <c r="AB64" s="390"/>
      <c r="AD64" s="390"/>
      <c r="AE64" s="390"/>
      <c r="AF64" s="390"/>
      <c r="AG64" s="390"/>
      <c r="AH64" s="390"/>
      <c r="AI64" s="411"/>
      <c r="AJ64" s="351"/>
      <c r="AK64" s="390"/>
      <c r="AL64" s="390"/>
      <c r="AM64" s="390"/>
      <c r="AP64" s="256"/>
      <c r="AQ64" s="256"/>
      <c r="AR64" s="256"/>
      <c r="AS64" s="256"/>
      <c r="AT64" s="256"/>
      <c r="CE64" s="347"/>
      <c r="CF64" s="223"/>
      <c r="CG64" s="223"/>
      <c r="CH64" s="223"/>
      <c r="CI64" s="223"/>
      <c r="CJ64" s="223"/>
      <c r="CK64" s="223"/>
      <c r="CL64" s="223"/>
      <c r="CM64" s="223"/>
      <c r="CN64" s="223"/>
      <c r="CO64" s="347"/>
      <c r="CP64" s="223"/>
      <c r="CQ64" s="223"/>
      <c r="CR64" s="223"/>
      <c r="CS64" s="223"/>
      <c r="CT64" s="223"/>
      <c r="CU64" s="223"/>
      <c r="CV64" s="223"/>
      <c r="CW64" s="223"/>
    </row>
    <row r="65" spans="1:121" ht="27" customHeight="1" x14ac:dyDescent="0.35">
      <c r="A65" s="510"/>
      <c r="B65" s="412"/>
      <c r="C65" s="412"/>
      <c r="D65" s="510"/>
      <c r="E65" s="411"/>
      <c r="F65" s="351"/>
      <c r="G65" s="390"/>
      <c r="H65" s="413"/>
      <c r="I65" s="413"/>
      <c r="J65" s="390"/>
      <c r="K65" s="510"/>
      <c r="L65" s="412"/>
      <c r="M65" s="412"/>
      <c r="N65" s="510"/>
      <c r="O65" s="411"/>
      <c r="P65" s="351"/>
      <c r="Q65" s="413"/>
      <c r="R65" s="413"/>
      <c r="S65" s="413"/>
      <c r="T65" s="390"/>
      <c r="U65" s="510"/>
      <c r="V65" s="412"/>
      <c r="W65" s="412"/>
      <c r="X65" s="510"/>
      <c r="Y65" s="411"/>
      <c r="Z65" s="351"/>
      <c r="AA65" s="413"/>
      <c r="AB65" s="390"/>
      <c r="AD65" s="390"/>
      <c r="AE65" s="510"/>
      <c r="AF65" s="412"/>
      <c r="AG65" s="412"/>
      <c r="AH65" s="413"/>
      <c r="AI65" s="351"/>
      <c r="AJ65" s="351"/>
      <c r="AK65" s="390"/>
      <c r="AL65" s="390"/>
      <c r="AM65" s="390"/>
      <c r="CE65" s="226" t="str">
        <f t="shared" ref="CE65:CT82" si="117">AO23</f>
        <v>काल्‍टा</v>
      </c>
      <c r="CF65" s="221">
        <f t="shared" si="117"/>
        <v>0</v>
      </c>
      <c r="CG65" s="221">
        <f t="shared" si="117"/>
        <v>0</v>
      </c>
      <c r="CH65" s="219" t="str">
        <f t="shared" si="117"/>
        <v>लम्प</v>
      </c>
      <c r="CI65" s="221">
        <f t="shared" si="117"/>
        <v>0</v>
      </c>
      <c r="CJ65" s="221">
        <f t="shared" si="117"/>
        <v>0</v>
      </c>
      <c r="CK65" s="222">
        <f t="shared" si="117"/>
        <v>0</v>
      </c>
      <c r="CL65" s="222">
        <f t="shared" si="117"/>
        <v>0</v>
      </c>
      <c r="CM65" s="222">
        <f t="shared" si="117"/>
        <v>0</v>
      </c>
      <c r="CN65" s="223">
        <f t="shared" si="117"/>
        <v>0</v>
      </c>
      <c r="CO65" s="226" t="str">
        <f t="shared" si="117"/>
        <v>काल्‍टा</v>
      </c>
      <c r="CP65" s="221">
        <f t="shared" si="117"/>
        <v>0</v>
      </c>
      <c r="CQ65" s="221">
        <f t="shared" si="117"/>
        <v>0</v>
      </c>
      <c r="CR65" s="219" t="str">
        <f t="shared" si="117"/>
        <v>फाईन्स</v>
      </c>
      <c r="CS65" s="221">
        <f t="shared" si="117"/>
        <v>0</v>
      </c>
      <c r="CT65" s="221">
        <f t="shared" si="117"/>
        <v>0</v>
      </c>
      <c r="CU65" s="222">
        <f t="shared" ref="CU65:CW82" si="118">BE23</f>
        <v>0</v>
      </c>
      <c r="CV65" s="222">
        <f t="shared" si="118"/>
        <v>0</v>
      </c>
      <c r="CW65" s="222">
        <f t="shared" si="118"/>
        <v>0</v>
      </c>
    </row>
    <row r="66" spans="1:121" ht="27" customHeight="1" thickBot="1" x14ac:dyDescent="0.4">
      <c r="A66" s="351"/>
      <c r="B66" s="351"/>
      <c r="C66" s="351"/>
      <c r="D66" s="351"/>
      <c r="E66" s="351"/>
      <c r="F66" s="351"/>
      <c r="G66" s="390"/>
      <c r="H66" s="351"/>
      <c r="I66" s="351"/>
      <c r="J66" s="390"/>
      <c r="K66" s="805"/>
      <c r="L66" s="805"/>
      <c r="M66" s="805"/>
      <c r="N66" s="805"/>
      <c r="O66" s="805"/>
      <c r="P66" s="805"/>
      <c r="Q66" s="351"/>
      <c r="R66" s="351"/>
      <c r="S66" s="351"/>
      <c r="T66" s="390"/>
      <c r="U66" s="351"/>
      <c r="V66" s="351"/>
      <c r="W66" s="351"/>
      <c r="X66" s="351"/>
      <c r="Y66" s="351"/>
      <c r="Z66" s="351"/>
      <c r="AA66" s="413"/>
      <c r="AB66" s="390"/>
      <c r="AD66" s="390"/>
      <c r="AE66" s="390"/>
      <c r="AF66" s="390"/>
      <c r="AG66" s="390"/>
      <c r="AH66" s="390"/>
      <c r="AI66" s="390"/>
      <c r="AJ66" s="390"/>
      <c r="AK66" s="390"/>
      <c r="AL66" s="390"/>
      <c r="AM66" s="390"/>
      <c r="CE66" s="230">
        <f t="shared" si="117"/>
        <v>0</v>
      </c>
      <c r="CF66" s="221">
        <f t="shared" si="117"/>
        <v>0</v>
      </c>
      <c r="CG66" s="221">
        <f t="shared" si="117"/>
        <v>0</v>
      </c>
      <c r="CH66" s="221">
        <f t="shared" si="117"/>
        <v>0</v>
      </c>
      <c r="CI66" s="221">
        <f t="shared" si="117"/>
        <v>0</v>
      </c>
      <c r="CJ66" s="221">
        <f t="shared" si="117"/>
        <v>0</v>
      </c>
      <c r="CK66" s="221">
        <f t="shared" si="117"/>
        <v>0</v>
      </c>
      <c r="CL66" s="221">
        <f t="shared" si="117"/>
        <v>0</v>
      </c>
      <c r="CM66" s="221">
        <f t="shared" si="117"/>
        <v>0</v>
      </c>
      <c r="CN66" s="223">
        <f t="shared" si="117"/>
        <v>0</v>
      </c>
      <c r="CO66" s="230">
        <f t="shared" si="117"/>
        <v>0</v>
      </c>
      <c r="CP66" s="221">
        <f t="shared" si="117"/>
        <v>0</v>
      </c>
      <c r="CQ66" s="221">
        <f t="shared" si="117"/>
        <v>0</v>
      </c>
      <c r="CR66" s="221">
        <f t="shared" si="117"/>
        <v>0</v>
      </c>
      <c r="CS66" s="221">
        <f t="shared" si="117"/>
        <v>0</v>
      </c>
      <c r="CT66" s="221">
        <f t="shared" si="117"/>
        <v>0</v>
      </c>
      <c r="CU66" s="221">
        <f t="shared" si="118"/>
        <v>0</v>
      </c>
      <c r="CV66" s="221">
        <f t="shared" si="118"/>
        <v>0</v>
      </c>
      <c r="CW66" s="221">
        <f t="shared" si="118"/>
        <v>0</v>
      </c>
    </row>
    <row r="67" spans="1:121" ht="27" customHeight="1" thickBot="1" x14ac:dyDescent="0.4">
      <c r="A67" s="362"/>
      <c r="B67" s="362"/>
      <c r="C67" s="362"/>
      <c r="D67" s="362"/>
      <c r="E67" s="362"/>
      <c r="F67" s="362"/>
      <c r="G67" s="390"/>
      <c r="H67" s="390"/>
      <c r="I67" s="390"/>
      <c r="J67" s="390"/>
      <c r="K67" s="362"/>
      <c r="L67" s="362"/>
      <c r="M67" s="362"/>
      <c r="N67" s="362"/>
      <c r="O67" s="362"/>
      <c r="P67" s="362"/>
      <c r="Q67" s="351"/>
      <c r="R67" s="390"/>
      <c r="S67" s="390"/>
      <c r="T67" s="390"/>
      <c r="U67" s="362"/>
      <c r="V67" s="362"/>
      <c r="W67" s="362"/>
      <c r="X67" s="362"/>
      <c r="Y67" s="362"/>
      <c r="Z67" s="362"/>
      <c r="AA67" s="413"/>
      <c r="AB67" s="362"/>
      <c r="AD67" s="390"/>
      <c r="AE67" s="362"/>
      <c r="AF67" s="362"/>
      <c r="AG67" s="362"/>
      <c r="AH67" s="362"/>
      <c r="AI67" s="362"/>
      <c r="AJ67" s="362"/>
      <c r="AK67" s="362"/>
      <c r="AL67" s="390"/>
      <c r="AM67" s="390"/>
      <c r="CE67" s="249">
        <f t="shared" si="117"/>
        <v>0</v>
      </c>
      <c r="CF67" s="245" t="str">
        <f t="shared" si="117"/>
        <v>Fe</v>
      </c>
      <c r="CG67" s="246" t="str">
        <f t="shared" si="117"/>
        <v>SiO2</v>
      </c>
      <c r="CH67" s="246" t="str">
        <f t="shared" si="117"/>
        <v>Al2O3</v>
      </c>
      <c r="CI67" s="246" t="str">
        <f t="shared" si="117"/>
        <v>OS</v>
      </c>
      <c r="CJ67" s="250" t="str">
        <f t="shared" si="117"/>
        <v>US</v>
      </c>
      <c r="CK67" s="246" t="str">
        <f t="shared" si="117"/>
        <v>Al+Si</v>
      </c>
      <c r="CL67" s="246" t="str">
        <f t="shared" si="117"/>
        <v>Al/Si</v>
      </c>
      <c r="CM67" s="248" t="str">
        <f t="shared" si="117"/>
        <v>PLANT RCT</v>
      </c>
      <c r="CN67" s="223">
        <f t="shared" si="117"/>
        <v>0</v>
      </c>
      <c r="CO67" s="249">
        <f t="shared" si="117"/>
        <v>0</v>
      </c>
      <c r="CP67" s="245" t="str">
        <f t="shared" si="117"/>
        <v>Fe</v>
      </c>
      <c r="CQ67" s="246" t="str">
        <f t="shared" si="117"/>
        <v>SiO2</v>
      </c>
      <c r="CR67" s="246" t="str">
        <f t="shared" si="117"/>
        <v>Al2O3</v>
      </c>
      <c r="CS67" s="246" t="str">
        <f t="shared" si="117"/>
        <v>OS</v>
      </c>
      <c r="CT67" s="250" t="str">
        <f t="shared" si="117"/>
        <v>US</v>
      </c>
      <c r="CU67" s="246" t="str">
        <f t="shared" si="118"/>
        <v>Al+Si</v>
      </c>
      <c r="CV67" s="246" t="str">
        <f t="shared" si="118"/>
        <v>Al/Si</v>
      </c>
      <c r="CW67" s="248" t="str">
        <f t="shared" si="118"/>
        <v>PLANT RCT</v>
      </c>
    </row>
    <row r="68" spans="1:121" ht="27" customHeight="1" thickBot="1" x14ac:dyDescent="0.4">
      <c r="A68" s="414"/>
      <c r="B68" s="414"/>
      <c r="C68" s="414"/>
      <c r="D68" s="414"/>
      <c r="E68" s="414"/>
      <c r="F68" s="414"/>
      <c r="G68" s="390"/>
      <c r="H68" s="390"/>
      <c r="I68" s="390"/>
      <c r="J68" s="415"/>
      <c r="K68" s="414"/>
      <c r="L68" s="414"/>
      <c r="M68" s="416"/>
      <c r="N68" s="414"/>
      <c r="O68" s="414"/>
      <c r="P68" s="414"/>
      <c r="Q68" s="351"/>
      <c r="R68" s="390"/>
      <c r="S68" s="390"/>
      <c r="T68" s="390"/>
      <c r="U68" s="414"/>
      <c r="V68" s="414"/>
      <c r="W68" s="414"/>
      <c r="X68" s="414"/>
      <c r="Y68" s="414"/>
      <c r="Z68" s="414"/>
      <c r="AA68" s="413"/>
      <c r="AB68" s="416"/>
      <c r="AD68" s="390"/>
      <c r="AE68" s="414"/>
      <c r="AF68" s="417"/>
      <c r="AG68" s="417"/>
      <c r="AH68" s="417"/>
      <c r="AI68" s="417"/>
      <c r="AJ68" s="417"/>
      <c r="AK68" s="416"/>
      <c r="AL68" s="390"/>
      <c r="AM68" s="390"/>
      <c r="CE68" s="264" t="str">
        <f t="shared" si="117"/>
        <v>Act 17-18</v>
      </c>
      <c r="CF68" s="265">
        <f t="shared" si="117"/>
        <v>0</v>
      </c>
      <c r="CG68" s="265">
        <f t="shared" si="117"/>
        <v>0</v>
      </c>
      <c r="CH68" s="265">
        <f t="shared" si="117"/>
        <v>0</v>
      </c>
      <c r="CI68" s="265">
        <f t="shared" si="117"/>
        <v>0</v>
      </c>
      <c r="CJ68" s="265">
        <f t="shared" si="117"/>
        <v>0</v>
      </c>
      <c r="CK68" s="266" t="str">
        <f t="shared" si="117"/>
        <v/>
      </c>
      <c r="CL68" s="266" t="str">
        <f t="shared" si="117"/>
        <v/>
      </c>
      <c r="CM68" s="269">
        <f t="shared" si="117"/>
        <v>0</v>
      </c>
      <c r="CN68" s="223">
        <f t="shared" si="117"/>
        <v>0</v>
      </c>
      <c r="CO68" s="264" t="str">
        <f t="shared" si="117"/>
        <v>Act 17-18</v>
      </c>
      <c r="CP68" s="265">
        <f t="shared" si="117"/>
        <v>0</v>
      </c>
      <c r="CQ68" s="265">
        <f t="shared" si="117"/>
        <v>0</v>
      </c>
      <c r="CR68" s="265">
        <f t="shared" si="117"/>
        <v>0</v>
      </c>
      <c r="CS68" s="265">
        <f t="shared" si="117"/>
        <v>0</v>
      </c>
      <c r="CT68" s="265">
        <f t="shared" si="117"/>
        <v>0</v>
      </c>
      <c r="CU68" s="266" t="str">
        <f t="shared" si="118"/>
        <v/>
      </c>
      <c r="CV68" s="266" t="str">
        <f t="shared" si="118"/>
        <v/>
      </c>
      <c r="CW68" s="269">
        <f t="shared" si="118"/>
        <v>0</v>
      </c>
    </row>
    <row r="69" spans="1:121" ht="27" customHeight="1" x14ac:dyDescent="0.35">
      <c r="A69" s="418"/>
      <c r="B69" s="419"/>
      <c r="C69" s="419"/>
      <c r="D69" s="419"/>
      <c r="E69" s="419"/>
      <c r="F69" s="419"/>
      <c r="G69" s="390"/>
      <c r="H69" s="390"/>
      <c r="I69" s="390"/>
      <c r="J69" s="415"/>
      <c r="K69" s="418"/>
      <c r="L69" s="419"/>
      <c r="M69" s="419"/>
      <c r="N69" s="419"/>
      <c r="O69" s="419"/>
      <c r="P69" s="419"/>
      <c r="Q69" s="351"/>
      <c r="R69" s="390"/>
      <c r="S69" s="390"/>
      <c r="T69" s="390"/>
      <c r="U69" s="418"/>
      <c r="V69" s="420"/>
      <c r="W69" s="420"/>
      <c r="X69" s="420"/>
      <c r="Y69" s="420"/>
      <c r="Z69" s="420"/>
      <c r="AA69" s="413"/>
      <c r="AB69" s="344"/>
      <c r="AD69" s="390"/>
      <c r="AE69" s="421"/>
      <c r="AF69" s="422"/>
      <c r="AG69" s="422"/>
      <c r="AH69" s="422"/>
      <c r="AI69" s="422"/>
      <c r="AJ69" s="422"/>
      <c r="AK69" s="344"/>
      <c r="AL69" s="390"/>
      <c r="AM69" s="390"/>
      <c r="BU69" s="423"/>
      <c r="BV69" s="394"/>
      <c r="BW69" s="394"/>
      <c r="BX69" s="395"/>
      <c r="BY69" s="396"/>
      <c r="BZ69" s="214"/>
      <c r="CA69" s="397"/>
      <c r="CB69" s="397"/>
      <c r="CE69" s="286" t="str">
        <f t="shared" si="117"/>
        <v>APP 18-19</v>
      </c>
      <c r="CF69" s="287">
        <f t="shared" si="117"/>
        <v>0</v>
      </c>
      <c r="CG69" s="288">
        <f t="shared" si="117"/>
        <v>0</v>
      </c>
      <c r="CH69" s="288">
        <f t="shared" si="117"/>
        <v>0</v>
      </c>
      <c r="CI69" s="288">
        <f t="shared" si="117"/>
        <v>0</v>
      </c>
      <c r="CJ69" s="288">
        <f t="shared" si="117"/>
        <v>0</v>
      </c>
      <c r="CK69" s="288" t="str">
        <f t="shared" si="117"/>
        <v/>
      </c>
      <c r="CL69" s="289" t="str">
        <f t="shared" si="117"/>
        <v/>
      </c>
      <c r="CM69" s="293">
        <f t="shared" si="117"/>
        <v>0</v>
      </c>
      <c r="CN69" s="291">
        <f t="shared" si="117"/>
        <v>0</v>
      </c>
      <c r="CO69" s="286" t="str">
        <f t="shared" si="117"/>
        <v>APP 18-19</v>
      </c>
      <c r="CP69" s="287">
        <f t="shared" si="117"/>
        <v>0</v>
      </c>
      <c r="CQ69" s="288">
        <f t="shared" si="117"/>
        <v>0</v>
      </c>
      <c r="CR69" s="288">
        <f t="shared" si="117"/>
        <v>0</v>
      </c>
      <c r="CS69" s="288">
        <f t="shared" si="117"/>
        <v>0</v>
      </c>
      <c r="CT69" s="288">
        <f t="shared" si="117"/>
        <v>0</v>
      </c>
      <c r="CU69" s="288" t="str">
        <f t="shared" si="118"/>
        <v/>
      </c>
      <c r="CV69" s="289" t="str">
        <f t="shared" si="118"/>
        <v/>
      </c>
      <c r="CW69" s="293">
        <f t="shared" si="118"/>
        <v>0</v>
      </c>
      <c r="DI69" s="423"/>
      <c r="DJ69" s="231"/>
      <c r="DK69" s="231"/>
      <c r="DL69" s="395"/>
      <c r="DM69" s="231"/>
      <c r="DN69" s="231"/>
      <c r="DO69" s="397"/>
      <c r="DP69" s="397"/>
      <c r="DQ69" s="397"/>
    </row>
    <row r="70" spans="1:121" ht="27" customHeight="1" thickBot="1" x14ac:dyDescent="0.4">
      <c r="A70" s="350"/>
      <c r="B70" s="256"/>
      <c r="C70" s="256"/>
      <c r="D70" s="256"/>
      <c r="E70" s="256"/>
      <c r="F70" s="256"/>
      <c r="G70" s="390"/>
      <c r="H70" s="390"/>
      <c r="I70" s="390"/>
      <c r="J70" s="415"/>
      <c r="K70" s="350"/>
      <c r="L70" s="256"/>
      <c r="M70" s="256"/>
      <c r="N70" s="256"/>
      <c r="O70" s="256"/>
      <c r="P70" s="256"/>
      <c r="Q70" s="351"/>
      <c r="R70" s="390"/>
      <c r="S70" s="390"/>
      <c r="T70" s="390"/>
      <c r="U70" s="350"/>
      <c r="V70" s="256"/>
      <c r="W70" s="256"/>
      <c r="X70" s="256"/>
      <c r="Y70" s="256"/>
      <c r="Z70" s="256"/>
      <c r="AA70" s="413"/>
      <c r="AB70" s="424"/>
      <c r="AD70" s="390"/>
      <c r="AE70" s="350"/>
      <c r="AF70" s="256"/>
      <c r="AG70" s="256"/>
      <c r="AH70" s="256"/>
      <c r="AI70" s="256"/>
      <c r="AJ70" s="256"/>
      <c r="AK70" s="424"/>
      <c r="AL70" s="390"/>
      <c r="AM70" s="390"/>
      <c r="BK70" s="425"/>
      <c r="BL70" s="394"/>
      <c r="BM70" s="394"/>
      <c r="BN70" s="395"/>
      <c r="BO70" s="396"/>
      <c r="BP70" s="214"/>
      <c r="BQ70" s="397"/>
      <c r="BR70" s="397"/>
      <c r="BS70" s="397"/>
      <c r="BU70" s="400"/>
      <c r="BV70" s="214"/>
      <c r="BW70" s="214"/>
      <c r="BX70" s="214"/>
      <c r="BY70" s="214"/>
      <c r="BZ70" s="214"/>
      <c r="CA70" s="214"/>
      <c r="CB70" s="214"/>
      <c r="CE70" s="311">
        <f t="shared" si="117"/>
        <v>42095</v>
      </c>
      <c r="CF70" s="307">
        <f t="shared" si="117"/>
        <v>63.329422724496027</v>
      </c>
      <c r="CG70" s="308">
        <f t="shared" si="117"/>
        <v>2.0549022602321321</v>
      </c>
      <c r="CH70" s="308">
        <f t="shared" si="117"/>
        <v>2.2587507635919368</v>
      </c>
      <c r="CI70" s="308">
        <f t="shared" si="117"/>
        <v>20.38399816737935</v>
      </c>
      <c r="CJ70" s="308">
        <f t="shared" si="117"/>
        <v>16.493292608430057</v>
      </c>
      <c r="CK70" s="308">
        <f t="shared" si="117"/>
        <v>4.3136530238240685</v>
      </c>
      <c r="CL70" s="309">
        <f t="shared" si="117"/>
        <v>1.0992010701943444</v>
      </c>
      <c r="CM70" s="310">
        <f t="shared" si="117"/>
        <v>52384</v>
      </c>
      <c r="CN70" s="223">
        <f t="shared" si="117"/>
        <v>0</v>
      </c>
      <c r="CO70" s="311">
        <f t="shared" si="117"/>
        <v>42095</v>
      </c>
      <c r="CP70" s="307">
        <f t="shared" si="117"/>
        <v>62.810994879297731</v>
      </c>
      <c r="CQ70" s="308">
        <f t="shared" si="117"/>
        <v>2.2562984637893195</v>
      </c>
      <c r="CR70" s="308">
        <f t="shared" si="117"/>
        <v>2.705164594001463</v>
      </c>
      <c r="CS70" s="308">
        <f t="shared" si="117"/>
        <v>11.77</v>
      </c>
      <c r="CT70" s="308">
        <f t="shared" si="117"/>
        <v>65.569999999999993</v>
      </c>
      <c r="CU70" s="308">
        <f t="shared" si="118"/>
        <v>4.9614630577907821</v>
      </c>
      <c r="CV70" s="309">
        <f t="shared" si="118"/>
        <v>1.198939164040514</v>
      </c>
      <c r="CW70" s="310">
        <f t="shared" si="118"/>
        <v>35542</v>
      </c>
      <c r="DI70" s="400"/>
      <c r="DJ70" s="214"/>
      <c r="DK70" s="214"/>
      <c r="DL70" s="214"/>
      <c r="DM70" s="214"/>
      <c r="DN70" s="214"/>
      <c r="DO70" s="214"/>
      <c r="DP70" s="214"/>
      <c r="DQ70" s="214"/>
    </row>
    <row r="71" spans="1:121" ht="27" customHeight="1" thickBot="1" x14ac:dyDescent="0.4">
      <c r="A71" s="350"/>
      <c r="B71" s="256"/>
      <c r="C71" s="256"/>
      <c r="D71" s="256"/>
      <c r="E71" s="256"/>
      <c r="F71" s="256"/>
      <c r="G71" s="390"/>
      <c r="H71" s="390"/>
      <c r="I71" s="390"/>
      <c r="J71" s="415"/>
      <c r="K71" s="350"/>
      <c r="L71" s="256"/>
      <c r="M71" s="256"/>
      <c r="N71" s="256"/>
      <c r="O71" s="256"/>
      <c r="P71" s="256"/>
      <c r="Q71" s="351"/>
      <c r="R71" s="390"/>
      <c r="S71" s="390"/>
      <c r="T71" s="390"/>
      <c r="U71" s="350"/>
      <c r="V71" s="256"/>
      <c r="W71" s="256"/>
      <c r="X71" s="256"/>
      <c r="Y71" s="256"/>
      <c r="Z71" s="256"/>
      <c r="AA71" s="413"/>
      <c r="AB71" s="256"/>
      <c r="AD71" s="390"/>
      <c r="AE71" s="350"/>
      <c r="AF71" s="256"/>
      <c r="AG71" s="256"/>
      <c r="AH71" s="256"/>
      <c r="AI71" s="256"/>
      <c r="AJ71" s="256"/>
      <c r="AK71" s="424"/>
      <c r="AL71" s="390"/>
      <c r="AM71" s="390"/>
      <c r="CE71" s="311">
        <f t="shared" si="117"/>
        <v>42125</v>
      </c>
      <c r="CF71" s="307">
        <f t="shared" si="117"/>
        <v>64.251867367225216</v>
      </c>
      <c r="CG71" s="308">
        <f t="shared" si="117"/>
        <v>1.4033357000852029</v>
      </c>
      <c r="CH71" s="308">
        <f t="shared" si="117"/>
        <v>1.5260366373189436</v>
      </c>
      <c r="CI71" s="308">
        <f t="shared" si="117"/>
        <v>18.139368787276343</v>
      </c>
      <c r="CJ71" s="308">
        <f t="shared" si="117"/>
        <v>17.363154643567171</v>
      </c>
      <c r="CK71" s="308">
        <f t="shared" si="117"/>
        <v>2.9293723374041463</v>
      </c>
      <c r="CL71" s="309">
        <f t="shared" si="117"/>
        <v>1.0874351997360938</v>
      </c>
      <c r="CM71" s="310">
        <f t="shared" si="117"/>
        <v>63820</v>
      </c>
      <c r="CN71" s="223">
        <f t="shared" si="117"/>
        <v>0</v>
      </c>
      <c r="CO71" s="311">
        <f t="shared" si="117"/>
        <v>42125</v>
      </c>
      <c r="CP71" s="307">
        <f t="shared" si="117"/>
        <v>63.202028048051311</v>
      </c>
      <c r="CQ71" s="308">
        <f t="shared" si="117"/>
        <v>2.146921237158232</v>
      </c>
      <c r="CR71" s="308">
        <f t="shared" si="117"/>
        <v>2.1534217535467741</v>
      </c>
      <c r="CS71" s="308">
        <f t="shared" si="117"/>
        <v>3.6622997946611902</v>
      </c>
      <c r="CT71" s="308">
        <f t="shared" si="117"/>
        <v>38.772587268993838</v>
      </c>
      <c r="CU71" s="308">
        <f t="shared" si="118"/>
        <v>4.3003429907050066</v>
      </c>
      <c r="CV71" s="309">
        <f t="shared" si="118"/>
        <v>1.003027831797475</v>
      </c>
      <c r="CW71" s="310">
        <f t="shared" si="118"/>
        <v>36794</v>
      </c>
      <c r="DI71" s="399"/>
      <c r="DJ71" s="232"/>
      <c r="DK71" s="233"/>
      <c r="DL71" s="233"/>
      <c r="DM71" s="233"/>
      <c r="DN71" s="237"/>
      <c r="DO71" s="233"/>
      <c r="DP71" s="233"/>
      <c r="DQ71" s="426"/>
    </row>
    <row r="72" spans="1:121" ht="27" customHeight="1" thickBot="1" x14ac:dyDescent="0.4">
      <c r="A72" s="350"/>
      <c r="B72" s="256"/>
      <c r="C72" s="256"/>
      <c r="D72" s="256"/>
      <c r="E72" s="256"/>
      <c r="F72" s="256"/>
      <c r="G72" s="390"/>
      <c r="H72" s="390"/>
      <c r="I72" s="390"/>
      <c r="J72" s="415"/>
      <c r="K72" s="350"/>
      <c r="L72" s="256"/>
      <c r="M72" s="256"/>
      <c r="N72" s="256"/>
      <c r="O72" s="256"/>
      <c r="P72" s="256"/>
      <c r="Q72" s="351"/>
      <c r="R72" s="390"/>
      <c r="S72" s="390"/>
      <c r="T72" s="390"/>
      <c r="U72" s="350"/>
      <c r="V72" s="256"/>
      <c r="W72" s="256"/>
      <c r="X72" s="256"/>
      <c r="Y72" s="256"/>
      <c r="Z72" s="256"/>
      <c r="AA72" s="413"/>
      <c r="AB72" s="256"/>
      <c r="AD72" s="390"/>
      <c r="AE72" s="350"/>
      <c r="AF72" s="256"/>
      <c r="AG72" s="256"/>
      <c r="AH72" s="256"/>
      <c r="AI72" s="256"/>
      <c r="AJ72" s="256"/>
      <c r="AK72" s="424"/>
      <c r="AL72" s="390"/>
      <c r="AM72" s="390"/>
      <c r="CE72" s="311">
        <f t="shared" si="117"/>
        <v>42156</v>
      </c>
      <c r="CF72" s="307">
        <f t="shared" si="117"/>
        <v>63.820889570552154</v>
      </c>
      <c r="CG72" s="308">
        <f t="shared" si="117"/>
        <v>1.7807555851371686</v>
      </c>
      <c r="CH72" s="308">
        <f t="shared" si="117"/>
        <v>1.9878753327931475</v>
      </c>
      <c r="CI72" s="308">
        <f t="shared" si="117"/>
        <v>15.954975112860284</v>
      </c>
      <c r="CJ72" s="308">
        <f t="shared" si="117"/>
        <v>15.336373133464519</v>
      </c>
      <c r="CK72" s="308">
        <f t="shared" si="117"/>
        <v>3.7686309179303161</v>
      </c>
      <c r="CL72" s="309">
        <f t="shared" si="117"/>
        <v>1.1163100368094732</v>
      </c>
      <c r="CM72" s="310">
        <f t="shared" si="117"/>
        <v>65812</v>
      </c>
      <c r="CN72" s="223">
        <f t="shared" si="117"/>
        <v>0</v>
      </c>
      <c r="CO72" s="311">
        <f t="shared" si="117"/>
        <v>42156</v>
      </c>
      <c r="CP72" s="307">
        <f t="shared" si="117"/>
        <v>62.434935553001836</v>
      </c>
      <c r="CQ72" s="308">
        <f t="shared" si="117"/>
        <v>2.8552790632667642</v>
      </c>
      <c r="CR72" s="308">
        <f t="shared" si="117"/>
        <v>3.4960126719880731</v>
      </c>
      <c r="CS72" s="308">
        <f t="shared" si="117"/>
        <v>2.1279830084199349</v>
      </c>
      <c r="CT72" s="308">
        <f t="shared" si="117"/>
        <v>37.696040355002658</v>
      </c>
      <c r="CU72" s="308">
        <f t="shared" si="118"/>
        <v>6.3512917352548373</v>
      </c>
      <c r="CV72" s="309">
        <f t="shared" si="118"/>
        <v>1.2244031474766732</v>
      </c>
      <c r="CW72" s="310">
        <f t="shared" si="118"/>
        <v>32197</v>
      </c>
      <c r="DI72" s="403"/>
      <c r="DJ72" s="427"/>
      <c r="DK72" s="254"/>
      <c r="DL72" s="254"/>
      <c r="DM72" s="254"/>
      <c r="DN72" s="254"/>
      <c r="DO72" s="254"/>
      <c r="DP72" s="254"/>
      <c r="DQ72" s="428"/>
    </row>
    <row r="73" spans="1:121" ht="27" customHeight="1" thickBot="1" x14ac:dyDescent="0.4">
      <c r="A73" s="350"/>
      <c r="B73" s="256"/>
      <c r="C73" s="256"/>
      <c r="D73" s="256"/>
      <c r="E73" s="256"/>
      <c r="F73" s="256"/>
      <c r="G73" s="390"/>
      <c r="H73" s="390"/>
      <c r="I73" s="390"/>
      <c r="J73" s="415"/>
      <c r="K73" s="350"/>
      <c r="L73" s="256"/>
      <c r="M73" s="256"/>
      <c r="N73" s="256"/>
      <c r="O73" s="256"/>
      <c r="P73" s="256"/>
      <c r="Q73" s="351"/>
      <c r="R73" s="390"/>
      <c r="S73" s="390"/>
      <c r="T73" s="390"/>
      <c r="U73" s="350"/>
      <c r="V73" s="256"/>
      <c r="W73" s="256"/>
      <c r="X73" s="256"/>
      <c r="Y73" s="256"/>
      <c r="Z73" s="256"/>
      <c r="AA73" s="413"/>
      <c r="AB73" s="256"/>
      <c r="AD73" s="390"/>
      <c r="AE73" s="350"/>
      <c r="AF73" s="256"/>
      <c r="AG73" s="256"/>
      <c r="AH73" s="256"/>
      <c r="AI73" s="256"/>
      <c r="AJ73" s="256"/>
      <c r="AK73" s="424"/>
      <c r="AL73" s="390"/>
      <c r="AM73" s="390"/>
      <c r="CE73" s="311">
        <f t="shared" si="117"/>
        <v>42186</v>
      </c>
      <c r="CF73" s="307">
        <f t="shared" si="117"/>
        <v>63.978109285223709</v>
      </c>
      <c r="CG73" s="308">
        <f t="shared" si="117"/>
        <v>1.6457925858920885</v>
      </c>
      <c r="CH73" s="308">
        <f t="shared" si="117"/>
        <v>1.9894589342848048</v>
      </c>
      <c r="CI73" s="308">
        <f t="shared" si="117"/>
        <v>24.43363653114897</v>
      </c>
      <c r="CJ73" s="308">
        <f t="shared" si="117"/>
        <v>15.753104511114463</v>
      </c>
      <c r="CK73" s="308">
        <f t="shared" si="117"/>
        <v>3.6352515201768933</v>
      </c>
      <c r="CL73" s="309">
        <f t="shared" si="117"/>
        <v>1.2088151030322176</v>
      </c>
      <c r="CM73" s="310">
        <f t="shared" si="117"/>
        <v>56397</v>
      </c>
      <c r="CN73" s="223">
        <f t="shared" si="117"/>
        <v>0</v>
      </c>
      <c r="CO73" s="311">
        <f t="shared" si="117"/>
        <v>42186</v>
      </c>
      <c r="CP73" s="307">
        <f t="shared" si="117"/>
        <v>63.518988591403222</v>
      </c>
      <c r="CQ73" s="308">
        <f t="shared" si="117"/>
        <v>2.718075903660738</v>
      </c>
      <c r="CR73" s="308">
        <f t="shared" si="117"/>
        <v>3.1463799792570972</v>
      </c>
      <c r="CS73" s="308">
        <f t="shared" si="117"/>
        <v>1.41</v>
      </c>
      <c r="CT73" s="308">
        <f t="shared" si="117"/>
        <v>43.77</v>
      </c>
      <c r="CU73" s="308">
        <f t="shared" si="118"/>
        <v>5.8644558829178353</v>
      </c>
      <c r="CV73" s="309">
        <f t="shared" si="118"/>
        <v>1.1575762012457098</v>
      </c>
      <c r="CW73" s="310">
        <f t="shared" si="118"/>
        <v>29743</v>
      </c>
      <c r="DI73" s="429"/>
      <c r="DJ73" s="430"/>
      <c r="DK73" s="431"/>
      <c r="DL73" s="431"/>
      <c r="DM73" s="431"/>
      <c r="DN73" s="431"/>
      <c r="DO73" s="431"/>
      <c r="DP73" s="432"/>
      <c r="DQ73" s="433"/>
    </row>
    <row r="74" spans="1:121" ht="27" customHeight="1" x14ac:dyDescent="0.35">
      <c r="A74" s="350"/>
      <c r="B74" s="256"/>
      <c r="C74" s="256"/>
      <c r="D74" s="256"/>
      <c r="E74" s="256"/>
      <c r="F74" s="256"/>
      <c r="G74" s="390"/>
      <c r="H74" s="390"/>
      <c r="I74" s="390"/>
      <c r="J74" s="390"/>
      <c r="K74" s="350"/>
      <c r="L74" s="256"/>
      <c r="M74" s="256"/>
      <c r="N74" s="256"/>
      <c r="O74" s="256"/>
      <c r="P74" s="256"/>
      <c r="Q74" s="351"/>
      <c r="R74" s="390"/>
      <c r="S74" s="390"/>
      <c r="T74" s="390"/>
      <c r="U74" s="350"/>
      <c r="V74" s="256"/>
      <c r="W74" s="256"/>
      <c r="X74" s="256"/>
      <c r="Y74" s="256"/>
      <c r="Z74" s="256"/>
      <c r="AA74" s="413"/>
      <c r="AB74" s="256"/>
      <c r="AD74" s="390"/>
      <c r="AE74" s="350"/>
      <c r="AF74" s="256"/>
      <c r="AG74" s="256"/>
      <c r="AH74" s="256"/>
      <c r="AI74" s="256"/>
      <c r="AJ74" s="256"/>
      <c r="AK74" s="424"/>
      <c r="AL74" s="390"/>
      <c r="AM74" s="390"/>
      <c r="CE74" s="311">
        <f t="shared" si="117"/>
        <v>42217</v>
      </c>
      <c r="CF74" s="307">
        <f t="shared" si="117"/>
        <v>63.886681762041995</v>
      </c>
      <c r="CG74" s="308">
        <f t="shared" si="117"/>
        <v>1.7815150267599835</v>
      </c>
      <c r="CH74" s="308">
        <f t="shared" si="117"/>
        <v>1.8215150267599836</v>
      </c>
      <c r="CI74" s="308">
        <f t="shared" si="117"/>
        <v>21.154207492795386</v>
      </c>
      <c r="CJ74" s="308">
        <f t="shared" si="117"/>
        <v>14.97659530671058</v>
      </c>
      <c r="CK74" s="308">
        <f t="shared" si="117"/>
        <v>3.6030300535199671</v>
      </c>
      <c r="CL74" s="309">
        <f t="shared" si="117"/>
        <v>1.022452799667229</v>
      </c>
      <c r="CM74" s="310">
        <f t="shared" si="117"/>
        <v>48580</v>
      </c>
      <c r="CN74" s="223">
        <f t="shared" si="117"/>
        <v>0</v>
      </c>
      <c r="CO74" s="311">
        <f t="shared" si="117"/>
        <v>42217</v>
      </c>
      <c r="CP74" s="307">
        <f t="shared" si="117"/>
        <v>62.869152892561985</v>
      </c>
      <c r="CQ74" s="308">
        <f t="shared" si="117"/>
        <v>2.5120381005743107</v>
      </c>
      <c r="CR74" s="308">
        <f t="shared" si="117"/>
        <v>2.805906639585376</v>
      </c>
      <c r="CS74" s="308">
        <f t="shared" si="117"/>
        <v>3.0641109470575825</v>
      </c>
      <c r="CT74" s="308">
        <f t="shared" si="117"/>
        <v>53.067812697743094</v>
      </c>
      <c r="CU74" s="308">
        <f t="shared" si="118"/>
        <v>5.3179447401596871</v>
      </c>
      <c r="CV74" s="309">
        <f t="shared" si="118"/>
        <v>1.1169841090164516</v>
      </c>
      <c r="CW74" s="310">
        <f t="shared" si="118"/>
        <v>28556</v>
      </c>
      <c r="DI74" s="434"/>
      <c r="DJ74" s="435"/>
      <c r="DK74" s="436"/>
      <c r="DL74" s="436"/>
      <c r="DM74" s="436"/>
      <c r="DN74" s="436"/>
      <c r="DO74" s="436"/>
      <c r="DP74" s="437"/>
      <c r="DQ74" s="438"/>
    </row>
    <row r="75" spans="1:121" ht="27" customHeight="1" x14ac:dyDescent="0.35">
      <c r="A75" s="350"/>
      <c r="B75" s="256"/>
      <c r="C75" s="256"/>
      <c r="D75" s="256"/>
      <c r="E75" s="256"/>
      <c r="F75" s="256"/>
      <c r="G75" s="390"/>
      <c r="H75" s="390"/>
      <c r="I75" s="390"/>
      <c r="J75" s="390"/>
      <c r="K75" s="350"/>
      <c r="L75" s="256"/>
      <c r="M75" s="256"/>
      <c r="N75" s="256"/>
      <c r="O75" s="256"/>
      <c r="P75" s="256"/>
      <c r="Q75" s="351"/>
      <c r="R75" s="390"/>
      <c r="S75" s="390"/>
      <c r="T75" s="390"/>
      <c r="U75" s="350"/>
      <c r="V75" s="256"/>
      <c r="W75" s="256"/>
      <c r="X75" s="256"/>
      <c r="Y75" s="256"/>
      <c r="Z75" s="256"/>
      <c r="AA75" s="413"/>
      <c r="AB75" s="256"/>
      <c r="AD75" s="390"/>
      <c r="AE75" s="350"/>
      <c r="AF75" s="256"/>
      <c r="AG75" s="256"/>
      <c r="AH75" s="256"/>
      <c r="AI75" s="256"/>
      <c r="AJ75" s="256"/>
      <c r="AK75" s="424"/>
      <c r="AL75" s="390"/>
      <c r="AM75" s="390"/>
      <c r="CE75" s="311">
        <f t="shared" si="117"/>
        <v>42248</v>
      </c>
      <c r="CF75" s="307">
        <f t="shared" si="117"/>
        <v>63.443454025726538</v>
      </c>
      <c r="CG75" s="308">
        <f t="shared" si="117"/>
        <v>1.9807193901858029</v>
      </c>
      <c r="CH75" s="308">
        <f t="shared" si="117"/>
        <v>2.5830443068127678</v>
      </c>
      <c r="CI75" s="308">
        <f t="shared" si="117"/>
        <v>19.6356884230586</v>
      </c>
      <c r="CJ75" s="308">
        <f t="shared" si="117"/>
        <v>16.34529299666508</v>
      </c>
      <c r="CK75" s="308">
        <f t="shared" si="117"/>
        <v>4.5637636969985707</v>
      </c>
      <c r="CL75" s="309">
        <f t="shared" si="117"/>
        <v>1.3040940173612696</v>
      </c>
      <c r="CM75" s="310">
        <f t="shared" si="117"/>
        <v>58480</v>
      </c>
      <c r="CN75" s="223">
        <f t="shared" si="117"/>
        <v>0</v>
      </c>
      <c r="CO75" s="311">
        <f t="shared" si="117"/>
        <v>42248</v>
      </c>
      <c r="CP75" s="307">
        <f t="shared" si="117"/>
        <v>63.065609858858224</v>
      </c>
      <c r="CQ75" s="308">
        <f t="shared" si="117"/>
        <v>2.535993258900358</v>
      </c>
      <c r="CR75" s="308">
        <f t="shared" si="117"/>
        <v>2.6871434590267533</v>
      </c>
      <c r="CS75" s="308">
        <f t="shared" si="117"/>
        <v>2.87</v>
      </c>
      <c r="CT75" s="308">
        <f t="shared" si="117"/>
        <v>30.560000000000002</v>
      </c>
      <c r="CU75" s="308">
        <f t="shared" si="118"/>
        <v>5.2231367179271118</v>
      </c>
      <c r="CV75" s="309">
        <f t="shared" si="118"/>
        <v>1.0596019723616836</v>
      </c>
      <c r="CW75" s="310">
        <f t="shared" si="118"/>
        <v>42723</v>
      </c>
      <c r="DI75" s="439"/>
      <c r="DJ75" s="440"/>
      <c r="DK75" s="296"/>
      <c r="DL75" s="296"/>
      <c r="DM75" s="296"/>
      <c r="DN75" s="296"/>
      <c r="DO75" s="296"/>
      <c r="DP75" s="297"/>
      <c r="DQ75" s="298"/>
    </row>
    <row r="76" spans="1:121" ht="27" customHeight="1" x14ac:dyDescent="0.35">
      <c r="A76" s="350"/>
      <c r="B76" s="256"/>
      <c r="C76" s="256"/>
      <c r="D76" s="256"/>
      <c r="E76" s="256"/>
      <c r="F76" s="256"/>
      <c r="G76" s="390"/>
      <c r="H76" s="390"/>
      <c r="I76" s="390"/>
      <c r="J76" s="390"/>
      <c r="K76" s="350"/>
      <c r="L76" s="256"/>
      <c r="M76" s="256"/>
      <c r="N76" s="256"/>
      <c r="O76" s="256"/>
      <c r="P76" s="256"/>
      <c r="Q76" s="351"/>
      <c r="R76" s="390"/>
      <c r="S76" s="390"/>
      <c r="T76" s="390"/>
      <c r="U76" s="350"/>
      <c r="V76" s="256"/>
      <c r="W76" s="256"/>
      <c r="X76" s="256"/>
      <c r="Y76" s="256"/>
      <c r="Z76" s="256"/>
      <c r="AA76" s="413"/>
      <c r="AB76" s="256"/>
      <c r="AD76" s="390"/>
      <c r="AE76" s="350"/>
      <c r="AF76" s="256"/>
      <c r="AG76" s="256"/>
      <c r="AH76" s="256"/>
      <c r="AI76" s="256"/>
      <c r="AJ76" s="256"/>
      <c r="AK76" s="424"/>
      <c r="AL76" s="390"/>
      <c r="AM76" s="390"/>
      <c r="CE76" s="311">
        <f t="shared" si="117"/>
        <v>42278</v>
      </c>
      <c r="CF76" s="307">
        <f t="shared" si="117"/>
        <v>63.997423203101697</v>
      </c>
      <c r="CG76" s="308">
        <f t="shared" si="117"/>
        <v>1.889731583656427</v>
      </c>
      <c r="CH76" s="308">
        <f t="shared" si="117"/>
        <v>2.1516701461377874</v>
      </c>
      <c r="CI76" s="308">
        <f t="shared" si="117"/>
        <v>19.80476439009842</v>
      </c>
      <c r="CJ76" s="308">
        <f t="shared" si="117"/>
        <v>16.463875633760811</v>
      </c>
      <c r="CK76" s="308">
        <f t="shared" si="117"/>
        <v>4.0414017297942149</v>
      </c>
      <c r="CL76" s="309">
        <f t="shared" si="117"/>
        <v>1.1386115175016218</v>
      </c>
      <c r="CM76" s="310">
        <f t="shared" si="117"/>
        <v>53648</v>
      </c>
      <c r="CN76" s="223">
        <f t="shared" si="117"/>
        <v>0</v>
      </c>
      <c r="CO76" s="311">
        <f t="shared" si="117"/>
        <v>42278</v>
      </c>
      <c r="CP76" s="307">
        <f t="shared" si="117"/>
        <v>61.417158683610289</v>
      </c>
      <c r="CQ76" s="308">
        <f t="shared" si="117"/>
        <v>3.3407754969045289</v>
      </c>
      <c r="CR76" s="308">
        <f t="shared" si="117"/>
        <v>3.6865232974910396</v>
      </c>
      <c r="CS76" s="308">
        <f t="shared" si="117"/>
        <v>2.11</v>
      </c>
      <c r="CT76" s="308">
        <f t="shared" si="117"/>
        <v>50.58</v>
      </c>
      <c r="CU76" s="308">
        <f t="shared" si="118"/>
        <v>7.027298794395568</v>
      </c>
      <c r="CV76" s="309">
        <f t="shared" si="118"/>
        <v>1.103493276009379</v>
      </c>
      <c r="CW76" s="310">
        <f t="shared" si="118"/>
        <v>55242</v>
      </c>
      <c r="DI76" s="439"/>
      <c r="DJ76" s="440"/>
      <c r="DK76" s="296"/>
      <c r="DL76" s="296"/>
      <c r="DM76" s="296"/>
      <c r="DN76" s="296"/>
      <c r="DO76" s="296"/>
      <c r="DP76" s="297"/>
      <c r="DQ76" s="298"/>
    </row>
    <row r="77" spans="1:121" ht="27" customHeight="1" x14ac:dyDescent="0.35">
      <c r="A77" s="350"/>
      <c r="B77" s="256"/>
      <c r="C77" s="256"/>
      <c r="D77" s="256"/>
      <c r="E77" s="256"/>
      <c r="F77" s="256"/>
      <c r="G77" s="390"/>
      <c r="H77" s="390"/>
      <c r="I77" s="390"/>
      <c r="J77" s="390"/>
      <c r="K77" s="350"/>
      <c r="L77" s="256"/>
      <c r="M77" s="256"/>
      <c r="N77" s="256"/>
      <c r="O77" s="256"/>
      <c r="P77" s="256"/>
      <c r="Q77" s="351"/>
      <c r="R77" s="390"/>
      <c r="S77" s="390"/>
      <c r="T77" s="390"/>
      <c r="U77" s="350"/>
      <c r="V77" s="256"/>
      <c r="W77" s="256"/>
      <c r="X77" s="256"/>
      <c r="Y77" s="256"/>
      <c r="Z77" s="256"/>
      <c r="AA77" s="413"/>
      <c r="AB77" s="256"/>
      <c r="AD77" s="390"/>
      <c r="AE77" s="350"/>
      <c r="AF77" s="256"/>
      <c r="AG77" s="256"/>
      <c r="AH77" s="256"/>
      <c r="AI77" s="256"/>
      <c r="AJ77" s="256"/>
      <c r="AK77" s="424"/>
      <c r="AL77" s="390"/>
      <c r="AM77" s="390"/>
      <c r="CE77" s="311">
        <f t="shared" si="117"/>
        <v>42309</v>
      </c>
      <c r="CF77" s="307">
        <f t="shared" si="117"/>
        <v>62.95</v>
      </c>
      <c r="CG77" s="308">
        <f t="shared" si="117"/>
        <v>2.23</v>
      </c>
      <c r="CH77" s="308">
        <f t="shared" si="117"/>
        <v>2.2000000000000002</v>
      </c>
      <c r="CI77" s="308">
        <f t="shared" si="117"/>
        <v>18.43</v>
      </c>
      <c r="CJ77" s="308">
        <f t="shared" si="117"/>
        <v>17.86</v>
      </c>
      <c r="CK77" s="308">
        <f t="shared" si="117"/>
        <v>4.43</v>
      </c>
      <c r="CL77" s="309">
        <f t="shared" si="117"/>
        <v>0.98654708520179379</v>
      </c>
      <c r="CM77" s="310">
        <f t="shared" si="117"/>
        <v>33848</v>
      </c>
      <c r="CN77" s="223">
        <f t="shared" si="117"/>
        <v>0</v>
      </c>
      <c r="CO77" s="311">
        <f t="shared" si="117"/>
        <v>42309</v>
      </c>
      <c r="CP77" s="307">
        <f t="shared" si="117"/>
        <v>62.827165330781199</v>
      </c>
      <c r="CQ77" s="308">
        <f t="shared" si="117"/>
        <v>2.5460437851417637</v>
      </c>
      <c r="CR77" s="308">
        <f t="shared" si="117"/>
        <v>2.7633269529848064</v>
      </c>
      <c r="CS77" s="308">
        <f t="shared" si="117"/>
        <v>9.1137368815592197</v>
      </c>
      <c r="CT77" s="308">
        <f t="shared" si="117"/>
        <v>42.057402548725634</v>
      </c>
      <c r="CU77" s="308">
        <f t="shared" si="118"/>
        <v>5.30937073812657</v>
      </c>
      <c r="CV77" s="309">
        <f t="shared" si="118"/>
        <v>1.085341489062783</v>
      </c>
      <c r="CW77" s="310">
        <f t="shared" si="118"/>
        <v>66872</v>
      </c>
      <c r="DI77" s="439"/>
      <c r="DJ77" s="440"/>
      <c r="DK77" s="296"/>
      <c r="DL77" s="296"/>
      <c r="DM77" s="296"/>
      <c r="DN77" s="296"/>
      <c r="DO77" s="296"/>
      <c r="DP77" s="297"/>
      <c r="DQ77" s="298"/>
    </row>
    <row r="78" spans="1:121" ht="27" customHeight="1" x14ac:dyDescent="0.35">
      <c r="A78" s="350"/>
      <c r="B78" s="256"/>
      <c r="C78" s="256"/>
      <c r="D78" s="256"/>
      <c r="E78" s="256"/>
      <c r="F78" s="256"/>
      <c r="G78" s="390"/>
      <c r="H78" s="390"/>
      <c r="I78" s="390"/>
      <c r="J78" s="390"/>
      <c r="K78" s="350"/>
      <c r="L78" s="256"/>
      <c r="M78" s="256"/>
      <c r="N78" s="256"/>
      <c r="O78" s="256"/>
      <c r="P78" s="256"/>
      <c r="Q78" s="351"/>
      <c r="R78" s="390"/>
      <c r="S78" s="390"/>
      <c r="T78" s="390"/>
      <c r="U78" s="350"/>
      <c r="V78" s="256"/>
      <c r="W78" s="256"/>
      <c r="X78" s="256"/>
      <c r="Y78" s="256"/>
      <c r="Z78" s="256"/>
      <c r="AA78" s="413"/>
      <c r="AB78" s="256"/>
      <c r="AD78" s="390"/>
      <c r="AE78" s="350"/>
      <c r="AF78" s="256"/>
      <c r="AG78" s="256"/>
      <c r="AH78" s="256"/>
      <c r="AI78" s="256"/>
      <c r="AJ78" s="256"/>
      <c r="AK78" s="424"/>
      <c r="AL78" s="390"/>
      <c r="AM78" s="390"/>
      <c r="CE78" s="311">
        <f t="shared" si="117"/>
        <v>42339</v>
      </c>
      <c r="CF78" s="307">
        <f t="shared" si="117"/>
        <v>63.15</v>
      </c>
      <c r="CG78" s="308">
        <f t="shared" si="117"/>
        <v>2.4500000000000002</v>
      </c>
      <c r="CH78" s="308">
        <f t="shared" si="117"/>
        <v>2.34</v>
      </c>
      <c r="CI78" s="308">
        <f t="shared" si="117"/>
        <v>16.829999999999998</v>
      </c>
      <c r="CJ78" s="308">
        <f t="shared" si="117"/>
        <v>19.329999999999998</v>
      </c>
      <c r="CK78" s="308">
        <f t="shared" si="117"/>
        <v>4.79</v>
      </c>
      <c r="CL78" s="309">
        <f t="shared" si="117"/>
        <v>0.95510204081632644</v>
      </c>
      <c r="CM78" s="310">
        <f t="shared" si="117"/>
        <v>41370</v>
      </c>
      <c r="CN78" s="223">
        <f t="shared" si="117"/>
        <v>0</v>
      </c>
      <c r="CO78" s="311">
        <f t="shared" si="117"/>
        <v>42339</v>
      </c>
      <c r="CP78" s="307">
        <f t="shared" si="117"/>
        <v>62.68</v>
      </c>
      <c r="CQ78" s="308">
        <f t="shared" si="117"/>
        <v>2.93</v>
      </c>
      <c r="CR78" s="308">
        <f t="shared" si="117"/>
        <v>2.1800000000000002</v>
      </c>
      <c r="CS78" s="308">
        <f t="shared" si="117"/>
        <v>0</v>
      </c>
      <c r="CT78" s="308">
        <f t="shared" si="117"/>
        <v>0</v>
      </c>
      <c r="CU78" s="308">
        <f t="shared" si="118"/>
        <v>5.1100000000000003</v>
      </c>
      <c r="CV78" s="309">
        <f t="shared" si="118"/>
        <v>0.74402730375426618</v>
      </c>
      <c r="CW78" s="310">
        <f t="shared" si="118"/>
        <v>49045</v>
      </c>
      <c r="DI78" s="439"/>
      <c r="DJ78" s="440"/>
      <c r="DK78" s="296"/>
      <c r="DL78" s="296"/>
      <c r="DM78" s="296"/>
      <c r="DN78" s="296"/>
      <c r="DO78" s="296"/>
      <c r="DP78" s="297"/>
      <c r="DQ78" s="298"/>
    </row>
    <row r="79" spans="1:121" ht="27" customHeight="1" x14ac:dyDescent="0.35">
      <c r="A79" s="350"/>
      <c r="B79" s="256"/>
      <c r="C79" s="256"/>
      <c r="D79" s="256"/>
      <c r="E79" s="256"/>
      <c r="F79" s="256"/>
      <c r="G79" s="390"/>
      <c r="H79" s="390"/>
      <c r="I79" s="390"/>
      <c r="J79" s="390"/>
      <c r="K79" s="350"/>
      <c r="L79" s="256"/>
      <c r="M79" s="256"/>
      <c r="N79" s="256"/>
      <c r="O79" s="256"/>
      <c r="P79" s="256"/>
      <c r="Q79" s="351"/>
      <c r="R79" s="390"/>
      <c r="S79" s="390"/>
      <c r="T79" s="390"/>
      <c r="U79" s="350"/>
      <c r="V79" s="256"/>
      <c r="W79" s="256"/>
      <c r="X79" s="256"/>
      <c r="Y79" s="256"/>
      <c r="Z79" s="256"/>
      <c r="AA79" s="413"/>
      <c r="AB79" s="256"/>
      <c r="AD79" s="390"/>
      <c r="AE79" s="350"/>
      <c r="AF79" s="256"/>
      <c r="AG79" s="256"/>
      <c r="AH79" s="256"/>
      <c r="AI79" s="256"/>
      <c r="AJ79" s="256"/>
      <c r="AK79" s="424"/>
      <c r="AL79" s="390"/>
      <c r="AM79" s="390"/>
      <c r="CE79" s="311">
        <f t="shared" si="117"/>
        <v>42370</v>
      </c>
      <c r="CF79" s="307">
        <f t="shared" si="117"/>
        <v>63.23</v>
      </c>
      <c r="CG79" s="308">
        <f t="shared" si="117"/>
        <v>2.3199999999999998</v>
      </c>
      <c r="CH79" s="308">
        <f t="shared" si="117"/>
        <v>2.1800000000000002</v>
      </c>
      <c r="CI79" s="308">
        <f t="shared" si="117"/>
        <v>17.8</v>
      </c>
      <c r="CJ79" s="308">
        <f t="shared" si="117"/>
        <v>17</v>
      </c>
      <c r="CK79" s="308">
        <f t="shared" si="117"/>
        <v>4.5</v>
      </c>
      <c r="CL79" s="309">
        <f t="shared" si="117"/>
        <v>0.93965517241379326</v>
      </c>
      <c r="CM79" s="310">
        <f t="shared" si="117"/>
        <v>30034</v>
      </c>
      <c r="CN79" s="223">
        <f t="shared" si="117"/>
        <v>0</v>
      </c>
      <c r="CO79" s="311">
        <f t="shared" si="117"/>
        <v>42370</v>
      </c>
      <c r="CP79" s="307">
        <f t="shared" si="117"/>
        <v>62.85</v>
      </c>
      <c r="CQ79" s="308">
        <f t="shared" si="117"/>
        <v>2.56</v>
      </c>
      <c r="CR79" s="308">
        <f t="shared" si="117"/>
        <v>2.04</v>
      </c>
      <c r="CS79" s="308">
        <f t="shared" si="117"/>
        <v>0</v>
      </c>
      <c r="CT79" s="308">
        <f t="shared" si="117"/>
        <v>0</v>
      </c>
      <c r="CU79" s="308">
        <f t="shared" si="118"/>
        <v>4.5999999999999996</v>
      </c>
      <c r="CV79" s="309">
        <f t="shared" si="118"/>
        <v>0.796875</v>
      </c>
      <c r="CW79" s="310">
        <f t="shared" si="118"/>
        <v>33023</v>
      </c>
      <c r="DI79" s="439"/>
      <c r="DJ79" s="440"/>
      <c r="DK79" s="296"/>
      <c r="DL79" s="296"/>
      <c r="DM79" s="296"/>
      <c r="DN79" s="296"/>
      <c r="DO79" s="296"/>
      <c r="DP79" s="297"/>
      <c r="DQ79" s="298"/>
    </row>
    <row r="80" spans="1:121" ht="27" customHeight="1" x14ac:dyDescent="0.35">
      <c r="A80" s="350"/>
      <c r="B80" s="256"/>
      <c r="C80" s="256"/>
      <c r="D80" s="256"/>
      <c r="E80" s="256"/>
      <c r="F80" s="256"/>
      <c r="G80" s="390"/>
      <c r="H80" s="390"/>
      <c r="I80" s="390"/>
      <c r="J80" s="390"/>
      <c r="K80" s="350"/>
      <c r="L80" s="256"/>
      <c r="M80" s="256"/>
      <c r="N80" s="256"/>
      <c r="O80" s="256"/>
      <c r="P80" s="256"/>
      <c r="Q80" s="351"/>
      <c r="R80" s="390"/>
      <c r="S80" s="390"/>
      <c r="T80" s="390"/>
      <c r="U80" s="350"/>
      <c r="V80" s="256"/>
      <c r="W80" s="256"/>
      <c r="X80" s="256"/>
      <c r="Y80" s="256"/>
      <c r="Z80" s="256"/>
      <c r="AA80" s="413"/>
      <c r="AB80" s="256"/>
      <c r="AD80" s="390"/>
      <c r="AE80" s="350"/>
      <c r="AF80" s="256"/>
      <c r="AG80" s="256"/>
      <c r="AH80" s="256"/>
      <c r="AI80" s="256"/>
      <c r="AJ80" s="256"/>
      <c r="AK80" s="424"/>
      <c r="AL80" s="390"/>
      <c r="AM80" s="390"/>
      <c r="CE80" s="311">
        <f t="shared" si="117"/>
        <v>42401</v>
      </c>
      <c r="CF80" s="307">
        <f t="shared" si="117"/>
        <v>63.758728842595765</v>
      </c>
      <c r="CG80" s="308">
        <f t="shared" si="117"/>
        <v>1.671138216953334</v>
      </c>
      <c r="CH80" s="308">
        <f t="shared" si="117"/>
        <v>2.0528883711368464</v>
      </c>
      <c r="CI80" s="308">
        <f t="shared" si="117"/>
        <v>20.109761529500446</v>
      </c>
      <c r="CJ80" s="308">
        <f t="shared" si="117"/>
        <v>17.751010758582883</v>
      </c>
      <c r="CK80" s="308">
        <f t="shared" si="117"/>
        <v>3.7240265880901804</v>
      </c>
      <c r="CL80" s="309">
        <f t="shared" si="117"/>
        <v>1.2284372114231725</v>
      </c>
      <c r="CM80" s="310">
        <f t="shared" si="117"/>
        <v>29186</v>
      </c>
      <c r="CN80" s="223">
        <f t="shared" si="117"/>
        <v>0</v>
      </c>
      <c r="CO80" s="311">
        <f t="shared" si="117"/>
        <v>42401</v>
      </c>
      <c r="CP80" s="307">
        <f t="shared" si="117"/>
        <v>63.23</v>
      </c>
      <c r="CQ80" s="308">
        <f t="shared" si="117"/>
        <v>2.0699999999999998</v>
      </c>
      <c r="CR80" s="308">
        <f t="shared" si="117"/>
        <v>2.2000000000000002</v>
      </c>
      <c r="CS80" s="308">
        <f t="shared" si="117"/>
        <v>0</v>
      </c>
      <c r="CT80" s="308">
        <f t="shared" ref="CT80:CT97" si="119">BD38</f>
        <v>0</v>
      </c>
      <c r="CU80" s="308">
        <f t="shared" si="118"/>
        <v>4.2699999999999996</v>
      </c>
      <c r="CV80" s="309">
        <f t="shared" si="118"/>
        <v>1.06280193236715</v>
      </c>
      <c r="CW80" s="310">
        <f t="shared" si="118"/>
        <v>25841</v>
      </c>
      <c r="DI80" s="439"/>
      <c r="DJ80" s="440"/>
      <c r="DK80" s="296"/>
      <c r="DL80" s="296"/>
      <c r="DM80" s="296"/>
      <c r="DN80" s="296"/>
      <c r="DO80" s="296"/>
      <c r="DP80" s="297"/>
      <c r="DQ80" s="298"/>
    </row>
    <row r="81" spans="1:121" ht="27" customHeight="1" thickBot="1" x14ac:dyDescent="0.4">
      <c r="A81" s="350"/>
      <c r="B81" s="256"/>
      <c r="C81" s="256"/>
      <c r="D81" s="256"/>
      <c r="E81" s="256"/>
      <c r="F81" s="256"/>
      <c r="G81" s="390"/>
      <c r="H81" s="390"/>
      <c r="I81" s="390"/>
      <c r="J81" s="390"/>
      <c r="K81" s="350"/>
      <c r="L81" s="256"/>
      <c r="M81" s="256"/>
      <c r="N81" s="256"/>
      <c r="O81" s="256"/>
      <c r="P81" s="256"/>
      <c r="Q81" s="351"/>
      <c r="R81" s="390"/>
      <c r="S81" s="390"/>
      <c r="T81" s="390"/>
      <c r="U81" s="350"/>
      <c r="V81" s="256"/>
      <c r="W81" s="256"/>
      <c r="X81" s="256"/>
      <c r="Y81" s="256"/>
      <c r="Z81" s="256"/>
      <c r="AA81" s="413"/>
      <c r="AB81" s="256"/>
      <c r="AD81" s="390"/>
      <c r="AE81" s="350"/>
      <c r="AF81" s="256"/>
      <c r="AG81" s="256"/>
      <c r="AH81" s="256"/>
      <c r="AI81" s="256"/>
      <c r="AJ81" s="256"/>
      <c r="AK81" s="424"/>
      <c r="AL81" s="390"/>
      <c r="AM81" s="390"/>
      <c r="CE81" s="319">
        <f t="shared" ref="CE81:CS98" si="120">AO39</f>
        <v>42430</v>
      </c>
      <c r="CF81" s="317">
        <f t="shared" si="120"/>
        <v>63.608875782205281</v>
      </c>
      <c r="CG81" s="318">
        <f t="shared" si="120"/>
        <v>1.8293598503920017</v>
      </c>
      <c r="CH81" s="318">
        <f t="shared" si="120"/>
        <v>1.9587197007840038</v>
      </c>
      <c r="CI81" s="318">
        <f t="shared" si="120"/>
        <v>18.72848881536359</v>
      </c>
      <c r="CJ81" s="318">
        <f t="shared" si="120"/>
        <v>16.581882327555206</v>
      </c>
      <c r="CK81" s="318">
        <f t="shared" si="120"/>
        <v>3.7880795511760055</v>
      </c>
      <c r="CL81" s="441">
        <f t="shared" si="120"/>
        <v>1.0707131789102524</v>
      </c>
      <c r="CM81" s="442">
        <f t="shared" si="120"/>
        <v>62915</v>
      </c>
      <c r="CN81" s="223">
        <f t="shared" si="120"/>
        <v>0</v>
      </c>
      <c r="CO81" s="319">
        <f t="shared" si="120"/>
        <v>42430</v>
      </c>
      <c r="CP81" s="317">
        <f t="shared" si="120"/>
        <v>63.1</v>
      </c>
      <c r="CQ81" s="318">
        <f t="shared" si="120"/>
        <v>2.2000000000000002</v>
      </c>
      <c r="CR81" s="318">
        <f t="shared" si="120"/>
        <v>2.17</v>
      </c>
      <c r="CS81" s="318">
        <f t="shared" si="120"/>
        <v>0</v>
      </c>
      <c r="CT81" s="318">
        <f t="shared" si="119"/>
        <v>0</v>
      </c>
      <c r="CU81" s="308">
        <f t="shared" si="118"/>
        <v>4.37</v>
      </c>
      <c r="CV81" s="309">
        <f t="shared" si="118"/>
        <v>0.98636363636363622</v>
      </c>
      <c r="CW81" s="310">
        <f t="shared" si="118"/>
        <v>11076</v>
      </c>
      <c r="DI81" s="439"/>
      <c r="DJ81" s="440"/>
      <c r="DK81" s="296"/>
      <c r="DL81" s="296"/>
      <c r="DM81" s="296"/>
      <c r="DN81" s="296"/>
      <c r="DO81" s="296"/>
      <c r="DP81" s="297"/>
      <c r="DQ81" s="298"/>
    </row>
    <row r="82" spans="1:121" ht="27" customHeight="1" thickBot="1" x14ac:dyDescent="0.4">
      <c r="A82" s="510"/>
      <c r="B82" s="256"/>
      <c r="C82" s="256"/>
      <c r="D82" s="256"/>
      <c r="E82" s="256"/>
      <c r="F82" s="256"/>
      <c r="G82" s="390"/>
      <c r="H82" s="390"/>
      <c r="I82" s="390"/>
      <c r="J82" s="390"/>
      <c r="K82" s="510"/>
      <c r="L82" s="256"/>
      <c r="M82" s="256"/>
      <c r="N82" s="256"/>
      <c r="O82" s="256"/>
      <c r="P82" s="256"/>
      <c r="Q82" s="390"/>
      <c r="R82" s="390"/>
      <c r="S82" s="390"/>
      <c r="T82" s="390"/>
      <c r="U82" s="510"/>
      <c r="V82" s="256"/>
      <c r="W82" s="256"/>
      <c r="X82" s="256"/>
      <c r="Y82" s="256"/>
      <c r="Z82" s="256"/>
      <c r="AA82" s="390"/>
      <c r="AB82" s="424"/>
      <c r="AD82" s="390"/>
      <c r="AE82" s="350"/>
      <c r="AF82" s="256"/>
      <c r="AG82" s="256"/>
      <c r="AH82" s="256"/>
      <c r="AI82" s="256"/>
      <c r="AJ82" s="256"/>
      <c r="AK82" s="424"/>
      <c r="AL82" s="390"/>
      <c r="AM82" s="390"/>
      <c r="CE82" s="443" t="str">
        <f t="shared" si="120"/>
        <v>CUMML</v>
      </c>
      <c r="CF82" s="336">
        <f t="shared" si="120"/>
        <v>63.671828144083712</v>
      </c>
      <c r="CG82" s="336">
        <f t="shared" si="120"/>
        <v>1.8799829671377457</v>
      </c>
      <c r="CH82" s="336">
        <f t="shared" si="120"/>
        <v>2.0681740128648927</v>
      </c>
      <c r="CI82" s="336">
        <f t="shared" si="120"/>
        <v>19.299788876594477</v>
      </c>
      <c r="CJ82" s="336">
        <f t="shared" si="120"/>
        <v>16.618748904744304</v>
      </c>
      <c r="CK82" s="336">
        <f t="shared" si="120"/>
        <v>3.9481569800026382</v>
      </c>
      <c r="CL82" s="336">
        <f t="shared" si="120"/>
        <v>1.1001025269998408</v>
      </c>
      <c r="CM82" s="444">
        <f t="shared" si="120"/>
        <v>596474</v>
      </c>
      <c r="CN82" s="223">
        <f t="shared" si="120"/>
        <v>0</v>
      </c>
      <c r="CO82" s="443" t="str">
        <f t="shared" si="120"/>
        <v>CUMML</v>
      </c>
      <c r="CP82" s="336">
        <f t="shared" si="120"/>
        <v>62.741256851330355</v>
      </c>
      <c r="CQ82" s="336">
        <f t="shared" si="120"/>
        <v>2.62608258652689</v>
      </c>
      <c r="CR82" s="336">
        <f t="shared" si="120"/>
        <v>2.7315604913938838</v>
      </c>
      <c r="CS82" s="336">
        <f t="shared" si="120"/>
        <v>4.8819402888728103</v>
      </c>
      <c r="CT82" s="336">
        <f t="shared" si="119"/>
        <v>44.863140425003628</v>
      </c>
      <c r="CU82" s="336">
        <f t="shared" si="118"/>
        <v>5.3576430779207733</v>
      </c>
      <c r="CV82" s="336">
        <f t="shared" si="118"/>
        <v>1.0401654941882437</v>
      </c>
      <c r="CW82" s="444">
        <f t="shared" si="118"/>
        <v>446654</v>
      </c>
      <c r="DI82" s="439"/>
      <c r="DJ82" s="440"/>
      <c r="DK82" s="296"/>
      <c r="DL82" s="296"/>
      <c r="DM82" s="296"/>
      <c r="DN82" s="296"/>
      <c r="DO82" s="296"/>
      <c r="DP82" s="297"/>
      <c r="DQ82" s="298"/>
    </row>
    <row r="83" spans="1:121" s="223" customFormat="1" ht="42" customHeight="1" x14ac:dyDescent="0.65">
      <c r="A83" s="445"/>
      <c r="B83" s="445"/>
      <c r="C83" s="445"/>
      <c r="D83" s="445"/>
      <c r="E83" s="445"/>
      <c r="F83" s="445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356"/>
      <c r="R83" s="445"/>
      <c r="S83" s="445"/>
      <c r="T83" s="445"/>
      <c r="U83" s="445"/>
      <c r="V83" s="445"/>
      <c r="W83" s="445"/>
      <c r="X83" s="445"/>
      <c r="Y83" s="445"/>
      <c r="Z83" s="445"/>
      <c r="AA83" s="446"/>
      <c r="AB83" s="445"/>
      <c r="AD83" s="445"/>
      <c r="AE83" s="445"/>
      <c r="AF83" s="445"/>
      <c r="AG83" s="445"/>
      <c r="AH83" s="445"/>
      <c r="AI83" s="445"/>
      <c r="AJ83" s="445"/>
      <c r="AK83" s="445"/>
      <c r="AL83" s="445"/>
      <c r="AM83" s="445"/>
      <c r="BI83" s="224"/>
      <c r="BK83" s="347"/>
      <c r="BU83" s="347"/>
      <c r="CE83" s="447"/>
      <c r="CF83" s="357"/>
      <c r="CG83" s="357"/>
      <c r="CH83" s="357"/>
      <c r="CI83" s="357"/>
      <c r="CJ83" s="357"/>
      <c r="CK83" s="357"/>
      <c r="CL83" s="357"/>
      <c r="CM83" s="803" t="s">
        <v>30</v>
      </c>
      <c r="CN83" s="803"/>
      <c r="CO83" s="803"/>
      <c r="CP83" s="357"/>
      <c r="CQ83" s="357"/>
      <c r="CR83" s="357"/>
      <c r="CS83" s="357"/>
      <c r="CT83" s="357"/>
      <c r="CU83" s="357"/>
      <c r="CV83" s="357"/>
      <c r="CW83" s="448"/>
      <c r="CY83" s="347"/>
      <c r="DI83" s="449"/>
      <c r="DJ83" s="450"/>
      <c r="DK83" s="308"/>
      <c r="DL83" s="308"/>
      <c r="DM83" s="308"/>
      <c r="DN83" s="308"/>
      <c r="DO83" s="308"/>
      <c r="DP83" s="309"/>
      <c r="DQ83" s="310"/>
    </row>
    <row r="84" spans="1:121" ht="27" customHeight="1" x14ac:dyDescent="0.35">
      <c r="A84" s="350"/>
      <c r="B84" s="256"/>
      <c r="C84" s="256"/>
      <c r="D84" s="256"/>
      <c r="E84" s="256"/>
      <c r="F84" s="256"/>
      <c r="G84" s="390"/>
      <c r="H84" s="390"/>
      <c r="I84" s="390"/>
      <c r="J84" s="390"/>
      <c r="K84" s="350"/>
      <c r="L84" s="256"/>
      <c r="M84" s="256"/>
      <c r="N84" s="256"/>
      <c r="O84" s="256"/>
      <c r="P84" s="256"/>
      <c r="Q84" s="351"/>
      <c r="R84" s="390"/>
      <c r="S84" s="390"/>
      <c r="T84" s="390"/>
      <c r="U84" s="350"/>
      <c r="V84" s="256"/>
      <c r="W84" s="256"/>
      <c r="X84" s="256"/>
      <c r="Y84" s="256"/>
      <c r="Z84" s="256"/>
      <c r="AA84" s="413"/>
      <c r="AB84" s="390"/>
      <c r="AD84" s="390"/>
      <c r="AE84" s="350"/>
      <c r="AF84" s="256"/>
      <c r="AG84" s="256"/>
      <c r="AH84" s="256"/>
      <c r="AI84" s="451"/>
      <c r="AJ84" s="451"/>
      <c r="AK84" s="390"/>
      <c r="AL84" s="390"/>
      <c r="AM84" s="390"/>
      <c r="CE84" s="452"/>
      <c r="CF84" s="453"/>
      <c r="CG84" s="453"/>
      <c r="CH84" s="453"/>
      <c r="CI84" s="453"/>
      <c r="CJ84" s="453"/>
      <c r="CK84" s="453"/>
      <c r="CL84" s="453"/>
      <c r="CM84" s="453"/>
      <c r="CN84" s="351"/>
      <c r="CO84" s="452"/>
      <c r="CP84" s="453"/>
      <c r="CQ84" s="453"/>
      <c r="CR84" s="453"/>
      <c r="CS84" s="453"/>
      <c r="CT84" s="453"/>
      <c r="CU84" s="453"/>
      <c r="CV84" s="453"/>
      <c r="CW84" s="453"/>
      <c r="DI84" s="439"/>
      <c r="DJ84" s="440"/>
      <c r="DK84" s="296"/>
      <c r="DL84" s="296"/>
      <c r="DM84" s="296"/>
      <c r="DN84" s="296"/>
      <c r="DO84" s="296"/>
      <c r="DP84" s="297"/>
      <c r="DQ84" s="298"/>
    </row>
    <row r="85" spans="1:121" ht="27" customHeight="1" thickBot="1" x14ac:dyDescent="0.4">
      <c r="A85" s="454"/>
      <c r="B85" s="455"/>
      <c r="C85" s="455"/>
      <c r="D85" s="455"/>
      <c r="E85" s="455"/>
      <c r="F85" s="455"/>
      <c r="G85" s="390"/>
      <c r="H85" s="390"/>
      <c r="I85" s="390"/>
      <c r="J85" s="390"/>
      <c r="K85" s="454"/>
      <c r="L85" s="455"/>
      <c r="M85" s="455"/>
      <c r="N85" s="455"/>
      <c r="O85" s="455"/>
      <c r="P85" s="455"/>
      <c r="Q85" s="351"/>
      <c r="R85" s="390"/>
      <c r="S85" s="390"/>
      <c r="T85" s="390"/>
      <c r="U85" s="454"/>
      <c r="V85" s="455"/>
      <c r="W85" s="455"/>
      <c r="X85" s="455"/>
      <c r="Y85" s="455"/>
      <c r="Z85" s="455"/>
      <c r="AA85" s="413"/>
      <c r="AB85" s="390"/>
      <c r="AD85" s="390"/>
      <c r="AE85" s="390"/>
      <c r="AF85" s="390"/>
      <c r="AG85" s="390"/>
      <c r="AH85" s="390"/>
      <c r="AI85" s="390"/>
      <c r="AJ85" s="390"/>
      <c r="AK85" s="390"/>
      <c r="AL85" s="390"/>
      <c r="AM85" s="390"/>
      <c r="CE85" s="452"/>
      <c r="CF85" s="453"/>
      <c r="CG85" s="453"/>
      <c r="CH85" s="453"/>
      <c r="CI85" s="453"/>
      <c r="CJ85" s="453"/>
      <c r="CK85" s="453"/>
      <c r="CL85" s="453"/>
      <c r="CM85" s="453"/>
      <c r="CN85" s="351"/>
      <c r="CO85" s="452"/>
      <c r="CP85" s="453"/>
      <c r="CQ85" s="453"/>
      <c r="CR85" s="453"/>
      <c r="CS85" s="453"/>
      <c r="CT85" s="453"/>
      <c r="CU85" s="453"/>
      <c r="CV85" s="453"/>
      <c r="CW85" s="453"/>
      <c r="CY85" s="456"/>
      <c r="CZ85" s="344"/>
      <c r="DA85" s="344"/>
      <c r="DB85" s="344"/>
      <c r="DC85" s="344"/>
      <c r="DD85" s="344"/>
      <c r="DE85" s="344"/>
      <c r="DF85" s="344"/>
      <c r="DG85" s="344"/>
      <c r="DI85" s="457"/>
      <c r="DJ85" s="458"/>
      <c r="DK85" s="313"/>
      <c r="DL85" s="313"/>
      <c r="DM85" s="313"/>
      <c r="DN85" s="313"/>
      <c r="DO85" s="313"/>
      <c r="DP85" s="459"/>
      <c r="DQ85" s="298"/>
    </row>
    <row r="86" spans="1:121" ht="27" customHeight="1" thickBot="1" x14ac:dyDescent="0.4">
      <c r="A86" s="390"/>
      <c r="B86" s="390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51"/>
      <c r="R86" s="390"/>
      <c r="S86" s="390"/>
      <c r="T86" s="390"/>
      <c r="U86" s="390"/>
      <c r="V86" s="390"/>
      <c r="W86" s="390"/>
      <c r="X86" s="390"/>
      <c r="Y86" s="390"/>
      <c r="Z86" s="390"/>
      <c r="AA86" s="413"/>
      <c r="AB86" s="390"/>
      <c r="AD86" s="390"/>
      <c r="AE86" s="390"/>
      <c r="AF86" s="390"/>
      <c r="AG86" s="390"/>
      <c r="AH86" s="390"/>
      <c r="AI86" s="390"/>
      <c r="AJ86" s="390"/>
      <c r="AK86" s="390"/>
      <c r="AL86" s="390"/>
      <c r="AM86" s="390"/>
      <c r="CE86" s="452"/>
      <c r="CF86" s="453"/>
      <c r="CG86" s="453"/>
      <c r="CH86" s="453"/>
      <c r="CI86" s="453"/>
      <c r="CJ86" s="453"/>
      <c r="CK86" s="453"/>
      <c r="CL86" s="453"/>
      <c r="CM86" s="453"/>
      <c r="CN86" s="351"/>
      <c r="CO86" s="452"/>
      <c r="CP86" s="453"/>
      <c r="CQ86" s="453"/>
      <c r="CR86" s="453"/>
      <c r="CS86" s="453"/>
      <c r="CT86" s="453"/>
      <c r="CU86" s="453"/>
      <c r="CV86" s="453"/>
      <c r="CW86" s="453"/>
      <c r="CY86" s="388"/>
      <c r="CZ86" s="256"/>
      <c r="DA86" s="256"/>
      <c r="DB86" s="256"/>
      <c r="DC86" s="256"/>
      <c r="DD86" s="256"/>
      <c r="DE86" s="256"/>
      <c r="DF86" s="256"/>
      <c r="DG86" s="256"/>
      <c r="DI86" s="460"/>
      <c r="DJ86" s="321"/>
      <c r="DK86" s="322"/>
      <c r="DL86" s="322"/>
      <c r="DM86" s="322"/>
      <c r="DN86" s="322"/>
      <c r="DO86" s="322"/>
      <c r="DP86" s="323"/>
      <c r="DQ86" s="324"/>
    </row>
    <row r="87" spans="1:121" ht="27" customHeight="1" x14ac:dyDescent="0.35">
      <c r="A87" s="390"/>
      <c r="B87" s="390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51"/>
      <c r="R87" s="390"/>
      <c r="S87" s="390"/>
      <c r="T87" s="390"/>
      <c r="U87" s="390"/>
      <c r="V87" s="390"/>
      <c r="W87" s="390"/>
      <c r="X87" s="390"/>
      <c r="Y87" s="390"/>
      <c r="Z87" s="390"/>
      <c r="AA87" s="413"/>
      <c r="AB87" s="390"/>
      <c r="AD87" s="390"/>
      <c r="AE87" s="390"/>
      <c r="AF87" s="390"/>
      <c r="AG87" s="390"/>
      <c r="AH87" s="390"/>
      <c r="AI87" s="390"/>
      <c r="AJ87" s="390"/>
      <c r="AK87" s="390"/>
      <c r="AL87" s="390"/>
      <c r="AM87" s="390"/>
      <c r="CE87" s="392"/>
      <c r="CF87" s="461"/>
      <c r="CG87" s="461"/>
      <c r="CH87" s="461"/>
      <c r="CI87" s="461"/>
      <c r="CJ87" s="461"/>
      <c r="CK87" s="461"/>
      <c r="CL87" s="461"/>
      <c r="CM87" s="462"/>
      <c r="CN87" s="351"/>
      <c r="CO87" s="392"/>
      <c r="CP87" s="461"/>
      <c r="CQ87" s="461"/>
      <c r="CR87" s="461"/>
      <c r="CS87" s="461"/>
      <c r="CT87" s="461"/>
      <c r="CU87" s="461"/>
      <c r="CV87" s="461"/>
      <c r="CW87" s="462"/>
      <c r="CY87" s="463"/>
      <c r="CZ87" s="453"/>
      <c r="DA87" s="453"/>
      <c r="DB87" s="453"/>
      <c r="DC87" s="453"/>
      <c r="DD87" s="453"/>
      <c r="DE87" s="453"/>
      <c r="DF87" s="453"/>
      <c r="DG87" s="464"/>
    </row>
    <row r="88" spans="1:121" ht="27" customHeight="1" x14ac:dyDescent="0.35">
      <c r="A88" s="804"/>
      <c r="B88" s="804"/>
      <c r="C88" s="804"/>
      <c r="D88" s="804"/>
      <c r="E88" s="804"/>
      <c r="F88" s="804"/>
      <c r="G88" s="390"/>
      <c r="H88" s="362"/>
      <c r="I88" s="362"/>
      <c r="J88" s="510"/>
      <c r="K88" s="804"/>
      <c r="L88" s="804"/>
      <c r="M88" s="804"/>
      <c r="N88" s="804"/>
      <c r="O88" s="804"/>
      <c r="P88" s="804"/>
      <c r="Q88" s="351"/>
      <c r="R88" s="390"/>
      <c r="S88" s="390"/>
      <c r="T88" s="390"/>
      <c r="U88" s="390"/>
      <c r="V88" s="390"/>
      <c r="W88" s="390"/>
      <c r="X88" s="390"/>
      <c r="Y88" s="390"/>
      <c r="Z88" s="390"/>
      <c r="AA88" s="413"/>
      <c r="AB88" s="390"/>
      <c r="AD88" s="390"/>
      <c r="AE88" s="390"/>
      <c r="AF88" s="390"/>
      <c r="AG88" s="390"/>
      <c r="AH88" s="390"/>
      <c r="AI88" s="390"/>
      <c r="AJ88" s="390"/>
      <c r="AK88" s="390"/>
      <c r="AL88" s="390"/>
      <c r="AM88" s="390"/>
      <c r="CE88" s="423"/>
      <c r="CF88" s="231"/>
      <c r="CG88" s="231"/>
      <c r="CH88" s="395"/>
      <c r="CI88" s="231"/>
      <c r="CJ88" s="231"/>
      <c r="CK88" s="397"/>
      <c r="CL88" s="397"/>
      <c r="CM88" s="397"/>
      <c r="CO88" s="423"/>
      <c r="CP88" s="231"/>
      <c r="CQ88" s="231"/>
      <c r="CR88" s="395"/>
      <c r="CS88" s="231"/>
      <c r="CT88" s="231"/>
      <c r="CU88" s="397"/>
      <c r="CV88" s="397"/>
      <c r="CW88" s="397"/>
      <c r="CY88" s="423"/>
      <c r="CZ88" s="231"/>
      <c r="DA88" s="231"/>
      <c r="DB88" s="395"/>
      <c r="DC88" s="231"/>
      <c r="DD88" s="231"/>
      <c r="DE88" s="397"/>
      <c r="DF88" s="397"/>
      <c r="DG88" s="397"/>
    </row>
    <row r="89" spans="1:121" ht="27" customHeight="1" thickBot="1" x14ac:dyDescent="0.4">
      <c r="A89" s="510"/>
      <c r="B89" s="412"/>
      <c r="C89" s="412"/>
      <c r="D89" s="510"/>
      <c r="E89" s="411"/>
      <c r="F89" s="351"/>
      <c r="G89" s="390"/>
      <c r="H89" s="390"/>
      <c r="I89" s="390"/>
      <c r="J89" s="390"/>
      <c r="K89" s="510"/>
      <c r="L89" s="412"/>
      <c r="M89" s="412"/>
      <c r="N89" s="510"/>
      <c r="O89" s="411"/>
      <c r="P89" s="351"/>
      <c r="Q89" s="390"/>
      <c r="R89" s="390"/>
      <c r="S89" s="390"/>
      <c r="T89" s="390"/>
      <c r="U89" s="390"/>
      <c r="V89" s="390"/>
      <c r="W89" s="390"/>
      <c r="X89" s="390"/>
      <c r="Y89" s="390"/>
      <c r="Z89" s="390"/>
      <c r="AA89" s="390"/>
      <c r="AB89" s="390"/>
      <c r="AD89" s="390"/>
      <c r="AE89" s="390"/>
      <c r="AF89" s="390"/>
      <c r="AG89" s="390"/>
      <c r="AH89" s="390"/>
      <c r="AI89" s="390"/>
      <c r="AJ89" s="390"/>
      <c r="AK89" s="390"/>
      <c r="AL89" s="390"/>
      <c r="AM89" s="390"/>
      <c r="BK89" s="388"/>
      <c r="BL89" s="256"/>
      <c r="BM89" s="256"/>
      <c r="BN89" s="256"/>
      <c r="BO89" s="256"/>
      <c r="BP89" s="256"/>
      <c r="BQ89" s="256"/>
      <c r="BR89" s="256"/>
      <c r="BS89" s="256"/>
      <c r="CE89" s="400"/>
      <c r="CF89" s="214"/>
      <c r="CG89" s="214"/>
      <c r="CH89" s="214"/>
      <c r="CI89" s="214"/>
      <c r="CJ89" s="214"/>
      <c r="CK89" s="214"/>
      <c r="CL89" s="214"/>
      <c r="CM89" s="214"/>
      <c r="CO89" s="400"/>
      <c r="CP89" s="214"/>
      <c r="CQ89" s="214"/>
      <c r="CR89" s="214"/>
      <c r="CS89" s="214"/>
      <c r="CT89" s="214"/>
      <c r="CU89" s="214"/>
      <c r="CV89" s="214"/>
      <c r="CW89" s="214"/>
      <c r="CY89" s="400"/>
      <c r="CZ89" s="214"/>
      <c r="DA89" s="214"/>
      <c r="DB89" s="214"/>
      <c r="DC89" s="214"/>
      <c r="DD89" s="214"/>
      <c r="DE89" s="214"/>
      <c r="DF89" s="214"/>
      <c r="DG89" s="214"/>
    </row>
    <row r="90" spans="1:121" ht="27" customHeight="1" thickBot="1" x14ac:dyDescent="0.4">
      <c r="A90" s="351"/>
      <c r="B90" s="351"/>
      <c r="C90" s="351"/>
      <c r="D90" s="351"/>
      <c r="E90" s="351"/>
      <c r="F90" s="351"/>
      <c r="G90" s="390"/>
      <c r="H90" s="390"/>
      <c r="I90" s="390"/>
      <c r="J90" s="390"/>
      <c r="K90" s="805"/>
      <c r="L90" s="805"/>
      <c r="M90" s="805"/>
      <c r="N90" s="805"/>
      <c r="O90" s="805"/>
      <c r="P90" s="805"/>
      <c r="Q90" s="390"/>
      <c r="R90" s="390"/>
      <c r="S90" s="390"/>
      <c r="T90" s="390"/>
      <c r="U90" s="390"/>
      <c r="V90" s="390"/>
      <c r="W90" s="390"/>
      <c r="X90" s="390"/>
      <c r="Y90" s="390"/>
      <c r="Z90" s="390"/>
      <c r="AA90" s="390"/>
      <c r="AB90" s="390"/>
      <c r="AD90" s="390"/>
      <c r="AE90" s="390"/>
      <c r="AF90" s="390"/>
      <c r="AG90" s="390"/>
      <c r="AH90" s="390"/>
      <c r="AI90" s="390"/>
      <c r="AJ90" s="390"/>
      <c r="AK90" s="390"/>
      <c r="AL90" s="390"/>
      <c r="AM90" s="390"/>
      <c r="BK90" s="391"/>
      <c r="BL90" s="344"/>
      <c r="BM90" s="344"/>
      <c r="BN90" s="344"/>
      <c r="BO90" s="344"/>
      <c r="BP90" s="344"/>
      <c r="BQ90" s="344"/>
      <c r="BR90" s="344"/>
      <c r="BS90" s="360"/>
      <c r="CE90" s="399"/>
      <c r="CF90" s="232"/>
      <c r="CG90" s="233"/>
      <c r="CH90" s="233"/>
      <c r="CI90" s="233"/>
      <c r="CJ90" s="237"/>
      <c r="CK90" s="233"/>
      <c r="CL90" s="233"/>
      <c r="CM90" s="235"/>
      <c r="CO90" s="399"/>
      <c r="CP90" s="232"/>
      <c r="CQ90" s="233"/>
      <c r="CR90" s="233"/>
      <c r="CS90" s="233"/>
      <c r="CT90" s="237"/>
      <c r="CU90" s="233"/>
      <c r="CV90" s="233"/>
      <c r="CW90" s="426"/>
      <c r="CY90" s="399"/>
      <c r="CZ90" s="232"/>
      <c r="DA90" s="233"/>
      <c r="DB90" s="233"/>
      <c r="DC90" s="233"/>
      <c r="DD90" s="237"/>
      <c r="DE90" s="233"/>
      <c r="DF90" s="233"/>
      <c r="DG90" s="426"/>
    </row>
    <row r="91" spans="1:121" ht="27" customHeight="1" thickBot="1" x14ac:dyDescent="0.4">
      <c r="A91" s="362"/>
      <c r="B91" s="362"/>
      <c r="C91" s="362"/>
      <c r="D91" s="362"/>
      <c r="E91" s="362"/>
      <c r="F91" s="362"/>
      <c r="G91" s="390"/>
      <c r="H91" s="390"/>
      <c r="I91" s="390"/>
      <c r="J91" s="390"/>
      <c r="K91" s="362"/>
      <c r="L91" s="362"/>
      <c r="M91" s="362"/>
      <c r="N91" s="362"/>
      <c r="O91" s="362"/>
      <c r="P91" s="362"/>
      <c r="Q91" s="390"/>
      <c r="R91" s="390"/>
      <c r="S91" s="390"/>
      <c r="T91" s="390"/>
      <c r="U91" s="390"/>
      <c r="V91" s="390"/>
      <c r="W91" s="390"/>
      <c r="X91" s="390"/>
      <c r="Y91" s="390"/>
      <c r="Z91" s="390"/>
      <c r="AA91" s="390"/>
      <c r="AB91" s="390"/>
      <c r="AD91" s="390"/>
      <c r="AE91" s="390"/>
      <c r="AF91" s="390"/>
      <c r="AG91" s="390"/>
      <c r="AH91" s="390"/>
      <c r="AI91" s="390"/>
      <c r="AJ91" s="390"/>
      <c r="AK91" s="390"/>
      <c r="AL91" s="390"/>
      <c r="AM91" s="390"/>
      <c r="BK91" s="423"/>
      <c r="BL91" s="394"/>
      <c r="BM91" s="394"/>
      <c r="BN91" s="395"/>
      <c r="BO91" s="396"/>
      <c r="BP91" s="214"/>
      <c r="BQ91" s="397"/>
      <c r="BR91" s="397"/>
      <c r="BS91" s="397"/>
      <c r="CE91" s="465"/>
      <c r="CF91" s="466"/>
      <c r="CG91" s="254"/>
      <c r="CH91" s="254"/>
      <c r="CI91" s="254"/>
      <c r="CJ91" s="254"/>
      <c r="CK91" s="254"/>
      <c r="CL91" s="254"/>
      <c r="CM91" s="428"/>
      <c r="CO91" s="465"/>
      <c r="CP91" s="466"/>
      <c r="CQ91" s="254"/>
      <c r="CR91" s="254"/>
      <c r="CS91" s="254"/>
      <c r="CT91" s="254"/>
      <c r="CU91" s="254"/>
      <c r="CV91" s="254"/>
      <c r="CW91" s="428"/>
      <c r="CY91" s="465"/>
      <c r="CZ91" s="466"/>
      <c r="DA91" s="254"/>
      <c r="DB91" s="254"/>
      <c r="DC91" s="254"/>
      <c r="DD91" s="254"/>
      <c r="DE91" s="254"/>
      <c r="DF91" s="254"/>
      <c r="DG91" s="428"/>
    </row>
    <row r="92" spans="1:121" ht="27" customHeight="1" thickBot="1" x14ac:dyDescent="0.4">
      <c r="A92" s="414"/>
      <c r="B92" s="414"/>
      <c r="C92" s="414"/>
      <c r="D92" s="414"/>
      <c r="E92" s="414"/>
      <c r="F92" s="414"/>
      <c r="G92" s="390"/>
      <c r="H92" s="390"/>
      <c r="I92" s="390"/>
      <c r="J92" s="390"/>
      <c r="K92" s="414"/>
      <c r="L92" s="416"/>
      <c r="M92" s="416"/>
      <c r="N92" s="416"/>
      <c r="O92" s="416"/>
      <c r="P92" s="416"/>
      <c r="Q92" s="390"/>
      <c r="R92" s="390"/>
      <c r="S92" s="390"/>
      <c r="T92" s="390"/>
      <c r="U92" s="390"/>
      <c r="V92" s="390"/>
      <c r="W92" s="390"/>
      <c r="X92" s="390"/>
      <c r="Y92" s="390"/>
      <c r="Z92" s="390"/>
      <c r="AA92" s="390"/>
      <c r="AB92" s="390"/>
      <c r="AD92" s="390"/>
      <c r="AE92" s="390"/>
      <c r="AF92" s="390"/>
      <c r="AG92" s="390"/>
      <c r="AH92" s="390"/>
      <c r="AI92" s="390"/>
      <c r="AJ92" s="390"/>
      <c r="AK92" s="390"/>
      <c r="AL92" s="390"/>
      <c r="AM92" s="390"/>
      <c r="BK92" s="400"/>
      <c r="BL92" s="214"/>
      <c r="BM92" s="214"/>
      <c r="BN92" s="214"/>
      <c r="BO92" s="214"/>
      <c r="BP92" s="214"/>
      <c r="BQ92" s="214"/>
      <c r="BR92" s="214"/>
      <c r="BS92" s="214"/>
      <c r="CE92" s="429"/>
      <c r="CF92" s="430"/>
      <c r="CG92" s="431"/>
      <c r="CH92" s="431"/>
      <c r="CI92" s="431"/>
      <c r="CJ92" s="431"/>
      <c r="CK92" s="431"/>
      <c r="CL92" s="467"/>
      <c r="CM92" s="433"/>
      <c r="CO92" s="429"/>
      <c r="CP92" s="430"/>
      <c r="CQ92" s="431"/>
      <c r="CR92" s="431"/>
      <c r="CS92" s="431"/>
      <c r="CT92" s="431"/>
      <c r="CU92" s="431"/>
      <c r="CV92" s="432"/>
      <c r="CW92" s="433"/>
      <c r="CY92" s="429"/>
      <c r="CZ92" s="430"/>
      <c r="DA92" s="431"/>
      <c r="DB92" s="431"/>
      <c r="DC92" s="431"/>
      <c r="DD92" s="431"/>
      <c r="DE92" s="431"/>
      <c r="DF92" s="432"/>
      <c r="DG92" s="433"/>
    </row>
    <row r="93" spans="1:121" ht="27" customHeight="1" thickBot="1" x14ac:dyDescent="0.4">
      <c r="A93" s="418"/>
      <c r="B93" s="419"/>
      <c r="C93" s="419"/>
      <c r="D93" s="419"/>
      <c r="E93" s="419"/>
      <c r="F93" s="419"/>
      <c r="G93" s="390"/>
      <c r="H93" s="390"/>
      <c r="I93" s="390"/>
      <c r="J93" s="390"/>
      <c r="K93" s="418"/>
      <c r="L93" s="419"/>
      <c r="M93" s="419"/>
      <c r="N93" s="419"/>
      <c r="O93" s="419"/>
      <c r="P93" s="419"/>
      <c r="Q93" s="390"/>
      <c r="R93" s="390"/>
      <c r="S93" s="390"/>
      <c r="T93" s="390"/>
      <c r="U93" s="390"/>
      <c r="V93" s="390"/>
      <c r="W93" s="390"/>
      <c r="X93" s="390"/>
      <c r="Y93" s="390"/>
      <c r="Z93" s="390"/>
      <c r="AA93" s="390"/>
      <c r="AB93" s="390"/>
      <c r="AD93" s="390"/>
      <c r="AE93" s="390"/>
      <c r="AF93" s="390"/>
      <c r="AG93" s="390"/>
      <c r="AH93" s="390"/>
      <c r="AI93" s="390"/>
      <c r="AJ93" s="390"/>
      <c r="AK93" s="390"/>
      <c r="AL93" s="390"/>
      <c r="AM93" s="390"/>
      <c r="BK93" s="468"/>
      <c r="BL93" s="232"/>
      <c r="BM93" s="233"/>
      <c r="BN93" s="233"/>
      <c r="BO93" s="233"/>
      <c r="BP93" s="233"/>
      <c r="BQ93" s="236"/>
      <c r="BR93" s="233"/>
      <c r="BS93" s="426"/>
      <c r="CE93" s="434"/>
      <c r="CF93" s="435"/>
      <c r="CG93" s="436"/>
      <c r="CH93" s="436"/>
      <c r="CI93" s="436"/>
      <c r="CJ93" s="436"/>
      <c r="CK93" s="436"/>
      <c r="CL93" s="469"/>
      <c r="CM93" s="470"/>
      <c r="CO93" s="434"/>
      <c r="CP93" s="435"/>
      <c r="CQ93" s="436"/>
      <c r="CR93" s="436"/>
      <c r="CS93" s="436"/>
      <c r="CT93" s="436"/>
      <c r="CU93" s="436"/>
      <c r="CV93" s="437"/>
      <c r="CW93" s="438"/>
      <c r="CY93" s="434"/>
      <c r="CZ93" s="435"/>
      <c r="DA93" s="436"/>
      <c r="DB93" s="436"/>
      <c r="DC93" s="436"/>
      <c r="DD93" s="436"/>
      <c r="DE93" s="436"/>
      <c r="DF93" s="437"/>
      <c r="DG93" s="438"/>
    </row>
    <row r="94" spans="1:121" ht="27" customHeight="1" thickBot="1" x14ac:dyDescent="0.4">
      <c r="A94" s="350"/>
      <c r="B94" s="256"/>
      <c r="C94" s="256"/>
      <c r="D94" s="256"/>
      <c r="E94" s="256"/>
      <c r="F94" s="256"/>
      <c r="G94" s="390"/>
      <c r="H94" s="390"/>
      <c r="I94" s="390"/>
      <c r="J94" s="390"/>
      <c r="K94" s="350"/>
      <c r="L94" s="256"/>
      <c r="M94" s="256"/>
      <c r="N94" s="256"/>
      <c r="O94" s="256"/>
      <c r="P94" s="256"/>
      <c r="Q94" s="390"/>
      <c r="R94" s="390"/>
      <c r="S94" s="390"/>
      <c r="T94" s="390"/>
      <c r="U94" s="390"/>
      <c r="V94" s="390"/>
      <c r="W94" s="390"/>
      <c r="X94" s="390"/>
      <c r="Y94" s="390"/>
      <c r="Z94" s="390"/>
      <c r="AA94" s="390"/>
      <c r="AB94" s="390"/>
      <c r="AD94" s="390"/>
      <c r="AE94" s="390"/>
      <c r="AF94" s="390"/>
      <c r="AG94" s="390"/>
      <c r="AH94" s="390"/>
      <c r="AI94" s="390"/>
      <c r="AJ94" s="390"/>
      <c r="AK94" s="390"/>
      <c r="AL94" s="390"/>
      <c r="AM94" s="390"/>
      <c r="BK94" s="403"/>
      <c r="BL94" s="471"/>
      <c r="BM94" s="322"/>
      <c r="BN94" s="322"/>
      <c r="BO94" s="322"/>
      <c r="BP94" s="322"/>
      <c r="BQ94" s="322"/>
      <c r="BR94" s="472"/>
      <c r="BS94" s="473"/>
      <c r="CE94" s="439"/>
      <c r="CF94" s="440"/>
      <c r="CG94" s="296"/>
      <c r="CH94" s="296"/>
      <c r="CI94" s="296"/>
      <c r="CJ94" s="296"/>
      <c r="CK94" s="296"/>
      <c r="CL94" s="474"/>
      <c r="CM94" s="475"/>
      <c r="CO94" s="439"/>
      <c r="CP94" s="440"/>
      <c r="CQ94" s="296"/>
      <c r="CR94" s="296"/>
      <c r="CS94" s="296"/>
      <c r="CT94" s="296"/>
      <c r="CU94" s="296"/>
      <c r="CV94" s="297"/>
      <c r="CW94" s="298"/>
      <c r="CY94" s="439"/>
      <c r="CZ94" s="440"/>
      <c r="DA94" s="296"/>
      <c r="DB94" s="476"/>
      <c r="DC94" s="296"/>
      <c r="DD94" s="296"/>
      <c r="DE94" s="296"/>
      <c r="DF94" s="297"/>
      <c r="DG94" s="298"/>
    </row>
    <row r="95" spans="1:121" ht="27" customHeight="1" thickBot="1" x14ac:dyDescent="0.4">
      <c r="A95" s="350"/>
      <c r="B95" s="256"/>
      <c r="C95" s="256"/>
      <c r="D95" s="256"/>
      <c r="E95" s="256"/>
      <c r="F95" s="256"/>
      <c r="G95" s="390"/>
      <c r="H95" s="390"/>
      <c r="I95" s="390"/>
      <c r="J95" s="390"/>
      <c r="K95" s="350"/>
      <c r="L95" s="256"/>
      <c r="M95" s="256"/>
      <c r="N95" s="256"/>
      <c r="O95" s="256"/>
      <c r="P95" s="256"/>
      <c r="Q95" s="390"/>
      <c r="R95" s="390"/>
      <c r="S95" s="390"/>
      <c r="T95" s="390"/>
      <c r="U95" s="390"/>
      <c r="V95" s="390"/>
      <c r="W95" s="390"/>
      <c r="X95" s="390"/>
      <c r="Y95" s="390"/>
      <c r="Z95" s="390"/>
      <c r="AA95" s="390"/>
      <c r="AB95" s="390"/>
      <c r="AD95" s="390"/>
      <c r="AE95" s="390"/>
      <c r="AF95" s="390"/>
      <c r="AG95" s="390"/>
      <c r="AH95" s="390"/>
      <c r="AI95" s="390"/>
      <c r="AJ95" s="390"/>
      <c r="AK95" s="390"/>
      <c r="AL95" s="390"/>
      <c r="AM95" s="390"/>
      <c r="BK95" s="429"/>
      <c r="BL95" s="430"/>
      <c r="BM95" s="431"/>
      <c r="BN95" s="431"/>
      <c r="BO95" s="431"/>
      <c r="BP95" s="431"/>
      <c r="BQ95" s="431"/>
      <c r="BR95" s="432"/>
      <c r="BS95" s="433"/>
      <c r="CE95" s="439"/>
      <c r="CF95" s="440"/>
      <c r="CG95" s="296"/>
      <c r="CH95" s="296"/>
      <c r="CI95" s="296"/>
      <c r="CJ95" s="296"/>
      <c r="CK95" s="296"/>
      <c r="CL95" s="474"/>
      <c r="CM95" s="475"/>
      <c r="CN95" s="299"/>
      <c r="CO95" s="439"/>
      <c r="CP95" s="440"/>
      <c r="CQ95" s="296"/>
      <c r="CR95" s="296"/>
      <c r="CS95" s="296"/>
      <c r="CT95" s="296"/>
      <c r="CU95" s="296"/>
      <c r="CV95" s="297"/>
      <c r="CW95" s="298"/>
      <c r="CY95" s="439"/>
      <c r="CZ95" s="440"/>
      <c r="DA95" s="296"/>
      <c r="DB95" s="296"/>
      <c r="DC95" s="296"/>
      <c r="DD95" s="296"/>
      <c r="DE95" s="296"/>
      <c r="DF95" s="297"/>
      <c r="DG95" s="298"/>
    </row>
    <row r="96" spans="1:121" ht="27" customHeight="1" x14ac:dyDescent="0.35">
      <c r="A96" s="350"/>
      <c r="B96" s="256"/>
      <c r="C96" s="256"/>
      <c r="D96" s="256"/>
      <c r="E96" s="256"/>
      <c r="F96" s="256"/>
      <c r="G96" s="390"/>
      <c r="H96" s="390"/>
      <c r="I96" s="390"/>
      <c r="J96" s="390"/>
      <c r="K96" s="350"/>
      <c r="L96" s="256"/>
      <c r="M96" s="256"/>
      <c r="N96" s="256"/>
      <c r="O96" s="256"/>
      <c r="P96" s="256"/>
      <c r="Q96" s="390"/>
      <c r="R96" s="390"/>
      <c r="S96" s="390"/>
      <c r="T96" s="390"/>
      <c r="U96" s="390"/>
      <c r="V96" s="390"/>
      <c r="W96" s="390"/>
      <c r="X96" s="390"/>
      <c r="Y96" s="390"/>
      <c r="Z96" s="390"/>
      <c r="AA96" s="390"/>
      <c r="AB96" s="390"/>
      <c r="AD96" s="390"/>
      <c r="AE96" s="390"/>
      <c r="AF96" s="390"/>
      <c r="AG96" s="390"/>
      <c r="AH96" s="390"/>
      <c r="AI96" s="390"/>
      <c r="AJ96" s="390"/>
      <c r="AK96" s="390"/>
      <c r="AL96" s="390"/>
      <c r="AM96" s="390"/>
      <c r="BK96" s="477"/>
      <c r="BL96" s="478"/>
      <c r="BM96" s="436"/>
      <c r="BN96" s="436"/>
      <c r="BO96" s="436"/>
      <c r="BP96" s="436"/>
      <c r="BQ96" s="436"/>
      <c r="BR96" s="437"/>
      <c r="BS96" s="438"/>
      <c r="CE96" s="439"/>
      <c r="CF96" s="440"/>
      <c r="CG96" s="296"/>
      <c r="CH96" s="296"/>
      <c r="CI96" s="296"/>
      <c r="CJ96" s="296"/>
      <c r="CK96" s="296"/>
      <c r="CL96" s="474"/>
      <c r="CM96" s="475"/>
      <c r="CN96" s="299"/>
      <c r="CO96" s="439"/>
      <c r="CP96" s="440"/>
      <c r="CQ96" s="296"/>
      <c r="CR96" s="296"/>
      <c r="CS96" s="296"/>
      <c r="CT96" s="296"/>
      <c r="CU96" s="296"/>
      <c r="CV96" s="297"/>
      <c r="CW96" s="298"/>
      <c r="CY96" s="439"/>
      <c r="CZ96" s="440"/>
      <c r="DA96" s="296"/>
      <c r="DB96" s="296"/>
      <c r="DC96" s="296"/>
      <c r="DD96" s="296"/>
      <c r="DE96" s="296"/>
      <c r="DF96" s="297"/>
      <c r="DG96" s="298"/>
    </row>
    <row r="97" spans="1:111" s="215" customFormat="1" ht="27" customHeight="1" x14ac:dyDescent="0.35">
      <c r="A97" s="350"/>
      <c r="B97" s="256"/>
      <c r="C97" s="256"/>
      <c r="D97" s="256"/>
      <c r="E97" s="256"/>
      <c r="F97" s="256"/>
      <c r="G97" s="390"/>
      <c r="H97" s="390"/>
      <c r="I97" s="390"/>
      <c r="J97" s="390"/>
      <c r="K97" s="350"/>
      <c r="L97" s="256"/>
      <c r="M97" s="256"/>
      <c r="N97" s="256"/>
      <c r="O97" s="256"/>
      <c r="P97" s="256"/>
      <c r="Q97" s="390"/>
      <c r="R97" s="390"/>
      <c r="S97" s="390"/>
      <c r="T97" s="390"/>
      <c r="U97" s="390"/>
      <c r="V97" s="390"/>
      <c r="W97" s="390"/>
      <c r="X97" s="390"/>
      <c r="Y97" s="390"/>
      <c r="Z97" s="390"/>
      <c r="AA97" s="390"/>
      <c r="AB97" s="390"/>
      <c r="AD97" s="390"/>
      <c r="AE97" s="390"/>
      <c r="AF97" s="390"/>
      <c r="AG97" s="390"/>
      <c r="AH97" s="390"/>
      <c r="AI97" s="390"/>
      <c r="AJ97" s="390"/>
      <c r="AK97" s="390"/>
      <c r="AL97" s="390"/>
      <c r="AM97" s="390"/>
      <c r="BI97" s="227"/>
      <c r="BK97" s="479"/>
      <c r="BL97" s="295"/>
      <c r="BM97" s="296"/>
      <c r="BN97" s="296"/>
      <c r="BO97" s="296"/>
      <c r="BP97" s="296"/>
      <c r="BQ97" s="296"/>
      <c r="BR97" s="297"/>
      <c r="BS97" s="298"/>
      <c r="BU97" s="398"/>
      <c r="CE97" s="439"/>
      <c r="CF97" s="440"/>
      <c r="CG97" s="296"/>
      <c r="CH97" s="296"/>
      <c r="CI97" s="296"/>
      <c r="CJ97" s="296"/>
      <c r="CK97" s="296"/>
      <c r="CL97" s="474"/>
      <c r="CM97" s="475"/>
      <c r="CN97" s="299"/>
      <c r="CO97" s="439"/>
      <c r="CP97" s="440"/>
      <c r="CQ97" s="296"/>
      <c r="CR97" s="296"/>
      <c r="CS97" s="296"/>
      <c r="CT97" s="296"/>
      <c r="CU97" s="296"/>
      <c r="CV97" s="297"/>
      <c r="CW97" s="298"/>
      <c r="CY97" s="439"/>
      <c r="CZ97" s="440"/>
      <c r="DA97" s="296"/>
      <c r="DB97" s="296"/>
      <c r="DC97" s="296"/>
      <c r="DD97" s="296"/>
      <c r="DE97" s="296"/>
      <c r="DF97" s="297"/>
      <c r="DG97" s="298"/>
    </row>
    <row r="98" spans="1:111" s="215" customFormat="1" ht="27" customHeight="1" x14ac:dyDescent="0.35">
      <c r="A98" s="350"/>
      <c r="B98" s="256"/>
      <c r="C98" s="256"/>
      <c r="D98" s="256"/>
      <c r="E98" s="256"/>
      <c r="F98" s="256"/>
      <c r="G98" s="390"/>
      <c r="H98" s="390"/>
      <c r="I98" s="390"/>
      <c r="J98" s="390"/>
      <c r="K98" s="350"/>
      <c r="L98" s="256"/>
      <c r="M98" s="256"/>
      <c r="N98" s="256"/>
      <c r="O98" s="256"/>
      <c r="P98" s="256"/>
      <c r="Q98" s="390"/>
      <c r="R98" s="390"/>
      <c r="S98" s="390"/>
      <c r="T98" s="390"/>
      <c r="U98" s="390"/>
      <c r="V98" s="390"/>
      <c r="W98" s="390"/>
      <c r="X98" s="390"/>
      <c r="Y98" s="390"/>
      <c r="Z98" s="390"/>
      <c r="AA98" s="390"/>
      <c r="AB98" s="390"/>
      <c r="AD98" s="390"/>
      <c r="AE98" s="390"/>
      <c r="AF98" s="390"/>
      <c r="AG98" s="390"/>
      <c r="AH98" s="390"/>
      <c r="AI98" s="390"/>
      <c r="AJ98" s="390"/>
      <c r="AK98" s="390"/>
      <c r="AL98" s="390"/>
      <c r="AM98" s="390"/>
      <c r="BI98" s="227"/>
      <c r="BK98" s="479"/>
      <c r="BL98" s="295"/>
      <c r="BM98" s="296"/>
      <c r="BN98" s="296"/>
      <c r="BO98" s="296"/>
      <c r="BP98" s="296"/>
      <c r="BQ98" s="296"/>
      <c r="BR98" s="297"/>
      <c r="BS98" s="298"/>
      <c r="BU98" s="398"/>
      <c r="CE98" s="439"/>
      <c r="CF98" s="440"/>
      <c r="CG98" s="296"/>
      <c r="CH98" s="296"/>
      <c r="CI98" s="296"/>
      <c r="CJ98" s="296"/>
      <c r="CK98" s="296"/>
      <c r="CL98" s="474"/>
      <c r="CM98" s="475"/>
      <c r="CN98" s="299"/>
      <c r="CO98" s="439"/>
      <c r="CP98" s="440"/>
      <c r="CQ98" s="296"/>
      <c r="CR98" s="296"/>
      <c r="CS98" s="296"/>
      <c r="CT98" s="296"/>
      <c r="CU98" s="296"/>
      <c r="CV98" s="297"/>
      <c r="CW98" s="298"/>
      <c r="CY98" s="439"/>
      <c r="CZ98" s="440"/>
      <c r="DA98" s="296"/>
      <c r="DB98" s="296"/>
      <c r="DC98" s="296"/>
      <c r="DD98" s="296"/>
      <c r="DE98" s="296"/>
      <c r="DF98" s="297"/>
      <c r="DG98" s="298"/>
    </row>
    <row r="99" spans="1:111" s="215" customFormat="1" ht="27" customHeight="1" x14ac:dyDescent="0.35">
      <c r="A99" s="350"/>
      <c r="B99" s="256"/>
      <c r="C99" s="256"/>
      <c r="D99" s="256"/>
      <c r="E99" s="256"/>
      <c r="F99" s="256"/>
      <c r="G99" s="390"/>
      <c r="H99" s="390"/>
      <c r="I99" s="390"/>
      <c r="J99" s="390"/>
      <c r="K99" s="350"/>
      <c r="L99" s="256"/>
      <c r="M99" s="256"/>
      <c r="N99" s="256"/>
      <c r="O99" s="256"/>
      <c r="P99" s="256"/>
      <c r="Q99" s="390"/>
      <c r="R99" s="390"/>
      <c r="S99" s="390"/>
      <c r="T99" s="390"/>
      <c r="U99" s="390"/>
      <c r="V99" s="390"/>
      <c r="W99" s="390"/>
      <c r="X99" s="390"/>
      <c r="Y99" s="390"/>
      <c r="Z99" s="390"/>
      <c r="AA99" s="390"/>
      <c r="AB99" s="390"/>
      <c r="AD99" s="390"/>
      <c r="AE99" s="390"/>
      <c r="AF99" s="390"/>
      <c r="AG99" s="390"/>
      <c r="AH99" s="390"/>
      <c r="AI99" s="390"/>
      <c r="AJ99" s="390"/>
      <c r="AK99" s="390"/>
      <c r="AL99" s="390"/>
      <c r="AM99" s="390"/>
      <c r="BI99" s="227"/>
      <c r="BK99" s="479"/>
      <c r="BL99" s="295"/>
      <c r="BM99" s="296"/>
      <c r="BN99" s="296"/>
      <c r="BO99" s="296"/>
      <c r="BP99" s="296"/>
      <c r="BQ99" s="296"/>
      <c r="BR99" s="297"/>
      <c r="BS99" s="298"/>
      <c r="BU99" s="398"/>
      <c r="CE99" s="439"/>
      <c r="CF99" s="440"/>
      <c r="CG99" s="296"/>
      <c r="CH99" s="296"/>
      <c r="CI99" s="296"/>
      <c r="CJ99" s="296"/>
      <c r="CK99" s="296"/>
      <c r="CL99" s="474"/>
      <c r="CM99" s="475"/>
      <c r="CN99" s="299"/>
      <c r="CO99" s="439"/>
      <c r="CP99" s="440"/>
      <c r="CQ99" s="296"/>
      <c r="CR99" s="296"/>
      <c r="CS99" s="296"/>
      <c r="CT99" s="296"/>
      <c r="CU99" s="296"/>
      <c r="CV99" s="297"/>
      <c r="CW99" s="298"/>
      <c r="CY99" s="439"/>
      <c r="CZ99" s="440"/>
      <c r="DA99" s="296"/>
      <c r="DB99" s="296"/>
      <c r="DC99" s="296"/>
      <c r="DD99" s="296"/>
      <c r="DE99" s="296"/>
      <c r="DF99" s="297"/>
      <c r="DG99" s="298"/>
    </row>
    <row r="100" spans="1:111" s="215" customFormat="1" ht="27" customHeight="1" x14ac:dyDescent="0.35">
      <c r="A100" s="350"/>
      <c r="B100" s="256"/>
      <c r="C100" s="256"/>
      <c r="D100" s="256"/>
      <c r="E100" s="256"/>
      <c r="F100" s="256"/>
      <c r="G100" s="390"/>
      <c r="H100" s="390"/>
      <c r="I100" s="390"/>
      <c r="J100" s="390"/>
      <c r="K100" s="350"/>
      <c r="L100" s="256"/>
      <c r="M100" s="256"/>
      <c r="N100" s="256"/>
      <c r="O100" s="256"/>
      <c r="P100" s="256"/>
      <c r="Q100" s="390"/>
      <c r="R100" s="390"/>
      <c r="S100" s="390"/>
      <c r="T100" s="390"/>
      <c r="U100" s="390"/>
      <c r="V100" s="390"/>
      <c r="W100" s="390"/>
      <c r="X100" s="390"/>
      <c r="Y100" s="390"/>
      <c r="Z100" s="390"/>
      <c r="AA100" s="390"/>
      <c r="AB100" s="390"/>
      <c r="AD100" s="390"/>
      <c r="AE100" s="390"/>
      <c r="AF100" s="390"/>
      <c r="AG100" s="390"/>
      <c r="AH100" s="390"/>
      <c r="AI100" s="390"/>
      <c r="AJ100" s="390"/>
      <c r="AK100" s="390"/>
      <c r="AL100" s="390"/>
      <c r="AM100" s="390"/>
      <c r="BI100" s="227"/>
      <c r="BK100" s="479"/>
      <c r="BL100" s="295"/>
      <c r="BM100" s="296"/>
      <c r="BN100" s="296"/>
      <c r="BO100" s="296"/>
      <c r="BP100" s="296"/>
      <c r="BQ100" s="296"/>
      <c r="BR100" s="297"/>
      <c r="BS100" s="298"/>
      <c r="BU100" s="398"/>
      <c r="CE100" s="439"/>
      <c r="CF100" s="440"/>
      <c r="CG100" s="296"/>
      <c r="CH100" s="296"/>
      <c r="CI100" s="296"/>
      <c r="CJ100" s="296"/>
      <c r="CK100" s="296"/>
      <c r="CL100" s="474"/>
      <c r="CM100" s="475"/>
      <c r="CN100" s="299"/>
      <c r="CO100" s="439"/>
      <c r="CP100" s="440"/>
      <c r="CQ100" s="296"/>
      <c r="CR100" s="296"/>
      <c r="CS100" s="296"/>
      <c r="CT100" s="296"/>
      <c r="CU100" s="296"/>
      <c r="CV100" s="297"/>
      <c r="CW100" s="298"/>
      <c r="CY100" s="439"/>
      <c r="CZ100" s="440"/>
      <c r="DA100" s="296"/>
      <c r="DB100" s="296"/>
      <c r="DC100" s="296"/>
      <c r="DD100" s="296"/>
      <c r="DE100" s="296"/>
      <c r="DF100" s="297"/>
      <c r="DG100" s="298"/>
    </row>
    <row r="101" spans="1:111" s="215" customFormat="1" ht="27" customHeight="1" x14ac:dyDescent="0.35">
      <c r="A101" s="350"/>
      <c r="B101" s="256"/>
      <c r="C101" s="256"/>
      <c r="D101" s="256"/>
      <c r="E101" s="256"/>
      <c r="F101" s="256"/>
      <c r="G101" s="390"/>
      <c r="H101" s="390"/>
      <c r="I101" s="390"/>
      <c r="J101" s="390"/>
      <c r="K101" s="350"/>
      <c r="L101" s="256"/>
      <c r="M101" s="256"/>
      <c r="N101" s="256"/>
      <c r="O101" s="256"/>
      <c r="P101" s="256"/>
      <c r="Q101" s="390"/>
      <c r="R101" s="390"/>
      <c r="S101" s="390"/>
      <c r="T101" s="390"/>
      <c r="U101" s="390"/>
      <c r="V101" s="390"/>
      <c r="W101" s="390"/>
      <c r="X101" s="390"/>
      <c r="Y101" s="390"/>
      <c r="Z101" s="390"/>
      <c r="AA101" s="390"/>
      <c r="AB101" s="390"/>
      <c r="AD101" s="390"/>
      <c r="AE101" s="390"/>
      <c r="AF101" s="390"/>
      <c r="AG101" s="390"/>
      <c r="AH101" s="390"/>
      <c r="AI101" s="390"/>
      <c r="AJ101" s="390"/>
      <c r="AK101" s="390"/>
      <c r="AL101" s="390"/>
      <c r="AM101" s="390"/>
      <c r="BI101" s="227"/>
      <c r="BK101" s="479"/>
      <c r="BL101" s="295"/>
      <c r="BM101" s="296"/>
      <c r="BN101" s="296"/>
      <c r="BO101" s="296"/>
      <c r="BP101" s="296"/>
      <c r="BQ101" s="296"/>
      <c r="BR101" s="297"/>
      <c r="BS101" s="298"/>
      <c r="BU101" s="398"/>
      <c r="CE101" s="439"/>
      <c r="CF101" s="440"/>
      <c r="CG101" s="296"/>
      <c r="CH101" s="296"/>
      <c r="CI101" s="296"/>
      <c r="CJ101" s="296"/>
      <c r="CK101" s="296"/>
      <c r="CL101" s="474"/>
      <c r="CM101" s="475"/>
      <c r="CN101" s="299"/>
      <c r="CO101" s="439"/>
      <c r="CP101" s="440"/>
      <c r="CQ101" s="296"/>
      <c r="CR101" s="296"/>
      <c r="CS101" s="296"/>
      <c r="CT101" s="296"/>
      <c r="CU101" s="296"/>
      <c r="CV101" s="297"/>
      <c r="CW101" s="298"/>
      <c r="CY101" s="439"/>
      <c r="CZ101" s="440"/>
      <c r="DA101" s="296"/>
      <c r="DB101" s="296"/>
      <c r="DC101" s="296"/>
      <c r="DD101" s="296"/>
      <c r="DE101" s="296"/>
      <c r="DF101" s="297"/>
      <c r="DG101" s="298"/>
    </row>
    <row r="102" spans="1:111" s="215" customFormat="1" ht="27" customHeight="1" x14ac:dyDescent="0.35">
      <c r="A102" s="350"/>
      <c r="B102" s="256"/>
      <c r="C102" s="256"/>
      <c r="D102" s="256"/>
      <c r="E102" s="256"/>
      <c r="F102" s="256"/>
      <c r="G102" s="390"/>
      <c r="H102" s="390"/>
      <c r="I102" s="390"/>
      <c r="J102" s="390"/>
      <c r="K102" s="350"/>
      <c r="L102" s="256"/>
      <c r="M102" s="256"/>
      <c r="N102" s="256"/>
      <c r="O102" s="256"/>
      <c r="P102" s="256"/>
      <c r="Q102" s="390"/>
      <c r="R102" s="390"/>
      <c r="S102" s="390"/>
      <c r="T102" s="390"/>
      <c r="U102" s="390"/>
      <c r="V102" s="390"/>
      <c r="W102" s="390"/>
      <c r="X102" s="390"/>
      <c r="Y102" s="390"/>
      <c r="Z102" s="390"/>
      <c r="AA102" s="390"/>
      <c r="AB102" s="390"/>
      <c r="AD102" s="390"/>
      <c r="AE102" s="390"/>
      <c r="AF102" s="390"/>
      <c r="AG102" s="390"/>
      <c r="AH102" s="390"/>
      <c r="AI102" s="390"/>
      <c r="AJ102" s="390"/>
      <c r="AK102" s="390"/>
      <c r="AL102" s="390"/>
      <c r="AM102" s="390"/>
      <c r="BI102" s="227"/>
      <c r="BK102" s="479"/>
      <c r="BL102" s="295"/>
      <c r="BM102" s="296"/>
      <c r="BN102" s="296"/>
      <c r="BO102" s="296"/>
      <c r="BP102" s="296"/>
      <c r="BQ102" s="296"/>
      <c r="BR102" s="297"/>
      <c r="BS102" s="298"/>
      <c r="BU102" s="398"/>
      <c r="CE102" s="439"/>
      <c r="CF102" s="440"/>
      <c r="CG102" s="296"/>
      <c r="CH102" s="296"/>
      <c r="CI102" s="296"/>
      <c r="CJ102" s="296"/>
      <c r="CK102" s="296"/>
      <c r="CL102" s="474"/>
      <c r="CM102" s="475"/>
      <c r="CN102" s="299"/>
      <c r="CO102" s="439"/>
      <c r="CP102" s="440"/>
      <c r="CQ102" s="296"/>
      <c r="CR102" s="296"/>
      <c r="CS102" s="296"/>
      <c r="CT102" s="296"/>
      <c r="CU102" s="296"/>
      <c r="CV102" s="297"/>
      <c r="CW102" s="298"/>
      <c r="CY102" s="439"/>
      <c r="CZ102" s="440"/>
      <c r="DA102" s="296"/>
      <c r="DB102" s="296"/>
      <c r="DC102" s="296"/>
      <c r="DD102" s="296"/>
      <c r="DE102" s="296"/>
      <c r="DF102" s="297"/>
      <c r="DG102" s="298"/>
    </row>
    <row r="103" spans="1:111" s="215" customFormat="1" ht="27" customHeight="1" x14ac:dyDescent="0.35">
      <c r="A103" s="350"/>
      <c r="B103" s="256"/>
      <c r="C103" s="256"/>
      <c r="D103" s="256"/>
      <c r="E103" s="256"/>
      <c r="F103" s="256"/>
      <c r="G103" s="390"/>
      <c r="H103" s="390"/>
      <c r="I103" s="390"/>
      <c r="J103" s="390"/>
      <c r="K103" s="350"/>
      <c r="L103" s="256"/>
      <c r="M103" s="256"/>
      <c r="N103" s="256"/>
      <c r="O103" s="256"/>
      <c r="P103" s="256"/>
      <c r="Q103" s="390"/>
      <c r="R103" s="390"/>
      <c r="S103" s="390"/>
      <c r="T103" s="390"/>
      <c r="U103" s="390"/>
      <c r="V103" s="390"/>
      <c r="W103" s="390"/>
      <c r="X103" s="390"/>
      <c r="Y103" s="390"/>
      <c r="Z103" s="390"/>
      <c r="AA103" s="390"/>
      <c r="AB103" s="390"/>
      <c r="AD103" s="390"/>
      <c r="AE103" s="390"/>
      <c r="AF103" s="390"/>
      <c r="AG103" s="390"/>
      <c r="AH103" s="390"/>
      <c r="AI103" s="390"/>
      <c r="AJ103" s="390"/>
      <c r="AK103" s="390"/>
      <c r="AL103" s="390"/>
      <c r="AM103" s="390"/>
      <c r="BI103" s="227"/>
      <c r="BK103" s="479"/>
      <c r="BL103" s="295"/>
      <c r="BM103" s="296"/>
      <c r="BN103" s="296"/>
      <c r="BO103" s="296"/>
      <c r="BP103" s="296"/>
      <c r="BQ103" s="296"/>
      <c r="BR103" s="297"/>
      <c r="BS103" s="298"/>
      <c r="BU103" s="398"/>
      <c r="CE103" s="439"/>
      <c r="CF103" s="440"/>
      <c r="CG103" s="296"/>
      <c r="CH103" s="296"/>
      <c r="CI103" s="296"/>
      <c r="CJ103" s="296"/>
      <c r="CK103" s="296"/>
      <c r="CL103" s="474"/>
      <c r="CM103" s="475"/>
      <c r="CN103" s="299"/>
      <c r="CO103" s="439"/>
      <c r="CP103" s="440"/>
      <c r="CQ103" s="296"/>
      <c r="CR103" s="296"/>
      <c r="CS103" s="296"/>
      <c r="CT103" s="296"/>
      <c r="CU103" s="296"/>
      <c r="CV103" s="297"/>
      <c r="CW103" s="298"/>
      <c r="CY103" s="439"/>
      <c r="CZ103" s="440"/>
      <c r="DA103" s="296"/>
      <c r="DB103" s="296"/>
      <c r="DC103" s="296"/>
      <c r="DD103" s="296"/>
      <c r="DE103" s="296"/>
      <c r="DF103" s="297"/>
      <c r="DG103" s="298"/>
    </row>
    <row r="104" spans="1:111" s="215" customFormat="1" ht="27" customHeight="1" thickBot="1" x14ac:dyDescent="0.4">
      <c r="A104" s="350"/>
      <c r="B104" s="256"/>
      <c r="C104" s="256"/>
      <c r="D104" s="256"/>
      <c r="E104" s="256"/>
      <c r="F104" s="256"/>
      <c r="G104" s="390"/>
      <c r="H104" s="390"/>
      <c r="I104" s="390"/>
      <c r="J104" s="390"/>
      <c r="K104" s="350"/>
      <c r="L104" s="256"/>
      <c r="M104" s="256"/>
      <c r="N104" s="256"/>
      <c r="O104" s="256"/>
      <c r="P104" s="256"/>
      <c r="Q104" s="390"/>
      <c r="R104" s="390"/>
      <c r="S104" s="390"/>
      <c r="T104" s="390"/>
      <c r="U104" s="390"/>
      <c r="V104" s="390"/>
      <c r="W104" s="390"/>
      <c r="X104" s="390"/>
      <c r="Y104" s="390"/>
      <c r="Z104" s="390"/>
      <c r="AA104" s="390"/>
      <c r="AB104" s="390"/>
      <c r="AD104" s="390"/>
      <c r="AE104" s="390"/>
      <c r="AF104" s="390"/>
      <c r="AG104" s="390"/>
      <c r="AH104" s="390"/>
      <c r="AI104" s="390"/>
      <c r="AJ104" s="390"/>
      <c r="AK104" s="390"/>
      <c r="AL104" s="390"/>
      <c r="AM104" s="390"/>
      <c r="BI104" s="227"/>
      <c r="BK104" s="479"/>
      <c r="BL104" s="295"/>
      <c r="BM104" s="296"/>
      <c r="BN104" s="296"/>
      <c r="BO104" s="296"/>
      <c r="BP104" s="296"/>
      <c r="BQ104" s="296"/>
      <c r="BR104" s="297"/>
      <c r="BS104" s="298"/>
      <c r="BU104" s="398"/>
      <c r="CE104" s="457"/>
      <c r="CF104" s="458"/>
      <c r="CG104" s="313"/>
      <c r="CH104" s="313"/>
      <c r="CI104" s="313"/>
      <c r="CJ104" s="313"/>
      <c r="CK104" s="313"/>
      <c r="CL104" s="480"/>
      <c r="CM104" s="481"/>
      <c r="CN104" s="299"/>
      <c r="CO104" s="457"/>
      <c r="CP104" s="458"/>
      <c r="CQ104" s="313"/>
      <c r="CR104" s="313"/>
      <c r="CS104" s="313"/>
      <c r="CT104" s="313"/>
      <c r="CU104" s="313"/>
      <c r="CV104" s="459"/>
      <c r="CW104" s="383"/>
      <c r="CY104" s="457"/>
      <c r="CZ104" s="458"/>
      <c r="DA104" s="313"/>
      <c r="DB104" s="313"/>
      <c r="DC104" s="313"/>
      <c r="DD104" s="313"/>
      <c r="DE104" s="313"/>
      <c r="DF104" s="459"/>
      <c r="DG104" s="298"/>
    </row>
    <row r="105" spans="1:111" s="215" customFormat="1" ht="27" customHeight="1" thickBot="1" x14ac:dyDescent="0.4">
      <c r="A105" s="350"/>
      <c r="B105" s="256"/>
      <c r="C105" s="256"/>
      <c r="D105" s="256"/>
      <c r="E105" s="256"/>
      <c r="F105" s="256"/>
      <c r="G105" s="390"/>
      <c r="H105" s="390"/>
      <c r="I105" s="390"/>
      <c r="J105" s="390"/>
      <c r="K105" s="350"/>
      <c r="L105" s="256"/>
      <c r="M105" s="256"/>
      <c r="N105" s="256"/>
      <c r="O105" s="256"/>
      <c r="P105" s="256"/>
      <c r="Q105" s="390"/>
      <c r="R105" s="390"/>
      <c r="S105" s="390"/>
      <c r="T105" s="390"/>
      <c r="U105" s="390"/>
      <c r="V105" s="390"/>
      <c r="W105" s="390"/>
      <c r="X105" s="390"/>
      <c r="Y105" s="390"/>
      <c r="Z105" s="390"/>
      <c r="AA105" s="390"/>
      <c r="AB105" s="390"/>
      <c r="AD105" s="390"/>
      <c r="AE105" s="390"/>
      <c r="AF105" s="390"/>
      <c r="AG105" s="390"/>
      <c r="AH105" s="390"/>
      <c r="AI105" s="390"/>
      <c r="AJ105" s="390"/>
      <c r="AK105" s="390"/>
      <c r="AL105" s="390"/>
      <c r="AM105" s="390"/>
      <c r="BI105" s="227"/>
      <c r="BK105" s="479"/>
      <c r="BL105" s="295"/>
      <c r="BM105" s="296"/>
      <c r="BN105" s="296"/>
      <c r="BO105" s="296"/>
      <c r="BP105" s="296"/>
      <c r="BQ105" s="296"/>
      <c r="BR105" s="297"/>
      <c r="BS105" s="298"/>
      <c r="BU105" s="398"/>
      <c r="CE105" s="482"/>
      <c r="CF105" s="321"/>
      <c r="CG105" s="322"/>
      <c r="CH105" s="322"/>
      <c r="CI105" s="322"/>
      <c r="CJ105" s="322"/>
      <c r="CK105" s="322"/>
      <c r="CL105" s="483"/>
      <c r="CM105" s="484"/>
      <c r="CN105" s="299"/>
      <c r="CO105" s="482"/>
      <c r="CP105" s="321"/>
      <c r="CQ105" s="322"/>
      <c r="CR105" s="322"/>
      <c r="CS105" s="322"/>
      <c r="CT105" s="322"/>
      <c r="CU105" s="322"/>
      <c r="CV105" s="483"/>
      <c r="CW105" s="484"/>
      <c r="CY105" s="460"/>
      <c r="CZ105" s="321"/>
      <c r="DA105" s="322"/>
      <c r="DB105" s="322"/>
      <c r="DC105" s="322"/>
      <c r="DD105" s="322"/>
      <c r="DE105" s="322"/>
      <c r="DF105" s="323"/>
      <c r="DG105" s="324"/>
    </row>
    <row r="106" spans="1:111" s="215" customFormat="1" ht="27" customHeight="1" x14ac:dyDescent="0.35">
      <c r="A106" s="510"/>
      <c r="B106" s="256"/>
      <c r="C106" s="256"/>
      <c r="D106" s="256"/>
      <c r="E106" s="256"/>
      <c r="F106" s="256"/>
      <c r="G106" s="390"/>
      <c r="H106" s="390"/>
      <c r="I106" s="390"/>
      <c r="J106" s="390"/>
      <c r="K106" s="510"/>
      <c r="L106" s="256"/>
      <c r="M106" s="256"/>
      <c r="N106" s="256"/>
      <c r="O106" s="256"/>
      <c r="P106" s="256"/>
      <c r="Q106" s="390"/>
      <c r="R106" s="390"/>
      <c r="S106" s="390"/>
      <c r="T106" s="390"/>
      <c r="U106" s="390"/>
      <c r="V106" s="390"/>
      <c r="W106" s="390"/>
      <c r="X106" s="390"/>
      <c r="Y106" s="390"/>
      <c r="Z106" s="390"/>
      <c r="AA106" s="390"/>
      <c r="AB106" s="390"/>
      <c r="AD106" s="390"/>
      <c r="AE106" s="390"/>
      <c r="AF106" s="390"/>
      <c r="AG106" s="390"/>
      <c r="AH106" s="390"/>
      <c r="AI106" s="390"/>
      <c r="AJ106" s="390"/>
      <c r="AK106" s="390"/>
      <c r="AL106" s="390"/>
      <c r="AM106" s="390"/>
      <c r="BI106" s="227"/>
      <c r="BK106" s="479"/>
      <c r="BL106" s="295"/>
      <c r="BM106" s="296"/>
      <c r="BN106" s="296"/>
      <c r="BO106" s="296"/>
      <c r="BP106" s="296"/>
      <c r="BQ106" s="296"/>
      <c r="BR106" s="297"/>
      <c r="BS106" s="298"/>
      <c r="BU106" s="398"/>
      <c r="CE106" s="398"/>
      <c r="CO106" s="398"/>
      <c r="CY106" s="398"/>
    </row>
    <row r="107" spans="1:111" s="215" customFormat="1" ht="27" customHeight="1" thickBot="1" x14ac:dyDescent="0.4">
      <c r="A107" s="390"/>
      <c r="B107" s="390"/>
      <c r="C107" s="390"/>
      <c r="D107" s="390"/>
      <c r="E107" s="390"/>
      <c r="F107" s="390"/>
      <c r="G107" s="390"/>
      <c r="H107" s="390"/>
      <c r="I107" s="390"/>
      <c r="J107" s="390"/>
      <c r="K107" s="390"/>
      <c r="L107" s="390"/>
      <c r="M107" s="390"/>
      <c r="N107" s="390"/>
      <c r="O107" s="390"/>
      <c r="P107" s="390"/>
      <c r="Q107" s="390"/>
      <c r="R107" s="390"/>
      <c r="S107" s="390"/>
      <c r="T107" s="390"/>
      <c r="U107" s="390"/>
      <c r="V107" s="390"/>
      <c r="W107" s="390"/>
      <c r="X107" s="390"/>
      <c r="Y107" s="390"/>
      <c r="Z107" s="390"/>
      <c r="AA107" s="390"/>
      <c r="AB107" s="390"/>
      <c r="AD107" s="390"/>
      <c r="AE107" s="390"/>
      <c r="AF107" s="390"/>
      <c r="AG107" s="390"/>
      <c r="AH107" s="390"/>
      <c r="AI107" s="390"/>
      <c r="AJ107" s="390"/>
      <c r="AK107" s="390"/>
      <c r="AL107" s="390"/>
      <c r="AM107" s="390"/>
      <c r="BI107" s="227"/>
      <c r="BK107" s="479"/>
      <c r="BL107" s="312"/>
      <c r="BM107" s="313"/>
      <c r="BN107" s="313"/>
      <c r="BO107" s="313"/>
      <c r="BP107" s="313"/>
      <c r="BQ107" s="313"/>
      <c r="BR107" s="459"/>
      <c r="BS107" s="298"/>
      <c r="BU107" s="398"/>
      <c r="CE107" s="398"/>
      <c r="CO107" s="398"/>
      <c r="CY107" s="398"/>
    </row>
    <row r="108" spans="1:111" s="215" customFormat="1" ht="27" customHeight="1" thickBot="1" x14ac:dyDescent="0.4">
      <c r="A108" s="350"/>
      <c r="B108" s="256"/>
      <c r="C108" s="256"/>
      <c r="D108" s="256"/>
      <c r="E108" s="256"/>
      <c r="F108" s="256"/>
      <c r="G108" s="390"/>
      <c r="H108" s="390"/>
      <c r="I108" s="390"/>
      <c r="J108" s="390"/>
      <c r="K108" s="350"/>
      <c r="L108" s="256"/>
      <c r="M108" s="256"/>
      <c r="N108" s="256"/>
      <c r="O108" s="256"/>
      <c r="P108" s="256"/>
      <c r="Q108" s="390"/>
      <c r="R108" s="390"/>
      <c r="S108" s="390"/>
      <c r="T108" s="390"/>
      <c r="U108" s="390"/>
      <c r="V108" s="390"/>
      <c r="W108" s="390"/>
      <c r="X108" s="390"/>
      <c r="Y108" s="390"/>
      <c r="Z108" s="390"/>
      <c r="AA108" s="390"/>
      <c r="AB108" s="390"/>
      <c r="AD108" s="390"/>
      <c r="AE108" s="390"/>
      <c r="AF108" s="390"/>
      <c r="AG108" s="390"/>
      <c r="AH108" s="390"/>
      <c r="AI108" s="390"/>
      <c r="AJ108" s="390"/>
      <c r="AK108" s="390"/>
      <c r="AL108" s="390"/>
      <c r="AM108" s="390"/>
      <c r="BI108" s="227"/>
      <c r="BK108" s="460"/>
      <c r="BL108" s="321"/>
      <c r="BM108" s="322"/>
      <c r="BN108" s="322"/>
      <c r="BO108" s="322"/>
      <c r="BP108" s="322"/>
      <c r="BQ108" s="322"/>
      <c r="BR108" s="323"/>
      <c r="BS108" s="324"/>
      <c r="BU108" s="398"/>
      <c r="CE108" s="398"/>
      <c r="CO108" s="398"/>
      <c r="CY108" s="398"/>
    </row>
    <row r="109" spans="1:111" s="215" customFormat="1" ht="27" customHeight="1" x14ac:dyDescent="0.35">
      <c r="A109" s="454"/>
      <c r="B109" s="455"/>
      <c r="C109" s="455"/>
      <c r="D109" s="455"/>
      <c r="E109" s="455"/>
      <c r="F109" s="455"/>
      <c r="G109" s="390"/>
      <c r="H109" s="390"/>
      <c r="I109" s="390"/>
      <c r="J109" s="390"/>
      <c r="K109" s="454"/>
      <c r="L109" s="455"/>
      <c r="M109" s="455"/>
      <c r="N109" s="455"/>
      <c r="O109" s="455"/>
      <c r="P109" s="455"/>
      <c r="Q109" s="390"/>
      <c r="R109" s="390"/>
      <c r="S109" s="390"/>
      <c r="T109" s="390"/>
      <c r="U109" s="390"/>
      <c r="V109" s="390"/>
      <c r="W109" s="390"/>
      <c r="X109" s="390"/>
      <c r="Y109" s="390"/>
      <c r="Z109" s="390"/>
      <c r="AA109" s="390"/>
      <c r="AB109" s="390"/>
      <c r="AD109" s="390"/>
      <c r="AE109" s="390"/>
      <c r="AF109" s="390"/>
      <c r="AG109" s="390"/>
      <c r="AH109" s="390"/>
      <c r="AI109" s="390"/>
      <c r="AJ109" s="390"/>
      <c r="AK109" s="390"/>
      <c r="AL109" s="390"/>
      <c r="AM109" s="390"/>
      <c r="BI109" s="227"/>
      <c r="BK109" s="398"/>
      <c r="BU109" s="398"/>
      <c r="CE109" s="398"/>
      <c r="CO109" s="398"/>
      <c r="CY109" s="398"/>
    </row>
    <row r="110" spans="1:111" s="215" customFormat="1" ht="27" customHeight="1" x14ac:dyDescent="0.35">
      <c r="A110" s="390"/>
      <c r="B110" s="390"/>
      <c r="C110" s="390"/>
      <c r="D110" s="390"/>
      <c r="E110" s="390"/>
      <c r="F110" s="390"/>
      <c r="G110" s="390"/>
      <c r="H110" s="390"/>
      <c r="I110" s="390"/>
      <c r="J110" s="390"/>
      <c r="K110" s="390"/>
      <c r="L110" s="390"/>
      <c r="M110" s="390"/>
      <c r="N110" s="390"/>
      <c r="O110" s="390"/>
      <c r="P110" s="390"/>
      <c r="Q110" s="390"/>
      <c r="R110" s="390"/>
      <c r="S110" s="390"/>
      <c r="T110" s="390"/>
      <c r="U110" s="390"/>
      <c r="V110" s="390"/>
      <c r="W110" s="390"/>
      <c r="X110" s="390"/>
      <c r="Y110" s="390"/>
      <c r="Z110" s="390"/>
      <c r="AA110" s="390"/>
      <c r="AB110" s="390"/>
      <c r="AD110" s="390"/>
      <c r="AE110" s="390"/>
      <c r="AF110" s="390"/>
      <c r="AG110" s="390"/>
      <c r="AH110" s="390"/>
      <c r="AI110" s="390"/>
      <c r="AJ110" s="390"/>
      <c r="AK110" s="390"/>
      <c r="AL110" s="390"/>
      <c r="AM110" s="390"/>
      <c r="BI110" s="227"/>
      <c r="BK110" s="398"/>
      <c r="BU110" s="398"/>
      <c r="CE110" s="398"/>
      <c r="CO110" s="398"/>
      <c r="CY110" s="398"/>
    </row>
    <row r="111" spans="1:111" s="215" customFormat="1" ht="27" customHeight="1" x14ac:dyDescent="0.35">
      <c r="A111" s="390"/>
      <c r="B111" s="390"/>
      <c r="C111" s="390"/>
      <c r="D111" s="390"/>
      <c r="E111" s="390"/>
      <c r="F111" s="390"/>
      <c r="G111" s="390"/>
      <c r="H111" s="390"/>
      <c r="I111" s="390"/>
      <c r="J111" s="390"/>
      <c r="K111" s="390"/>
      <c r="L111" s="390"/>
      <c r="M111" s="390"/>
      <c r="N111" s="390"/>
      <c r="O111" s="390"/>
      <c r="P111" s="390"/>
      <c r="Q111" s="390"/>
      <c r="R111" s="390"/>
      <c r="S111" s="390"/>
      <c r="T111" s="390"/>
      <c r="U111" s="390"/>
      <c r="V111" s="390"/>
      <c r="W111" s="390"/>
      <c r="X111" s="390"/>
      <c r="Y111" s="390"/>
      <c r="Z111" s="390"/>
      <c r="AA111" s="390"/>
      <c r="AB111" s="390"/>
      <c r="AD111" s="390"/>
      <c r="AE111" s="390"/>
      <c r="AF111" s="390"/>
      <c r="AG111" s="390"/>
      <c r="AH111" s="390"/>
      <c r="AI111" s="390"/>
      <c r="AJ111" s="390"/>
      <c r="AK111" s="390"/>
      <c r="AL111" s="390"/>
      <c r="AM111" s="390"/>
      <c r="BI111" s="227"/>
      <c r="BK111" s="398"/>
      <c r="BU111" s="398"/>
      <c r="CE111" s="398"/>
      <c r="CO111" s="398"/>
      <c r="CY111" s="398"/>
    </row>
    <row r="112" spans="1:111" s="215" customFormat="1" ht="27" customHeight="1" x14ac:dyDescent="0.35">
      <c r="A112" s="390"/>
      <c r="B112" s="390"/>
      <c r="C112" s="390"/>
      <c r="D112" s="390"/>
      <c r="E112" s="390"/>
      <c r="F112" s="390"/>
      <c r="G112" s="390"/>
      <c r="H112" s="390"/>
      <c r="I112" s="390"/>
      <c r="J112" s="390"/>
      <c r="K112" s="390"/>
      <c r="L112" s="390"/>
      <c r="M112" s="390"/>
      <c r="N112" s="390"/>
      <c r="O112" s="390"/>
      <c r="P112" s="390"/>
      <c r="Q112" s="390"/>
      <c r="R112" s="390"/>
      <c r="S112" s="390"/>
      <c r="T112" s="390"/>
      <c r="U112" s="390"/>
      <c r="V112" s="390"/>
      <c r="W112" s="390"/>
      <c r="X112" s="390"/>
      <c r="Y112" s="390"/>
      <c r="Z112" s="390"/>
      <c r="AA112" s="390"/>
      <c r="AB112" s="390"/>
      <c r="AD112" s="390"/>
      <c r="AE112" s="390"/>
      <c r="AF112" s="390"/>
      <c r="AG112" s="390"/>
      <c r="AH112" s="390"/>
      <c r="AI112" s="390"/>
      <c r="AJ112" s="390"/>
      <c r="AK112" s="390"/>
      <c r="AL112" s="390"/>
      <c r="AM112" s="390"/>
      <c r="BI112" s="227"/>
      <c r="BK112" s="398"/>
      <c r="BU112" s="398"/>
      <c r="CE112" s="398"/>
      <c r="CO112" s="398"/>
      <c r="CY112" s="398"/>
    </row>
    <row r="113" spans="1:39" s="215" customFormat="1" ht="27" customHeight="1" x14ac:dyDescent="0.35">
      <c r="A113" s="390"/>
      <c r="B113" s="390"/>
      <c r="C113" s="390"/>
      <c r="D113" s="390"/>
      <c r="E113" s="390"/>
      <c r="F113" s="390"/>
      <c r="G113" s="390"/>
      <c r="H113" s="390"/>
      <c r="I113" s="390"/>
      <c r="J113" s="390"/>
      <c r="K113" s="390"/>
      <c r="L113" s="390"/>
      <c r="M113" s="390"/>
      <c r="N113" s="390"/>
      <c r="O113" s="390"/>
      <c r="P113" s="390"/>
      <c r="Q113" s="390"/>
      <c r="R113" s="390"/>
      <c r="S113" s="390"/>
      <c r="T113" s="390"/>
      <c r="U113" s="390"/>
      <c r="V113" s="390"/>
      <c r="W113" s="390"/>
      <c r="X113" s="390"/>
      <c r="Y113" s="390"/>
      <c r="Z113" s="390"/>
      <c r="AA113" s="390"/>
      <c r="AB113" s="390"/>
      <c r="AD113" s="390"/>
      <c r="AE113" s="390"/>
      <c r="AF113" s="390"/>
      <c r="AG113" s="390"/>
      <c r="AH113" s="390"/>
      <c r="AI113" s="390"/>
      <c r="AJ113" s="390"/>
      <c r="AK113" s="390"/>
      <c r="AL113" s="390"/>
      <c r="AM113" s="390"/>
    </row>
    <row r="114" spans="1:39" s="215" customFormat="1" ht="27" customHeight="1" x14ac:dyDescent="0.35">
      <c r="A114" s="390"/>
      <c r="B114" s="390"/>
      <c r="C114" s="390"/>
      <c r="D114" s="390"/>
      <c r="E114" s="390"/>
      <c r="F114" s="390"/>
      <c r="G114" s="390"/>
      <c r="H114" s="390"/>
      <c r="I114" s="390"/>
      <c r="J114" s="390"/>
      <c r="K114" s="390"/>
      <c r="L114" s="390"/>
      <c r="M114" s="390"/>
      <c r="N114" s="390"/>
      <c r="O114" s="390"/>
      <c r="P114" s="390"/>
      <c r="Q114" s="390"/>
      <c r="R114" s="390"/>
      <c r="S114" s="390"/>
      <c r="T114" s="390"/>
      <c r="U114" s="390"/>
      <c r="V114" s="390"/>
      <c r="W114" s="390"/>
      <c r="X114" s="390"/>
      <c r="Y114" s="390"/>
      <c r="Z114" s="390"/>
      <c r="AA114" s="390"/>
      <c r="AB114" s="390"/>
      <c r="AD114" s="390"/>
      <c r="AE114" s="390"/>
      <c r="AF114" s="390"/>
      <c r="AG114" s="390"/>
      <c r="AH114" s="390"/>
      <c r="AI114" s="390"/>
      <c r="AJ114" s="390"/>
      <c r="AK114" s="390"/>
      <c r="AL114" s="390"/>
      <c r="AM114" s="390"/>
    </row>
    <row r="115" spans="1:39" s="215" customFormat="1" ht="27" customHeight="1" x14ac:dyDescent="0.35">
      <c r="A115" s="390"/>
      <c r="B115" s="390"/>
      <c r="C115" s="390"/>
      <c r="D115" s="390"/>
      <c r="E115" s="390"/>
      <c r="F115" s="390"/>
      <c r="G115" s="390"/>
      <c r="H115" s="390"/>
      <c r="I115" s="390"/>
      <c r="J115" s="390"/>
      <c r="K115" s="390"/>
      <c r="L115" s="390"/>
      <c r="M115" s="390"/>
      <c r="N115" s="390"/>
      <c r="O115" s="390"/>
      <c r="P115" s="390"/>
      <c r="Q115" s="390"/>
      <c r="R115" s="390"/>
      <c r="S115" s="390"/>
      <c r="T115" s="390"/>
      <c r="U115" s="390"/>
      <c r="V115" s="390"/>
      <c r="W115" s="390"/>
      <c r="X115" s="390"/>
      <c r="Y115" s="390"/>
      <c r="Z115" s="390"/>
      <c r="AA115" s="390"/>
      <c r="AB115" s="390"/>
      <c r="AD115" s="390"/>
      <c r="AE115" s="390"/>
      <c r="AF115" s="390"/>
      <c r="AG115" s="390"/>
      <c r="AH115" s="390"/>
      <c r="AI115" s="390"/>
      <c r="AJ115" s="390"/>
      <c r="AK115" s="390"/>
      <c r="AL115" s="390"/>
      <c r="AM115" s="390"/>
    </row>
    <row r="116" spans="1:39" s="215" customFormat="1" ht="27" customHeight="1" x14ac:dyDescent="0.35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</row>
    <row r="117" spans="1:39" s="215" customFormat="1" ht="27" customHeight="1" x14ac:dyDescent="0.35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485"/>
      <c r="L117" s="485"/>
      <c r="M117" s="485"/>
      <c r="N117" s="485"/>
      <c r="O117" s="485"/>
      <c r="P117" s="485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</row>
    <row r="118" spans="1:39" s="215" customFormat="1" ht="27" customHeight="1" x14ac:dyDescent="0.35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486"/>
      <c r="L118" s="486"/>
      <c r="M118" s="486"/>
      <c r="N118" s="486"/>
      <c r="O118" s="486"/>
      <c r="P118" s="486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</row>
    <row r="119" spans="1:39" s="215" customFormat="1" ht="27" customHeight="1" x14ac:dyDescent="0.35">
      <c r="A119" s="390"/>
      <c r="B119" s="390"/>
      <c r="C119" s="390"/>
      <c r="D119" s="390"/>
      <c r="E119" s="390"/>
      <c r="F119" s="390"/>
      <c r="G119" s="390"/>
      <c r="H119" s="390"/>
      <c r="I119" s="390"/>
      <c r="J119" s="390"/>
      <c r="K119" s="486"/>
      <c r="L119" s="486"/>
      <c r="M119" s="486"/>
      <c r="N119" s="486"/>
      <c r="O119" s="390"/>
      <c r="P119" s="390"/>
      <c r="Q119" s="390"/>
      <c r="R119" s="390"/>
      <c r="S119" s="390"/>
      <c r="T119" s="390"/>
      <c r="U119" s="390"/>
      <c r="V119" s="390"/>
      <c r="W119" s="390"/>
      <c r="X119" s="390"/>
      <c r="Y119" s="390"/>
      <c r="Z119" s="390"/>
      <c r="AA119" s="390"/>
      <c r="AB119" s="390"/>
      <c r="AD119" s="390"/>
      <c r="AE119" s="390"/>
      <c r="AF119" s="390"/>
      <c r="AG119" s="390"/>
      <c r="AH119" s="390"/>
      <c r="AI119" s="390"/>
      <c r="AJ119" s="390"/>
      <c r="AK119" s="390"/>
      <c r="AL119" s="390"/>
      <c r="AM119" s="390"/>
    </row>
    <row r="120" spans="1:39" s="215" customFormat="1" ht="27" customHeight="1" x14ac:dyDescent="0.35">
      <c r="A120" s="390"/>
      <c r="B120" s="390"/>
      <c r="C120" s="390"/>
      <c r="D120" s="390"/>
      <c r="E120" s="390"/>
      <c r="F120" s="390"/>
      <c r="G120" s="390"/>
      <c r="H120" s="390"/>
      <c r="I120" s="390"/>
      <c r="J120" s="390"/>
      <c r="K120" s="487"/>
      <c r="L120" s="488"/>
      <c r="M120" s="488"/>
      <c r="N120" s="489"/>
      <c r="O120" s="488"/>
      <c r="P120" s="488"/>
      <c r="Q120" s="390"/>
      <c r="R120" s="390"/>
      <c r="S120" s="390"/>
      <c r="T120" s="390"/>
      <c r="U120" s="390"/>
      <c r="V120" s="390"/>
      <c r="W120" s="390"/>
      <c r="X120" s="390"/>
      <c r="Y120" s="390"/>
      <c r="Z120" s="390"/>
      <c r="AA120" s="390"/>
      <c r="AB120" s="390"/>
      <c r="AD120" s="390"/>
      <c r="AE120" s="390"/>
      <c r="AF120" s="390"/>
      <c r="AG120" s="390"/>
      <c r="AH120" s="390"/>
      <c r="AI120" s="390"/>
      <c r="AJ120" s="390"/>
      <c r="AK120" s="390"/>
      <c r="AL120" s="390"/>
      <c r="AM120" s="390"/>
    </row>
    <row r="121" spans="1:39" s="215" customFormat="1" ht="27" customHeight="1" x14ac:dyDescent="0.35">
      <c r="A121" s="390"/>
      <c r="B121" s="390"/>
      <c r="C121" s="390"/>
      <c r="D121" s="390"/>
      <c r="E121" s="390"/>
      <c r="F121" s="390"/>
      <c r="G121" s="390"/>
      <c r="H121" s="390"/>
      <c r="I121" s="390"/>
      <c r="J121" s="390"/>
      <c r="K121" s="487"/>
      <c r="L121" s="488"/>
      <c r="M121" s="488"/>
      <c r="N121" s="489"/>
      <c r="O121" s="488"/>
      <c r="P121" s="488"/>
      <c r="Q121" s="390"/>
      <c r="R121" s="390"/>
      <c r="S121" s="390"/>
      <c r="T121" s="390"/>
      <c r="U121" s="390"/>
      <c r="V121" s="390"/>
      <c r="W121" s="390"/>
      <c r="X121" s="390"/>
      <c r="Y121" s="390"/>
      <c r="Z121" s="390"/>
      <c r="AA121" s="390"/>
      <c r="AB121" s="390"/>
      <c r="AD121" s="390"/>
      <c r="AE121" s="390"/>
      <c r="AF121" s="390"/>
      <c r="AG121" s="390"/>
      <c r="AH121" s="390"/>
      <c r="AI121" s="390"/>
      <c r="AJ121" s="390"/>
      <c r="AK121" s="390"/>
      <c r="AL121" s="390"/>
      <c r="AM121" s="390"/>
    </row>
    <row r="122" spans="1:39" s="215" customFormat="1" ht="27" customHeight="1" x14ac:dyDescent="0.35">
      <c r="A122" s="390"/>
      <c r="B122" s="390"/>
      <c r="C122" s="390"/>
      <c r="D122" s="390"/>
      <c r="E122" s="390"/>
      <c r="F122" s="390"/>
      <c r="G122" s="390"/>
      <c r="H122" s="390"/>
      <c r="I122" s="390"/>
      <c r="J122" s="390"/>
      <c r="K122" s="487"/>
      <c r="L122" s="488"/>
      <c r="M122" s="488"/>
      <c r="N122" s="489"/>
      <c r="O122" s="488"/>
      <c r="P122" s="488"/>
      <c r="Q122" s="390"/>
      <c r="R122" s="390"/>
      <c r="S122" s="390"/>
      <c r="T122" s="390"/>
      <c r="U122" s="390"/>
      <c r="V122" s="390"/>
      <c r="W122" s="390"/>
      <c r="X122" s="390"/>
      <c r="Y122" s="390"/>
      <c r="Z122" s="390"/>
      <c r="AA122" s="390"/>
      <c r="AB122" s="390"/>
      <c r="AD122" s="390"/>
      <c r="AE122" s="390"/>
      <c r="AF122" s="390"/>
      <c r="AG122" s="390"/>
      <c r="AH122" s="390"/>
      <c r="AI122" s="390"/>
      <c r="AJ122" s="390"/>
      <c r="AK122" s="390"/>
      <c r="AL122" s="390"/>
      <c r="AM122" s="390"/>
    </row>
    <row r="123" spans="1:39" s="215" customFormat="1" ht="27" customHeight="1" x14ac:dyDescent="0.35">
      <c r="A123" s="390"/>
      <c r="B123" s="390"/>
      <c r="C123" s="390"/>
      <c r="D123" s="390"/>
      <c r="E123" s="390"/>
      <c r="F123" s="390"/>
      <c r="G123" s="390"/>
      <c r="H123" s="390"/>
      <c r="I123" s="390"/>
      <c r="J123" s="390"/>
      <c r="K123" s="487"/>
      <c r="L123" s="488"/>
      <c r="M123" s="488"/>
      <c r="N123" s="489"/>
      <c r="O123" s="488"/>
      <c r="P123" s="488"/>
      <c r="Q123" s="390"/>
      <c r="R123" s="390"/>
      <c r="S123" s="390"/>
      <c r="T123" s="390"/>
      <c r="U123" s="390"/>
      <c r="V123" s="390"/>
      <c r="W123" s="390"/>
      <c r="X123" s="390"/>
      <c r="Y123" s="390"/>
      <c r="Z123" s="390"/>
      <c r="AA123" s="390"/>
      <c r="AB123" s="390"/>
      <c r="AD123" s="390"/>
      <c r="AE123" s="390"/>
      <c r="AF123" s="390"/>
      <c r="AG123" s="390"/>
      <c r="AH123" s="390"/>
      <c r="AI123" s="390"/>
      <c r="AJ123" s="390"/>
      <c r="AK123" s="390"/>
      <c r="AL123" s="390"/>
      <c r="AM123" s="390"/>
    </row>
    <row r="124" spans="1:39" s="215" customFormat="1" ht="27" customHeight="1" x14ac:dyDescent="0.35">
      <c r="A124" s="390"/>
      <c r="B124" s="390"/>
      <c r="C124" s="390"/>
      <c r="D124" s="390"/>
      <c r="E124" s="390"/>
      <c r="F124" s="390"/>
      <c r="G124" s="390"/>
      <c r="H124" s="390"/>
      <c r="I124" s="390"/>
      <c r="J124" s="390"/>
      <c r="K124" s="487"/>
      <c r="L124" s="488"/>
      <c r="M124" s="488"/>
      <c r="N124" s="489"/>
      <c r="O124" s="488"/>
      <c r="P124" s="488"/>
      <c r="Q124" s="390"/>
      <c r="R124" s="390"/>
      <c r="S124" s="390"/>
      <c r="T124" s="390"/>
      <c r="U124" s="390"/>
      <c r="V124" s="390"/>
      <c r="W124" s="390"/>
      <c r="X124" s="390"/>
      <c r="Y124" s="390"/>
      <c r="Z124" s="390"/>
      <c r="AA124" s="390"/>
      <c r="AB124" s="390"/>
      <c r="AD124" s="390"/>
      <c r="AE124" s="390"/>
      <c r="AF124" s="390"/>
      <c r="AG124" s="390"/>
      <c r="AH124" s="390"/>
      <c r="AI124" s="390"/>
      <c r="AJ124" s="390"/>
      <c r="AK124" s="390"/>
      <c r="AL124" s="390"/>
      <c r="AM124" s="390"/>
    </row>
    <row r="125" spans="1:39" s="215" customFormat="1" ht="27" customHeight="1" x14ac:dyDescent="0.35">
      <c r="A125" s="390"/>
      <c r="B125" s="390"/>
      <c r="C125" s="390"/>
      <c r="D125" s="390"/>
      <c r="E125" s="390"/>
      <c r="F125" s="390"/>
      <c r="G125" s="390"/>
      <c r="H125" s="390"/>
      <c r="I125" s="390"/>
      <c r="J125" s="390"/>
      <c r="K125" s="490"/>
      <c r="L125" s="490"/>
      <c r="M125" s="490"/>
      <c r="N125" s="490"/>
      <c r="O125" s="490"/>
      <c r="P125" s="490"/>
      <c r="Q125" s="390"/>
      <c r="R125" s="390"/>
      <c r="S125" s="390"/>
      <c r="T125" s="390"/>
      <c r="U125" s="390"/>
      <c r="V125" s="390"/>
      <c r="W125" s="390"/>
      <c r="X125" s="390"/>
      <c r="Y125" s="390"/>
      <c r="Z125" s="390"/>
      <c r="AA125" s="390"/>
      <c r="AB125" s="390"/>
      <c r="AD125" s="390"/>
      <c r="AE125" s="390"/>
      <c r="AF125" s="390"/>
      <c r="AG125" s="390"/>
      <c r="AH125" s="390"/>
      <c r="AI125" s="390"/>
      <c r="AJ125" s="390"/>
      <c r="AK125" s="390"/>
      <c r="AL125" s="390"/>
      <c r="AM125" s="390"/>
    </row>
    <row r="126" spans="1:39" s="215" customFormat="1" ht="27" customHeight="1" x14ac:dyDescent="0.35">
      <c r="A126" s="390"/>
      <c r="B126" s="390"/>
      <c r="C126" s="390"/>
      <c r="D126" s="390"/>
      <c r="E126" s="390"/>
      <c r="F126" s="390"/>
      <c r="G126" s="390"/>
      <c r="H126" s="390"/>
      <c r="I126" s="390"/>
      <c r="J126" s="390"/>
      <c r="K126" s="490"/>
      <c r="L126" s="491"/>
      <c r="M126" s="491"/>
      <c r="N126" s="491"/>
      <c r="O126" s="491"/>
      <c r="P126" s="491"/>
      <c r="Q126" s="390"/>
      <c r="R126" s="390"/>
      <c r="S126" s="390"/>
      <c r="T126" s="390"/>
      <c r="U126" s="390"/>
      <c r="V126" s="390"/>
      <c r="W126" s="390"/>
      <c r="X126" s="390"/>
      <c r="Y126" s="390"/>
      <c r="Z126" s="390"/>
      <c r="AA126" s="390"/>
      <c r="AB126" s="390"/>
      <c r="AD126" s="390"/>
      <c r="AE126" s="390"/>
      <c r="AF126" s="390"/>
      <c r="AG126" s="390"/>
      <c r="AH126" s="390"/>
      <c r="AI126" s="390"/>
      <c r="AJ126" s="390"/>
      <c r="AK126" s="390"/>
      <c r="AL126" s="390"/>
      <c r="AM126" s="390"/>
    </row>
    <row r="127" spans="1:39" s="215" customFormat="1" ht="27" customHeight="1" x14ac:dyDescent="0.35">
      <c r="A127" s="390"/>
      <c r="B127" s="390"/>
      <c r="C127" s="390"/>
      <c r="D127" s="390"/>
      <c r="E127" s="390"/>
      <c r="F127" s="390"/>
      <c r="G127" s="390"/>
      <c r="H127" s="390"/>
      <c r="I127" s="390"/>
      <c r="J127" s="390"/>
      <c r="K127" s="490"/>
      <c r="L127" s="490"/>
      <c r="M127" s="490"/>
      <c r="N127" s="490"/>
      <c r="O127" s="490"/>
      <c r="P127" s="490"/>
      <c r="Q127" s="390"/>
      <c r="R127" s="390"/>
      <c r="S127" s="390"/>
      <c r="T127" s="390"/>
      <c r="U127" s="390"/>
      <c r="V127" s="390"/>
      <c r="W127" s="390"/>
      <c r="X127" s="390"/>
      <c r="Y127" s="390"/>
      <c r="Z127" s="390"/>
      <c r="AA127" s="390"/>
      <c r="AB127" s="390"/>
      <c r="AD127" s="390"/>
      <c r="AE127" s="390"/>
      <c r="AF127" s="390"/>
      <c r="AG127" s="390"/>
      <c r="AH127" s="390"/>
      <c r="AI127" s="390"/>
      <c r="AJ127" s="390"/>
      <c r="AK127" s="390"/>
      <c r="AL127" s="390"/>
      <c r="AM127" s="390"/>
    </row>
    <row r="128" spans="1:39" s="215" customFormat="1" ht="27" customHeight="1" x14ac:dyDescent="0.35">
      <c r="A128" s="390"/>
      <c r="B128" s="390"/>
      <c r="C128" s="390"/>
      <c r="D128" s="390"/>
      <c r="E128" s="390"/>
      <c r="F128" s="390"/>
      <c r="G128" s="390"/>
      <c r="H128" s="390"/>
      <c r="I128" s="390"/>
      <c r="J128" s="390"/>
      <c r="K128" s="490"/>
      <c r="L128" s="490"/>
      <c r="M128" s="490"/>
      <c r="N128" s="490"/>
      <c r="O128" s="490"/>
      <c r="P128" s="490"/>
      <c r="Q128" s="390"/>
      <c r="R128" s="390"/>
      <c r="S128" s="390"/>
      <c r="T128" s="390"/>
      <c r="U128" s="390"/>
      <c r="V128" s="390"/>
      <c r="W128" s="390"/>
      <c r="X128" s="390"/>
      <c r="Y128" s="390"/>
      <c r="Z128" s="390"/>
      <c r="AA128" s="390"/>
      <c r="AB128" s="390"/>
      <c r="AD128" s="390"/>
      <c r="AE128" s="390"/>
      <c r="AF128" s="390"/>
      <c r="AG128" s="390"/>
      <c r="AH128" s="390"/>
      <c r="AI128" s="390"/>
      <c r="AJ128" s="390"/>
      <c r="AK128" s="390"/>
      <c r="AL128" s="390"/>
      <c r="AM128" s="390"/>
    </row>
    <row r="129" spans="1:39" s="215" customFormat="1" ht="27" customHeight="1" x14ac:dyDescent="0.35">
      <c r="A129" s="390"/>
      <c r="B129" s="390"/>
      <c r="C129" s="390"/>
      <c r="D129" s="390"/>
      <c r="E129" s="390"/>
      <c r="F129" s="390"/>
      <c r="G129" s="390"/>
      <c r="H129" s="390"/>
      <c r="I129" s="390"/>
      <c r="J129" s="390"/>
      <c r="K129" s="490"/>
      <c r="L129" s="491"/>
      <c r="M129" s="491"/>
      <c r="N129" s="491"/>
      <c r="O129" s="491"/>
      <c r="P129" s="491"/>
      <c r="Q129" s="390"/>
      <c r="R129" s="390"/>
      <c r="S129" s="390"/>
      <c r="T129" s="390"/>
      <c r="U129" s="390"/>
      <c r="V129" s="390"/>
      <c r="W129" s="390"/>
      <c r="X129" s="390"/>
      <c r="Y129" s="390"/>
      <c r="Z129" s="390"/>
      <c r="AA129" s="390"/>
      <c r="AB129" s="390"/>
      <c r="AD129" s="390"/>
      <c r="AE129" s="390"/>
      <c r="AF129" s="390"/>
      <c r="AG129" s="390"/>
      <c r="AH129" s="390"/>
      <c r="AI129" s="390"/>
      <c r="AJ129" s="390"/>
      <c r="AK129" s="390"/>
      <c r="AL129" s="390"/>
      <c r="AM129" s="390"/>
    </row>
    <row r="130" spans="1:39" s="215" customFormat="1" ht="27" customHeight="1" x14ac:dyDescent="0.35">
      <c r="A130" s="390"/>
      <c r="B130" s="390"/>
      <c r="C130" s="390"/>
      <c r="D130" s="390"/>
      <c r="E130" s="390"/>
      <c r="F130" s="390"/>
      <c r="G130" s="390"/>
      <c r="H130" s="390"/>
      <c r="I130" s="390"/>
      <c r="J130" s="390"/>
      <c r="K130" s="390"/>
      <c r="L130" s="492"/>
      <c r="M130" s="492"/>
      <c r="N130" s="492"/>
      <c r="O130" s="492"/>
      <c r="P130" s="492"/>
      <c r="Q130" s="390"/>
      <c r="R130" s="390"/>
      <c r="S130" s="390"/>
      <c r="T130" s="390"/>
      <c r="U130" s="390"/>
      <c r="V130" s="390"/>
      <c r="W130" s="390"/>
      <c r="X130" s="390"/>
      <c r="Y130" s="390"/>
      <c r="Z130" s="390"/>
      <c r="AA130" s="390"/>
      <c r="AB130" s="390"/>
      <c r="AD130" s="390"/>
      <c r="AE130" s="390"/>
      <c r="AF130" s="390"/>
      <c r="AG130" s="390"/>
      <c r="AH130" s="390"/>
      <c r="AI130" s="390"/>
      <c r="AJ130" s="390"/>
      <c r="AK130" s="390"/>
      <c r="AL130" s="390"/>
      <c r="AM130" s="390"/>
    </row>
    <row r="131" spans="1:39" s="215" customFormat="1" ht="27" customHeight="1" x14ac:dyDescent="0.35">
      <c r="A131" s="390"/>
      <c r="B131" s="390"/>
      <c r="C131" s="390"/>
      <c r="D131" s="390"/>
      <c r="E131" s="390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  <c r="X131" s="390"/>
      <c r="Y131" s="390"/>
      <c r="Z131" s="390"/>
      <c r="AA131" s="390"/>
      <c r="AB131" s="390"/>
      <c r="AD131" s="390"/>
      <c r="AE131" s="390"/>
      <c r="AF131" s="390"/>
      <c r="AG131" s="390"/>
      <c r="AH131" s="390"/>
      <c r="AI131" s="390"/>
      <c r="AJ131" s="390"/>
      <c r="AK131" s="390"/>
      <c r="AL131" s="390"/>
      <c r="AM131" s="390"/>
    </row>
    <row r="132" spans="1:39" s="215" customFormat="1" ht="27" customHeight="1" x14ac:dyDescent="0.35">
      <c r="A132" s="390"/>
      <c r="B132" s="390"/>
      <c r="C132" s="390"/>
      <c r="D132" s="390"/>
      <c r="E132" s="390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  <c r="X132" s="390"/>
      <c r="Y132" s="390"/>
      <c r="Z132" s="390"/>
      <c r="AA132" s="390"/>
      <c r="AB132" s="390"/>
      <c r="AD132" s="390"/>
      <c r="AE132" s="390"/>
      <c r="AF132" s="390"/>
      <c r="AG132" s="390"/>
      <c r="AH132" s="390"/>
      <c r="AI132" s="390"/>
      <c r="AJ132" s="390"/>
      <c r="AK132" s="390"/>
      <c r="AL132" s="390"/>
      <c r="AM132" s="390"/>
    </row>
    <row r="133" spans="1:39" s="215" customFormat="1" ht="27" customHeight="1" x14ac:dyDescent="0.35">
      <c r="A133" s="390"/>
      <c r="B133" s="390"/>
      <c r="C133" s="390"/>
      <c r="D133" s="390"/>
      <c r="E133" s="390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  <c r="X133" s="390"/>
      <c r="Y133" s="390"/>
      <c r="Z133" s="390"/>
      <c r="AA133" s="390"/>
      <c r="AB133" s="390"/>
      <c r="AD133" s="390"/>
      <c r="AE133" s="390"/>
      <c r="AF133" s="390"/>
      <c r="AG133" s="390"/>
      <c r="AH133" s="390"/>
      <c r="AI133" s="390"/>
      <c r="AJ133" s="390"/>
      <c r="AK133" s="390"/>
      <c r="AL133" s="390"/>
      <c r="AM133" s="390"/>
    </row>
    <row r="134" spans="1:39" s="215" customFormat="1" ht="27" customHeight="1" x14ac:dyDescent="0.35">
      <c r="A134" s="390"/>
      <c r="B134" s="390"/>
      <c r="C134" s="390"/>
      <c r="D134" s="390"/>
      <c r="E134" s="390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  <c r="X134" s="390"/>
      <c r="Y134" s="390"/>
      <c r="Z134" s="390"/>
      <c r="AA134" s="390"/>
      <c r="AB134" s="390"/>
      <c r="AD134" s="390"/>
      <c r="AE134" s="390"/>
      <c r="AF134" s="390"/>
      <c r="AG134" s="390"/>
      <c r="AH134" s="390"/>
      <c r="AI134" s="390"/>
      <c r="AJ134" s="390"/>
      <c r="AK134" s="390"/>
      <c r="AL134" s="390"/>
      <c r="AM134" s="390"/>
    </row>
    <row r="135" spans="1:39" s="215" customFormat="1" ht="27" customHeight="1" x14ac:dyDescent="0.35">
      <c r="A135" s="390"/>
      <c r="B135" s="390"/>
      <c r="C135" s="390"/>
      <c r="D135" s="390"/>
      <c r="E135" s="390"/>
      <c r="F135" s="390"/>
      <c r="G135" s="390"/>
      <c r="H135" s="390"/>
      <c r="I135" s="390"/>
      <c r="J135" s="390"/>
      <c r="K135" s="490"/>
      <c r="L135" s="490"/>
      <c r="M135" s="490"/>
      <c r="N135" s="490"/>
      <c r="O135" s="490"/>
      <c r="P135" s="490"/>
      <c r="Q135" s="390"/>
      <c r="R135" s="390"/>
      <c r="S135" s="390"/>
      <c r="T135" s="390"/>
      <c r="U135" s="390"/>
      <c r="V135" s="390"/>
      <c r="W135" s="390"/>
      <c r="X135" s="390"/>
      <c r="Y135" s="390"/>
      <c r="Z135" s="390"/>
      <c r="AA135" s="390"/>
      <c r="AB135" s="390"/>
      <c r="AD135" s="390"/>
      <c r="AE135" s="390"/>
      <c r="AF135" s="390"/>
      <c r="AG135" s="390"/>
      <c r="AH135" s="390"/>
      <c r="AI135" s="390"/>
      <c r="AJ135" s="390"/>
      <c r="AK135" s="390"/>
      <c r="AL135" s="390"/>
      <c r="AM135" s="390"/>
    </row>
    <row r="136" spans="1:39" s="215" customFormat="1" ht="27" customHeight="1" x14ac:dyDescent="0.35">
      <c r="A136" s="390"/>
      <c r="B136" s="390"/>
      <c r="C136" s="390"/>
      <c r="D136" s="390"/>
      <c r="E136" s="390"/>
      <c r="F136" s="390"/>
      <c r="G136" s="390"/>
      <c r="H136" s="390"/>
      <c r="I136" s="390"/>
      <c r="J136" s="390"/>
      <c r="K136" s="490"/>
      <c r="L136" s="490"/>
      <c r="M136" s="490"/>
      <c r="N136" s="490"/>
      <c r="O136" s="490"/>
      <c r="P136" s="490"/>
      <c r="Q136" s="390"/>
      <c r="R136" s="390"/>
      <c r="S136" s="390"/>
      <c r="T136" s="390"/>
      <c r="U136" s="390"/>
      <c r="V136" s="390"/>
      <c r="W136" s="390"/>
      <c r="X136" s="390"/>
      <c r="Y136" s="390"/>
      <c r="Z136" s="390"/>
      <c r="AA136" s="390"/>
      <c r="AB136" s="390"/>
      <c r="AD136" s="390"/>
      <c r="AE136" s="390"/>
      <c r="AF136" s="390"/>
      <c r="AG136" s="390"/>
      <c r="AH136" s="390"/>
      <c r="AI136" s="390"/>
      <c r="AJ136" s="390"/>
      <c r="AK136" s="390"/>
      <c r="AL136" s="390"/>
      <c r="AM136" s="390"/>
    </row>
    <row r="137" spans="1:39" s="215" customFormat="1" ht="27" customHeight="1" x14ac:dyDescent="0.35">
      <c r="A137" s="390"/>
      <c r="B137" s="390"/>
      <c r="C137" s="390"/>
      <c r="D137" s="390"/>
      <c r="E137" s="390"/>
      <c r="F137" s="390"/>
      <c r="G137" s="390"/>
      <c r="H137" s="390"/>
      <c r="I137" s="390"/>
      <c r="J137" s="390"/>
      <c r="K137" s="490"/>
      <c r="L137" s="490"/>
      <c r="M137" s="490"/>
      <c r="N137" s="490"/>
      <c r="O137" s="490"/>
      <c r="P137" s="490"/>
      <c r="Q137" s="390"/>
      <c r="R137" s="390"/>
      <c r="S137" s="390"/>
      <c r="T137" s="390"/>
      <c r="U137" s="390"/>
      <c r="V137" s="390"/>
      <c r="W137" s="390"/>
      <c r="X137" s="390"/>
      <c r="Y137" s="390"/>
      <c r="Z137" s="390"/>
      <c r="AA137" s="390"/>
      <c r="AB137" s="390"/>
      <c r="AD137" s="390"/>
      <c r="AE137" s="390"/>
      <c r="AF137" s="390"/>
      <c r="AG137" s="390"/>
      <c r="AH137" s="390"/>
      <c r="AI137" s="390"/>
      <c r="AJ137" s="390"/>
      <c r="AK137" s="390"/>
      <c r="AL137" s="390"/>
      <c r="AM137" s="390"/>
    </row>
    <row r="138" spans="1:39" s="215" customFormat="1" ht="27" customHeight="1" x14ac:dyDescent="0.35">
      <c r="A138" s="390"/>
      <c r="B138" s="390"/>
      <c r="C138" s="390"/>
      <c r="D138" s="390"/>
      <c r="E138" s="390"/>
      <c r="F138" s="390"/>
      <c r="G138" s="390"/>
      <c r="H138" s="390"/>
      <c r="I138" s="390"/>
      <c r="J138" s="390"/>
      <c r="K138" s="490"/>
      <c r="L138" s="490"/>
      <c r="M138" s="490"/>
      <c r="N138" s="490"/>
      <c r="O138" s="490"/>
      <c r="P138" s="490"/>
      <c r="Q138" s="390"/>
      <c r="R138" s="390"/>
      <c r="S138" s="390"/>
      <c r="T138" s="390"/>
      <c r="U138" s="390"/>
      <c r="V138" s="390"/>
      <c r="W138" s="390"/>
      <c r="X138" s="390"/>
      <c r="Y138" s="390"/>
      <c r="Z138" s="390"/>
      <c r="AA138" s="390"/>
      <c r="AB138" s="390"/>
      <c r="AD138" s="390"/>
      <c r="AE138" s="390"/>
      <c r="AF138" s="390"/>
      <c r="AG138" s="390"/>
      <c r="AH138" s="390"/>
      <c r="AI138" s="390"/>
      <c r="AJ138" s="390"/>
      <c r="AK138" s="390"/>
      <c r="AL138" s="390"/>
      <c r="AM138" s="390"/>
    </row>
    <row r="139" spans="1:39" s="215" customFormat="1" ht="27" customHeight="1" x14ac:dyDescent="0.35">
      <c r="A139" s="390"/>
      <c r="B139" s="390"/>
      <c r="C139" s="390"/>
      <c r="D139" s="390"/>
      <c r="E139" s="390"/>
      <c r="F139" s="390"/>
      <c r="G139" s="390"/>
      <c r="H139" s="390"/>
      <c r="I139" s="390"/>
      <c r="J139" s="390"/>
      <c r="K139" s="490"/>
      <c r="L139" s="490"/>
      <c r="M139" s="490"/>
      <c r="N139" s="490"/>
      <c r="O139" s="490"/>
      <c r="P139" s="490"/>
      <c r="Q139" s="390"/>
      <c r="R139" s="390"/>
      <c r="S139" s="390"/>
      <c r="T139" s="390"/>
      <c r="U139" s="390"/>
      <c r="V139" s="390"/>
      <c r="W139" s="390"/>
      <c r="X139" s="390"/>
      <c r="Y139" s="390"/>
      <c r="Z139" s="390"/>
      <c r="AA139" s="390"/>
      <c r="AB139" s="390"/>
      <c r="AD139" s="390"/>
      <c r="AE139" s="390"/>
      <c r="AF139" s="390"/>
      <c r="AG139" s="390"/>
      <c r="AH139" s="390"/>
      <c r="AI139" s="390"/>
      <c r="AJ139" s="390"/>
      <c r="AK139" s="390"/>
      <c r="AL139" s="390"/>
      <c r="AM139" s="390"/>
    </row>
    <row r="140" spans="1:39" s="215" customFormat="1" ht="27" customHeight="1" x14ac:dyDescent="0.35">
      <c r="A140" s="390"/>
      <c r="B140" s="390"/>
      <c r="C140" s="390"/>
      <c r="D140" s="390"/>
      <c r="E140" s="390"/>
      <c r="F140" s="390"/>
      <c r="G140" s="390"/>
      <c r="H140" s="390"/>
      <c r="I140" s="390"/>
      <c r="J140" s="390"/>
      <c r="K140" s="490"/>
      <c r="L140" s="490"/>
      <c r="M140" s="490"/>
      <c r="N140" s="490"/>
      <c r="O140" s="490"/>
      <c r="P140" s="490"/>
      <c r="Q140" s="390"/>
      <c r="R140" s="390"/>
      <c r="S140" s="390"/>
      <c r="T140" s="390"/>
      <c r="U140" s="390"/>
      <c r="V140" s="390"/>
      <c r="W140" s="390"/>
      <c r="X140" s="390"/>
      <c r="Y140" s="390"/>
      <c r="Z140" s="390"/>
      <c r="AA140" s="390"/>
      <c r="AB140" s="390"/>
      <c r="AD140" s="390"/>
      <c r="AE140" s="390"/>
      <c r="AF140" s="390"/>
      <c r="AG140" s="390"/>
      <c r="AH140" s="390"/>
      <c r="AI140" s="390"/>
      <c r="AJ140" s="390"/>
      <c r="AK140" s="390"/>
      <c r="AL140" s="390"/>
      <c r="AM140" s="390"/>
    </row>
    <row r="141" spans="1:39" s="215" customFormat="1" ht="27" customHeight="1" x14ac:dyDescent="0.35">
      <c r="A141" s="390"/>
      <c r="B141" s="390"/>
      <c r="C141" s="390"/>
      <c r="D141" s="390"/>
      <c r="E141" s="390"/>
      <c r="F141" s="390"/>
      <c r="G141" s="390"/>
      <c r="H141" s="390"/>
      <c r="I141" s="390"/>
      <c r="J141" s="390"/>
      <c r="K141" s="490"/>
      <c r="L141" s="490"/>
      <c r="M141" s="490"/>
      <c r="N141" s="490"/>
      <c r="O141" s="490"/>
      <c r="P141" s="490"/>
      <c r="Q141" s="390"/>
      <c r="R141" s="390"/>
      <c r="S141" s="390"/>
      <c r="T141" s="390"/>
      <c r="U141" s="390"/>
      <c r="V141" s="390"/>
      <c r="W141" s="390"/>
      <c r="X141" s="390"/>
      <c r="Y141" s="390"/>
      <c r="Z141" s="390"/>
      <c r="AA141" s="390"/>
      <c r="AB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</row>
    <row r="142" spans="1:39" s="215" customFormat="1" ht="27" customHeight="1" x14ac:dyDescent="0.35">
      <c r="A142" s="390"/>
      <c r="B142" s="390"/>
      <c r="C142" s="390"/>
      <c r="D142" s="390"/>
      <c r="E142" s="390"/>
      <c r="F142" s="390"/>
      <c r="G142" s="390"/>
      <c r="H142" s="390"/>
      <c r="I142" s="390"/>
      <c r="J142" s="390"/>
      <c r="K142" s="490"/>
      <c r="L142" s="490"/>
      <c r="M142" s="490"/>
      <c r="N142" s="490"/>
      <c r="O142" s="490"/>
      <c r="P142" s="490"/>
      <c r="Q142" s="390"/>
      <c r="R142" s="390"/>
      <c r="S142" s="390"/>
      <c r="T142" s="390"/>
      <c r="U142" s="390"/>
      <c r="V142" s="390"/>
      <c r="W142" s="390"/>
      <c r="X142" s="390"/>
      <c r="Y142" s="390"/>
      <c r="Z142" s="390"/>
      <c r="AA142" s="390"/>
      <c r="AB142" s="390"/>
      <c r="AD142" s="390"/>
      <c r="AE142" s="390"/>
      <c r="AF142" s="390"/>
      <c r="AG142" s="390"/>
      <c r="AH142" s="390"/>
      <c r="AI142" s="390"/>
      <c r="AJ142" s="390"/>
      <c r="AK142" s="390"/>
      <c r="AL142" s="390"/>
      <c r="AM142" s="390"/>
    </row>
    <row r="143" spans="1:39" s="215" customFormat="1" ht="27" customHeight="1" x14ac:dyDescent="0.35">
      <c r="A143" s="390"/>
      <c r="B143" s="390"/>
      <c r="C143" s="390"/>
      <c r="D143" s="390"/>
      <c r="E143" s="390"/>
      <c r="F143" s="390"/>
      <c r="G143" s="390"/>
      <c r="H143" s="390"/>
      <c r="I143" s="390"/>
      <c r="J143" s="390"/>
      <c r="K143" s="490"/>
      <c r="L143" s="490"/>
      <c r="M143" s="490"/>
      <c r="N143" s="490"/>
      <c r="O143" s="490"/>
      <c r="P143" s="490"/>
      <c r="Q143" s="390"/>
      <c r="R143" s="390"/>
      <c r="S143" s="390"/>
      <c r="T143" s="390"/>
      <c r="U143" s="390"/>
      <c r="V143" s="390"/>
      <c r="W143" s="390"/>
      <c r="X143" s="390"/>
      <c r="Y143" s="390"/>
      <c r="Z143" s="390"/>
      <c r="AA143" s="390"/>
      <c r="AB143" s="390"/>
      <c r="AD143" s="390"/>
      <c r="AE143" s="390"/>
      <c r="AF143" s="390"/>
      <c r="AG143" s="390"/>
      <c r="AH143" s="390"/>
      <c r="AI143" s="390"/>
      <c r="AJ143" s="390"/>
      <c r="AK143" s="390"/>
      <c r="AL143" s="390"/>
      <c r="AM143" s="390"/>
    </row>
    <row r="144" spans="1:39" s="215" customFormat="1" ht="27" customHeight="1" x14ac:dyDescent="0.35">
      <c r="A144" s="390"/>
      <c r="B144" s="390"/>
      <c r="C144" s="390"/>
      <c r="D144" s="390"/>
      <c r="E144" s="390"/>
      <c r="F144" s="390"/>
      <c r="G144" s="390"/>
      <c r="H144" s="390"/>
      <c r="I144" s="390"/>
      <c r="J144" s="390"/>
      <c r="K144" s="485"/>
      <c r="L144" s="485"/>
      <c r="M144" s="485"/>
      <c r="N144" s="485"/>
      <c r="O144" s="485"/>
      <c r="P144" s="485"/>
      <c r="Q144" s="390"/>
      <c r="R144" s="390"/>
      <c r="S144" s="390"/>
      <c r="T144" s="390"/>
      <c r="U144" s="390"/>
      <c r="V144" s="390"/>
      <c r="W144" s="390"/>
      <c r="X144" s="390"/>
      <c r="Y144" s="390"/>
      <c r="Z144" s="390"/>
      <c r="AA144" s="390"/>
      <c r="AB144" s="390"/>
      <c r="AD144" s="390"/>
      <c r="AE144" s="390"/>
      <c r="AF144" s="390"/>
      <c r="AG144" s="390"/>
      <c r="AH144" s="390"/>
      <c r="AI144" s="390"/>
      <c r="AJ144" s="390"/>
      <c r="AK144" s="390"/>
      <c r="AL144" s="390"/>
      <c r="AM144" s="390"/>
    </row>
    <row r="145" spans="1:39" s="215" customFormat="1" ht="27" customHeight="1" x14ac:dyDescent="0.35">
      <c r="A145" s="390"/>
      <c r="B145" s="390"/>
      <c r="C145" s="390"/>
      <c r="D145" s="390"/>
      <c r="E145" s="390"/>
      <c r="F145" s="390"/>
      <c r="G145" s="390"/>
      <c r="H145" s="390"/>
      <c r="I145" s="390"/>
      <c r="J145" s="390"/>
      <c r="K145" s="485"/>
      <c r="L145" s="485"/>
      <c r="M145" s="485"/>
      <c r="N145" s="485"/>
      <c r="O145" s="485"/>
      <c r="P145" s="485"/>
      <c r="Q145" s="390"/>
      <c r="R145" s="390"/>
      <c r="S145" s="390"/>
      <c r="T145" s="390"/>
      <c r="U145" s="390"/>
      <c r="V145" s="390"/>
      <c r="W145" s="390"/>
      <c r="X145" s="390"/>
      <c r="Y145" s="390"/>
      <c r="Z145" s="390"/>
      <c r="AA145" s="390"/>
      <c r="AB145" s="390"/>
      <c r="AD145" s="390"/>
      <c r="AE145" s="390"/>
      <c r="AF145" s="390"/>
      <c r="AG145" s="390"/>
      <c r="AH145" s="390"/>
      <c r="AI145" s="390"/>
      <c r="AJ145" s="390"/>
      <c r="AK145" s="390"/>
      <c r="AL145" s="390"/>
      <c r="AM145" s="390"/>
    </row>
    <row r="146" spans="1:39" s="215" customFormat="1" ht="27" customHeight="1" x14ac:dyDescent="0.35">
      <c r="A146" s="390"/>
      <c r="B146" s="390"/>
      <c r="C146" s="390"/>
      <c r="D146" s="390"/>
      <c r="E146" s="390"/>
      <c r="F146" s="390"/>
      <c r="G146" s="390"/>
      <c r="H146" s="390"/>
      <c r="I146" s="390"/>
      <c r="J146" s="390"/>
      <c r="K146" s="390"/>
      <c r="L146" s="492"/>
      <c r="M146" s="492"/>
      <c r="N146" s="492"/>
      <c r="O146" s="492"/>
      <c r="P146" s="492"/>
      <c r="Q146" s="390"/>
      <c r="R146" s="390"/>
      <c r="S146" s="390"/>
      <c r="T146" s="390"/>
      <c r="U146" s="390"/>
      <c r="V146" s="390"/>
      <c r="W146" s="390"/>
      <c r="X146" s="390"/>
      <c r="Y146" s="390"/>
      <c r="Z146" s="390"/>
      <c r="AA146" s="390"/>
      <c r="AB146" s="390"/>
      <c r="AD146" s="390"/>
      <c r="AE146" s="390"/>
      <c r="AF146" s="390"/>
      <c r="AG146" s="390"/>
      <c r="AH146" s="390"/>
      <c r="AI146" s="390"/>
      <c r="AJ146" s="390"/>
      <c r="AK146" s="390"/>
      <c r="AL146" s="390"/>
      <c r="AM146" s="390"/>
    </row>
    <row r="147" spans="1:39" s="215" customFormat="1" ht="27" customHeight="1" x14ac:dyDescent="0.35">
      <c r="A147" s="390"/>
      <c r="B147" s="390"/>
      <c r="C147" s="390"/>
      <c r="D147" s="390"/>
      <c r="E147" s="390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  <c r="X147" s="390"/>
      <c r="Y147" s="390"/>
      <c r="Z147" s="390"/>
      <c r="AA147" s="390"/>
      <c r="AB147" s="390"/>
      <c r="AD147" s="390"/>
      <c r="AE147" s="390"/>
      <c r="AF147" s="390"/>
      <c r="AG147" s="390"/>
      <c r="AH147" s="390"/>
      <c r="AI147" s="390"/>
      <c r="AJ147" s="390"/>
      <c r="AK147" s="390"/>
      <c r="AL147" s="390"/>
      <c r="AM147" s="390"/>
    </row>
    <row r="148" spans="1:39" s="215" customFormat="1" ht="27" customHeight="1" x14ac:dyDescent="0.35">
      <c r="A148" s="390"/>
      <c r="B148" s="390"/>
      <c r="C148" s="390"/>
      <c r="D148" s="390"/>
      <c r="E148" s="390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  <c r="X148" s="390"/>
      <c r="Y148" s="390"/>
      <c r="Z148" s="390"/>
      <c r="AA148" s="390"/>
      <c r="AB148" s="390"/>
      <c r="AD148" s="390"/>
      <c r="AE148" s="390"/>
      <c r="AF148" s="390"/>
      <c r="AG148" s="390"/>
      <c r="AH148" s="390"/>
      <c r="AI148" s="390"/>
      <c r="AJ148" s="390"/>
      <c r="AK148" s="390"/>
      <c r="AL148" s="390"/>
      <c r="AM148" s="390"/>
    </row>
    <row r="149" spans="1:39" s="215" customFormat="1" ht="27" customHeight="1" x14ac:dyDescent="0.35">
      <c r="A149" s="390"/>
      <c r="B149" s="390"/>
      <c r="C149" s="390"/>
      <c r="D149" s="390"/>
      <c r="E149" s="390"/>
      <c r="F149" s="390"/>
      <c r="G149" s="390"/>
      <c r="H149" s="390"/>
      <c r="I149" s="390"/>
      <c r="J149" s="390"/>
      <c r="K149" s="485"/>
      <c r="L149" s="485"/>
      <c r="M149" s="485"/>
      <c r="N149" s="485"/>
      <c r="O149" s="485"/>
      <c r="P149" s="485"/>
      <c r="Q149" s="390"/>
      <c r="R149" s="390"/>
      <c r="S149" s="390"/>
      <c r="T149" s="390"/>
      <c r="U149" s="390"/>
      <c r="V149" s="390"/>
      <c r="W149" s="390"/>
      <c r="X149" s="390"/>
      <c r="Y149" s="390"/>
      <c r="Z149" s="390"/>
      <c r="AA149" s="390"/>
      <c r="AB149" s="390"/>
      <c r="AD149" s="390"/>
      <c r="AE149" s="390"/>
      <c r="AF149" s="390"/>
      <c r="AG149" s="390"/>
      <c r="AH149" s="390"/>
      <c r="AI149" s="390"/>
      <c r="AJ149" s="390"/>
      <c r="AK149" s="390"/>
      <c r="AL149" s="390"/>
      <c r="AM149" s="390"/>
    </row>
    <row r="150" spans="1:39" s="215" customFormat="1" ht="27" customHeight="1" x14ac:dyDescent="0.35">
      <c r="A150" s="390"/>
      <c r="B150" s="390"/>
      <c r="C150" s="390"/>
      <c r="D150" s="390"/>
      <c r="E150" s="390"/>
      <c r="F150" s="390"/>
      <c r="G150" s="390"/>
      <c r="H150" s="390"/>
      <c r="I150" s="390"/>
      <c r="J150" s="390"/>
      <c r="K150" s="485"/>
      <c r="L150" s="485"/>
      <c r="M150" s="485"/>
      <c r="N150" s="485"/>
      <c r="O150" s="485"/>
      <c r="P150" s="485"/>
      <c r="Q150" s="390"/>
      <c r="R150" s="390"/>
      <c r="S150" s="390"/>
      <c r="T150" s="390"/>
      <c r="U150" s="390"/>
      <c r="V150" s="390"/>
      <c r="W150" s="390"/>
      <c r="X150" s="390"/>
      <c r="Y150" s="390"/>
      <c r="Z150" s="390"/>
      <c r="AA150" s="390"/>
      <c r="AB150" s="390"/>
      <c r="AD150" s="390"/>
      <c r="AE150" s="390"/>
      <c r="AF150" s="390"/>
      <c r="AG150" s="390"/>
      <c r="AH150" s="390"/>
      <c r="AI150" s="390"/>
      <c r="AJ150" s="390"/>
      <c r="AK150" s="390"/>
      <c r="AL150" s="390"/>
      <c r="AM150" s="390"/>
    </row>
    <row r="151" spans="1:39" s="215" customFormat="1" ht="27" customHeight="1" x14ac:dyDescent="0.35">
      <c r="A151" s="390"/>
      <c r="B151" s="390"/>
      <c r="C151" s="390"/>
      <c r="D151" s="390"/>
      <c r="E151" s="390"/>
      <c r="F151" s="390"/>
      <c r="G151" s="390"/>
      <c r="H151" s="390"/>
      <c r="I151" s="390"/>
      <c r="J151" s="390"/>
      <c r="K151" s="485"/>
      <c r="L151" s="485"/>
      <c r="M151" s="485"/>
      <c r="N151" s="485"/>
      <c r="O151" s="485"/>
      <c r="P151" s="485"/>
      <c r="Q151" s="390"/>
      <c r="R151" s="390"/>
      <c r="S151" s="390"/>
      <c r="T151" s="390"/>
      <c r="U151" s="390"/>
      <c r="V151" s="390"/>
      <c r="W151" s="390"/>
      <c r="X151" s="390"/>
      <c r="Y151" s="390"/>
      <c r="Z151" s="390"/>
      <c r="AA151" s="390"/>
      <c r="AB151" s="390"/>
      <c r="AD151" s="390"/>
      <c r="AE151" s="390"/>
      <c r="AF151" s="390"/>
      <c r="AG151" s="390"/>
      <c r="AH151" s="390"/>
      <c r="AI151" s="390"/>
      <c r="AJ151" s="390"/>
      <c r="AK151" s="390"/>
      <c r="AL151" s="390"/>
      <c r="AM151" s="390"/>
    </row>
    <row r="152" spans="1:39" s="215" customFormat="1" ht="27" customHeight="1" x14ac:dyDescent="0.35">
      <c r="A152" s="390"/>
      <c r="B152" s="390"/>
      <c r="C152" s="390"/>
      <c r="D152" s="390"/>
      <c r="E152" s="390"/>
      <c r="F152" s="390"/>
      <c r="G152" s="390"/>
      <c r="H152" s="390"/>
      <c r="I152" s="390"/>
      <c r="J152" s="390"/>
      <c r="K152" s="485"/>
      <c r="L152" s="485"/>
      <c r="M152" s="485"/>
      <c r="N152" s="485"/>
      <c r="O152" s="485"/>
      <c r="P152" s="485"/>
      <c r="Q152" s="390"/>
      <c r="R152" s="390"/>
      <c r="S152" s="390"/>
      <c r="T152" s="390"/>
      <c r="U152" s="390"/>
      <c r="V152" s="390"/>
      <c r="W152" s="390"/>
      <c r="X152" s="390"/>
      <c r="Y152" s="390"/>
      <c r="Z152" s="390"/>
      <c r="AA152" s="390"/>
      <c r="AB152" s="390"/>
      <c r="AD152" s="390"/>
      <c r="AE152" s="390"/>
      <c r="AF152" s="390"/>
      <c r="AG152" s="390"/>
      <c r="AH152" s="390"/>
      <c r="AI152" s="390"/>
      <c r="AJ152" s="390"/>
      <c r="AK152" s="390"/>
      <c r="AL152" s="390"/>
      <c r="AM152" s="390"/>
    </row>
    <row r="153" spans="1:39" s="215" customFormat="1" ht="27" customHeight="1" x14ac:dyDescent="0.35">
      <c r="A153" s="390"/>
      <c r="B153" s="390"/>
      <c r="C153" s="390"/>
      <c r="D153" s="390"/>
      <c r="E153" s="390"/>
      <c r="F153" s="390"/>
      <c r="G153" s="390"/>
      <c r="H153" s="390"/>
      <c r="I153" s="390"/>
      <c r="J153" s="390"/>
      <c r="K153" s="485"/>
      <c r="L153" s="485"/>
      <c r="M153" s="485"/>
      <c r="N153" s="485"/>
      <c r="O153" s="485"/>
      <c r="P153" s="485"/>
      <c r="Q153" s="390"/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D153" s="390"/>
      <c r="AE153" s="390"/>
      <c r="AF153" s="390"/>
      <c r="AG153" s="390"/>
      <c r="AH153" s="390"/>
      <c r="AI153" s="390"/>
      <c r="AJ153" s="390"/>
      <c r="AK153" s="390"/>
      <c r="AL153" s="390"/>
      <c r="AM153" s="390"/>
    </row>
    <row r="154" spans="1:39" s="215" customFormat="1" ht="27" customHeight="1" x14ac:dyDescent="0.35">
      <c r="A154" s="390"/>
      <c r="B154" s="390"/>
      <c r="C154" s="390"/>
      <c r="D154" s="390"/>
      <c r="E154" s="390"/>
      <c r="F154" s="390"/>
      <c r="G154" s="390"/>
      <c r="H154" s="390"/>
      <c r="I154" s="390"/>
      <c r="J154" s="390"/>
      <c r="K154" s="485"/>
      <c r="L154" s="485"/>
      <c r="M154" s="485"/>
      <c r="N154" s="485"/>
      <c r="O154" s="485"/>
      <c r="P154" s="485"/>
      <c r="Q154" s="390"/>
      <c r="R154" s="390"/>
      <c r="S154" s="390"/>
      <c r="T154" s="390"/>
      <c r="U154" s="390"/>
      <c r="V154" s="390"/>
      <c r="W154" s="390"/>
      <c r="X154" s="390"/>
      <c r="Y154" s="390"/>
      <c r="Z154" s="390"/>
      <c r="AA154" s="390"/>
      <c r="AB154" s="390"/>
      <c r="AD154" s="390"/>
      <c r="AE154" s="390"/>
      <c r="AF154" s="390"/>
      <c r="AG154" s="390"/>
      <c r="AH154" s="390"/>
      <c r="AI154" s="390"/>
      <c r="AJ154" s="390"/>
      <c r="AK154" s="390"/>
      <c r="AL154" s="390"/>
      <c r="AM154" s="390"/>
    </row>
    <row r="155" spans="1:39" s="215" customFormat="1" ht="27" customHeight="1" x14ac:dyDescent="0.35">
      <c r="A155" s="390"/>
      <c r="B155" s="390"/>
      <c r="C155" s="390"/>
      <c r="D155" s="390"/>
      <c r="E155" s="390"/>
      <c r="F155" s="390"/>
      <c r="G155" s="390"/>
      <c r="H155" s="390"/>
      <c r="I155" s="390"/>
      <c r="J155" s="390"/>
      <c r="K155" s="485"/>
      <c r="L155" s="485"/>
      <c r="M155" s="485"/>
      <c r="N155" s="485"/>
      <c r="O155" s="485"/>
      <c r="P155" s="485"/>
      <c r="Q155" s="390"/>
      <c r="R155" s="390"/>
      <c r="S155" s="390"/>
      <c r="T155" s="390"/>
      <c r="U155" s="390"/>
      <c r="V155" s="390"/>
      <c r="W155" s="390"/>
      <c r="X155" s="390"/>
      <c r="Y155" s="390"/>
      <c r="Z155" s="390"/>
      <c r="AA155" s="390"/>
      <c r="AB155" s="390"/>
      <c r="AD155" s="390"/>
      <c r="AE155" s="390"/>
      <c r="AF155" s="390"/>
      <c r="AG155" s="390"/>
      <c r="AH155" s="390"/>
      <c r="AI155" s="390"/>
      <c r="AJ155" s="390"/>
      <c r="AK155" s="390"/>
      <c r="AL155" s="390"/>
      <c r="AM155" s="390"/>
    </row>
    <row r="156" spans="1:39" s="215" customFormat="1" ht="27" customHeight="1" x14ac:dyDescent="0.35">
      <c r="A156" s="390"/>
      <c r="B156" s="390"/>
      <c r="C156" s="390"/>
      <c r="D156" s="390"/>
      <c r="E156" s="390"/>
      <c r="F156" s="390"/>
      <c r="G156" s="390"/>
      <c r="H156" s="390"/>
      <c r="I156" s="390"/>
      <c r="J156" s="390"/>
      <c r="K156" s="485"/>
      <c r="L156" s="485"/>
      <c r="M156" s="485"/>
      <c r="N156" s="485"/>
      <c r="O156" s="485"/>
      <c r="P156" s="485"/>
      <c r="Q156" s="390"/>
      <c r="R156" s="390"/>
      <c r="S156" s="390"/>
      <c r="T156" s="390"/>
      <c r="U156" s="390"/>
      <c r="V156" s="390"/>
      <c r="W156" s="390"/>
      <c r="X156" s="390"/>
      <c r="Y156" s="390"/>
      <c r="Z156" s="390"/>
      <c r="AA156" s="390"/>
      <c r="AB156" s="390"/>
      <c r="AD156" s="390"/>
      <c r="AE156" s="390"/>
      <c r="AF156" s="390"/>
      <c r="AG156" s="390"/>
      <c r="AH156" s="390"/>
      <c r="AI156" s="390"/>
      <c r="AJ156" s="390"/>
      <c r="AK156" s="390"/>
      <c r="AL156" s="390"/>
      <c r="AM156" s="390"/>
    </row>
    <row r="157" spans="1:39" s="215" customFormat="1" ht="27" customHeight="1" x14ac:dyDescent="0.35">
      <c r="A157" s="390"/>
      <c r="B157" s="390"/>
      <c r="C157" s="390"/>
      <c r="D157" s="390"/>
      <c r="E157" s="390"/>
      <c r="F157" s="390"/>
      <c r="G157" s="390"/>
      <c r="H157" s="390"/>
      <c r="I157" s="390"/>
      <c r="J157" s="390"/>
      <c r="K157" s="485"/>
      <c r="L157" s="485"/>
      <c r="M157" s="485"/>
      <c r="N157" s="485"/>
      <c r="O157" s="485"/>
      <c r="P157" s="485"/>
      <c r="Q157" s="390"/>
      <c r="R157" s="390"/>
      <c r="S157" s="390"/>
      <c r="T157" s="390"/>
      <c r="U157" s="390"/>
      <c r="V157" s="390"/>
      <c r="W157" s="390"/>
      <c r="X157" s="390"/>
      <c r="Y157" s="390"/>
      <c r="Z157" s="390"/>
      <c r="AA157" s="390"/>
      <c r="AB157" s="390"/>
      <c r="AD157" s="390"/>
      <c r="AE157" s="390"/>
      <c r="AF157" s="390"/>
      <c r="AG157" s="390"/>
      <c r="AH157" s="390"/>
      <c r="AI157" s="390"/>
      <c r="AJ157" s="390"/>
      <c r="AK157" s="390"/>
      <c r="AL157" s="390"/>
      <c r="AM157" s="390"/>
    </row>
    <row r="158" spans="1:39" s="215" customFormat="1" ht="27" customHeight="1" x14ac:dyDescent="0.35">
      <c r="A158" s="390"/>
      <c r="B158" s="390"/>
      <c r="C158" s="390"/>
      <c r="D158" s="390"/>
      <c r="E158" s="390"/>
      <c r="F158" s="390"/>
      <c r="G158" s="390"/>
      <c r="H158" s="390"/>
      <c r="I158" s="390"/>
      <c r="J158" s="390"/>
      <c r="K158" s="390"/>
      <c r="L158" s="492"/>
      <c r="M158" s="492"/>
      <c r="N158" s="492"/>
      <c r="O158" s="492"/>
      <c r="P158" s="492"/>
      <c r="Q158" s="390"/>
      <c r="R158" s="390"/>
      <c r="S158" s="390"/>
      <c r="T158" s="390"/>
      <c r="U158" s="390"/>
      <c r="V158" s="390"/>
      <c r="W158" s="390"/>
      <c r="X158" s="390"/>
      <c r="Y158" s="390"/>
      <c r="Z158" s="390"/>
      <c r="AA158" s="390"/>
      <c r="AB158" s="390"/>
      <c r="AD158" s="390"/>
      <c r="AE158" s="390"/>
      <c r="AF158" s="390"/>
      <c r="AG158" s="390"/>
      <c r="AH158" s="390"/>
      <c r="AI158" s="390"/>
      <c r="AJ158" s="390"/>
      <c r="AK158" s="390"/>
      <c r="AL158" s="390"/>
      <c r="AM158" s="390"/>
    </row>
    <row r="159" spans="1:39" s="215" customFormat="1" ht="27" customHeight="1" x14ac:dyDescent="0.35">
      <c r="A159" s="390"/>
      <c r="B159" s="390"/>
      <c r="C159" s="390"/>
      <c r="D159" s="390"/>
      <c r="E159" s="390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  <c r="X159" s="390"/>
      <c r="Y159" s="390"/>
      <c r="Z159" s="390"/>
      <c r="AA159" s="390"/>
      <c r="AB159" s="390"/>
      <c r="AD159" s="390"/>
      <c r="AE159" s="390"/>
      <c r="AF159" s="390"/>
      <c r="AG159" s="390"/>
      <c r="AH159" s="390"/>
      <c r="AI159" s="390"/>
      <c r="AJ159" s="390"/>
      <c r="AK159" s="390"/>
      <c r="AL159" s="390"/>
      <c r="AM159" s="390"/>
    </row>
    <row r="160" spans="1:39" s="215" customFormat="1" ht="27" customHeight="1" x14ac:dyDescent="0.35">
      <c r="A160" s="390"/>
      <c r="B160" s="390"/>
      <c r="C160" s="390"/>
      <c r="D160" s="390"/>
      <c r="E160" s="390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  <c r="X160" s="390"/>
      <c r="Y160" s="390"/>
      <c r="Z160" s="390"/>
      <c r="AA160" s="390"/>
      <c r="AB160" s="390"/>
      <c r="AD160" s="390"/>
      <c r="AE160" s="390"/>
      <c r="AF160" s="390"/>
      <c r="AG160" s="390"/>
      <c r="AH160" s="390"/>
      <c r="AI160" s="390"/>
      <c r="AJ160" s="390"/>
      <c r="AK160" s="390"/>
      <c r="AL160" s="390"/>
      <c r="AM160" s="390"/>
    </row>
    <row r="161" spans="1:39" s="215" customFormat="1" ht="27" customHeight="1" x14ac:dyDescent="0.35">
      <c r="A161" s="390"/>
      <c r="B161" s="390"/>
      <c r="C161" s="390"/>
      <c r="D161" s="390"/>
      <c r="E161" s="390"/>
      <c r="F161" s="390"/>
      <c r="G161" s="390"/>
      <c r="H161" s="390"/>
      <c r="I161" s="390"/>
      <c r="J161" s="390"/>
      <c r="K161" s="493"/>
      <c r="L161" s="493"/>
      <c r="M161" s="493"/>
      <c r="N161" s="493"/>
      <c r="O161" s="493"/>
      <c r="P161" s="493"/>
      <c r="Q161" s="390"/>
      <c r="R161" s="390"/>
      <c r="S161" s="390"/>
      <c r="T161" s="390"/>
      <c r="U161" s="390"/>
      <c r="V161" s="390"/>
      <c r="W161" s="390"/>
      <c r="X161" s="390"/>
      <c r="Y161" s="390"/>
      <c r="Z161" s="390"/>
      <c r="AA161" s="390"/>
      <c r="AB161" s="390"/>
      <c r="AD161" s="390"/>
      <c r="AE161" s="390"/>
      <c r="AF161" s="390"/>
      <c r="AG161" s="390"/>
      <c r="AH161" s="390"/>
      <c r="AI161" s="390"/>
      <c r="AJ161" s="390"/>
      <c r="AK161" s="390"/>
      <c r="AL161" s="390"/>
      <c r="AM161" s="390"/>
    </row>
    <row r="162" spans="1:39" s="215" customFormat="1" ht="27" customHeight="1" x14ac:dyDescent="0.35">
      <c r="A162" s="390"/>
      <c r="B162" s="390"/>
      <c r="C162" s="390"/>
      <c r="D162" s="390"/>
      <c r="E162" s="390"/>
      <c r="F162" s="390"/>
      <c r="G162" s="390"/>
      <c r="H162" s="390"/>
      <c r="I162" s="390"/>
      <c r="J162" s="390"/>
      <c r="K162" s="493"/>
      <c r="L162" s="493"/>
      <c r="M162" s="493"/>
      <c r="N162" s="493"/>
      <c r="O162" s="490"/>
      <c r="P162" s="4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90"/>
      <c r="AA162" s="390"/>
      <c r="AB162" s="390"/>
      <c r="AD162" s="390"/>
      <c r="AE162" s="390"/>
      <c r="AF162" s="390"/>
      <c r="AG162" s="390"/>
      <c r="AH162" s="390"/>
      <c r="AI162" s="390"/>
      <c r="AJ162" s="390"/>
      <c r="AK162" s="390"/>
      <c r="AL162" s="390"/>
      <c r="AM162" s="390"/>
    </row>
    <row r="163" spans="1:39" s="215" customFormat="1" ht="27" customHeight="1" x14ac:dyDescent="0.35">
      <c r="A163" s="390"/>
      <c r="B163" s="390"/>
      <c r="C163" s="390"/>
      <c r="D163" s="390"/>
      <c r="E163" s="390"/>
      <c r="F163" s="390"/>
      <c r="G163" s="390"/>
      <c r="H163" s="390"/>
      <c r="I163" s="390"/>
      <c r="J163" s="390"/>
      <c r="K163" s="490"/>
      <c r="L163" s="490"/>
      <c r="M163" s="490"/>
      <c r="N163" s="490"/>
      <c r="O163" s="490"/>
      <c r="P163" s="490"/>
      <c r="Q163" s="390"/>
      <c r="R163" s="390"/>
      <c r="S163" s="390"/>
      <c r="T163" s="390"/>
      <c r="U163" s="390"/>
      <c r="V163" s="390"/>
      <c r="W163" s="390"/>
      <c r="X163" s="390"/>
      <c r="Y163" s="390"/>
      <c r="Z163" s="390"/>
      <c r="AA163" s="390"/>
      <c r="AB163" s="390"/>
      <c r="AD163" s="390"/>
      <c r="AE163" s="390"/>
      <c r="AF163" s="390"/>
      <c r="AG163" s="390"/>
      <c r="AH163" s="390"/>
      <c r="AI163" s="390"/>
      <c r="AJ163" s="390"/>
      <c r="AK163" s="390"/>
      <c r="AL163" s="390"/>
      <c r="AM163" s="390"/>
    </row>
    <row r="164" spans="1:39" s="215" customFormat="1" ht="27" customHeight="1" x14ac:dyDescent="0.35">
      <c r="A164" s="390"/>
      <c r="B164" s="390"/>
      <c r="C164" s="390"/>
      <c r="D164" s="390"/>
      <c r="E164" s="390"/>
      <c r="F164" s="390"/>
      <c r="G164" s="390"/>
      <c r="H164" s="390"/>
      <c r="I164" s="390"/>
      <c r="J164" s="390"/>
      <c r="K164" s="490"/>
      <c r="L164" s="490"/>
      <c r="M164" s="490"/>
      <c r="N164" s="490"/>
      <c r="O164" s="490"/>
      <c r="P164" s="490"/>
      <c r="Q164" s="390"/>
      <c r="R164" s="390"/>
      <c r="S164" s="390"/>
      <c r="T164" s="390"/>
      <c r="U164" s="390"/>
      <c r="V164" s="390"/>
      <c r="W164" s="390"/>
      <c r="X164" s="390"/>
      <c r="Y164" s="390"/>
      <c r="Z164" s="390"/>
      <c r="AA164" s="390"/>
      <c r="AB164" s="390"/>
      <c r="AD164" s="390"/>
      <c r="AE164" s="390"/>
      <c r="AF164" s="390"/>
      <c r="AG164" s="390"/>
      <c r="AH164" s="390"/>
      <c r="AI164" s="390"/>
      <c r="AJ164" s="390"/>
      <c r="AK164" s="390"/>
      <c r="AL164" s="390"/>
      <c r="AM164" s="390"/>
    </row>
    <row r="165" spans="1:39" s="215" customFormat="1" ht="27" customHeight="1" x14ac:dyDescent="0.35">
      <c r="A165" s="390"/>
      <c r="B165" s="390"/>
      <c r="C165" s="390"/>
      <c r="D165" s="390"/>
      <c r="E165" s="390"/>
      <c r="F165" s="390"/>
      <c r="G165" s="390"/>
      <c r="H165" s="390"/>
      <c r="I165" s="390"/>
      <c r="J165" s="390"/>
      <c r="K165" s="490"/>
      <c r="L165" s="490"/>
      <c r="M165" s="490"/>
      <c r="N165" s="490"/>
      <c r="O165" s="490"/>
      <c r="P165" s="490"/>
      <c r="Q165" s="390"/>
      <c r="R165" s="390"/>
      <c r="S165" s="390"/>
      <c r="T165" s="390"/>
      <c r="U165" s="390"/>
      <c r="V165" s="390"/>
      <c r="W165" s="390"/>
      <c r="X165" s="390"/>
      <c r="Y165" s="390"/>
      <c r="Z165" s="390"/>
      <c r="AA165" s="390"/>
      <c r="AB165" s="390"/>
      <c r="AD165" s="390"/>
      <c r="AE165" s="390"/>
      <c r="AF165" s="390"/>
      <c r="AG165" s="390"/>
      <c r="AH165" s="390"/>
      <c r="AI165" s="390"/>
      <c r="AJ165" s="390"/>
      <c r="AK165" s="390"/>
      <c r="AL165" s="390"/>
      <c r="AM165" s="390"/>
    </row>
    <row r="166" spans="1:39" s="215" customFormat="1" ht="27" customHeight="1" x14ac:dyDescent="0.35">
      <c r="A166" s="390"/>
      <c r="B166" s="390"/>
      <c r="C166" s="390"/>
      <c r="D166" s="390"/>
      <c r="E166" s="390"/>
      <c r="F166" s="390"/>
      <c r="G166" s="390"/>
      <c r="H166" s="390"/>
      <c r="I166" s="390"/>
      <c r="J166" s="390"/>
      <c r="K166" s="490"/>
      <c r="L166" s="490"/>
      <c r="M166" s="490"/>
      <c r="N166" s="490"/>
      <c r="O166" s="490"/>
      <c r="P166" s="490"/>
      <c r="Q166" s="390"/>
      <c r="R166" s="390"/>
      <c r="S166" s="390"/>
      <c r="T166" s="390"/>
      <c r="U166" s="390"/>
      <c r="V166" s="390"/>
      <c r="W166" s="390"/>
      <c r="X166" s="390"/>
      <c r="Y166" s="390"/>
      <c r="Z166" s="390"/>
      <c r="AA166" s="390"/>
      <c r="AB166" s="390"/>
      <c r="AD166" s="390"/>
      <c r="AE166" s="390"/>
      <c r="AF166" s="390"/>
      <c r="AG166" s="390"/>
      <c r="AH166" s="390"/>
      <c r="AI166" s="390"/>
      <c r="AJ166" s="390"/>
      <c r="AK166" s="390"/>
      <c r="AL166" s="390"/>
      <c r="AM166" s="390"/>
    </row>
    <row r="167" spans="1:39" s="215" customFormat="1" ht="27" customHeight="1" x14ac:dyDescent="0.35">
      <c r="A167" s="390"/>
      <c r="B167" s="390"/>
      <c r="C167" s="390"/>
      <c r="D167" s="390"/>
      <c r="E167" s="390"/>
      <c r="F167" s="390"/>
      <c r="G167" s="390"/>
      <c r="H167" s="390"/>
      <c r="I167" s="390"/>
      <c r="J167" s="390"/>
      <c r="K167" s="490"/>
      <c r="L167" s="490"/>
      <c r="M167" s="490"/>
      <c r="N167" s="490"/>
      <c r="O167" s="490"/>
      <c r="P167" s="490"/>
      <c r="Q167" s="390"/>
      <c r="R167" s="390"/>
      <c r="S167" s="390"/>
      <c r="T167" s="390"/>
      <c r="U167" s="390"/>
      <c r="V167" s="390"/>
      <c r="W167" s="390"/>
      <c r="X167" s="390"/>
      <c r="Y167" s="390"/>
      <c r="Z167" s="390"/>
      <c r="AA167" s="390"/>
      <c r="AB167" s="390"/>
      <c r="AD167" s="390"/>
      <c r="AE167" s="390"/>
      <c r="AF167" s="390"/>
      <c r="AG167" s="390"/>
      <c r="AH167" s="390"/>
      <c r="AI167" s="390"/>
      <c r="AJ167" s="390"/>
      <c r="AK167" s="390"/>
      <c r="AL167" s="390"/>
      <c r="AM167" s="390"/>
    </row>
    <row r="168" spans="1:39" s="215" customFormat="1" ht="27" customHeight="1" x14ac:dyDescent="0.35">
      <c r="A168" s="390"/>
      <c r="B168" s="390"/>
      <c r="C168" s="390"/>
      <c r="D168" s="390"/>
      <c r="E168" s="390"/>
      <c r="F168" s="390"/>
      <c r="G168" s="390"/>
      <c r="H168" s="390"/>
      <c r="I168" s="390"/>
      <c r="J168" s="390"/>
      <c r="K168" s="490"/>
      <c r="L168" s="490"/>
      <c r="M168" s="490"/>
      <c r="N168" s="490"/>
      <c r="O168" s="490"/>
      <c r="P168" s="490"/>
      <c r="Q168" s="390"/>
      <c r="R168" s="390"/>
      <c r="S168" s="390"/>
      <c r="T168" s="390"/>
      <c r="U168" s="390"/>
      <c r="V168" s="390"/>
      <c r="W168" s="390"/>
      <c r="X168" s="390"/>
      <c r="Y168" s="390"/>
      <c r="Z168" s="390"/>
      <c r="AA168" s="390"/>
      <c r="AB168" s="390"/>
      <c r="AD168" s="390"/>
      <c r="AE168" s="390"/>
      <c r="AF168" s="390"/>
      <c r="AG168" s="390"/>
      <c r="AH168" s="390"/>
      <c r="AI168" s="390"/>
      <c r="AJ168" s="390"/>
      <c r="AK168" s="390"/>
      <c r="AL168" s="390"/>
      <c r="AM168" s="390"/>
    </row>
    <row r="169" spans="1:39" s="215" customFormat="1" ht="27" customHeight="1" x14ac:dyDescent="0.35">
      <c r="A169" s="390"/>
      <c r="B169" s="390"/>
      <c r="C169" s="390"/>
      <c r="D169" s="390"/>
      <c r="E169" s="390"/>
      <c r="F169" s="390"/>
      <c r="G169" s="390"/>
      <c r="H169" s="390"/>
      <c r="I169" s="390"/>
      <c r="J169" s="390"/>
      <c r="K169" s="490"/>
      <c r="L169" s="490"/>
      <c r="M169" s="490"/>
      <c r="N169" s="490"/>
      <c r="O169" s="490"/>
      <c r="P169" s="490"/>
      <c r="Q169" s="390"/>
      <c r="R169" s="390"/>
      <c r="S169" s="390"/>
      <c r="T169" s="390"/>
      <c r="U169" s="390"/>
      <c r="V169" s="390"/>
      <c r="W169" s="390"/>
      <c r="X169" s="390"/>
      <c r="Y169" s="390"/>
      <c r="Z169" s="390"/>
      <c r="AA169" s="390"/>
      <c r="AB169" s="390"/>
      <c r="AD169" s="390"/>
      <c r="AE169" s="390"/>
      <c r="AF169" s="390"/>
      <c r="AG169" s="390"/>
      <c r="AH169" s="390"/>
      <c r="AI169" s="390"/>
      <c r="AJ169" s="390"/>
      <c r="AK169" s="390"/>
      <c r="AL169" s="390"/>
      <c r="AM169" s="390"/>
    </row>
    <row r="170" spans="1:39" s="215" customFormat="1" ht="27" customHeight="1" x14ac:dyDescent="0.35">
      <c r="A170" s="390"/>
      <c r="B170" s="390"/>
      <c r="C170" s="390"/>
      <c r="D170" s="390"/>
      <c r="E170" s="390"/>
      <c r="F170" s="390"/>
      <c r="G170" s="390"/>
      <c r="H170" s="390"/>
      <c r="I170" s="390"/>
      <c r="J170" s="390"/>
      <c r="K170" s="490"/>
      <c r="L170" s="490"/>
      <c r="M170" s="490"/>
      <c r="N170" s="490"/>
      <c r="O170" s="490"/>
      <c r="P170" s="490"/>
      <c r="Q170" s="390"/>
      <c r="R170" s="390"/>
      <c r="S170" s="390"/>
      <c r="T170" s="390"/>
      <c r="U170" s="390"/>
      <c r="V170" s="390"/>
      <c r="W170" s="390"/>
      <c r="X170" s="390"/>
      <c r="Y170" s="390"/>
      <c r="Z170" s="390"/>
      <c r="AA170" s="390"/>
      <c r="AB170" s="390"/>
      <c r="AD170" s="390"/>
      <c r="AE170" s="390"/>
      <c r="AF170" s="390"/>
      <c r="AG170" s="390"/>
      <c r="AH170" s="390"/>
      <c r="AI170" s="390"/>
      <c r="AJ170" s="390"/>
      <c r="AK170" s="390"/>
      <c r="AL170" s="390"/>
      <c r="AM170" s="390"/>
    </row>
    <row r="171" spans="1:39" s="215" customFormat="1" ht="27" customHeight="1" x14ac:dyDescent="0.35">
      <c r="A171" s="390"/>
      <c r="B171" s="390"/>
      <c r="C171" s="390"/>
      <c r="D171" s="390"/>
      <c r="E171" s="390"/>
      <c r="F171" s="390"/>
      <c r="G171" s="390"/>
      <c r="H171" s="390"/>
      <c r="I171" s="390"/>
      <c r="J171" s="390"/>
      <c r="K171" s="390"/>
      <c r="L171" s="492"/>
      <c r="M171" s="492"/>
      <c r="N171" s="492"/>
      <c r="O171" s="492"/>
      <c r="P171" s="492"/>
      <c r="Q171" s="390"/>
      <c r="R171" s="390"/>
      <c r="S171" s="390"/>
      <c r="T171" s="390"/>
      <c r="U171" s="390"/>
      <c r="V171" s="390"/>
      <c r="W171" s="390"/>
      <c r="X171" s="390"/>
      <c r="Y171" s="390"/>
      <c r="Z171" s="390"/>
      <c r="AA171" s="390"/>
      <c r="AB171" s="390"/>
      <c r="AD171" s="390"/>
      <c r="AE171" s="390"/>
      <c r="AF171" s="390"/>
      <c r="AG171" s="390"/>
      <c r="AH171" s="390"/>
      <c r="AI171" s="390"/>
      <c r="AJ171" s="390"/>
      <c r="AK171" s="390"/>
      <c r="AL171" s="390"/>
      <c r="AM171" s="390"/>
    </row>
    <row r="172" spans="1:39" s="215" customFormat="1" ht="27" customHeight="1" x14ac:dyDescent="0.35">
      <c r="A172" s="390"/>
      <c r="B172" s="390"/>
      <c r="C172" s="390"/>
      <c r="D172" s="390"/>
      <c r="E172" s="390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  <c r="X172" s="390"/>
      <c r="Y172" s="390"/>
      <c r="Z172" s="390"/>
      <c r="AA172" s="390"/>
      <c r="AB172" s="390"/>
      <c r="AD172" s="390"/>
      <c r="AE172" s="390"/>
      <c r="AF172" s="390"/>
      <c r="AG172" s="390"/>
      <c r="AH172" s="390"/>
      <c r="AI172" s="390"/>
      <c r="AJ172" s="390"/>
      <c r="AK172" s="390"/>
      <c r="AL172" s="390"/>
      <c r="AM172" s="390"/>
    </row>
    <row r="173" spans="1:39" s="215" customFormat="1" ht="27" customHeight="1" x14ac:dyDescent="0.35">
      <c r="A173" s="390"/>
      <c r="B173" s="390"/>
      <c r="C173" s="390"/>
      <c r="D173" s="390"/>
      <c r="E173" s="390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  <c r="X173" s="390"/>
      <c r="Y173" s="390"/>
      <c r="Z173" s="390"/>
      <c r="AA173" s="390"/>
      <c r="AB173" s="390"/>
      <c r="AD173" s="390"/>
      <c r="AE173" s="390"/>
      <c r="AF173" s="390"/>
      <c r="AG173" s="390"/>
      <c r="AH173" s="390"/>
      <c r="AI173" s="390"/>
      <c r="AJ173" s="390"/>
      <c r="AK173" s="390"/>
      <c r="AL173" s="390"/>
      <c r="AM173" s="390"/>
    </row>
    <row r="174" spans="1:39" s="215" customFormat="1" ht="27" customHeight="1" x14ac:dyDescent="0.35">
      <c r="A174" s="390"/>
      <c r="B174" s="390"/>
      <c r="C174" s="390"/>
      <c r="D174" s="390"/>
      <c r="E174" s="390"/>
      <c r="F174" s="390"/>
      <c r="G174" s="390"/>
      <c r="H174" s="390"/>
      <c r="I174" s="390"/>
      <c r="J174" s="490"/>
      <c r="K174" s="490"/>
      <c r="L174" s="490"/>
      <c r="M174" s="490"/>
      <c r="N174" s="490"/>
      <c r="O174" s="490"/>
      <c r="P174" s="490"/>
      <c r="Q174" s="490"/>
      <c r="R174" s="490"/>
      <c r="S174" s="390"/>
      <c r="T174" s="390"/>
      <c r="U174" s="390"/>
      <c r="V174" s="390"/>
      <c r="W174" s="390"/>
      <c r="X174" s="390"/>
      <c r="Y174" s="390"/>
      <c r="Z174" s="390"/>
      <c r="AA174" s="390"/>
      <c r="AB174" s="390"/>
      <c r="AD174" s="390"/>
      <c r="AE174" s="390"/>
      <c r="AF174" s="390"/>
      <c r="AG174" s="390"/>
      <c r="AH174" s="390"/>
      <c r="AI174" s="390"/>
      <c r="AJ174" s="390"/>
      <c r="AK174" s="390"/>
      <c r="AL174" s="390"/>
      <c r="AM174" s="390"/>
    </row>
    <row r="175" spans="1:39" s="215" customFormat="1" ht="27" customHeight="1" x14ac:dyDescent="0.35">
      <c r="A175" s="390"/>
      <c r="B175" s="390"/>
      <c r="C175" s="390"/>
      <c r="D175" s="390"/>
      <c r="E175" s="390"/>
      <c r="F175" s="390"/>
      <c r="G175" s="390"/>
      <c r="H175" s="390"/>
      <c r="I175" s="390"/>
      <c r="J175" s="493"/>
      <c r="K175" s="490"/>
      <c r="L175" s="490"/>
      <c r="M175" s="490"/>
      <c r="N175" s="490"/>
      <c r="O175" s="490"/>
      <c r="P175" s="490"/>
      <c r="Q175" s="490"/>
      <c r="R175" s="490"/>
      <c r="S175" s="490"/>
      <c r="T175" s="390"/>
      <c r="U175" s="390"/>
      <c r="V175" s="390"/>
      <c r="W175" s="390"/>
      <c r="X175" s="390"/>
      <c r="Y175" s="390"/>
      <c r="Z175" s="390"/>
      <c r="AA175" s="390"/>
      <c r="AB175" s="390"/>
      <c r="AD175" s="390"/>
      <c r="AE175" s="390"/>
      <c r="AF175" s="390"/>
      <c r="AG175" s="390"/>
      <c r="AH175" s="390"/>
      <c r="AI175" s="390"/>
      <c r="AJ175" s="390"/>
      <c r="AK175" s="390"/>
      <c r="AL175" s="390"/>
      <c r="AM175" s="390"/>
    </row>
    <row r="176" spans="1:39" s="215" customFormat="1" ht="27" customHeight="1" x14ac:dyDescent="0.35">
      <c r="A176" s="390"/>
      <c r="B176" s="390"/>
      <c r="C176" s="390"/>
      <c r="D176" s="390"/>
      <c r="E176" s="390"/>
      <c r="F176" s="390"/>
      <c r="G176" s="390"/>
      <c r="H176" s="390"/>
      <c r="I176" s="390"/>
      <c r="J176" s="490"/>
      <c r="K176" s="490"/>
      <c r="L176" s="490"/>
      <c r="M176" s="490"/>
      <c r="N176" s="490"/>
      <c r="O176" s="490"/>
      <c r="P176" s="490"/>
      <c r="Q176" s="490"/>
      <c r="R176" s="490"/>
      <c r="S176" s="490"/>
      <c r="T176" s="390"/>
      <c r="U176" s="390"/>
      <c r="V176" s="390"/>
      <c r="W176" s="390"/>
      <c r="X176" s="390"/>
      <c r="Y176" s="390"/>
      <c r="Z176" s="390"/>
      <c r="AA176" s="390"/>
      <c r="AB176" s="390"/>
      <c r="AD176" s="390"/>
      <c r="AE176" s="390"/>
      <c r="AF176" s="390"/>
      <c r="AG176" s="390"/>
      <c r="AH176" s="390"/>
      <c r="AI176" s="390"/>
      <c r="AJ176" s="390"/>
      <c r="AK176" s="390"/>
      <c r="AL176" s="390"/>
      <c r="AM176" s="390"/>
    </row>
    <row r="177" spans="1:39" s="215" customFormat="1" ht="27" customHeight="1" x14ac:dyDescent="0.35">
      <c r="A177" s="390"/>
      <c r="B177" s="390"/>
      <c r="C177" s="390"/>
      <c r="D177" s="390"/>
      <c r="E177" s="390"/>
      <c r="F177" s="390"/>
      <c r="G177" s="390"/>
      <c r="H177" s="390"/>
      <c r="I177" s="390"/>
      <c r="J177" s="490"/>
      <c r="K177" s="490"/>
      <c r="L177" s="490"/>
      <c r="M177" s="490"/>
      <c r="N177" s="490"/>
      <c r="O177" s="490"/>
      <c r="P177" s="490"/>
      <c r="Q177" s="490"/>
      <c r="R177" s="490"/>
      <c r="S177" s="490"/>
      <c r="T177" s="390"/>
      <c r="U177" s="390"/>
      <c r="V177" s="390"/>
      <c r="W177" s="390"/>
      <c r="X177" s="390"/>
      <c r="Y177" s="390"/>
      <c r="Z177" s="390"/>
      <c r="AA177" s="390"/>
      <c r="AB177" s="390"/>
      <c r="AD177" s="390"/>
      <c r="AE177" s="390"/>
      <c r="AF177" s="390"/>
      <c r="AG177" s="390"/>
      <c r="AH177" s="390"/>
      <c r="AI177" s="390"/>
      <c r="AJ177" s="390"/>
      <c r="AK177" s="390"/>
      <c r="AL177" s="390"/>
      <c r="AM177" s="390"/>
    </row>
    <row r="178" spans="1:39" s="215" customFormat="1" ht="27" customHeight="1" x14ac:dyDescent="0.35">
      <c r="A178" s="390"/>
      <c r="B178" s="390"/>
      <c r="C178" s="390"/>
      <c r="D178" s="390"/>
      <c r="E178" s="390"/>
      <c r="F178" s="390"/>
      <c r="G178" s="390"/>
      <c r="H178" s="390"/>
      <c r="I178" s="390"/>
      <c r="J178" s="490"/>
      <c r="K178" s="490"/>
      <c r="L178" s="490"/>
      <c r="M178" s="490"/>
      <c r="N178" s="490"/>
      <c r="O178" s="490"/>
      <c r="P178" s="490"/>
      <c r="Q178" s="490"/>
      <c r="R178" s="490"/>
      <c r="S178" s="490"/>
      <c r="T178" s="390"/>
      <c r="U178" s="390"/>
      <c r="V178" s="390"/>
      <c r="W178" s="390"/>
      <c r="X178" s="390"/>
      <c r="Y178" s="390"/>
      <c r="Z178" s="390"/>
      <c r="AA178" s="390"/>
      <c r="AB178" s="390"/>
      <c r="AD178" s="390"/>
      <c r="AE178" s="390"/>
      <c r="AF178" s="390"/>
      <c r="AG178" s="390"/>
      <c r="AH178" s="390"/>
      <c r="AI178" s="390"/>
      <c r="AJ178" s="390"/>
      <c r="AK178" s="390"/>
      <c r="AL178" s="390"/>
      <c r="AM178" s="390"/>
    </row>
    <row r="179" spans="1:39" s="215" customFormat="1" ht="27" customHeight="1" x14ac:dyDescent="0.35">
      <c r="A179" s="390"/>
      <c r="B179" s="390"/>
      <c r="C179" s="390"/>
      <c r="D179" s="390"/>
      <c r="E179" s="390"/>
      <c r="F179" s="390"/>
      <c r="G179" s="390"/>
      <c r="H179" s="390"/>
      <c r="I179" s="390"/>
      <c r="J179" s="490"/>
      <c r="K179" s="490"/>
      <c r="L179" s="490"/>
      <c r="M179" s="490"/>
      <c r="N179" s="490"/>
      <c r="O179" s="490"/>
      <c r="P179" s="490"/>
      <c r="Q179" s="490"/>
      <c r="R179" s="490"/>
      <c r="S179" s="490"/>
      <c r="T179" s="390"/>
      <c r="U179" s="390"/>
      <c r="V179" s="390"/>
      <c r="W179" s="390"/>
      <c r="X179" s="390"/>
      <c r="Y179" s="390"/>
      <c r="Z179" s="390"/>
      <c r="AA179" s="390"/>
      <c r="AB179" s="390"/>
      <c r="AD179" s="390"/>
      <c r="AE179" s="390"/>
      <c r="AF179" s="390"/>
      <c r="AG179" s="390"/>
      <c r="AH179" s="390"/>
      <c r="AI179" s="390"/>
      <c r="AJ179" s="390"/>
      <c r="AK179" s="390"/>
      <c r="AL179" s="390"/>
      <c r="AM179" s="390"/>
    </row>
    <row r="180" spans="1:39" s="215" customFormat="1" ht="27" customHeight="1" x14ac:dyDescent="0.35">
      <c r="A180" s="390"/>
      <c r="B180" s="390"/>
      <c r="C180" s="390"/>
      <c r="D180" s="390"/>
      <c r="E180" s="390"/>
      <c r="F180" s="390"/>
      <c r="G180" s="390"/>
      <c r="H180" s="390"/>
      <c r="I180" s="390"/>
      <c r="J180" s="490"/>
      <c r="K180" s="490"/>
      <c r="L180" s="490"/>
      <c r="M180" s="490"/>
      <c r="N180" s="490"/>
      <c r="O180" s="490"/>
      <c r="P180" s="490"/>
      <c r="Q180" s="490"/>
      <c r="R180" s="490"/>
      <c r="S180" s="490"/>
      <c r="T180" s="390"/>
      <c r="U180" s="390"/>
      <c r="V180" s="390"/>
      <c r="W180" s="390"/>
      <c r="X180" s="390"/>
      <c r="Y180" s="390"/>
      <c r="Z180" s="390"/>
      <c r="AA180" s="390"/>
      <c r="AB180" s="390"/>
      <c r="AD180" s="390"/>
      <c r="AE180" s="390"/>
      <c r="AF180" s="390"/>
      <c r="AG180" s="390"/>
      <c r="AH180" s="390"/>
      <c r="AI180" s="390"/>
      <c r="AJ180" s="390"/>
      <c r="AK180" s="390"/>
      <c r="AL180" s="390"/>
      <c r="AM180" s="390"/>
    </row>
    <row r="181" spans="1:39" s="215" customFormat="1" ht="27" customHeight="1" x14ac:dyDescent="0.35">
      <c r="A181" s="390"/>
      <c r="B181" s="390"/>
      <c r="C181" s="390"/>
      <c r="D181" s="390"/>
      <c r="E181" s="390"/>
      <c r="F181" s="390"/>
      <c r="G181" s="390"/>
      <c r="H181" s="390"/>
      <c r="I181" s="390"/>
      <c r="J181" s="490"/>
      <c r="K181" s="490"/>
      <c r="L181" s="490"/>
      <c r="M181" s="490"/>
      <c r="N181" s="490"/>
      <c r="O181" s="490"/>
      <c r="P181" s="490"/>
      <c r="Q181" s="490"/>
      <c r="R181" s="490"/>
      <c r="S181" s="490"/>
      <c r="T181" s="390"/>
      <c r="U181" s="390"/>
      <c r="V181" s="390"/>
      <c r="W181" s="390"/>
      <c r="X181" s="390"/>
      <c r="Y181" s="390"/>
      <c r="Z181" s="390"/>
      <c r="AA181" s="390"/>
      <c r="AB181" s="390"/>
      <c r="AD181" s="390"/>
      <c r="AE181" s="390"/>
      <c r="AF181" s="390"/>
      <c r="AG181" s="390"/>
      <c r="AH181" s="390"/>
      <c r="AI181" s="390"/>
      <c r="AJ181" s="390"/>
      <c r="AK181" s="390"/>
      <c r="AL181" s="390"/>
      <c r="AM181" s="390"/>
    </row>
    <row r="182" spans="1:39" s="215" customFormat="1" ht="27" customHeight="1" x14ac:dyDescent="0.35">
      <c r="A182" s="390"/>
      <c r="B182" s="390"/>
      <c r="C182" s="390"/>
      <c r="D182" s="390"/>
      <c r="E182" s="390"/>
      <c r="F182" s="390"/>
      <c r="G182" s="390"/>
      <c r="H182" s="390"/>
      <c r="I182" s="390"/>
      <c r="J182" s="390"/>
      <c r="K182" s="490"/>
      <c r="L182" s="490"/>
      <c r="M182" s="490"/>
      <c r="N182" s="490"/>
      <c r="O182" s="490"/>
      <c r="P182" s="490"/>
      <c r="Q182" s="490"/>
      <c r="R182" s="490"/>
      <c r="S182" s="490"/>
      <c r="T182" s="390"/>
      <c r="U182" s="390"/>
      <c r="V182" s="390"/>
      <c r="W182" s="390"/>
      <c r="X182" s="390"/>
      <c r="Y182" s="390"/>
      <c r="Z182" s="390"/>
      <c r="AA182" s="390"/>
      <c r="AB182" s="390"/>
      <c r="AD182" s="390"/>
      <c r="AE182" s="390"/>
      <c r="AF182" s="390"/>
      <c r="AG182" s="390"/>
      <c r="AH182" s="390"/>
      <c r="AI182" s="390"/>
      <c r="AJ182" s="390"/>
      <c r="AK182" s="390"/>
      <c r="AL182" s="390"/>
      <c r="AM182" s="390"/>
    </row>
    <row r="183" spans="1:39" s="215" customFormat="1" ht="27" customHeight="1" x14ac:dyDescent="0.35">
      <c r="A183" s="390"/>
      <c r="B183" s="390"/>
      <c r="C183" s="390"/>
      <c r="D183" s="390"/>
      <c r="E183" s="390"/>
      <c r="F183" s="390"/>
      <c r="G183" s="390"/>
      <c r="H183" s="390"/>
      <c r="I183" s="390"/>
      <c r="J183" s="390"/>
      <c r="K183" s="490"/>
      <c r="L183" s="490"/>
      <c r="M183" s="490"/>
      <c r="N183" s="490"/>
      <c r="O183" s="490"/>
      <c r="P183" s="490"/>
      <c r="Q183" s="490"/>
      <c r="R183" s="490"/>
      <c r="S183" s="490"/>
      <c r="T183" s="390"/>
      <c r="U183" s="390"/>
      <c r="V183" s="390"/>
      <c r="W183" s="390"/>
      <c r="X183" s="390"/>
      <c r="Y183" s="390"/>
      <c r="Z183" s="390"/>
      <c r="AA183" s="390"/>
      <c r="AB183" s="390"/>
      <c r="AD183" s="390"/>
      <c r="AE183" s="390"/>
      <c r="AF183" s="390"/>
      <c r="AG183" s="390"/>
      <c r="AH183" s="390"/>
      <c r="AI183" s="390"/>
      <c r="AJ183" s="390"/>
      <c r="AK183" s="390"/>
      <c r="AL183" s="390"/>
      <c r="AM183" s="390"/>
    </row>
    <row r="184" spans="1:39" s="215" customFormat="1" ht="27" customHeight="1" x14ac:dyDescent="0.35">
      <c r="A184" s="390"/>
      <c r="B184" s="390"/>
      <c r="C184" s="390"/>
      <c r="D184" s="390"/>
      <c r="E184" s="390"/>
      <c r="F184" s="390"/>
      <c r="G184" s="390"/>
      <c r="H184" s="390"/>
      <c r="I184" s="390"/>
      <c r="J184" s="390"/>
      <c r="K184" s="490"/>
      <c r="L184" s="490"/>
      <c r="M184" s="490"/>
      <c r="N184" s="490"/>
      <c r="O184" s="490"/>
      <c r="P184" s="490"/>
      <c r="Q184" s="490"/>
      <c r="R184" s="490"/>
      <c r="S184" s="490"/>
      <c r="T184" s="390"/>
      <c r="U184" s="390"/>
      <c r="V184" s="390"/>
      <c r="W184" s="390"/>
      <c r="X184" s="390"/>
      <c r="Y184" s="390"/>
      <c r="Z184" s="390"/>
      <c r="AA184" s="390"/>
      <c r="AB184" s="390"/>
      <c r="AD184" s="390"/>
      <c r="AE184" s="390"/>
      <c r="AF184" s="390"/>
      <c r="AG184" s="390"/>
      <c r="AH184" s="390"/>
      <c r="AI184" s="390"/>
      <c r="AJ184" s="390"/>
      <c r="AK184" s="390"/>
      <c r="AL184" s="390"/>
      <c r="AM184" s="390"/>
    </row>
    <row r="185" spans="1:39" s="215" customFormat="1" ht="27" customHeight="1" x14ac:dyDescent="0.35">
      <c r="A185" s="390"/>
      <c r="B185" s="390"/>
      <c r="C185" s="390"/>
      <c r="D185" s="390"/>
      <c r="E185" s="390"/>
      <c r="F185" s="390"/>
      <c r="G185" s="390"/>
      <c r="H185" s="390"/>
      <c r="I185" s="390"/>
      <c r="J185" s="390"/>
      <c r="K185" s="490"/>
      <c r="L185" s="490"/>
      <c r="M185" s="490"/>
      <c r="N185" s="490"/>
      <c r="O185" s="490"/>
      <c r="P185" s="490"/>
      <c r="Q185" s="490"/>
      <c r="R185" s="490"/>
      <c r="S185" s="490"/>
      <c r="T185" s="390"/>
      <c r="U185" s="390"/>
      <c r="V185" s="390"/>
      <c r="W185" s="390"/>
      <c r="X185" s="390"/>
      <c r="Y185" s="390"/>
      <c r="Z185" s="390"/>
      <c r="AA185" s="390"/>
      <c r="AB185" s="390"/>
      <c r="AD185" s="390"/>
      <c r="AE185" s="390"/>
      <c r="AF185" s="390"/>
      <c r="AG185" s="390"/>
      <c r="AH185" s="390"/>
      <c r="AI185" s="390"/>
      <c r="AJ185" s="390"/>
      <c r="AK185" s="390"/>
      <c r="AL185" s="390"/>
      <c r="AM185" s="390"/>
    </row>
    <row r="186" spans="1:39" s="215" customFormat="1" ht="27" customHeight="1" x14ac:dyDescent="0.35">
      <c r="A186" s="390"/>
      <c r="B186" s="390"/>
      <c r="C186" s="390"/>
      <c r="D186" s="390"/>
      <c r="E186" s="390"/>
      <c r="F186" s="390"/>
      <c r="G186" s="390"/>
      <c r="H186" s="390"/>
      <c r="I186" s="390"/>
      <c r="J186" s="390"/>
      <c r="K186" s="390"/>
      <c r="L186" s="390"/>
      <c r="M186" s="492"/>
      <c r="N186" s="492"/>
      <c r="O186" s="492"/>
      <c r="P186" s="492"/>
      <c r="Q186" s="492"/>
      <c r="R186" s="492"/>
      <c r="S186" s="492"/>
      <c r="T186" s="390"/>
      <c r="U186" s="390"/>
      <c r="V186" s="390"/>
      <c r="W186" s="390"/>
      <c r="X186" s="390"/>
      <c r="Y186" s="390"/>
      <c r="Z186" s="390"/>
      <c r="AA186" s="390"/>
      <c r="AB186" s="390"/>
      <c r="AD186" s="390"/>
      <c r="AE186" s="390"/>
      <c r="AF186" s="390"/>
      <c r="AG186" s="390"/>
      <c r="AH186" s="390"/>
      <c r="AI186" s="390"/>
      <c r="AJ186" s="390"/>
      <c r="AK186" s="390"/>
      <c r="AL186" s="390"/>
      <c r="AM186" s="390"/>
    </row>
    <row r="187" spans="1:39" s="215" customFormat="1" ht="27" customHeight="1" x14ac:dyDescent="0.35">
      <c r="A187" s="390"/>
      <c r="B187" s="390"/>
      <c r="C187" s="390"/>
      <c r="D187" s="390"/>
      <c r="E187" s="390"/>
      <c r="F187" s="390"/>
      <c r="G187" s="390"/>
      <c r="H187" s="390"/>
      <c r="I187" s="390"/>
      <c r="J187" s="390"/>
      <c r="K187" s="493"/>
      <c r="L187" s="493"/>
      <c r="M187" s="493"/>
      <c r="N187" s="493"/>
      <c r="O187" s="493"/>
      <c r="P187" s="493"/>
      <c r="Q187" s="390"/>
      <c r="R187" s="390"/>
      <c r="S187" s="390"/>
      <c r="T187" s="390"/>
      <c r="U187" s="390"/>
      <c r="V187" s="390"/>
      <c r="W187" s="390"/>
      <c r="X187" s="390"/>
      <c r="Y187" s="390"/>
      <c r="Z187" s="390"/>
      <c r="AA187" s="390"/>
      <c r="AB187" s="390"/>
      <c r="AD187" s="390"/>
      <c r="AE187" s="390"/>
      <c r="AF187" s="390"/>
      <c r="AG187" s="390"/>
      <c r="AH187" s="390"/>
      <c r="AI187" s="390"/>
      <c r="AJ187" s="390"/>
      <c r="AK187" s="390"/>
      <c r="AL187" s="390"/>
      <c r="AM187" s="390"/>
    </row>
    <row r="188" spans="1:39" s="215" customFormat="1" ht="27" customHeight="1" x14ac:dyDescent="0.35">
      <c r="A188" s="390"/>
      <c r="B188" s="390"/>
      <c r="C188" s="390"/>
      <c r="D188" s="390"/>
      <c r="E188" s="390"/>
      <c r="F188" s="390"/>
      <c r="G188" s="390"/>
      <c r="H188" s="390"/>
      <c r="I188" s="390"/>
      <c r="J188" s="390"/>
      <c r="K188" s="493"/>
      <c r="L188" s="493"/>
      <c r="M188" s="493"/>
      <c r="N188" s="493"/>
      <c r="O188" s="490"/>
      <c r="P188" s="490"/>
      <c r="Q188" s="390"/>
      <c r="R188" s="390"/>
      <c r="S188" s="390"/>
      <c r="T188" s="390"/>
      <c r="U188" s="390"/>
      <c r="V188" s="390"/>
      <c r="W188" s="390"/>
      <c r="X188" s="390"/>
      <c r="Y188" s="390"/>
      <c r="Z188" s="390"/>
      <c r="AA188" s="390"/>
      <c r="AB188" s="390"/>
      <c r="AD188" s="390"/>
      <c r="AE188" s="390"/>
      <c r="AF188" s="390"/>
      <c r="AG188" s="390"/>
      <c r="AH188" s="390"/>
      <c r="AI188" s="390"/>
      <c r="AJ188" s="390"/>
      <c r="AK188" s="390"/>
      <c r="AL188" s="390"/>
      <c r="AM188" s="390"/>
    </row>
    <row r="189" spans="1:39" s="215" customFormat="1" ht="27" customHeight="1" x14ac:dyDescent="0.35">
      <c r="A189" s="390"/>
      <c r="B189" s="390"/>
      <c r="C189" s="390"/>
      <c r="D189" s="390"/>
      <c r="E189" s="390"/>
      <c r="F189" s="390"/>
      <c r="G189" s="390"/>
      <c r="H189" s="390"/>
      <c r="I189" s="390"/>
      <c r="J189" s="390"/>
      <c r="K189" s="490"/>
      <c r="L189" s="490"/>
      <c r="M189" s="490"/>
      <c r="N189" s="490"/>
      <c r="O189" s="490"/>
      <c r="P189" s="490"/>
      <c r="Q189" s="390"/>
      <c r="R189" s="390"/>
      <c r="S189" s="390"/>
      <c r="T189" s="390"/>
      <c r="U189" s="390"/>
      <c r="V189" s="390"/>
      <c r="W189" s="390"/>
      <c r="X189" s="390"/>
      <c r="Y189" s="390"/>
      <c r="Z189" s="390"/>
      <c r="AA189" s="390"/>
      <c r="AB189" s="390"/>
      <c r="AD189" s="390"/>
      <c r="AE189" s="390"/>
      <c r="AF189" s="390"/>
      <c r="AG189" s="390"/>
      <c r="AH189" s="390"/>
      <c r="AI189" s="390"/>
      <c r="AJ189" s="390"/>
      <c r="AK189" s="390"/>
      <c r="AL189" s="390"/>
      <c r="AM189" s="390"/>
    </row>
    <row r="190" spans="1:39" s="215" customFormat="1" ht="27" customHeight="1" x14ac:dyDescent="0.35">
      <c r="A190" s="390"/>
      <c r="B190" s="390"/>
      <c r="C190" s="390"/>
      <c r="D190" s="390"/>
      <c r="E190" s="390"/>
      <c r="F190" s="390"/>
      <c r="G190" s="390"/>
      <c r="H190" s="390"/>
      <c r="I190" s="390"/>
      <c r="J190" s="390"/>
      <c r="K190" s="490"/>
      <c r="L190" s="490"/>
      <c r="M190" s="490"/>
      <c r="N190" s="490"/>
      <c r="O190" s="490"/>
      <c r="P190" s="490"/>
      <c r="Q190" s="390"/>
      <c r="R190" s="390"/>
      <c r="S190" s="390"/>
      <c r="T190" s="390"/>
      <c r="U190" s="390"/>
      <c r="V190" s="390"/>
      <c r="W190" s="390"/>
      <c r="X190" s="390"/>
      <c r="Y190" s="390"/>
      <c r="Z190" s="390"/>
      <c r="AA190" s="390"/>
      <c r="AB190" s="390"/>
      <c r="AD190" s="390"/>
      <c r="AE190" s="390"/>
      <c r="AF190" s="390"/>
      <c r="AG190" s="390"/>
      <c r="AH190" s="390"/>
      <c r="AI190" s="390"/>
      <c r="AJ190" s="390"/>
      <c r="AK190" s="390"/>
      <c r="AL190" s="390"/>
      <c r="AM190" s="390"/>
    </row>
    <row r="191" spans="1:39" s="215" customFormat="1" ht="27" customHeight="1" x14ac:dyDescent="0.35">
      <c r="A191" s="390"/>
      <c r="B191" s="390"/>
      <c r="C191" s="390"/>
      <c r="D191" s="390"/>
      <c r="E191" s="390"/>
      <c r="F191" s="390"/>
      <c r="G191" s="390"/>
      <c r="H191" s="390"/>
      <c r="I191" s="390"/>
      <c r="J191" s="390"/>
      <c r="K191" s="490"/>
      <c r="L191" s="490"/>
      <c r="M191" s="490"/>
      <c r="N191" s="490"/>
      <c r="O191" s="490"/>
      <c r="P191" s="490"/>
      <c r="Q191" s="390"/>
      <c r="R191" s="390"/>
      <c r="S191" s="390"/>
      <c r="T191" s="390"/>
      <c r="U191" s="390"/>
      <c r="V191" s="390"/>
      <c r="W191" s="390"/>
      <c r="X191" s="390"/>
      <c r="Y191" s="390"/>
      <c r="Z191" s="390"/>
      <c r="AA191" s="390"/>
      <c r="AB191" s="390"/>
      <c r="AD191" s="390"/>
      <c r="AE191" s="390"/>
      <c r="AF191" s="390"/>
      <c r="AG191" s="390"/>
      <c r="AH191" s="390"/>
      <c r="AI191" s="390"/>
      <c r="AJ191" s="390"/>
      <c r="AK191" s="390"/>
      <c r="AL191" s="390"/>
      <c r="AM191" s="390"/>
    </row>
    <row r="192" spans="1:39" s="215" customFormat="1" ht="27" customHeight="1" x14ac:dyDescent="0.35">
      <c r="A192" s="390"/>
      <c r="B192" s="390"/>
      <c r="C192" s="390"/>
      <c r="D192" s="390"/>
      <c r="E192" s="390"/>
      <c r="F192" s="390"/>
      <c r="G192" s="390"/>
      <c r="H192" s="390"/>
      <c r="I192" s="390"/>
      <c r="J192" s="390"/>
      <c r="K192" s="490"/>
      <c r="L192" s="490"/>
      <c r="M192" s="490"/>
      <c r="N192" s="490"/>
      <c r="O192" s="490"/>
      <c r="P192" s="490"/>
      <c r="Q192" s="390"/>
      <c r="R192" s="390"/>
      <c r="S192" s="390"/>
      <c r="T192" s="390"/>
      <c r="U192" s="390"/>
      <c r="V192" s="390"/>
      <c r="W192" s="390"/>
      <c r="X192" s="390"/>
      <c r="Y192" s="390"/>
      <c r="Z192" s="390"/>
      <c r="AA192" s="390"/>
      <c r="AB192" s="390"/>
      <c r="AD192" s="390"/>
      <c r="AE192" s="390"/>
      <c r="AF192" s="390"/>
      <c r="AG192" s="390"/>
      <c r="AH192" s="390"/>
      <c r="AI192" s="390"/>
      <c r="AJ192" s="390"/>
      <c r="AK192" s="390"/>
      <c r="AL192" s="390"/>
      <c r="AM192" s="390"/>
    </row>
    <row r="193" spans="1:39" s="215" customFormat="1" ht="27" customHeight="1" x14ac:dyDescent="0.35">
      <c r="A193" s="390"/>
      <c r="B193" s="390"/>
      <c r="C193" s="390"/>
      <c r="D193" s="390"/>
      <c r="E193" s="390"/>
      <c r="F193" s="390"/>
      <c r="G193" s="390"/>
      <c r="H193" s="390"/>
      <c r="I193" s="390"/>
      <c r="J193" s="390"/>
      <c r="K193" s="490"/>
      <c r="L193" s="490"/>
      <c r="M193" s="490"/>
      <c r="N193" s="490"/>
      <c r="O193" s="490"/>
      <c r="P193" s="490"/>
      <c r="Q193" s="390"/>
      <c r="R193" s="390"/>
      <c r="S193" s="390"/>
      <c r="T193" s="390"/>
      <c r="U193" s="390"/>
      <c r="V193" s="390"/>
      <c r="W193" s="390"/>
      <c r="X193" s="390"/>
      <c r="Y193" s="390"/>
      <c r="Z193" s="390"/>
      <c r="AA193" s="390"/>
      <c r="AB193" s="390"/>
      <c r="AD193" s="390"/>
      <c r="AE193" s="390"/>
      <c r="AF193" s="390"/>
      <c r="AG193" s="390"/>
      <c r="AH193" s="390"/>
      <c r="AI193" s="390"/>
      <c r="AJ193" s="390"/>
      <c r="AK193" s="390"/>
      <c r="AL193" s="390"/>
      <c r="AM193" s="390"/>
    </row>
    <row r="194" spans="1:39" s="215" customFormat="1" ht="27" customHeight="1" x14ac:dyDescent="0.35">
      <c r="A194" s="390"/>
      <c r="B194" s="390"/>
      <c r="C194" s="390"/>
      <c r="D194" s="390"/>
      <c r="E194" s="390"/>
      <c r="F194" s="390"/>
      <c r="G194" s="390"/>
      <c r="H194" s="390"/>
      <c r="I194" s="390"/>
      <c r="J194" s="390"/>
      <c r="K194" s="490"/>
      <c r="L194" s="490"/>
      <c r="M194" s="490"/>
      <c r="N194" s="490"/>
      <c r="O194" s="490"/>
      <c r="P194" s="490"/>
      <c r="Q194" s="390"/>
      <c r="R194" s="390"/>
      <c r="S194" s="390"/>
      <c r="T194" s="390"/>
      <c r="U194" s="390"/>
      <c r="V194" s="390"/>
      <c r="W194" s="390"/>
      <c r="X194" s="390"/>
      <c r="Y194" s="390"/>
      <c r="Z194" s="390"/>
      <c r="AA194" s="390"/>
      <c r="AB194" s="390"/>
      <c r="AD194" s="390"/>
      <c r="AE194" s="390"/>
      <c r="AF194" s="390"/>
      <c r="AG194" s="390"/>
      <c r="AH194" s="390"/>
      <c r="AI194" s="390"/>
      <c r="AJ194" s="390"/>
      <c r="AK194" s="390"/>
      <c r="AL194" s="390"/>
      <c r="AM194" s="390"/>
    </row>
    <row r="195" spans="1:39" s="215" customFormat="1" ht="27" customHeight="1" x14ac:dyDescent="0.35">
      <c r="A195" s="390"/>
      <c r="B195" s="390"/>
      <c r="C195" s="390"/>
      <c r="D195" s="390"/>
      <c r="E195" s="390"/>
      <c r="F195" s="390"/>
      <c r="G195" s="390"/>
      <c r="H195" s="390"/>
      <c r="I195" s="390"/>
      <c r="J195" s="390"/>
      <c r="K195" s="490"/>
      <c r="L195" s="490"/>
      <c r="M195" s="490"/>
      <c r="N195" s="490"/>
      <c r="O195" s="490"/>
      <c r="P195" s="490"/>
      <c r="Q195" s="390"/>
      <c r="R195" s="390"/>
      <c r="S195" s="390"/>
      <c r="T195" s="390"/>
      <c r="U195" s="390"/>
      <c r="V195" s="390"/>
      <c r="W195" s="390"/>
      <c r="X195" s="390"/>
      <c r="Y195" s="390"/>
      <c r="Z195" s="390"/>
      <c r="AA195" s="390"/>
      <c r="AB195" s="390"/>
      <c r="AD195" s="390"/>
      <c r="AE195" s="390"/>
      <c r="AF195" s="390"/>
      <c r="AG195" s="390"/>
      <c r="AH195" s="390"/>
      <c r="AI195" s="390"/>
      <c r="AJ195" s="390"/>
      <c r="AK195" s="390"/>
      <c r="AL195" s="390"/>
      <c r="AM195" s="390"/>
    </row>
    <row r="196" spans="1:39" s="215" customFormat="1" ht="27" customHeight="1" x14ac:dyDescent="0.35">
      <c r="A196" s="390"/>
      <c r="B196" s="390"/>
      <c r="C196" s="390"/>
      <c r="D196" s="390"/>
      <c r="E196" s="390"/>
      <c r="F196" s="390"/>
      <c r="G196" s="390"/>
      <c r="H196" s="390"/>
      <c r="I196" s="390"/>
      <c r="J196" s="390"/>
      <c r="K196" s="490"/>
      <c r="L196" s="490"/>
      <c r="M196" s="490"/>
      <c r="N196" s="490"/>
      <c r="O196" s="490"/>
      <c r="P196" s="490"/>
      <c r="Q196" s="390"/>
      <c r="R196" s="390"/>
      <c r="S196" s="390"/>
      <c r="T196" s="390"/>
      <c r="U196" s="390"/>
      <c r="V196" s="390"/>
      <c r="W196" s="390"/>
      <c r="X196" s="390"/>
      <c r="Y196" s="390"/>
      <c r="Z196" s="390"/>
      <c r="AA196" s="390"/>
      <c r="AB196" s="390"/>
      <c r="AD196" s="390"/>
      <c r="AE196" s="390"/>
      <c r="AF196" s="390"/>
      <c r="AG196" s="390"/>
      <c r="AH196" s="390"/>
      <c r="AI196" s="390"/>
      <c r="AJ196" s="390"/>
      <c r="AK196" s="390"/>
      <c r="AL196" s="390"/>
      <c r="AM196" s="390"/>
    </row>
    <row r="197" spans="1:39" s="215" customFormat="1" ht="27" customHeight="1" x14ac:dyDescent="0.35">
      <c r="A197" s="390"/>
      <c r="B197" s="390"/>
      <c r="C197" s="390"/>
      <c r="D197" s="390"/>
      <c r="E197" s="390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  <c r="X197" s="390"/>
      <c r="Y197" s="390"/>
      <c r="Z197" s="390"/>
      <c r="AA197" s="390"/>
      <c r="AB197" s="390"/>
      <c r="AD197" s="390"/>
      <c r="AE197" s="390"/>
      <c r="AF197" s="390"/>
      <c r="AG197" s="390"/>
      <c r="AH197" s="390"/>
      <c r="AI197" s="390"/>
      <c r="AJ197" s="390"/>
      <c r="AK197" s="390"/>
      <c r="AL197" s="390"/>
      <c r="AM197" s="390"/>
    </row>
    <row r="198" spans="1:39" s="215" customFormat="1" ht="27" customHeight="1" x14ac:dyDescent="0.35">
      <c r="A198" s="390"/>
      <c r="B198" s="390"/>
      <c r="C198" s="390"/>
      <c r="D198" s="390"/>
      <c r="E198" s="390"/>
      <c r="F198" s="390"/>
      <c r="G198" s="390"/>
      <c r="H198" s="390"/>
      <c r="I198" s="390"/>
      <c r="J198" s="390"/>
      <c r="K198" s="390"/>
      <c r="L198" s="492"/>
      <c r="M198" s="492"/>
      <c r="N198" s="492"/>
      <c r="O198" s="492"/>
      <c r="P198" s="492"/>
      <c r="Q198" s="390"/>
      <c r="R198" s="390"/>
      <c r="S198" s="390"/>
      <c r="T198" s="390"/>
      <c r="U198" s="390"/>
      <c r="V198" s="390"/>
      <c r="W198" s="390"/>
      <c r="X198" s="390"/>
      <c r="Y198" s="390"/>
      <c r="Z198" s="390"/>
      <c r="AA198" s="390"/>
      <c r="AB198" s="390"/>
      <c r="AD198" s="390"/>
      <c r="AE198" s="390"/>
      <c r="AF198" s="390"/>
      <c r="AG198" s="390"/>
      <c r="AH198" s="390"/>
      <c r="AI198" s="390"/>
      <c r="AJ198" s="390"/>
      <c r="AK198" s="390"/>
      <c r="AL198" s="390"/>
      <c r="AM198" s="390"/>
    </row>
    <row r="199" spans="1:39" s="215" customFormat="1" ht="27" customHeight="1" x14ac:dyDescent="0.35">
      <c r="A199" s="390"/>
      <c r="B199" s="390"/>
      <c r="C199" s="390"/>
      <c r="D199" s="390"/>
      <c r="E199" s="390"/>
      <c r="F199" s="390"/>
      <c r="G199" s="390"/>
      <c r="H199" s="390"/>
      <c r="I199" s="390"/>
      <c r="J199" s="390"/>
      <c r="K199" s="390"/>
      <c r="L199" s="492"/>
      <c r="M199" s="492"/>
      <c r="N199" s="492"/>
      <c r="O199" s="492"/>
      <c r="P199" s="492"/>
      <c r="Q199" s="390"/>
      <c r="R199" s="390"/>
      <c r="S199" s="390"/>
      <c r="T199" s="390"/>
      <c r="U199" s="390"/>
      <c r="V199" s="390"/>
      <c r="W199" s="390"/>
      <c r="X199" s="390"/>
      <c r="Y199" s="390"/>
      <c r="Z199" s="390"/>
      <c r="AA199" s="390"/>
      <c r="AB199" s="390"/>
      <c r="AD199" s="390"/>
      <c r="AE199" s="390"/>
      <c r="AF199" s="390"/>
      <c r="AG199" s="390"/>
      <c r="AH199" s="390"/>
      <c r="AI199" s="390"/>
      <c r="AJ199" s="390"/>
      <c r="AK199" s="390"/>
      <c r="AL199" s="390"/>
      <c r="AM199" s="390"/>
    </row>
    <row r="200" spans="1:39" s="215" customFormat="1" ht="27" customHeight="1" x14ac:dyDescent="0.35">
      <c r="A200" s="390"/>
      <c r="B200" s="390"/>
      <c r="C200" s="390"/>
      <c r="D200" s="390"/>
      <c r="E200" s="390"/>
      <c r="F200" s="390"/>
      <c r="G200" s="390"/>
      <c r="H200" s="390"/>
      <c r="I200" s="390"/>
      <c r="J200" s="390"/>
      <c r="K200" s="493"/>
      <c r="L200" s="493"/>
      <c r="M200" s="493"/>
      <c r="N200" s="493"/>
      <c r="O200" s="490"/>
      <c r="P200" s="490"/>
      <c r="Q200" s="390"/>
      <c r="R200" s="390"/>
      <c r="S200" s="390"/>
      <c r="T200" s="390"/>
      <c r="U200" s="390"/>
      <c r="V200" s="390"/>
      <c r="W200" s="390"/>
      <c r="X200" s="390"/>
      <c r="Y200" s="390"/>
      <c r="Z200" s="390"/>
      <c r="AA200" s="390"/>
      <c r="AB200" s="390"/>
      <c r="AD200" s="390"/>
      <c r="AE200" s="390"/>
      <c r="AF200" s="390"/>
      <c r="AG200" s="390"/>
      <c r="AH200" s="390"/>
      <c r="AI200" s="390"/>
      <c r="AJ200" s="390"/>
      <c r="AK200" s="390"/>
      <c r="AL200" s="390"/>
      <c r="AM200" s="390"/>
    </row>
    <row r="201" spans="1:39" s="215" customFormat="1" ht="27" customHeight="1" x14ac:dyDescent="0.35">
      <c r="A201" s="390"/>
      <c r="B201" s="390"/>
      <c r="C201" s="390"/>
      <c r="D201" s="390"/>
      <c r="E201" s="390"/>
      <c r="F201" s="390"/>
      <c r="G201" s="390"/>
      <c r="H201" s="390"/>
      <c r="I201" s="390"/>
      <c r="J201" s="390"/>
      <c r="K201" s="490"/>
      <c r="L201" s="490"/>
      <c r="M201" s="490"/>
      <c r="N201" s="490"/>
      <c r="O201" s="490"/>
      <c r="P201" s="490"/>
      <c r="Q201" s="390"/>
      <c r="R201" s="390"/>
      <c r="S201" s="390"/>
      <c r="T201" s="390"/>
      <c r="U201" s="390"/>
      <c r="V201" s="390"/>
      <c r="W201" s="390"/>
      <c r="X201" s="390"/>
      <c r="Y201" s="390"/>
      <c r="Z201" s="390"/>
      <c r="AA201" s="390"/>
      <c r="AB201" s="390"/>
      <c r="AD201" s="390"/>
      <c r="AE201" s="390"/>
      <c r="AF201" s="390"/>
      <c r="AG201" s="390"/>
      <c r="AH201" s="390"/>
      <c r="AI201" s="390"/>
      <c r="AJ201" s="390"/>
      <c r="AK201" s="390"/>
      <c r="AL201" s="390"/>
      <c r="AM201" s="390"/>
    </row>
    <row r="202" spans="1:39" s="215" customFormat="1" ht="27" customHeight="1" x14ac:dyDescent="0.35">
      <c r="A202" s="390"/>
      <c r="B202" s="390"/>
      <c r="C202" s="390"/>
      <c r="D202" s="390"/>
      <c r="E202" s="390"/>
      <c r="F202" s="390"/>
      <c r="G202" s="390"/>
      <c r="H202" s="390"/>
      <c r="I202" s="390"/>
      <c r="J202" s="390"/>
      <c r="K202" s="490"/>
      <c r="L202" s="490"/>
      <c r="M202" s="490"/>
      <c r="N202" s="490"/>
      <c r="O202" s="490"/>
      <c r="P202" s="490"/>
      <c r="Q202" s="390"/>
      <c r="R202" s="390"/>
      <c r="S202" s="390"/>
      <c r="T202" s="390"/>
      <c r="U202" s="390"/>
      <c r="V202" s="390"/>
      <c r="W202" s="390"/>
      <c r="X202" s="390"/>
      <c r="Y202" s="390"/>
      <c r="Z202" s="390"/>
      <c r="AA202" s="390"/>
      <c r="AB202" s="390"/>
      <c r="AD202" s="390"/>
      <c r="AE202" s="390"/>
      <c r="AF202" s="390"/>
      <c r="AG202" s="390"/>
      <c r="AH202" s="390"/>
      <c r="AI202" s="390"/>
      <c r="AJ202" s="390"/>
      <c r="AK202" s="390"/>
      <c r="AL202" s="390"/>
      <c r="AM202" s="390"/>
    </row>
    <row r="203" spans="1:39" s="215" customFormat="1" ht="27" customHeight="1" x14ac:dyDescent="0.35">
      <c r="A203" s="390"/>
      <c r="B203" s="390"/>
      <c r="C203" s="390"/>
      <c r="D203" s="390"/>
      <c r="E203" s="390"/>
      <c r="F203" s="390"/>
      <c r="G203" s="390"/>
      <c r="H203" s="390"/>
      <c r="I203" s="390"/>
      <c r="J203" s="390"/>
      <c r="K203" s="490"/>
      <c r="L203" s="490"/>
      <c r="M203" s="490"/>
      <c r="N203" s="490"/>
      <c r="O203" s="490"/>
      <c r="P203" s="490"/>
      <c r="Q203" s="390"/>
      <c r="R203" s="390"/>
      <c r="S203" s="390"/>
      <c r="T203" s="390"/>
      <c r="U203" s="390"/>
      <c r="V203" s="390"/>
      <c r="W203" s="390"/>
      <c r="X203" s="390"/>
      <c r="Y203" s="390"/>
      <c r="Z203" s="390"/>
      <c r="AA203" s="390"/>
      <c r="AB203" s="390"/>
      <c r="AD203" s="390"/>
      <c r="AE203" s="390"/>
      <c r="AF203" s="390"/>
      <c r="AG203" s="390"/>
      <c r="AH203" s="390"/>
      <c r="AI203" s="390"/>
      <c r="AJ203" s="390"/>
      <c r="AK203" s="390"/>
      <c r="AL203" s="390"/>
      <c r="AM203" s="390"/>
    </row>
    <row r="204" spans="1:39" s="215" customFormat="1" ht="27" customHeight="1" x14ac:dyDescent="0.35">
      <c r="A204" s="390"/>
      <c r="B204" s="390"/>
      <c r="C204" s="390"/>
      <c r="D204" s="390"/>
      <c r="E204" s="390"/>
      <c r="F204" s="390"/>
      <c r="G204" s="390"/>
      <c r="H204" s="390"/>
      <c r="I204" s="390"/>
      <c r="J204" s="390"/>
      <c r="K204" s="490"/>
      <c r="L204" s="490"/>
      <c r="M204" s="490"/>
      <c r="N204" s="490"/>
      <c r="O204" s="490"/>
      <c r="P204" s="490"/>
      <c r="Q204" s="390"/>
      <c r="R204" s="390"/>
      <c r="S204" s="390"/>
      <c r="T204" s="390"/>
      <c r="U204" s="390"/>
      <c r="V204" s="390"/>
      <c r="W204" s="390"/>
      <c r="X204" s="390"/>
      <c r="Y204" s="390"/>
      <c r="Z204" s="390"/>
      <c r="AA204" s="390"/>
      <c r="AB204" s="390"/>
      <c r="AD204" s="390"/>
      <c r="AE204" s="390"/>
      <c r="AF204" s="390"/>
      <c r="AG204" s="390"/>
      <c r="AH204" s="390"/>
      <c r="AI204" s="390"/>
      <c r="AJ204" s="390"/>
      <c r="AK204" s="390"/>
      <c r="AL204" s="390"/>
      <c r="AM204" s="390"/>
    </row>
    <row r="205" spans="1:39" s="215" customFormat="1" ht="27" customHeight="1" x14ac:dyDescent="0.35">
      <c r="A205" s="390"/>
      <c r="B205" s="390"/>
      <c r="C205" s="390"/>
      <c r="D205" s="390"/>
      <c r="E205" s="390"/>
      <c r="F205" s="390"/>
      <c r="G205" s="390"/>
      <c r="H205" s="390"/>
      <c r="I205" s="390"/>
      <c r="J205" s="390"/>
      <c r="K205" s="490"/>
      <c r="L205" s="490"/>
      <c r="M205" s="490"/>
      <c r="N205" s="490"/>
      <c r="O205" s="490"/>
      <c r="P205" s="490"/>
      <c r="Q205" s="390"/>
      <c r="R205" s="390"/>
      <c r="S205" s="390"/>
      <c r="T205" s="390"/>
      <c r="U205" s="390"/>
      <c r="V205" s="390"/>
      <c r="W205" s="390"/>
      <c r="X205" s="390"/>
      <c r="Y205" s="390"/>
      <c r="Z205" s="390"/>
      <c r="AA205" s="390"/>
      <c r="AB205" s="390"/>
      <c r="AD205" s="390"/>
      <c r="AE205" s="390"/>
      <c r="AF205" s="390"/>
      <c r="AG205" s="390"/>
      <c r="AH205" s="390"/>
      <c r="AI205" s="390"/>
      <c r="AJ205" s="390"/>
      <c r="AK205" s="390"/>
      <c r="AL205" s="390"/>
      <c r="AM205" s="390"/>
    </row>
    <row r="206" spans="1:39" s="215" customFormat="1" ht="27" customHeight="1" x14ac:dyDescent="0.35">
      <c r="A206" s="390"/>
      <c r="B206" s="390"/>
      <c r="C206" s="390"/>
      <c r="D206" s="390"/>
      <c r="E206" s="390"/>
      <c r="F206" s="390"/>
      <c r="G206" s="390"/>
      <c r="H206" s="390"/>
      <c r="I206" s="390"/>
      <c r="J206" s="390"/>
      <c r="K206" s="490"/>
      <c r="L206" s="490"/>
      <c r="M206" s="490"/>
      <c r="N206" s="490"/>
      <c r="O206" s="490"/>
      <c r="P206" s="490"/>
      <c r="Q206" s="390"/>
      <c r="R206" s="390"/>
      <c r="S206" s="390"/>
      <c r="T206" s="390"/>
      <c r="U206" s="390"/>
      <c r="V206" s="390"/>
      <c r="W206" s="390"/>
      <c r="X206" s="390"/>
      <c r="Y206" s="390"/>
      <c r="Z206" s="390"/>
      <c r="AA206" s="390"/>
      <c r="AB206" s="390"/>
      <c r="AD206" s="390"/>
      <c r="AE206" s="390"/>
      <c r="AF206" s="390"/>
      <c r="AG206" s="390"/>
      <c r="AH206" s="390"/>
      <c r="AI206" s="390"/>
      <c r="AJ206" s="390"/>
      <c r="AK206" s="390"/>
      <c r="AL206" s="390"/>
      <c r="AM206" s="390"/>
    </row>
    <row r="207" spans="1:39" s="215" customFormat="1" ht="27" customHeight="1" x14ac:dyDescent="0.35">
      <c r="A207" s="390"/>
      <c r="B207" s="390"/>
      <c r="C207" s="390"/>
      <c r="D207" s="390"/>
      <c r="E207" s="390"/>
      <c r="F207" s="390"/>
      <c r="G207" s="390"/>
      <c r="H207" s="390"/>
      <c r="I207" s="390"/>
      <c r="J207" s="390"/>
      <c r="K207" s="490"/>
      <c r="L207" s="490"/>
      <c r="M207" s="490"/>
      <c r="N207" s="490"/>
      <c r="O207" s="490"/>
      <c r="P207" s="490"/>
      <c r="Q207" s="390"/>
      <c r="R207" s="390"/>
      <c r="S207" s="390"/>
      <c r="T207" s="390"/>
      <c r="U207" s="390"/>
      <c r="V207" s="390"/>
      <c r="W207" s="390"/>
      <c r="X207" s="390"/>
      <c r="Y207" s="390"/>
      <c r="Z207" s="390"/>
      <c r="AA207" s="390"/>
      <c r="AB207" s="390"/>
      <c r="AD207" s="390"/>
      <c r="AE207" s="390"/>
      <c r="AF207" s="390"/>
      <c r="AG207" s="390"/>
      <c r="AH207" s="390"/>
      <c r="AI207" s="390"/>
      <c r="AJ207" s="390"/>
      <c r="AK207" s="390"/>
      <c r="AL207" s="390"/>
      <c r="AM207" s="390"/>
    </row>
    <row r="208" spans="1:39" s="215" customFormat="1" ht="27" customHeight="1" x14ac:dyDescent="0.35">
      <c r="A208" s="390"/>
      <c r="B208" s="390"/>
      <c r="C208" s="390"/>
      <c r="D208" s="390"/>
      <c r="E208" s="390"/>
      <c r="F208" s="390"/>
      <c r="G208" s="390"/>
      <c r="H208" s="390"/>
      <c r="I208" s="390"/>
      <c r="J208" s="390"/>
      <c r="K208" s="490"/>
      <c r="L208" s="490"/>
      <c r="M208" s="490"/>
      <c r="N208" s="490"/>
      <c r="O208" s="490"/>
      <c r="P208" s="490"/>
      <c r="Q208" s="390"/>
      <c r="R208" s="390"/>
      <c r="S208" s="390"/>
      <c r="T208" s="390"/>
      <c r="U208" s="390"/>
      <c r="V208" s="390"/>
      <c r="W208" s="390"/>
      <c r="X208" s="390"/>
      <c r="Y208" s="390"/>
      <c r="Z208" s="390"/>
      <c r="AA208" s="390"/>
      <c r="AB208" s="390"/>
      <c r="AD208" s="390"/>
      <c r="AE208" s="390"/>
      <c r="AF208" s="390"/>
      <c r="AG208" s="390"/>
      <c r="AH208" s="390"/>
      <c r="AI208" s="390"/>
      <c r="AJ208" s="390"/>
      <c r="AK208" s="390"/>
      <c r="AL208" s="390"/>
      <c r="AM208" s="390"/>
    </row>
    <row r="209" spans="1:39" s="215" customFormat="1" ht="27" customHeight="1" x14ac:dyDescent="0.35">
      <c r="A209" s="390"/>
      <c r="B209" s="390"/>
      <c r="C209" s="390"/>
      <c r="D209" s="390"/>
      <c r="E209" s="390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  <c r="X209" s="390"/>
      <c r="Y209" s="390"/>
      <c r="Z209" s="390"/>
      <c r="AA209" s="390"/>
      <c r="AB209" s="390"/>
      <c r="AD209" s="390"/>
      <c r="AE209" s="390"/>
      <c r="AF209" s="390"/>
      <c r="AG209" s="390"/>
      <c r="AH209" s="390"/>
      <c r="AI209" s="390"/>
      <c r="AJ209" s="390"/>
      <c r="AK209" s="390"/>
      <c r="AL209" s="390"/>
      <c r="AM209" s="390"/>
    </row>
    <row r="210" spans="1:39" s="215" customFormat="1" ht="27" customHeight="1" x14ac:dyDescent="0.35">
      <c r="A210" s="390"/>
      <c r="B210" s="390"/>
      <c r="C210" s="390"/>
      <c r="D210" s="390"/>
      <c r="E210" s="390"/>
      <c r="F210" s="390"/>
      <c r="G210" s="390"/>
      <c r="H210" s="390"/>
      <c r="I210" s="390"/>
      <c r="J210" s="390"/>
      <c r="K210" s="390"/>
      <c r="L210" s="492"/>
      <c r="M210" s="492"/>
      <c r="N210" s="492"/>
      <c r="O210" s="492"/>
      <c r="P210" s="492"/>
      <c r="Q210" s="390"/>
      <c r="R210" s="390"/>
      <c r="S210" s="390"/>
      <c r="T210" s="390"/>
      <c r="U210" s="390"/>
      <c r="V210" s="390"/>
      <c r="W210" s="390"/>
      <c r="X210" s="390"/>
      <c r="Y210" s="390"/>
      <c r="Z210" s="390"/>
      <c r="AA210" s="390"/>
      <c r="AB210" s="390"/>
      <c r="AD210" s="390"/>
      <c r="AE210" s="390"/>
      <c r="AF210" s="390"/>
      <c r="AG210" s="390"/>
      <c r="AH210" s="390"/>
      <c r="AI210" s="390"/>
      <c r="AJ210" s="390"/>
      <c r="AK210" s="390"/>
      <c r="AL210" s="390"/>
      <c r="AM210" s="390"/>
    </row>
    <row r="211" spans="1:39" s="215" customFormat="1" ht="27" customHeight="1" x14ac:dyDescent="0.35">
      <c r="A211" s="390"/>
      <c r="B211" s="390"/>
      <c r="C211" s="390"/>
      <c r="D211" s="390"/>
      <c r="E211" s="390"/>
      <c r="F211" s="390"/>
      <c r="G211" s="390"/>
      <c r="H211" s="390"/>
      <c r="I211" s="390"/>
      <c r="J211" s="390"/>
      <c r="K211" s="390"/>
      <c r="L211" s="492"/>
      <c r="M211" s="492"/>
      <c r="N211" s="492"/>
      <c r="O211" s="492"/>
      <c r="P211" s="492"/>
      <c r="Q211" s="390"/>
      <c r="R211" s="390"/>
      <c r="S211" s="390"/>
      <c r="T211" s="390"/>
      <c r="U211" s="390"/>
      <c r="V211" s="390"/>
      <c r="W211" s="390"/>
      <c r="X211" s="390"/>
      <c r="Y211" s="390"/>
      <c r="Z211" s="390"/>
      <c r="AA211" s="390"/>
      <c r="AB211" s="390"/>
      <c r="AD211" s="390"/>
      <c r="AE211" s="390"/>
      <c r="AF211" s="390"/>
      <c r="AG211" s="390"/>
      <c r="AH211" s="390"/>
      <c r="AI211" s="390"/>
      <c r="AJ211" s="390"/>
      <c r="AK211" s="390"/>
      <c r="AL211" s="390"/>
      <c r="AM211" s="390"/>
    </row>
    <row r="212" spans="1:39" s="215" customFormat="1" ht="27" customHeight="1" x14ac:dyDescent="0.35">
      <c r="A212" s="390"/>
      <c r="B212" s="390"/>
      <c r="C212" s="390"/>
      <c r="D212" s="390"/>
      <c r="E212" s="390"/>
      <c r="F212" s="390"/>
      <c r="G212" s="390"/>
      <c r="H212" s="390"/>
      <c r="I212" s="390"/>
      <c r="J212" s="390"/>
      <c r="K212" s="494"/>
      <c r="L212" s="494"/>
      <c r="M212" s="494"/>
      <c r="N212" s="494"/>
      <c r="O212" s="494"/>
      <c r="P212" s="494"/>
      <c r="Q212" s="390"/>
      <c r="R212" s="390"/>
      <c r="S212" s="390"/>
      <c r="T212" s="390"/>
      <c r="U212" s="390"/>
      <c r="V212" s="390"/>
      <c r="W212" s="390"/>
      <c r="X212" s="390"/>
      <c r="Y212" s="390"/>
      <c r="Z212" s="390"/>
      <c r="AA212" s="390"/>
      <c r="AB212" s="390"/>
      <c r="AD212" s="390"/>
      <c r="AE212" s="390"/>
      <c r="AF212" s="390"/>
      <c r="AG212" s="390"/>
      <c r="AH212" s="390"/>
      <c r="AI212" s="390"/>
      <c r="AJ212" s="390"/>
      <c r="AK212" s="390"/>
      <c r="AL212" s="390"/>
      <c r="AM212" s="390"/>
    </row>
    <row r="213" spans="1:39" s="215" customFormat="1" ht="27" customHeight="1" x14ac:dyDescent="0.35">
      <c r="A213" s="390"/>
      <c r="B213" s="390"/>
      <c r="C213" s="390"/>
      <c r="D213" s="390"/>
      <c r="E213" s="390"/>
      <c r="F213" s="390"/>
      <c r="G213" s="390"/>
      <c r="H213" s="390"/>
      <c r="I213" s="390"/>
      <c r="J213" s="390"/>
      <c r="K213" s="494"/>
      <c r="L213" s="494"/>
      <c r="M213" s="494"/>
      <c r="N213" s="494"/>
      <c r="O213" s="495"/>
      <c r="P213" s="485"/>
      <c r="Q213" s="390"/>
      <c r="R213" s="390"/>
      <c r="S213" s="390"/>
      <c r="T213" s="390"/>
      <c r="U213" s="390"/>
      <c r="V213" s="390"/>
      <c r="W213" s="390"/>
      <c r="X213" s="390"/>
      <c r="Y213" s="390"/>
      <c r="Z213" s="390"/>
      <c r="AA213" s="390"/>
      <c r="AB213" s="390"/>
      <c r="AD213" s="390"/>
      <c r="AE213" s="390"/>
      <c r="AF213" s="390"/>
      <c r="AG213" s="390"/>
      <c r="AH213" s="390"/>
      <c r="AI213" s="390"/>
      <c r="AJ213" s="390"/>
      <c r="AK213" s="390"/>
      <c r="AL213" s="390"/>
      <c r="AM213" s="390"/>
    </row>
    <row r="214" spans="1:39" s="215" customFormat="1" ht="27" customHeight="1" x14ac:dyDescent="0.35">
      <c r="A214" s="390"/>
      <c r="B214" s="390"/>
      <c r="C214" s="390"/>
      <c r="D214" s="390"/>
      <c r="E214" s="390"/>
      <c r="F214" s="390"/>
      <c r="G214" s="390"/>
      <c r="H214" s="390"/>
      <c r="I214" s="390"/>
      <c r="J214" s="390"/>
      <c r="K214" s="485"/>
      <c r="L214" s="485"/>
      <c r="M214" s="485"/>
      <c r="N214" s="485"/>
      <c r="O214" s="485"/>
      <c r="P214" s="485"/>
      <c r="Q214" s="390"/>
      <c r="R214" s="390"/>
      <c r="S214" s="390"/>
      <c r="T214" s="390"/>
      <c r="U214" s="390"/>
      <c r="V214" s="390"/>
      <c r="W214" s="390"/>
      <c r="X214" s="390"/>
      <c r="Y214" s="390"/>
      <c r="Z214" s="390"/>
      <c r="AA214" s="390"/>
      <c r="AB214" s="390"/>
      <c r="AD214" s="390"/>
      <c r="AE214" s="390"/>
      <c r="AF214" s="390"/>
      <c r="AG214" s="390"/>
      <c r="AH214" s="390"/>
      <c r="AI214" s="390"/>
      <c r="AJ214" s="390"/>
      <c r="AK214" s="390"/>
      <c r="AL214" s="390"/>
      <c r="AM214" s="390"/>
    </row>
    <row r="215" spans="1:39" s="215" customFormat="1" ht="27" customHeight="1" x14ac:dyDescent="0.35">
      <c r="A215" s="390"/>
      <c r="B215" s="390"/>
      <c r="C215" s="390"/>
      <c r="D215" s="390"/>
      <c r="E215" s="390"/>
      <c r="F215" s="390"/>
      <c r="G215" s="390"/>
      <c r="H215" s="390"/>
      <c r="I215" s="390"/>
      <c r="J215" s="390"/>
      <c r="K215" s="485"/>
      <c r="L215" s="485"/>
      <c r="M215" s="485"/>
      <c r="N215" s="485"/>
      <c r="O215" s="485"/>
      <c r="P215" s="485"/>
      <c r="Q215" s="390"/>
      <c r="R215" s="390"/>
      <c r="S215" s="390"/>
      <c r="T215" s="390"/>
      <c r="U215" s="390"/>
      <c r="V215" s="390"/>
      <c r="W215" s="390"/>
      <c r="X215" s="390"/>
      <c r="Y215" s="390"/>
      <c r="Z215" s="390"/>
      <c r="AA215" s="390"/>
      <c r="AB215" s="390"/>
      <c r="AD215" s="390"/>
      <c r="AE215" s="390"/>
      <c r="AF215" s="390"/>
      <c r="AG215" s="390"/>
      <c r="AH215" s="390"/>
      <c r="AI215" s="390"/>
      <c r="AJ215" s="390"/>
      <c r="AK215" s="390"/>
      <c r="AL215" s="390"/>
      <c r="AM215" s="390"/>
    </row>
    <row r="216" spans="1:39" s="215" customFormat="1" ht="27" customHeight="1" x14ac:dyDescent="0.35">
      <c r="A216" s="390"/>
      <c r="B216" s="390"/>
      <c r="C216" s="390"/>
      <c r="D216" s="390"/>
      <c r="E216" s="390"/>
      <c r="F216" s="390"/>
      <c r="G216" s="390"/>
      <c r="H216" s="390"/>
      <c r="I216" s="390"/>
      <c r="J216" s="390"/>
      <c r="K216" s="485"/>
      <c r="L216" s="485"/>
      <c r="M216" s="485"/>
      <c r="N216" s="485"/>
      <c r="O216" s="485"/>
      <c r="P216" s="485"/>
      <c r="Q216" s="390"/>
      <c r="R216" s="390"/>
      <c r="S216" s="390"/>
      <c r="T216" s="390"/>
      <c r="U216" s="390"/>
      <c r="V216" s="390"/>
      <c r="W216" s="390"/>
      <c r="X216" s="390"/>
      <c r="Y216" s="390"/>
      <c r="Z216" s="390"/>
      <c r="AA216" s="390"/>
      <c r="AB216" s="390"/>
      <c r="AD216" s="390"/>
      <c r="AE216" s="390"/>
      <c r="AF216" s="390"/>
      <c r="AG216" s="390"/>
      <c r="AH216" s="390"/>
      <c r="AI216" s="390"/>
      <c r="AJ216" s="390"/>
      <c r="AK216" s="390"/>
      <c r="AL216" s="390"/>
      <c r="AM216" s="390"/>
    </row>
    <row r="217" spans="1:39" s="215" customFormat="1" ht="27" customHeight="1" x14ac:dyDescent="0.35">
      <c r="A217" s="390"/>
      <c r="B217" s="390"/>
      <c r="C217" s="390"/>
      <c r="D217" s="390"/>
      <c r="E217" s="390"/>
      <c r="F217" s="390"/>
      <c r="G217" s="390"/>
      <c r="H217" s="390"/>
      <c r="I217" s="390"/>
      <c r="J217" s="390"/>
      <c r="K217" s="485"/>
      <c r="L217" s="485"/>
      <c r="M217" s="485"/>
      <c r="N217" s="485"/>
      <c r="O217" s="485"/>
      <c r="P217" s="485"/>
      <c r="Q217" s="390"/>
      <c r="R217" s="390"/>
      <c r="S217" s="390"/>
      <c r="T217" s="390"/>
      <c r="U217" s="390"/>
      <c r="V217" s="390"/>
      <c r="W217" s="390"/>
      <c r="X217" s="390"/>
      <c r="Y217" s="390"/>
      <c r="Z217" s="390"/>
      <c r="AA217" s="390"/>
      <c r="AB217" s="390"/>
      <c r="AD217" s="390"/>
      <c r="AE217" s="390"/>
      <c r="AF217" s="390"/>
      <c r="AG217" s="390"/>
      <c r="AH217" s="390"/>
      <c r="AI217" s="390"/>
      <c r="AJ217" s="390"/>
      <c r="AK217" s="390"/>
      <c r="AL217" s="390"/>
      <c r="AM217" s="390"/>
    </row>
    <row r="218" spans="1:39" s="215" customFormat="1" ht="27" customHeight="1" x14ac:dyDescent="0.35">
      <c r="A218" s="390"/>
      <c r="B218" s="390"/>
      <c r="C218" s="390"/>
      <c r="D218" s="390"/>
      <c r="E218" s="390"/>
      <c r="F218" s="390"/>
      <c r="G218" s="390"/>
      <c r="H218" s="390"/>
      <c r="I218" s="390"/>
      <c r="J218" s="390"/>
      <c r="K218" s="485"/>
      <c r="L218" s="485"/>
      <c r="M218" s="485"/>
      <c r="N218" s="485"/>
      <c r="O218" s="485"/>
      <c r="P218" s="485"/>
      <c r="Q218" s="390"/>
      <c r="R218" s="390"/>
      <c r="S218" s="390"/>
      <c r="T218" s="390"/>
      <c r="U218" s="390"/>
      <c r="V218" s="390"/>
      <c r="W218" s="390"/>
      <c r="X218" s="390"/>
      <c r="Y218" s="390"/>
      <c r="Z218" s="390"/>
      <c r="AA218" s="390"/>
      <c r="AB218" s="390"/>
      <c r="AD218" s="390"/>
      <c r="AE218" s="390"/>
      <c r="AF218" s="390"/>
      <c r="AG218" s="390"/>
      <c r="AH218" s="390"/>
      <c r="AI218" s="390"/>
      <c r="AJ218" s="390"/>
      <c r="AK218" s="390"/>
      <c r="AL218" s="390"/>
      <c r="AM218" s="390"/>
    </row>
    <row r="219" spans="1:39" s="215" customFormat="1" ht="27" customHeight="1" x14ac:dyDescent="0.35">
      <c r="A219" s="390"/>
      <c r="B219" s="390"/>
      <c r="C219" s="390"/>
      <c r="D219" s="390"/>
      <c r="E219" s="390"/>
      <c r="F219" s="390"/>
      <c r="G219" s="390"/>
      <c r="H219" s="390"/>
      <c r="I219" s="390"/>
      <c r="J219" s="390"/>
      <c r="K219" s="485"/>
      <c r="L219" s="485"/>
      <c r="M219" s="485"/>
      <c r="N219" s="485"/>
      <c r="O219" s="485"/>
      <c r="P219" s="485"/>
      <c r="Q219" s="390"/>
      <c r="R219" s="390"/>
      <c r="S219" s="390"/>
      <c r="T219" s="390"/>
      <c r="U219" s="390"/>
      <c r="V219" s="390"/>
      <c r="W219" s="390"/>
      <c r="X219" s="390"/>
      <c r="Y219" s="390"/>
      <c r="Z219" s="390"/>
      <c r="AA219" s="390"/>
      <c r="AB219" s="390"/>
      <c r="AD219" s="390"/>
      <c r="AE219" s="390"/>
      <c r="AF219" s="390"/>
      <c r="AG219" s="390"/>
      <c r="AH219" s="390"/>
      <c r="AI219" s="390"/>
      <c r="AJ219" s="390"/>
      <c r="AK219" s="390"/>
      <c r="AL219" s="390"/>
      <c r="AM219" s="390"/>
    </row>
    <row r="220" spans="1:39" s="215" customFormat="1" ht="27" customHeight="1" x14ac:dyDescent="0.35">
      <c r="A220" s="390"/>
      <c r="B220" s="390"/>
      <c r="C220" s="390"/>
      <c r="D220" s="390"/>
      <c r="E220" s="390"/>
      <c r="F220" s="390"/>
      <c r="G220" s="390"/>
      <c r="H220" s="390"/>
      <c r="I220" s="390"/>
      <c r="J220" s="390"/>
      <c r="K220" s="485"/>
      <c r="L220" s="485"/>
      <c r="M220" s="485"/>
      <c r="N220" s="485"/>
      <c r="O220" s="485"/>
      <c r="P220" s="485"/>
      <c r="Q220" s="390"/>
      <c r="R220" s="390"/>
      <c r="S220" s="390"/>
      <c r="T220" s="390"/>
      <c r="U220" s="390"/>
      <c r="V220" s="390"/>
      <c r="W220" s="390"/>
      <c r="X220" s="390"/>
      <c r="Y220" s="390"/>
      <c r="Z220" s="390"/>
      <c r="AA220" s="390"/>
      <c r="AB220" s="390"/>
      <c r="AD220" s="390"/>
      <c r="AE220" s="390"/>
      <c r="AF220" s="390"/>
      <c r="AG220" s="390"/>
      <c r="AH220" s="390"/>
      <c r="AI220" s="390"/>
      <c r="AJ220" s="390"/>
      <c r="AK220" s="390"/>
      <c r="AL220" s="390"/>
      <c r="AM220" s="390"/>
    </row>
    <row r="221" spans="1:39" s="215" customFormat="1" ht="27" customHeight="1" x14ac:dyDescent="0.35">
      <c r="A221" s="390"/>
      <c r="B221" s="390"/>
      <c r="C221" s="390"/>
      <c r="D221" s="390"/>
      <c r="E221" s="390"/>
      <c r="F221" s="390"/>
      <c r="G221" s="390"/>
      <c r="H221" s="390"/>
      <c r="I221" s="390"/>
      <c r="J221" s="390"/>
      <c r="K221" s="485"/>
      <c r="L221" s="485"/>
      <c r="M221" s="485"/>
      <c r="N221" s="485"/>
      <c r="O221" s="485"/>
      <c r="P221" s="485"/>
      <c r="Q221" s="390"/>
      <c r="R221" s="390"/>
      <c r="S221" s="390"/>
      <c r="T221" s="390"/>
      <c r="U221" s="390"/>
      <c r="V221" s="390"/>
      <c r="W221" s="390"/>
      <c r="X221" s="390"/>
      <c r="Y221" s="390"/>
      <c r="Z221" s="390"/>
      <c r="AA221" s="390"/>
      <c r="AB221" s="390"/>
      <c r="AD221" s="390"/>
      <c r="AE221" s="390"/>
      <c r="AF221" s="390"/>
      <c r="AG221" s="390"/>
      <c r="AH221" s="390"/>
      <c r="AI221" s="390"/>
      <c r="AJ221" s="390"/>
      <c r="AK221" s="390"/>
      <c r="AL221" s="390"/>
      <c r="AM221" s="390"/>
    </row>
    <row r="222" spans="1:39" s="215" customFormat="1" ht="27" customHeight="1" x14ac:dyDescent="0.35">
      <c r="A222" s="390"/>
      <c r="B222" s="390"/>
      <c r="C222" s="390"/>
      <c r="D222" s="390"/>
      <c r="E222" s="390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  <c r="X222" s="390"/>
      <c r="Y222" s="390"/>
      <c r="Z222" s="390"/>
      <c r="AA222" s="390"/>
      <c r="AB222" s="390"/>
      <c r="AD222" s="390"/>
      <c r="AE222" s="390"/>
      <c r="AF222" s="390"/>
      <c r="AG222" s="390"/>
      <c r="AH222" s="390"/>
      <c r="AI222" s="390"/>
      <c r="AJ222" s="390"/>
      <c r="AK222" s="390"/>
      <c r="AL222" s="390"/>
      <c r="AM222" s="390"/>
    </row>
    <row r="223" spans="1:39" s="215" customFormat="1" ht="27" customHeight="1" x14ac:dyDescent="0.35">
      <c r="A223" s="390"/>
      <c r="B223" s="390"/>
      <c r="C223" s="390"/>
      <c r="D223" s="390"/>
      <c r="E223" s="390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  <c r="X223" s="390"/>
      <c r="Y223" s="390"/>
      <c r="Z223" s="390"/>
      <c r="AA223" s="390"/>
      <c r="AB223" s="390"/>
      <c r="AD223" s="390"/>
      <c r="AE223" s="390"/>
      <c r="AF223" s="390"/>
      <c r="AG223" s="390"/>
      <c r="AH223" s="390"/>
      <c r="AI223" s="390"/>
      <c r="AJ223" s="390"/>
      <c r="AK223" s="390"/>
      <c r="AL223" s="390"/>
      <c r="AM223" s="390"/>
    </row>
    <row r="224" spans="1:39" s="215" customFormat="1" ht="27" customHeight="1" x14ac:dyDescent="0.35">
      <c r="A224" s="390"/>
      <c r="B224" s="390"/>
      <c r="C224" s="390"/>
      <c r="D224" s="390"/>
      <c r="E224" s="390"/>
      <c r="F224" s="390"/>
      <c r="G224" s="390"/>
      <c r="H224" s="390"/>
      <c r="I224" s="390"/>
      <c r="J224" s="390"/>
      <c r="K224" s="493"/>
      <c r="L224" s="493"/>
      <c r="M224" s="493"/>
      <c r="N224" s="493"/>
      <c r="O224" s="493"/>
      <c r="P224" s="493"/>
      <c r="Q224" s="390"/>
      <c r="R224" s="390"/>
      <c r="S224" s="390"/>
      <c r="T224" s="390"/>
      <c r="U224" s="390"/>
      <c r="V224" s="390"/>
      <c r="W224" s="390"/>
      <c r="X224" s="390"/>
      <c r="Y224" s="390"/>
      <c r="Z224" s="390"/>
      <c r="AA224" s="390"/>
      <c r="AB224" s="390"/>
      <c r="AD224" s="390"/>
      <c r="AE224" s="390"/>
      <c r="AF224" s="390"/>
      <c r="AG224" s="390"/>
      <c r="AH224" s="390"/>
      <c r="AI224" s="390"/>
      <c r="AJ224" s="390"/>
      <c r="AK224" s="390"/>
      <c r="AL224" s="390"/>
      <c r="AM224" s="390"/>
    </row>
    <row r="225" spans="1:39" s="215" customFormat="1" ht="27" customHeight="1" x14ac:dyDescent="0.35">
      <c r="A225" s="390"/>
      <c r="B225" s="390"/>
      <c r="C225" s="390"/>
      <c r="D225" s="390"/>
      <c r="E225" s="390"/>
      <c r="F225" s="390"/>
      <c r="G225" s="390"/>
      <c r="H225" s="390"/>
      <c r="I225" s="390"/>
      <c r="J225" s="390"/>
      <c r="K225" s="493"/>
      <c r="L225" s="493"/>
      <c r="M225" s="493"/>
      <c r="N225" s="493"/>
      <c r="O225" s="490"/>
      <c r="P225" s="490"/>
      <c r="Q225" s="390"/>
      <c r="R225" s="390"/>
      <c r="S225" s="390"/>
      <c r="T225" s="390"/>
      <c r="U225" s="390"/>
      <c r="V225" s="390"/>
      <c r="W225" s="390"/>
      <c r="X225" s="390"/>
      <c r="Y225" s="390"/>
      <c r="Z225" s="390"/>
      <c r="AA225" s="390"/>
      <c r="AB225" s="390"/>
      <c r="AD225" s="390"/>
      <c r="AE225" s="390"/>
      <c r="AF225" s="390"/>
      <c r="AG225" s="390"/>
      <c r="AH225" s="390"/>
      <c r="AI225" s="390"/>
      <c r="AJ225" s="390"/>
      <c r="AK225" s="390"/>
      <c r="AL225" s="390"/>
      <c r="AM225" s="390"/>
    </row>
    <row r="226" spans="1:39" s="215" customFormat="1" ht="27" customHeight="1" x14ac:dyDescent="0.35">
      <c r="A226" s="390"/>
      <c r="B226" s="390"/>
      <c r="C226" s="390"/>
      <c r="D226" s="390"/>
      <c r="E226" s="390"/>
      <c r="F226" s="390"/>
      <c r="G226" s="390"/>
      <c r="H226" s="390"/>
      <c r="I226" s="390"/>
      <c r="J226" s="390"/>
      <c r="K226" s="490"/>
      <c r="L226" s="490"/>
      <c r="M226" s="490"/>
      <c r="N226" s="490"/>
      <c r="O226" s="490"/>
      <c r="P226" s="490"/>
      <c r="Q226" s="390"/>
      <c r="R226" s="390"/>
      <c r="S226" s="390"/>
      <c r="T226" s="390"/>
      <c r="U226" s="390"/>
      <c r="V226" s="390"/>
      <c r="W226" s="390"/>
      <c r="X226" s="390"/>
      <c r="Y226" s="390"/>
      <c r="Z226" s="390"/>
      <c r="AA226" s="390"/>
      <c r="AB226" s="390"/>
      <c r="AD226" s="390"/>
      <c r="AE226" s="390"/>
      <c r="AF226" s="390"/>
      <c r="AG226" s="390"/>
      <c r="AH226" s="390"/>
      <c r="AI226" s="390"/>
      <c r="AJ226" s="390"/>
      <c r="AK226" s="390"/>
      <c r="AL226" s="390"/>
      <c r="AM226" s="390"/>
    </row>
    <row r="227" spans="1:39" s="215" customFormat="1" ht="27" customHeight="1" x14ac:dyDescent="0.35">
      <c r="A227" s="390"/>
      <c r="B227" s="390"/>
      <c r="C227" s="390"/>
      <c r="D227" s="390"/>
      <c r="E227" s="390"/>
      <c r="F227" s="390"/>
      <c r="G227" s="390"/>
      <c r="H227" s="390"/>
      <c r="I227" s="390"/>
      <c r="J227" s="390"/>
      <c r="K227" s="490"/>
      <c r="L227" s="490"/>
      <c r="M227" s="490"/>
      <c r="N227" s="490"/>
      <c r="O227" s="490"/>
      <c r="P227" s="490"/>
      <c r="Q227" s="390"/>
      <c r="R227" s="390"/>
      <c r="S227" s="390"/>
      <c r="T227" s="390"/>
      <c r="U227" s="390"/>
      <c r="V227" s="390"/>
      <c r="W227" s="390"/>
      <c r="X227" s="390"/>
      <c r="Y227" s="390"/>
      <c r="Z227" s="390"/>
      <c r="AA227" s="390"/>
      <c r="AB227" s="390"/>
      <c r="AD227" s="390"/>
      <c r="AE227" s="390"/>
      <c r="AF227" s="390"/>
      <c r="AG227" s="390"/>
      <c r="AH227" s="390"/>
      <c r="AI227" s="390"/>
      <c r="AJ227" s="390"/>
      <c r="AK227" s="390"/>
      <c r="AL227" s="390"/>
      <c r="AM227" s="390"/>
    </row>
    <row r="228" spans="1:39" s="215" customFormat="1" ht="27" customHeight="1" x14ac:dyDescent="0.35">
      <c r="A228" s="390"/>
      <c r="B228" s="390"/>
      <c r="C228" s="390"/>
      <c r="D228" s="390"/>
      <c r="E228" s="390"/>
      <c r="F228" s="390"/>
      <c r="G228" s="390"/>
      <c r="H228" s="390"/>
      <c r="I228" s="390"/>
      <c r="J228" s="390"/>
      <c r="K228" s="490"/>
      <c r="L228" s="490"/>
      <c r="M228" s="490"/>
      <c r="N228" s="490"/>
      <c r="O228" s="490"/>
      <c r="P228" s="490"/>
      <c r="Q228" s="390"/>
      <c r="R228" s="390"/>
      <c r="S228" s="390"/>
      <c r="T228" s="390"/>
      <c r="U228" s="390"/>
      <c r="V228" s="390"/>
      <c r="W228" s="390"/>
      <c r="X228" s="390"/>
      <c r="Y228" s="390"/>
      <c r="Z228" s="390"/>
      <c r="AA228" s="390"/>
      <c r="AB228" s="390"/>
      <c r="AD228" s="390"/>
      <c r="AE228" s="390"/>
      <c r="AF228" s="390"/>
      <c r="AG228" s="390"/>
      <c r="AH228" s="390"/>
      <c r="AI228" s="390"/>
      <c r="AJ228" s="390"/>
      <c r="AK228" s="390"/>
      <c r="AL228" s="390"/>
      <c r="AM228" s="390"/>
    </row>
    <row r="229" spans="1:39" s="215" customFormat="1" ht="27" customHeight="1" x14ac:dyDescent="0.35">
      <c r="A229" s="390"/>
      <c r="B229" s="390"/>
      <c r="C229" s="390"/>
      <c r="D229" s="390"/>
      <c r="E229" s="390"/>
      <c r="F229" s="390"/>
      <c r="G229" s="390"/>
      <c r="H229" s="390"/>
      <c r="I229" s="390"/>
      <c r="J229" s="390"/>
      <c r="K229" s="490"/>
      <c r="L229" s="490"/>
      <c r="M229" s="490"/>
      <c r="N229" s="490"/>
      <c r="O229" s="490"/>
      <c r="P229" s="490"/>
      <c r="Q229" s="390"/>
      <c r="R229" s="390"/>
      <c r="S229" s="390"/>
      <c r="T229" s="390"/>
      <c r="U229" s="390"/>
      <c r="V229" s="390"/>
      <c r="W229" s="390"/>
      <c r="X229" s="390"/>
      <c r="Y229" s="390"/>
      <c r="Z229" s="390"/>
      <c r="AA229" s="390"/>
      <c r="AB229" s="390"/>
      <c r="AD229" s="390"/>
      <c r="AE229" s="390"/>
      <c r="AF229" s="390"/>
      <c r="AG229" s="390"/>
      <c r="AH229" s="390"/>
      <c r="AI229" s="390"/>
      <c r="AJ229" s="390"/>
      <c r="AK229" s="390"/>
      <c r="AL229" s="390"/>
      <c r="AM229" s="390"/>
    </row>
    <row r="230" spans="1:39" s="215" customFormat="1" ht="27" customHeight="1" x14ac:dyDescent="0.35">
      <c r="A230" s="390"/>
      <c r="B230" s="390"/>
      <c r="C230" s="390"/>
      <c r="D230" s="390"/>
      <c r="E230" s="390"/>
      <c r="F230" s="390"/>
      <c r="G230" s="390"/>
      <c r="H230" s="390"/>
      <c r="I230" s="390"/>
      <c r="J230" s="390"/>
      <c r="K230" s="490"/>
      <c r="L230" s="490"/>
      <c r="M230" s="490"/>
      <c r="N230" s="490"/>
      <c r="O230" s="490"/>
      <c r="P230" s="490"/>
      <c r="Q230" s="390"/>
      <c r="R230" s="390"/>
      <c r="S230" s="390"/>
      <c r="T230" s="390"/>
      <c r="U230" s="390"/>
      <c r="V230" s="390"/>
      <c r="W230" s="390"/>
      <c r="X230" s="390"/>
      <c r="Y230" s="390"/>
      <c r="Z230" s="390"/>
      <c r="AA230" s="390"/>
      <c r="AB230" s="390"/>
      <c r="AD230" s="390"/>
      <c r="AE230" s="390"/>
      <c r="AF230" s="390"/>
      <c r="AG230" s="390"/>
      <c r="AH230" s="390"/>
      <c r="AI230" s="390"/>
      <c r="AJ230" s="390"/>
      <c r="AK230" s="390"/>
      <c r="AL230" s="390"/>
      <c r="AM230" s="390"/>
    </row>
    <row r="231" spans="1:39" s="215" customFormat="1" ht="27" customHeight="1" x14ac:dyDescent="0.35">
      <c r="A231" s="390"/>
      <c r="B231" s="390"/>
      <c r="C231" s="390"/>
      <c r="D231" s="390"/>
      <c r="E231" s="390"/>
      <c r="F231" s="390"/>
      <c r="G231" s="390"/>
      <c r="H231" s="390"/>
      <c r="I231" s="390"/>
      <c r="J231" s="390"/>
      <c r="K231" s="490"/>
      <c r="L231" s="490"/>
      <c r="M231" s="490"/>
      <c r="N231" s="490"/>
      <c r="O231" s="490"/>
      <c r="P231" s="490"/>
      <c r="Q231" s="390"/>
      <c r="R231" s="390"/>
      <c r="S231" s="390"/>
      <c r="T231" s="390"/>
      <c r="U231" s="390"/>
      <c r="V231" s="390"/>
      <c r="W231" s="390"/>
      <c r="X231" s="390"/>
      <c r="Y231" s="390"/>
      <c r="Z231" s="390"/>
      <c r="AA231" s="390"/>
      <c r="AB231" s="390"/>
      <c r="AD231" s="390"/>
      <c r="AE231" s="390"/>
      <c r="AF231" s="390"/>
      <c r="AG231" s="390"/>
      <c r="AH231" s="390"/>
      <c r="AI231" s="390"/>
      <c r="AJ231" s="390"/>
      <c r="AK231" s="390"/>
      <c r="AL231" s="390"/>
      <c r="AM231" s="390"/>
    </row>
    <row r="232" spans="1:39" s="215" customFormat="1" ht="27" customHeight="1" x14ac:dyDescent="0.35">
      <c r="A232" s="390"/>
      <c r="B232" s="390"/>
      <c r="C232" s="390"/>
      <c r="D232" s="390"/>
      <c r="E232" s="390"/>
      <c r="F232" s="390"/>
      <c r="G232" s="390"/>
      <c r="H232" s="390"/>
      <c r="I232" s="390"/>
      <c r="J232" s="390"/>
      <c r="K232" s="490"/>
      <c r="L232" s="490"/>
      <c r="M232" s="490"/>
      <c r="N232" s="490"/>
      <c r="O232" s="490"/>
      <c r="P232" s="490"/>
      <c r="Q232" s="390"/>
      <c r="R232" s="390"/>
      <c r="S232" s="390"/>
      <c r="T232" s="390"/>
      <c r="U232" s="390"/>
      <c r="V232" s="390"/>
      <c r="W232" s="390"/>
      <c r="X232" s="390"/>
      <c r="Y232" s="390"/>
      <c r="Z232" s="390"/>
      <c r="AA232" s="390"/>
      <c r="AB232" s="390"/>
      <c r="AD232" s="390"/>
      <c r="AE232" s="390"/>
      <c r="AF232" s="390"/>
      <c r="AG232" s="390"/>
      <c r="AH232" s="390"/>
      <c r="AI232" s="390"/>
      <c r="AJ232" s="390"/>
      <c r="AK232" s="390"/>
      <c r="AL232" s="390"/>
      <c r="AM232" s="390"/>
    </row>
    <row r="233" spans="1:39" s="215" customFormat="1" ht="27" customHeight="1" x14ac:dyDescent="0.35">
      <c r="A233" s="390"/>
      <c r="B233" s="390"/>
      <c r="C233" s="390"/>
      <c r="D233" s="390"/>
      <c r="E233" s="390"/>
      <c r="F233" s="390"/>
      <c r="G233" s="390"/>
      <c r="H233" s="390"/>
      <c r="I233" s="390"/>
      <c r="J233" s="390"/>
      <c r="K233" s="490"/>
      <c r="L233" s="490"/>
      <c r="M233" s="490"/>
      <c r="N233" s="490"/>
      <c r="O233" s="490"/>
      <c r="P233" s="490"/>
      <c r="Q233" s="390"/>
      <c r="R233" s="390"/>
      <c r="S233" s="390"/>
      <c r="T233" s="390"/>
      <c r="U233" s="390"/>
      <c r="V233" s="390"/>
      <c r="W233" s="390"/>
      <c r="X233" s="390"/>
      <c r="Y233" s="390"/>
      <c r="Z233" s="390"/>
      <c r="AA233" s="390"/>
      <c r="AB233" s="390"/>
      <c r="AD233" s="390"/>
      <c r="AE233" s="390"/>
      <c r="AF233" s="390"/>
      <c r="AG233" s="390"/>
      <c r="AH233" s="390"/>
      <c r="AI233" s="390"/>
      <c r="AJ233" s="390"/>
      <c r="AK233" s="390"/>
      <c r="AL233" s="390"/>
      <c r="AM233" s="390"/>
    </row>
    <row r="234" spans="1:39" s="215" customFormat="1" ht="27" customHeight="1" x14ac:dyDescent="0.35">
      <c r="A234" s="390"/>
      <c r="B234" s="390"/>
      <c r="C234" s="390"/>
      <c r="D234" s="390"/>
      <c r="E234" s="390"/>
      <c r="F234" s="390"/>
      <c r="G234" s="390"/>
      <c r="H234" s="390"/>
      <c r="I234" s="390"/>
      <c r="J234" s="390"/>
      <c r="K234" s="490"/>
      <c r="L234" s="490"/>
      <c r="M234" s="490"/>
      <c r="N234" s="490"/>
      <c r="O234" s="490"/>
      <c r="P234" s="490"/>
      <c r="Q234" s="390"/>
      <c r="R234" s="390"/>
      <c r="S234" s="390"/>
      <c r="T234" s="390"/>
      <c r="U234" s="390"/>
      <c r="V234" s="390"/>
      <c r="W234" s="390"/>
      <c r="X234" s="390"/>
      <c r="Y234" s="390"/>
      <c r="Z234" s="390"/>
      <c r="AA234" s="390"/>
      <c r="AB234" s="390"/>
      <c r="AD234" s="390"/>
      <c r="AE234" s="390"/>
      <c r="AF234" s="390"/>
      <c r="AG234" s="390"/>
      <c r="AH234" s="390"/>
      <c r="AI234" s="390"/>
      <c r="AJ234" s="390"/>
      <c r="AK234" s="390"/>
      <c r="AL234" s="390"/>
      <c r="AM234" s="390"/>
    </row>
    <row r="235" spans="1:39" s="215" customFormat="1" ht="27" customHeight="1" x14ac:dyDescent="0.35">
      <c r="A235" s="390"/>
      <c r="B235" s="390"/>
      <c r="C235" s="390"/>
      <c r="D235" s="390"/>
      <c r="E235" s="390"/>
      <c r="F235" s="390"/>
      <c r="G235" s="390"/>
      <c r="H235" s="390"/>
      <c r="I235" s="390"/>
      <c r="J235" s="390"/>
      <c r="K235" s="490"/>
      <c r="L235" s="490"/>
      <c r="M235" s="490"/>
      <c r="N235" s="490"/>
      <c r="O235" s="490"/>
      <c r="P235" s="490"/>
      <c r="Q235" s="390"/>
      <c r="R235" s="390"/>
      <c r="S235" s="390"/>
      <c r="T235" s="390"/>
      <c r="U235" s="390"/>
      <c r="V235" s="390"/>
      <c r="W235" s="390"/>
      <c r="X235" s="390"/>
      <c r="Y235" s="390"/>
      <c r="Z235" s="390"/>
      <c r="AA235" s="390"/>
      <c r="AB235" s="390"/>
      <c r="AD235" s="390"/>
      <c r="AE235" s="390"/>
      <c r="AF235" s="390"/>
      <c r="AG235" s="390"/>
      <c r="AH235" s="390"/>
      <c r="AI235" s="390"/>
      <c r="AJ235" s="390"/>
      <c r="AK235" s="390"/>
      <c r="AL235" s="390"/>
      <c r="AM235" s="390"/>
    </row>
    <row r="236" spans="1:39" s="215" customFormat="1" ht="27" customHeight="1" x14ac:dyDescent="0.35">
      <c r="A236" s="390"/>
      <c r="B236" s="390"/>
      <c r="C236" s="390"/>
      <c r="D236" s="390"/>
      <c r="E236" s="390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  <c r="X236" s="390"/>
      <c r="Y236" s="390"/>
      <c r="Z236" s="390"/>
      <c r="AA236" s="390"/>
      <c r="AB236" s="390"/>
      <c r="AD236" s="390"/>
      <c r="AE236" s="390"/>
      <c r="AF236" s="390"/>
      <c r="AG236" s="390"/>
      <c r="AH236" s="390"/>
      <c r="AI236" s="390"/>
      <c r="AJ236" s="390"/>
      <c r="AK236" s="390"/>
      <c r="AL236" s="390"/>
      <c r="AM236" s="390"/>
    </row>
    <row r="237" spans="1:39" s="215" customFormat="1" ht="27" customHeight="1" x14ac:dyDescent="0.35">
      <c r="A237" s="390"/>
      <c r="B237" s="390"/>
      <c r="C237" s="390"/>
      <c r="D237" s="390"/>
      <c r="E237" s="390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  <c r="X237" s="390"/>
      <c r="Y237" s="390"/>
      <c r="Z237" s="390"/>
      <c r="AA237" s="390"/>
      <c r="AB237" s="390"/>
      <c r="AD237" s="390"/>
      <c r="AE237" s="390"/>
      <c r="AF237" s="390"/>
      <c r="AG237" s="390"/>
      <c r="AH237" s="390"/>
      <c r="AI237" s="390"/>
      <c r="AJ237" s="390"/>
      <c r="AK237" s="390"/>
      <c r="AL237" s="390"/>
      <c r="AM237" s="390"/>
    </row>
    <row r="238" spans="1:39" s="215" customFormat="1" ht="27" customHeight="1" x14ac:dyDescent="0.35">
      <c r="A238" s="390"/>
      <c r="B238" s="390"/>
      <c r="C238" s="390"/>
      <c r="D238" s="390"/>
      <c r="E238" s="390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  <c r="X238" s="390"/>
      <c r="Y238" s="390"/>
      <c r="Z238" s="390"/>
      <c r="AA238" s="390"/>
      <c r="AB238" s="390"/>
      <c r="AD238" s="390"/>
      <c r="AE238" s="390"/>
      <c r="AF238" s="390"/>
      <c r="AG238" s="390"/>
      <c r="AH238" s="390"/>
      <c r="AI238" s="390"/>
      <c r="AJ238" s="390"/>
      <c r="AK238" s="390"/>
      <c r="AL238" s="390"/>
      <c r="AM238" s="390"/>
    </row>
    <row r="239" spans="1:39" s="215" customFormat="1" ht="27" customHeight="1" x14ac:dyDescent="0.35">
      <c r="A239" s="390"/>
      <c r="B239" s="390"/>
      <c r="C239" s="390"/>
      <c r="D239" s="390"/>
      <c r="E239" s="390"/>
      <c r="F239" s="390"/>
      <c r="G239" s="390"/>
      <c r="H239" s="390"/>
      <c r="I239" s="390"/>
      <c r="J239" s="390"/>
      <c r="K239" s="496"/>
      <c r="L239" s="496"/>
      <c r="M239" s="496"/>
      <c r="N239" s="496"/>
      <c r="O239" s="496"/>
      <c r="P239" s="496"/>
      <c r="Q239" s="390"/>
      <c r="R239" s="390"/>
      <c r="S239" s="390"/>
      <c r="T239" s="390"/>
      <c r="U239" s="390"/>
      <c r="V239" s="390"/>
      <c r="W239" s="390"/>
      <c r="X239" s="390"/>
      <c r="Y239" s="390"/>
      <c r="Z239" s="390"/>
      <c r="AA239" s="390"/>
      <c r="AB239" s="390"/>
      <c r="AD239" s="390"/>
      <c r="AE239" s="390"/>
      <c r="AF239" s="390"/>
      <c r="AG239" s="390"/>
      <c r="AH239" s="390"/>
      <c r="AI239" s="390"/>
      <c r="AJ239" s="390"/>
      <c r="AK239" s="390"/>
      <c r="AL239" s="390"/>
      <c r="AM239" s="390"/>
    </row>
    <row r="240" spans="1:39" s="215" customFormat="1" ht="27" customHeight="1" x14ac:dyDescent="0.35">
      <c r="A240" s="390"/>
      <c r="B240" s="390"/>
      <c r="C240" s="390"/>
      <c r="D240" s="390"/>
      <c r="E240" s="390"/>
      <c r="F240" s="390"/>
      <c r="G240" s="390"/>
      <c r="H240" s="390"/>
      <c r="I240" s="390"/>
      <c r="J240" s="390"/>
      <c r="K240" s="497"/>
      <c r="L240" s="497"/>
      <c r="M240" s="497"/>
      <c r="N240" s="497"/>
      <c r="O240" s="497"/>
      <c r="P240" s="497"/>
      <c r="Q240" s="390"/>
      <c r="R240" s="390"/>
      <c r="S240" s="390"/>
      <c r="T240" s="390"/>
      <c r="U240" s="390"/>
      <c r="V240" s="390"/>
      <c r="W240" s="390"/>
      <c r="X240" s="390"/>
      <c r="Y240" s="390"/>
      <c r="Z240" s="390"/>
      <c r="AA240" s="390"/>
      <c r="AB240" s="390"/>
      <c r="AD240" s="390"/>
      <c r="AE240" s="390"/>
      <c r="AF240" s="390"/>
      <c r="AG240" s="390"/>
      <c r="AH240" s="390"/>
      <c r="AI240" s="390"/>
      <c r="AJ240" s="390"/>
      <c r="AK240" s="390"/>
      <c r="AL240" s="390"/>
      <c r="AM240" s="390"/>
    </row>
    <row r="241" spans="1:39" s="215" customFormat="1" ht="27" customHeight="1" x14ac:dyDescent="0.35">
      <c r="A241" s="390"/>
      <c r="B241" s="390"/>
      <c r="C241" s="390"/>
      <c r="D241" s="390"/>
      <c r="E241" s="390"/>
      <c r="F241" s="390"/>
      <c r="G241" s="390"/>
      <c r="H241" s="390"/>
      <c r="I241" s="390"/>
      <c r="J241" s="390"/>
      <c r="K241" s="498"/>
      <c r="L241" s="499"/>
      <c r="M241" s="499"/>
      <c r="N241" s="499"/>
      <c r="O241" s="498"/>
      <c r="P241" s="498"/>
      <c r="Q241" s="390"/>
      <c r="R241" s="390"/>
      <c r="S241" s="390"/>
      <c r="T241" s="390"/>
      <c r="U241" s="390"/>
      <c r="V241" s="390"/>
      <c r="W241" s="390"/>
      <c r="X241" s="390"/>
      <c r="Y241" s="390"/>
      <c r="Z241" s="390"/>
      <c r="AA241" s="390"/>
      <c r="AB241" s="390"/>
      <c r="AD241" s="390"/>
      <c r="AE241" s="390"/>
      <c r="AF241" s="390"/>
      <c r="AG241" s="390"/>
      <c r="AH241" s="390"/>
      <c r="AI241" s="390"/>
      <c r="AJ241" s="390"/>
      <c r="AK241" s="390"/>
      <c r="AL241" s="390"/>
      <c r="AM241" s="390"/>
    </row>
    <row r="242" spans="1:39" s="215" customFormat="1" ht="27" customHeight="1" x14ac:dyDescent="0.35">
      <c r="A242" s="390"/>
      <c r="B242" s="390"/>
      <c r="C242" s="390"/>
      <c r="D242" s="390"/>
      <c r="E242" s="390"/>
      <c r="F242" s="390"/>
      <c r="G242" s="390"/>
      <c r="H242" s="390"/>
      <c r="I242" s="390"/>
      <c r="J242" s="390"/>
      <c r="K242" s="499"/>
      <c r="L242" s="498"/>
      <c r="M242" s="498"/>
      <c r="N242" s="498"/>
      <c r="O242" s="497"/>
      <c r="P242" s="497"/>
      <c r="Q242" s="390"/>
      <c r="R242" s="390"/>
      <c r="S242" s="390"/>
      <c r="T242" s="390"/>
      <c r="U242" s="390"/>
      <c r="V242" s="390"/>
      <c r="W242" s="390"/>
      <c r="X242" s="390"/>
      <c r="Y242" s="390"/>
      <c r="Z242" s="390"/>
      <c r="AA242" s="390"/>
      <c r="AB242" s="390"/>
      <c r="AD242" s="390"/>
      <c r="AE242" s="390"/>
      <c r="AF242" s="390"/>
      <c r="AG242" s="390"/>
      <c r="AH242" s="390"/>
      <c r="AI242" s="390"/>
      <c r="AJ242" s="390"/>
      <c r="AK242" s="390"/>
      <c r="AL242" s="390"/>
      <c r="AM242" s="390"/>
    </row>
    <row r="243" spans="1:39" s="215" customFormat="1" ht="27" customHeight="1" x14ac:dyDescent="0.35">
      <c r="A243" s="390"/>
      <c r="B243" s="390"/>
      <c r="C243" s="390"/>
      <c r="D243" s="390"/>
      <c r="E243" s="390"/>
      <c r="F243" s="390"/>
      <c r="G243" s="390"/>
      <c r="H243" s="390"/>
      <c r="I243" s="390"/>
      <c r="J243" s="390"/>
      <c r="K243" s="497"/>
      <c r="L243" s="497"/>
      <c r="M243" s="497"/>
      <c r="N243" s="497"/>
      <c r="O243" s="497"/>
      <c r="P243" s="497"/>
      <c r="Q243" s="390"/>
      <c r="R243" s="390"/>
      <c r="S243" s="390"/>
      <c r="T243" s="390"/>
      <c r="U243" s="390"/>
      <c r="V243" s="390"/>
      <c r="W243" s="390"/>
      <c r="X243" s="390"/>
      <c r="Y243" s="390"/>
      <c r="Z243" s="390"/>
      <c r="AA243" s="390"/>
      <c r="AB243" s="390"/>
      <c r="AD243" s="390"/>
      <c r="AE243" s="390"/>
      <c r="AF243" s="390"/>
      <c r="AG243" s="390"/>
      <c r="AH243" s="390"/>
      <c r="AI243" s="390"/>
      <c r="AJ243" s="390"/>
      <c r="AK243" s="390"/>
      <c r="AL243" s="390"/>
      <c r="AM243" s="390"/>
    </row>
    <row r="244" spans="1:39" s="215" customFormat="1" ht="27" customHeight="1" x14ac:dyDescent="0.35">
      <c r="A244" s="390"/>
      <c r="B244" s="390"/>
      <c r="C244" s="390"/>
      <c r="D244" s="390"/>
      <c r="E244" s="390"/>
      <c r="F244" s="390"/>
      <c r="G244" s="390"/>
      <c r="H244" s="390"/>
      <c r="I244" s="390"/>
      <c r="J244" s="390"/>
      <c r="K244" s="497"/>
      <c r="L244" s="497"/>
      <c r="M244" s="497"/>
      <c r="N244" s="497"/>
      <c r="O244" s="497"/>
      <c r="P244" s="497"/>
      <c r="Q244" s="390"/>
      <c r="R244" s="390"/>
      <c r="S244" s="390"/>
      <c r="T244" s="390"/>
      <c r="U244" s="390"/>
      <c r="V244" s="390"/>
      <c r="W244" s="390"/>
      <c r="X244" s="390"/>
      <c r="Y244" s="390"/>
      <c r="Z244" s="390"/>
      <c r="AA244" s="390"/>
      <c r="AB244" s="390"/>
      <c r="AD244" s="390"/>
      <c r="AE244" s="390"/>
      <c r="AF244" s="390"/>
      <c r="AG244" s="390"/>
      <c r="AH244" s="390"/>
      <c r="AI244" s="390"/>
      <c r="AJ244" s="390"/>
      <c r="AK244" s="390"/>
      <c r="AL244" s="390"/>
      <c r="AM244" s="390"/>
    </row>
    <row r="245" spans="1:39" s="215" customFormat="1" ht="27" customHeight="1" x14ac:dyDescent="0.35">
      <c r="A245" s="390"/>
      <c r="B245" s="390"/>
      <c r="C245" s="390"/>
      <c r="D245" s="390"/>
      <c r="E245" s="390"/>
      <c r="F245" s="390"/>
      <c r="G245" s="390"/>
      <c r="H245" s="390"/>
      <c r="I245" s="390"/>
      <c r="J245" s="390"/>
      <c r="K245" s="497"/>
      <c r="L245" s="497"/>
      <c r="M245" s="497"/>
      <c r="N245" s="497"/>
      <c r="O245" s="497"/>
      <c r="P245" s="497"/>
      <c r="Q245" s="390"/>
      <c r="R245" s="390"/>
      <c r="S245" s="390"/>
      <c r="T245" s="390"/>
      <c r="U245" s="390"/>
      <c r="V245" s="390"/>
      <c r="W245" s="390"/>
      <c r="X245" s="390"/>
      <c r="Y245" s="390"/>
      <c r="Z245" s="390"/>
      <c r="AA245" s="390"/>
      <c r="AB245" s="390"/>
      <c r="AD245" s="390"/>
      <c r="AE245" s="390"/>
      <c r="AF245" s="390"/>
      <c r="AG245" s="390"/>
      <c r="AH245" s="390"/>
      <c r="AI245" s="390"/>
      <c r="AJ245" s="390"/>
      <c r="AK245" s="390"/>
      <c r="AL245" s="390"/>
      <c r="AM245" s="390"/>
    </row>
    <row r="246" spans="1:39" s="215" customFormat="1" ht="27" customHeight="1" x14ac:dyDescent="0.35">
      <c r="A246" s="390"/>
      <c r="B246" s="390"/>
      <c r="C246" s="390"/>
      <c r="D246" s="390"/>
      <c r="E246" s="390"/>
      <c r="F246" s="390"/>
      <c r="G246" s="390"/>
      <c r="H246" s="390"/>
      <c r="I246" s="390"/>
      <c r="J246" s="390"/>
      <c r="K246" s="497"/>
      <c r="L246" s="497"/>
      <c r="M246" s="497"/>
      <c r="N246" s="497"/>
      <c r="O246" s="497"/>
      <c r="P246" s="497"/>
      <c r="Q246" s="390"/>
      <c r="R246" s="390"/>
      <c r="S246" s="390"/>
      <c r="T246" s="390"/>
      <c r="U246" s="390"/>
      <c r="V246" s="390"/>
      <c r="W246" s="390"/>
      <c r="X246" s="390"/>
      <c r="Y246" s="390"/>
      <c r="Z246" s="390"/>
      <c r="AA246" s="390"/>
      <c r="AB246" s="390"/>
      <c r="AD246" s="390"/>
      <c r="AE246" s="390"/>
      <c r="AF246" s="390"/>
      <c r="AG246" s="390"/>
      <c r="AH246" s="390"/>
      <c r="AI246" s="390"/>
      <c r="AJ246" s="390"/>
      <c r="AK246" s="390"/>
      <c r="AL246" s="390"/>
      <c r="AM246" s="390"/>
    </row>
    <row r="247" spans="1:39" s="215" customFormat="1" ht="27" customHeight="1" x14ac:dyDescent="0.35">
      <c r="A247" s="390"/>
      <c r="B247" s="390"/>
      <c r="C247" s="390"/>
      <c r="D247" s="390"/>
      <c r="E247" s="390"/>
      <c r="F247" s="390"/>
      <c r="G247" s="390"/>
      <c r="H247" s="390"/>
      <c r="I247" s="390"/>
      <c r="J247" s="390"/>
      <c r="K247" s="497"/>
      <c r="L247" s="497"/>
      <c r="M247" s="497"/>
      <c r="N247" s="497"/>
      <c r="O247" s="497"/>
      <c r="P247" s="497"/>
      <c r="Q247" s="390"/>
      <c r="R247" s="390"/>
      <c r="S247" s="390"/>
      <c r="T247" s="390"/>
      <c r="U247" s="390"/>
      <c r="V247" s="390"/>
      <c r="W247" s="390"/>
      <c r="X247" s="390"/>
      <c r="Y247" s="390"/>
      <c r="Z247" s="390"/>
      <c r="AA247" s="390"/>
      <c r="AB247" s="390"/>
      <c r="AD247" s="390"/>
      <c r="AE247" s="390"/>
      <c r="AF247" s="390"/>
      <c r="AG247" s="390"/>
      <c r="AH247" s="390"/>
      <c r="AI247" s="390"/>
      <c r="AJ247" s="390"/>
      <c r="AK247" s="390"/>
      <c r="AL247" s="390"/>
      <c r="AM247" s="390"/>
    </row>
    <row r="248" spans="1:39" s="215" customFormat="1" ht="27" customHeight="1" x14ac:dyDescent="0.35">
      <c r="A248" s="390"/>
      <c r="B248" s="390"/>
      <c r="C248" s="390"/>
      <c r="D248" s="390"/>
      <c r="E248" s="390"/>
      <c r="F248" s="390"/>
      <c r="G248" s="390"/>
      <c r="H248" s="390"/>
      <c r="I248" s="390"/>
      <c r="J248" s="390"/>
      <c r="K248" s="497"/>
      <c r="L248" s="497"/>
      <c r="M248" s="497"/>
      <c r="N248" s="497"/>
      <c r="O248" s="497"/>
      <c r="P248" s="497"/>
      <c r="Q248" s="390"/>
      <c r="R248" s="390"/>
      <c r="S248" s="390"/>
      <c r="T248" s="390"/>
      <c r="U248" s="390"/>
      <c r="V248" s="390"/>
      <c r="W248" s="390"/>
      <c r="X248" s="390"/>
      <c r="Y248" s="390"/>
      <c r="Z248" s="390"/>
      <c r="AA248" s="390"/>
      <c r="AB248" s="390"/>
      <c r="AD248" s="390"/>
      <c r="AE248" s="390"/>
      <c r="AF248" s="390"/>
      <c r="AG248" s="390"/>
      <c r="AH248" s="390"/>
      <c r="AI248" s="390"/>
      <c r="AJ248" s="390"/>
      <c r="AK248" s="390"/>
      <c r="AL248" s="390"/>
      <c r="AM248" s="390"/>
    </row>
    <row r="249" spans="1:39" s="215" customFormat="1" ht="27" customHeight="1" x14ac:dyDescent="0.35">
      <c r="A249" s="390"/>
      <c r="B249" s="390"/>
      <c r="C249" s="390"/>
      <c r="D249" s="390"/>
      <c r="E249" s="390"/>
      <c r="F249" s="390"/>
      <c r="G249" s="390"/>
      <c r="H249" s="390"/>
      <c r="I249" s="390"/>
      <c r="J249" s="390"/>
      <c r="K249" s="497"/>
      <c r="L249" s="497"/>
      <c r="M249" s="497"/>
      <c r="N249" s="497"/>
      <c r="O249" s="497"/>
      <c r="P249" s="497"/>
      <c r="Q249" s="390"/>
      <c r="R249" s="390"/>
      <c r="S249" s="390"/>
      <c r="T249" s="390"/>
      <c r="U249" s="390"/>
      <c r="V249" s="390"/>
      <c r="W249" s="390"/>
      <c r="X249" s="390"/>
      <c r="Y249" s="390"/>
      <c r="Z249" s="390"/>
      <c r="AA249" s="390"/>
      <c r="AB249" s="390"/>
      <c r="AD249" s="390"/>
      <c r="AE249" s="390"/>
      <c r="AF249" s="390"/>
      <c r="AG249" s="390"/>
      <c r="AH249" s="390"/>
      <c r="AI249" s="390"/>
      <c r="AJ249" s="390"/>
      <c r="AK249" s="390"/>
      <c r="AL249" s="390"/>
      <c r="AM249" s="390"/>
    </row>
    <row r="250" spans="1:39" s="215" customFormat="1" ht="27" customHeight="1" x14ac:dyDescent="0.35">
      <c r="A250" s="390"/>
      <c r="B250" s="390"/>
      <c r="C250" s="390"/>
      <c r="D250" s="390"/>
      <c r="E250" s="390"/>
      <c r="F250" s="390"/>
      <c r="G250" s="390"/>
      <c r="H250" s="390"/>
      <c r="I250" s="390"/>
      <c r="J250" s="390"/>
      <c r="K250" s="497"/>
      <c r="L250" s="497"/>
      <c r="M250" s="497"/>
      <c r="N250" s="497"/>
      <c r="O250" s="497"/>
      <c r="P250" s="497"/>
      <c r="Q250" s="390"/>
      <c r="R250" s="390"/>
      <c r="S250" s="390"/>
      <c r="T250" s="390"/>
      <c r="U250" s="390"/>
      <c r="V250" s="390"/>
      <c r="W250" s="390"/>
      <c r="X250" s="390"/>
      <c r="Y250" s="390"/>
      <c r="Z250" s="390"/>
      <c r="AA250" s="390"/>
      <c r="AB250" s="390"/>
      <c r="AD250" s="390"/>
      <c r="AE250" s="390"/>
      <c r="AF250" s="390"/>
      <c r="AG250" s="390"/>
      <c r="AH250" s="390"/>
      <c r="AI250" s="390"/>
      <c r="AJ250" s="390"/>
      <c r="AK250" s="390"/>
      <c r="AL250" s="390"/>
      <c r="AM250" s="390"/>
    </row>
    <row r="251" spans="1:39" s="215" customFormat="1" ht="27" customHeight="1" x14ac:dyDescent="0.35">
      <c r="A251" s="390"/>
      <c r="B251" s="390"/>
      <c r="C251" s="390"/>
      <c r="D251" s="390"/>
      <c r="E251" s="390"/>
      <c r="F251" s="390"/>
      <c r="G251" s="390"/>
      <c r="H251" s="390"/>
      <c r="I251" s="390"/>
      <c r="J251" s="390"/>
      <c r="K251" s="390"/>
      <c r="L251" s="492"/>
      <c r="M251" s="492"/>
      <c r="N251" s="492"/>
      <c r="O251" s="492"/>
      <c r="P251" s="492"/>
      <c r="Q251" s="390"/>
      <c r="R251" s="390"/>
      <c r="S251" s="390"/>
      <c r="T251" s="390"/>
      <c r="U251" s="390"/>
      <c r="V251" s="390"/>
      <c r="W251" s="390"/>
      <c r="X251" s="390"/>
      <c r="Y251" s="390"/>
      <c r="Z251" s="390"/>
      <c r="AA251" s="390"/>
      <c r="AB251" s="390"/>
      <c r="AD251" s="390"/>
      <c r="AE251" s="390"/>
      <c r="AF251" s="390"/>
      <c r="AG251" s="390"/>
      <c r="AH251" s="390"/>
      <c r="AI251" s="390"/>
      <c r="AJ251" s="390"/>
      <c r="AK251" s="390"/>
      <c r="AL251" s="390"/>
      <c r="AM251" s="390"/>
    </row>
    <row r="252" spans="1:39" s="215" customFormat="1" ht="27" customHeight="1" x14ac:dyDescent="0.35">
      <c r="A252" s="390"/>
      <c r="B252" s="390"/>
      <c r="C252" s="390"/>
      <c r="D252" s="390"/>
      <c r="E252" s="390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  <c r="X252" s="390"/>
      <c r="Y252" s="390"/>
      <c r="Z252" s="390"/>
      <c r="AA252" s="390"/>
      <c r="AB252" s="390"/>
      <c r="AD252" s="390"/>
      <c r="AE252" s="390"/>
      <c r="AF252" s="390"/>
      <c r="AG252" s="390"/>
      <c r="AH252" s="390"/>
      <c r="AI252" s="390"/>
      <c r="AJ252" s="390"/>
      <c r="AK252" s="390"/>
      <c r="AL252" s="390"/>
      <c r="AM252" s="390"/>
    </row>
    <row r="253" spans="1:39" s="215" customFormat="1" ht="27" customHeight="1" x14ac:dyDescent="0.35">
      <c r="A253" s="390"/>
      <c r="B253" s="390"/>
      <c r="C253" s="390"/>
      <c r="D253" s="390"/>
      <c r="E253" s="390"/>
      <c r="F253" s="390"/>
      <c r="G253" s="390"/>
      <c r="H253" s="390"/>
      <c r="I253" s="390"/>
      <c r="J253" s="390"/>
      <c r="K253" s="496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  <c r="X253" s="390"/>
      <c r="Y253" s="390"/>
      <c r="Z253" s="390"/>
      <c r="AA253" s="390"/>
      <c r="AB253" s="390"/>
      <c r="AD253" s="390"/>
      <c r="AE253" s="390"/>
      <c r="AF253" s="390"/>
      <c r="AG253" s="390"/>
      <c r="AH253" s="390"/>
      <c r="AI253" s="390"/>
      <c r="AJ253" s="390"/>
      <c r="AK253" s="390"/>
      <c r="AL253" s="390"/>
      <c r="AM253" s="390"/>
    </row>
    <row r="254" spans="1:39" s="215" customFormat="1" ht="27" customHeight="1" x14ac:dyDescent="0.35">
      <c r="A254" s="390"/>
      <c r="B254" s="390"/>
      <c r="C254" s="390"/>
      <c r="D254" s="390"/>
      <c r="E254" s="390"/>
      <c r="F254" s="390"/>
      <c r="G254" s="390"/>
      <c r="H254" s="390"/>
      <c r="I254" s="390"/>
      <c r="J254" s="390"/>
      <c r="K254" s="497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  <c r="X254" s="390"/>
      <c r="Y254" s="390"/>
      <c r="Z254" s="390"/>
      <c r="AA254" s="390"/>
      <c r="AB254" s="390"/>
      <c r="AD254" s="390"/>
      <c r="AE254" s="390"/>
      <c r="AF254" s="390"/>
      <c r="AG254" s="390"/>
      <c r="AH254" s="390"/>
      <c r="AI254" s="390"/>
      <c r="AJ254" s="390"/>
      <c r="AK254" s="390"/>
      <c r="AL254" s="390"/>
      <c r="AM254" s="390"/>
    </row>
    <row r="255" spans="1:39" s="215" customFormat="1" ht="27" customHeight="1" x14ac:dyDescent="0.35">
      <c r="A255" s="390"/>
      <c r="B255" s="390"/>
      <c r="C255" s="390"/>
      <c r="D255" s="390"/>
      <c r="E255" s="390"/>
      <c r="F255" s="390"/>
      <c r="G255" s="390"/>
      <c r="H255" s="390"/>
      <c r="I255" s="390"/>
      <c r="J255" s="390"/>
      <c r="K255" s="498"/>
      <c r="L255" s="499"/>
      <c r="M255" s="499"/>
      <c r="N255" s="499"/>
      <c r="O255" s="498"/>
      <c r="P255" s="498"/>
      <c r="Q255" s="390"/>
      <c r="R255" s="390"/>
      <c r="S255" s="390"/>
      <c r="T255" s="390"/>
      <c r="U255" s="390"/>
      <c r="V255" s="390"/>
      <c r="W255" s="390"/>
      <c r="X255" s="390"/>
      <c r="Y255" s="390"/>
      <c r="Z255" s="390"/>
      <c r="AA255" s="390"/>
      <c r="AB255" s="390"/>
      <c r="AD255" s="390"/>
      <c r="AE255" s="390"/>
      <c r="AF255" s="390"/>
      <c r="AG255" s="390"/>
      <c r="AH255" s="390"/>
      <c r="AI255" s="390"/>
      <c r="AJ255" s="390"/>
      <c r="AK255" s="390"/>
      <c r="AL255" s="390"/>
      <c r="AM255" s="390"/>
    </row>
    <row r="256" spans="1:39" s="215" customFormat="1" ht="27" customHeight="1" x14ac:dyDescent="0.35">
      <c r="A256" s="390"/>
      <c r="B256" s="390"/>
      <c r="C256" s="390"/>
      <c r="D256" s="390"/>
      <c r="E256" s="390"/>
      <c r="F256" s="390"/>
      <c r="G256" s="390"/>
      <c r="H256" s="390"/>
      <c r="I256" s="390"/>
      <c r="J256" s="390"/>
      <c r="K256" s="499"/>
      <c r="L256" s="498"/>
      <c r="M256" s="498"/>
      <c r="N256" s="498"/>
      <c r="O256" s="497"/>
      <c r="P256" s="497"/>
      <c r="Q256" s="390"/>
      <c r="R256" s="390"/>
      <c r="S256" s="390"/>
      <c r="T256" s="390"/>
      <c r="U256" s="390"/>
      <c r="V256" s="390"/>
      <c r="W256" s="390"/>
      <c r="X256" s="390"/>
      <c r="Y256" s="390"/>
      <c r="Z256" s="390"/>
      <c r="AA256" s="390"/>
      <c r="AB256" s="390"/>
      <c r="AD256" s="390"/>
      <c r="AE256" s="390"/>
      <c r="AF256" s="390"/>
      <c r="AG256" s="390"/>
      <c r="AH256" s="390"/>
      <c r="AI256" s="390"/>
      <c r="AJ256" s="390"/>
      <c r="AK256" s="390"/>
      <c r="AL256" s="390"/>
      <c r="AM256" s="390"/>
    </row>
    <row r="257" spans="1:39" s="215" customFormat="1" ht="27" customHeight="1" x14ac:dyDescent="0.35">
      <c r="A257" s="390"/>
      <c r="B257" s="390"/>
      <c r="C257" s="390"/>
      <c r="D257" s="390"/>
      <c r="E257" s="390"/>
      <c r="F257" s="390"/>
      <c r="G257" s="390"/>
      <c r="H257" s="390"/>
      <c r="I257" s="390"/>
      <c r="J257" s="390"/>
      <c r="K257" s="497"/>
      <c r="L257" s="497"/>
      <c r="M257" s="497"/>
      <c r="N257" s="497"/>
      <c r="O257" s="497"/>
      <c r="P257" s="497"/>
      <c r="Q257" s="390"/>
      <c r="R257" s="390"/>
      <c r="S257" s="390"/>
      <c r="T257" s="390"/>
      <c r="U257" s="390"/>
      <c r="V257" s="390"/>
      <c r="W257" s="390"/>
      <c r="X257" s="390"/>
      <c r="Y257" s="390"/>
      <c r="Z257" s="390"/>
      <c r="AA257" s="390"/>
      <c r="AB257" s="390"/>
      <c r="AD257" s="390"/>
      <c r="AE257" s="390"/>
      <c r="AF257" s="390"/>
      <c r="AG257" s="390"/>
      <c r="AH257" s="390"/>
      <c r="AI257" s="390"/>
      <c r="AJ257" s="390"/>
      <c r="AK257" s="390"/>
      <c r="AL257" s="390"/>
      <c r="AM257" s="390"/>
    </row>
    <row r="258" spans="1:39" s="215" customFormat="1" ht="27" customHeight="1" x14ac:dyDescent="0.35">
      <c r="A258" s="390"/>
      <c r="B258" s="390"/>
      <c r="C258" s="390"/>
      <c r="D258" s="390"/>
      <c r="E258" s="390"/>
      <c r="F258" s="390"/>
      <c r="G258" s="390"/>
      <c r="H258" s="390"/>
      <c r="I258" s="390"/>
      <c r="J258" s="390"/>
      <c r="K258" s="497"/>
      <c r="L258" s="497"/>
      <c r="M258" s="497"/>
      <c r="N258" s="497"/>
      <c r="O258" s="497"/>
      <c r="P258" s="497"/>
      <c r="Q258" s="390"/>
      <c r="R258" s="390"/>
      <c r="S258" s="390"/>
      <c r="T258" s="390"/>
      <c r="U258" s="390"/>
      <c r="V258" s="390"/>
      <c r="W258" s="390"/>
      <c r="X258" s="390"/>
      <c r="Y258" s="390"/>
      <c r="Z258" s="390"/>
      <c r="AA258" s="390"/>
      <c r="AB258" s="390"/>
      <c r="AD258" s="390"/>
      <c r="AE258" s="390"/>
      <c r="AF258" s="390"/>
      <c r="AG258" s="390"/>
      <c r="AH258" s="390"/>
      <c r="AI258" s="390"/>
      <c r="AJ258" s="390"/>
      <c r="AK258" s="390"/>
      <c r="AL258" s="390"/>
      <c r="AM258" s="390"/>
    </row>
    <row r="259" spans="1:39" s="215" customFormat="1" ht="27" customHeight="1" x14ac:dyDescent="0.35">
      <c r="A259" s="390"/>
      <c r="B259" s="390"/>
      <c r="C259" s="390"/>
      <c r="D259" s="390"/>
      <c r="E259" s="390"/>
      <c r="F259" s="390"/>
      <c r="G259" s="390"/>
      <c r="H259" s="390"/>
      <c r="I259" s="390"/>
      <c r="J259" s="390"/>
      <c r="K259" s="497"/>
      <c r="L259" s="497"/>
      <c r="M259" s="497"/>
      <c r="N259" s="497"/>
      <c r="O259" s="497"/>
      <c r="P259" s="497"/>
      <c r="Q259" s="390"/>
      <c r="R259" s="390"/>
      <c r="S259" s="390"/>
      <c r="T259" s="390"/>
      <c r="U259" s="390"/>
      <c r="V259" s="390"/>
      <c r="W259" s="390"/>
      <c r="X259" s="390"/>
      <c r="Y259" s="390"/>
      <c r="Z259" s="390"/>
      <c r="AA259" s="390"/>
      <c r="AB259" s="390"/>
      <c r="AD259" s="390"/>
      <c r="AE259" s="390"/>
      <c r="AF259" s="390"/>
      <c r="AG259" s="390"/>
      <c r="AH259" s="390"/>
      <c r="AI259" s="390"/>
      <c r="AJ259" s="390"/>
      <c r="AK259" s="390"/>
      <c r="AL259" s="390"/>
      <c r="AM259" s="390"/>
    </row>
    <row r="260" spans="1:39" s="215" customFormat="1" ht="27" customHeight="1" x14ac:dyDescent="0.35">
      <c r="A260" s="390"/>
      <c r="B260" s="390"/>
      <c r="C260" s="390"/>
      <c r="D260" s="390"/>
      <c r="E260" s="390"/>
      <c r="F260" s="390"/>
      <c r="G260" s="390"/>
      <c r="H260" s="390"/>
      <c r="I260" s="390"/>
      <c r="J260" s="390"/>
      <c r="K260" s="497"/>
      <c r="L260" s="497"/>
      <c r="M260" s="497"/>
      <c r="N260" s="497"/>
      <c r="O260" s="497"/>
      <c r="P260" s="497"/>
      <c r="Q260" s="390"/>
      <c r="R260" s="390"/>
      <c r="S260" s="390"/>
      <c r="T260" s="390"/>
      <c r="U260" s="390"/>
      <c r="V260" s="390"/>
      <c r="W260" s="390"/>
      <c r="X260" s="390"/>
      <c r="Y260" s="390"/>
      <c r="Z260" s="390"/>
      <c r="AA260" s="390"/>
      <c r="AB260" s="390"/>
      <c r="AD260" s="390"/>
      <c r="AE260" s="390"/>
      <c r="AF260" s="390"/>
      <c r="AG260" s="390"/>
      <c r="AH260" s="390"/>
      <c r="AI260" s="390"/>
      <c r="AJ260" s="390"/>
      <c r="AK260" s="390"/>
      <c r="AL260" s="390"/>
      <c r="AM260" s="390"/>
    </row>
    <row r="261" spans="1:39" s="215" customFormat="1" ht="27" customHeight="1" x14ac:dyDescent="0.35">
      <c r="A261" s="390"/>
      <c r="B261" s="390"/>
      <c r="C261" s="390"/>
      <c r="D261" s="390"/>
      <c r="E261" s="390"/>
      <c r="F261" s="390"/>
      <c r="G261" s="390"/>
      <c r="H261" s="390"/>
      <c r="I261" s="390"/>
      <c r="J261" s="390"/>
      <c r="K261" s="497"/>
      <c r="L261" s="497"/>
      <c r="M261" s="497"/>
      <c r="N261" s="497"/>
      <c r="O261" s="497"/>
      <c r="P261" s="497"/>
      <c r="Q261" s="390"/>
      <c r="R261" s="390"/>
      <c r="S261" s="390"/>
      <c r="T261" s="390"/>
      <c r="U261" s="390"/>
      <c r="V261" s="390"/>
      <c r="W261" s="390"/>
      <c r="X261" s="390"/>
      <c r="Y261" s="390"/>
      <c r="Z261" s="390"/>
      <c r="AA261" s="390"/>
      <c r="AB261" s="390"/>
    </row>
    <row r="262" spans="1:39" s="215" customFormat="1" ht="27" customHeight="1" x14ac:dyDescent="0.35">
      <c r="A262" s="390"/>
      <c r="B262" s="390"/>
      <c r="C262" s="390"/>
      <c r="D262" s="390"/>
      <c r="E262" s="390"/>
      <c r="F262" s="390"/>
      <c r="G262" s="390"/>
      <c r="H262" s="390"/>
      <c r="I262" s="390"/>
      <c r="J262" s="390"/>
      <c r="K262" s="497"/>
      <c r="L262" s="497"/>
      <c r="M262" s="497"/>
      <c r="N262" s="497"/>
      <c r="O262" s="497"/>
      <c r="P262" s="497"/>
      <c r="Q262" s="390"/>
      <c r="R262" s="390"/>
      <c r="S262" s="390"/>
      <c r="T262" s="390"/>
      <c r="U262" s="390"/>
      <c r="V262" s="390"/>
      <c r="W262" s="390"/>
      <c r="X262" s="390"/>
      <c r="Y262" s="390"/>
      <c r="Z262" s="390"/>
      <c r="AA262" s="390"/>
      <c r="AB262" s="390"/>
    </row>
    <row r="263" spans="1:39" s="215" customFormat="1" ht="27" customHeight="1" x14ac:dyDescent="0.35">
      <c r="A263" s="390"/>
      <c r="B263" s="390"/>
      <c r="C263" s="390"/>
      <c r="D263" s="390"/>
      <c r="E263" s="390"/>
      <c r="F263" s="390"/>
      <c r="G263" s="390"/>
      <c r="H263" s="390"/>
      <c r="I263" s="390"/>
      <c r="J263" s="390"/>
      <c r="K263" s="497"/>
      <c r="L263" s="497"/>
      <c r="M263" s="497"/>
      <c r="N263" s="497"/>
      <c r="O263" s="497"/>
      <c r="P263" s="497"/>
      <c r="Q263" s="390"/>
      <c r="R263" s="390"/>
      <c r="S263" s="390"/>
      <c r="T263" s="390"/>
      <c r="U263" s="390"/>
      <c r="V263" s="390"/>
      <c r="W263" s="390"/>
      <c r="X263" s="390"/>
      <c r="Y263" s="390"/>
      <c r="Z263" s="390"/>
      <c r="AA263" s="390"/>
      <c r="AB263" s="390"/>
    </row>
    <row r="264" spans="1:39" s="215" customFormat="1" ht="27" customHeight="1" x14ac:dyDescent="0.35">
      <c r="A264" s="390"/>
      <c r="B264" s="390"/>
      <c r="C264" s="390"/>
      <c r="D264" s="390"/>
      <c r="E264" s="390"/>
      <c r="F264" s="390"/>
      <c r="G264" s="390"/>
      <c r="H264" s="390"/>
      <c r="I264" s="390"/>
      <c r="J264" s="390"/>
      <c r="K264" s="497"/>
      <c r="L264" s="497"/>
      <c r="M264" s="497"/>
      <c r="N264" s="497"/>
      <c r="O264" s="497"/>
      <c r="P264" s="497"/>
      <c r="Q264" s="390"/>
      <c r="R264" s="390"/>
      <c r="S264" s="390"/>
      <c r="T264" s="390"/>
      <c r="U264" s="390"/>
      <c r="V264" s="390"/>
      <c r="W264" s="390"/>
      <c r="X264" s="390"/>
      <c r="Y264" s="390"/>
      <c r="Z264" s="390"/>
      <c r="AA264" s="390"/>
      <c r="AB264" s="390"/>
    </row>
    <row r="265" spans="1:39" s="215" customFormat="1" ht="27" customHeight="1" x14ac:dyDescent="0.35">
      <c r="A265" s="390"/>
      <c r="B265" s="390"/>
      <c r="C265" s="390"/>
      <c r="D265" s="390"/>
      <c r="E265" s="390"/>
      <c r="F265" s="390"/>
      <c r="G265" s="390"/>
      <c r="H265" s="390"/>
      <c r="I265" s="390"/>
      <c r="J265" s="390"/>
      <c r="K265" s="390"/>
      <c r="L265" s="492"/>
      <c r="M265" s="492"/>
      <c r="N265" s="492"/>
      <c r="O265" s="492"/>
      <c r="P265" s="492"/>
      <c r="Q265" s="390"/>
      <c r="R265" s="390"/>
      <c r="S265" s="390"/>
      <c r="T265" s="390"/>
      <c r="U265" s="390"/>
      <c r="V265" s="390"/>
      <c r="W265" s="390"/>
      <c r="X265" s="390"/>
      <c r="Y265" s="390"/>
      <c r="Z265" s="390"/>
      <c r="AA265" s="390"/>
      <c r="AB265" s="390"/>
    </row>
    <row r="266" spans="1:39" s="215" customFormat="1" ht="27" customHeight="1" x14ac:dyDescent="0.35">
      <c r="A266" s="390"/>
      <c r="B266" s="390"/>
      <c r="C266" s="390"/>
      <c r="D266" s="390"/>
      <c r="E266" s="390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  <c r="X266" s="390"/>
      <c r="Y266" s="390"/>
      <c r="Z266" s="390"/>
      <c r="AA266" s="390"/>
      <c r="AB266" s="390"/>
    </row>
    <row r="267" spans="1:39" s="215" customFormat="1" ht="27" customHeight="1" x14ac:dyDescent="0.35">
      <c r="A267" s="390"/>
      <c r="B267" s="390"/>
      <c r="C267" s="390"/>
      <c r="D267" s="390"/>
      <c r="E267" s="390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  <c r="X267" s="390"/>
      <c r="Y267" s="390"/>
      <c r="Z267" s="390"/>
      <c r="AA267" s="390"/>
      <c r="AB267" s="390"/>
    </row>
    <row r="268" spans="1:39" s="215" customFormat="1" ht="27" customHeight="1" x14ac:dyDescent="0.35">
      <c r="A268" s="390"/>
      <c r="B268" s="390"/>
      <c r="C268" s="390"/>
      <c r="D268" s="390"/>
      <c r="E268" s="390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  <c r="X268" s="390"/>
      <c r="Y268" s="390"/>
      <c r="Z268" s="390"/>
      <c r="AA268" s="390"/>
      <c r="AB268" s="390"/>
    </row>
    <row r="269" spans="1:39" s="215" customFormat="1" ht="27" customHeight="1" x14ac:dyDescent="0.35">
      <c r="A269" s="390"/>
      <c r="B269" s="390"/>
      <c r="C269" s="390"/>
      <c r="D269" s="390"/>
      <c r="E269" s="390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  <c r="X269" s="390"/>
      <c r="Y269" s="390"/>
      <c r="Z269" s="390"/>
      <c r="AA269" s="390"/>
      <c r="AB269" s="390"/>
    </row>
    <row r="270" spans="1:39" s="215" customFormat="1" ht="27" customHeight="1" x14ac:dyDescent="0.35">
      <c r="A270" s="390"/>
      <c r="B270" s="390"/>
      <c r="C270" s="390"/>
      <c r="D270" s="390"/>
      <c r="E270" s="390"/>
      <c r="F270" s="390"/>
      <c r="G270" s="390"/>
      <c r="H270" s="390"/>
      <c r="I270" s="390"/>
      <c r="J270" s="390"/>
      <c r="K270" s="390"/>
      <c r="L270" s="390"/>
      <c r="M270" s="390"/>
      <c r="N270" s="390"/>
      <c r="O270" s="390"/>
      <c r="P270" s="390"/>
      <c r="Q270" s="390"/>
      <c r="R270" s="390"/>
      <c r="S270" s="390"/>
      <c r="T270" s="390"/>
      <c r="U270" s="390"/>
      <c r="V270" s="390"/>
      <c r="W270" s="390"/>
      <c r="X270" s="390"/>
      <c r="Y270" s="390"/>
      <c r="Z270" s="390"/>
      <c r="AA270" s="390"/>
      <c r="AB270" s="390"/>
    </row>
    <row r="271" spans="1:39" s="215" customFormat="1" ht="27" customHeight="1" x14ac:dyDescent="0.35">
      <c r="A271" s="390"/>
      <c r="B271" s="390"/>
      <c r="C271" s="390"/>
      <c r="D271" s="390"/>
      <c r="E271" s="390"/>
      <c r="F271" s="390"/>
      <c r="G271" s="390"/>
      <c r="H271" s="390"/>
      <c r="I271" s="390"/>
      <c r="J271" s="390"/>
      <c r="K271" s="390"/>
      <c r="L271" s="390"/>
      <c r="M271" s="390"/>
      <c r="N271" s="390"/>
      <c r="O271" s="390"/>
      <c r="P271" s="390"/>
      <c r="Q271" s="390"/>
      <c r="R271" s="390"/>
      <c r="S271" s="390"/>
      <c r="T271" s="390"/>
      <c r="U271" s="390"/>
      <c r="V271" s="390"/>
      <c r="W271" s="390"/>
      <c r="X271" s="390"/>
      <c r="Y271" s="390"/>
      <c r="Z271" s="390"/>
      <c r="AA271" s="390"/>
      <c r="AB271" s="390"/>
    </row>
    <row r="272" spans="1:39" s="215" customFormat="1" ht="27" customHeight="1" x14ac:dyDescent="0.35">
      <c r="A272" s="390"/>
      <c r="B272" s="390"/>
      <c r="C272" s="390"/>
      <c r="D272" s="390"/>
      <c r="E272" s="390"/>
      <c r="F272" s="390"/>
      <c r="G272" s="390"/>
      <c r="H272" s="390"/>
      <c r="I272" s="390"/>
      <c r="J272" s="390"/>
      <c r="K272" s="390"/>
      <c r="L272" s="390"/>
      <c r="M272" s="390"/>
      <c r="N272" s="390"/>
      <c r="O272" s="390"/>
      <c r="P272" s="390"/>
      <c r="Q272" s="390"/>
      <c r="R272" s="390"/>
      <c r="S272" s="390"/>
      <c r="T272" s="390"/>
      <c r="U272" s="390"/>
      <c r="V272" s="390"/>
      <c r="W272" s="390"/>
      <c r="X272" s="390"/>
      <c r="Y272" s="390"/>
      <c r="Z272" s="390"/>
      <c r="AA272" s="390"/>
      <c r="AB272" s="390"/>
    </row>
    <row r="273" spans="1:28" s="215" customFormat="1" ht="27" customHeight="1" x14ac:dyDescent="0.35">
      <c r="A273" s="390"/>
      <c r="B273" s="390"/>
      <c r="C273" s="390"/>
      <c r="D273" s="390"/>
      <c r="E273" s="390"/>
      <c r="F273" s="390"/>
      <c r="G273" s="390"/>
      <c r="H273" s="390"/>
      <c r="I273" s="390"/>
      <c r="J273" s="390"/>
      <c r="K273" s="390"/>
      <c r="L273" s="390"/>
      <c r="M273" s="390"/>
      <c r="N273" s="390"/>
      <c r="O273" s="390"/>
      <c r="P273" s="390"/>
      <c r="Q273" s="390"/>
      <c r="R273" s="390"/>
      <c r="S273" s="390"/>
      <c r="T273" s="390"/>
      <c r="U273" s="390"/>
      <c r="V273" s="390"/>
      <c r="W273" s="390"/>
      <c r="X273" s="390"/>
      <c r="Y273" s="390"/>
      <c r="Z273" s="390"/>
      <c r="AA273" s="390"/>
      <c r="AB273" s="390"/>
    </row>
    <row r="274" spans="1:28" s="215" customFormat="1" ht="27" customHeight="1" x14ac:dyDescent="0.35">
      <c r="A274" s="390"/>
      <c r="B274" s="390"/>
      <c r="C274" s="390"/>
      <c r="D274" s="390"/>
      <c r="E274" s="390"/>
      <c r="F274" s="390"/>
      <c r="G274" s="390"/>
      <c r="H274" s="390"/>
      <c r="I274" s="390"/>
      <c r="J274" s="390"/>
      <c r="K274" s="390"/>
      <c r="L274" s="390"/>
      <c r="M274" s="390"/>
      <c r="N274" s="390"/>
      <c r="O274" s="390"/>
      <c r="P274" s="390"/>
      <c r="Q274" s="390"/>
      <c r="R274" s="390"/>
      <c r="S274" s="390"/>
      <c r="T274" s="390"/>
      <c r="U274" s="390"/>
      <c r="V274" s="390"/>
      <c r="W274" s="390"/>
      <c r="X274" s="390"/>
      <c r="Y274" s="390"/>
      <c r="Z274" s="390"/>
      <c r="AA274" s="390"/>
      <c r="AB274" s="390"/>
    </row>
    <row r="275" spans="1:28" s="215" customFormat="1" ht="27" customHeight="1" x14ac:dyDescent="0.35">
      <c r="A275" s="390"/>
      <c r="B275" s="390"/>
      <c r="C275" s="390"/>
      <c r="D275" s="390"/>
      <c r="E275" s="390"/>
      <c r="F275" s="390"/>
      <c r="G275" s="390"/>
      <c r="H275" s="390"/>
      <c r="I275" s="390"/>
      <c r="J275" s="390"/>
      <c r="K275" s="390"/>
      <c r="L275" s="390"/>
      <c r="M275" s="390"/>
      <c r="N275" s="390"/>
      <c r="O275" s="390"/>
      <c r="P275" s="390"/>
      <c r="Q275" s="390"/>
      <c r="R275" s="390"/>
      <c r="S275" s="390"/>
      <c r="T275" s="390"/>
      <c r="U275" s="390"/>
      <c r="V275" s="390"/>
      <c r="W275" s="390"/>
      <c r="X275" s="390"/>
      <c r="Y275" s="390"/>
      <c r="Z275" s="390"/>
      <c r="AA275" s="390"/>
      <c r="AB275" s="390"/>
    </row>
    <row r="276" spans="1:28" s="215" customFormat="1" ht="27" customHeight="1" x14ac:dyDescent="0.35">
      <c r="A276" s="390"/>
      <c r="B276" s="390"/>
      <c r="C276" s="390"/>
      <c r="D276" s="390"/>
      <c r="E276" s="390"/>
      <c r="F276" s="390"/>
      <c r="G276" s="390"/>
      <c r="H276" s="390"/>
      <c r="I276" s="390"/>
      <c r="J276" s="390"/>
      <c r="K276" s="390"/>
      <c r="L276" s="390"/>
      <c r="M276" s="390"/>
      <c r="N276" s="390"/>
      <c r="O276" s="390"/>
      <c r="P276" s="390"/>
      <c r="Q276" s="390"/>
      <c r="R276" s="390"/>
      <c r="S276" s="390"/>
      <c r="T276" s="390"/>
      <c r="U276" s="390"/>
      <c r="V276" s="390"/>
      <c r="W276" s="390"/>
      <c r="X276" s="390"/>
      <c r="Y276" s="390"/>
      <c r="Z276" s="390"/>
      <c r="AA276" s="390"/>
      <c r="AB276" s="390"/>
    </row>
    <row r="277" spans="1:28" s="215" customFormat="1" ht="27" customHeight="1" x14ac:dyDescent="0.35">
      <c r="A277" s="390"/>
      <c r="B277" s="390"/>
      <c r="C277" s="390"/>
      <c r="D277" s="390"/>
      <c r="E277" s="390"/>
      <c r="F277" s="390"/>
      <c r="G277" s="390"/>
      <c r="H277" s="390"/>
      <c r="I277" s="390"/>
      <c r="J277" s="390"/>
      <c r="K277" s="390"/>
      <c r="L277" s="390"/>
      <c r="M277" s="390"/>
      <c r="N277" s="390"/>
      <c r="O277" s="390"/>
      <c r="P277" s="390"/>
      <c r="Q277" s="390"/>
      <c r="R277" s="390"/>
      <c r="S277" s="390"/>
      <c r="T277" s="390"/>
      <c r="U277" s="390"/>
      <c r="V277" s="390"/>
      <c r="W277" s="390"/>
      <c r="X277" s="390"/>
      <c r="Y277" s="390"/>
      <c r="Z277" s="390"/>
      <c r="AA277" s="390"/>
      <c r="AB277" s="390"/>
    </row>
    <row r="278" spans="1:28" s="215" customFormat="1" ht="27" customHeight="1" x14ac:dyDescent="0.35">
      <c r="A278" s="390"/>
      <c r="B278" s="390"/>
      <c r="C278" s="390"/>
      <c r="D278" s="390"/>
      <c r="E278" s="390"/>
      <c r="F278" s="390"/>
      <c r="G278" s="390"/>
      <c r="H278" s="390"/>
      <c r="I278" s="390"/>
      <c r="J278" s="390"/>
      <c r="K278" s="390"/>
      <c r="L278" s="390"/>
      <c r="M278" s="390"/>
      <c r="N278" s="390"/>
      <c r="O278" s="390"/>
      <c r="P278" s="390"/>
      <c r="Q278" s="390"/>
      <c r="R278" s="390"/>
      <c r="S278" s="390"/>
      <c r="T278" s="390"/>
      <c r="U278" s="390"/>
      <c r="V278" s="390"/>
      <c r="W278" s="390"/>
      <c r="X278" s="390"/>
      <c r="Y278" s="390"/>
      <c r="Z278" s="390"/>
      <c r="AA278" s="390"/>
      <c r="AB278" s="390"/>
    </row>
    <row r="279" spans="1:28" s="215" customFormat="1" ht="27" customHeight="1" x14ac:dyDescent="0.35">
      <c r="A279" s="390"/>
      <c r="B279" s="390"/>
      <c r="C279" s="390"/>
      <c r="D279" s="390"/>
      <c r="E279" s="390"/>
      <c r="F279" s="390"/>
      <c r="G279" s="390"/>
      <c r="H279" s="390"/>
      <c r="I279" s="390"/>
      <c r="J279" s="390"/>
      <c r="K279" s="390"/>
      <c r="L279" s="390"/>
      <c r="M279" s="390"/>
      <c r="N279" s="390"/>
      <c r="O279" s="390"/>
      <c r="P279" s="390"/>
      <c r="Q279" s="390"/>
      <c r="R279" s="390"/>
      <c r="S279" s="390"/>
      <c r="T279" s="390"/>
      <c r="U279" s="390"/>
      <c r="V279" s="390"/>
      <c r="W279" s="390"/>
      <c r="X279" s="390"/>
      <c r="Y279" s="390"/>
      <c r="Z279" s="390"/>
      <c r="AA279" s="390"/>
      <c r="AB279" s="390"/>
    </row>
    <row r="280" spans="1:28" s="215" customFormat="1" ht="27" customHeight="1" x14ac:dyDescent="0.35">
      <c r="A280" s="390"/>
      <c r="B280" s="390"/>
      <c r="C280" s="390"/>
      <c r="D280" s="390"/>
      <c r="E280" s="390"/>
      <c r="F280" s="390"/>
      <c r="G280" s="390"/>
      <c r="H280" s="390"/>
      <c r="I280" s="390"/>
      <c r="J280" s="390"/>
      <c r="K280" s="390"/>
      <c r="L280" s="390"/>
      <c r="M280" s="390"/>
      <c r="N280" s="390"/>
      <c r="O280" s="390"/>
      <c r="P280" s="390"/>
      <c r="Q280" s="390"/>
      <c r="R280" s="390"/>
      <c r="S280" s="390"/>
      <c r="T280" s="390"/>
      <c r="U280" s="390"/>
      <c r="V280" s="390"/>
      <c r="W280" s="390"/>
      <c r="X280" s="390"/>
      <c r="Y280" s="390"/>
      <c r="Z280" s="390"/>
      <c r="AA280" s="390"/>
      <c r="AB280" s="390"/>
    </row>
    <row r="281" spans="1:28" s="215" customFormat="1" ht="27" customHeight="1" x14ac:dyDescent="0.35">
      <c r="A281" s="390"/>
      <c r="B281" s="390"/>
      <c r="C281" s="390"/>
      <c r="D281" s="390"/>
      <c r="E281" s="390"/>
      <c r="F281" s="390"/>
      <c r="G281" s="390"/>
      <c r="H281" s="390"/>
      <c r="I281" s="390"/>
      <c r="J281" s="390"/>
      <c r="K281" s="390"/>
      <c r="L281" s="390"/>
      <c r="M281" s="390"/>
      <c r="N281" s="390"/>
      <c r="O281" s="390"/>
      <c r="P281" s="390"/>
      <c r="Q281" s="390"/>
      <c r="R281" s="390"/>
      <c r="S281" s="390"/>
      <c r="T281" s="390"/>
      <c r="U281" s="390"/>
      <c r="V281" s="390"/>
      <c r="W281" s="390"/>
      <c r="X281" s="390"/>
      <c r="Y281" s="390"/>
      <c r="Z281" s="390"/>
      <c r="AA281" s="390"/>
      <c r="AB281" s="390"/>
    </row>
    <row r="282" spans="1:28" s="215" customFormat="1" ht="27" customHeight="1" x14ac:dyDescent="0.35">
      <c r="A282" s="390"/>
      <c r="B282" s="390"/>
      <c r="C282" s="390"/>
      <c r="D282" s="390"/>
      <c r="E282" s="390"/>
      <c r="F282" s="390"/>
      <c r="G282" s="390"/>
      <c r="H282" s="390"/>
      <c r="I282" s="390"/>
      <c r="J282" s="390"/>
      <c r="K282" s="390"/>
      <c r="L282" s="390"/>
      <c r="M282" s="390"/>
      <c r="N282" s="390"/>
      <c r="O282" s="390"/>
      <c r="P282" s="390"/>
      <c r="Q282" s="390"/>
      <c r="R282" s="390"/>
      <c r="S282" s="390"/>
      <c r="T282" s="390"/>
      <c r="U282" s="390"/>
      <c r="V282" s="390"/>
      <c r="W282" s="390"/>
      <c r="X282" s="390"/>
      <c r="Y282" s="390"/>
      <c r="Z282" s="390"/>
      <c r="AA282" s="390"/>
      <c r="AB282" s="390"/>
    </row>
    <row r="283" spans="1:28" s="215" customFormat="1" ht="27" customHeight="1" x14ac:dyDescent="0.35">
      <c r="A283" s="390"/>
      <c r="B283" s="390"/>
      <c r="C283" s="390"/>
      <c r="D283" s="390"/>
      <c r="E283" s="390"/>
      <c r="F283" s="390"/>
      <c r="G283" s="390"/>
      <c r="H283" s="390"/>
      <c r="I283" s="390"/>
      <c r="J283" s="390"/>
      <c r="K283" s="390"/>
      <c r="L283" s="390"/>
      <c r="M283" s="390"/>
      <c r="N283" s="390"/>
      <c r="O283" s="390"/>
      <c r="P283" s="390"/>
      <c r="Q283" s="390"/>
      <c r="R283" s="390"/>
      <c r="S283" s="390"/>
      <c r="T283" s="390"/>
      <c r="U283" s="390"/>
      <c r="V283" s="390"/>
      <c r="W283" s="390"/>
      <c r="X283" s="390"/>
      <c r="Y283" s="390"/>
      <c r="Z283" s="390"/>
      <c r="AA283" s="390"/>
      <c r="AB283" s="390"/>
    </row>
    <row r="284" spans="1:28" s="215" customFormat="1" ht="27" customHeight="1" x14ac:dyDescent="0.35">
      <c r="A284" s="390"/>
      <c r="B284" s="390"/>
      <c r="C284" s="390"/>
      <c r="D284" s="390"/>
      <c r="E284" s="390"/>
      <c r="F284" s="390"/>
      <c r="G284" s="390"/>
      <c r="H284" s="390"/>
      <c r="I284" s="390"/>
      <c r="J284" s="390"/>
      <c r="K284" s="390"/>
      <c r="L284" s="390"/>
      <c r="M284" s="390"/>
      <c r="N284" s="390"/>
      <c r="O284" s="390"/>
      <c r="P284" s="390"/>
      <c r="Q284" s="390"/>
      <c r="R284" s="390"/>
      <c r="S284" s="390"/>
      <c r="T284" s="390"/>
      <c r="U284" s="390"/>
      <c r="V284" s="390"/>
      <c r="W284" s="390"/>
      <c r="X284" s="390"/>
      <c r="Y284" s="390"/>
      <c r="Z284" s="390"/>
      <c r="AA284" s="390"/>
      <c r="AB284" s="390"/>
    </row>
    <row r="285" spans="1:28" s="215" customFormat="1" ht="27" customHeight="1" x14ac:dyDescent="0.35">
      <c r="A285" s="390"/>
      <c r="B285" s="390"/>
      <c r="C285" s="390"/>
      <c r="D285" s="390"/>
      <c r="E285" s="390"/>
      <c r="F285" s="390"/>
      <c r="G285" s="390"/>
      <c r="H285" s="390"/>
      <c r="I285" s="390"/>
      <c r="J285" s="390"/>
      <c r="K285" s="390"/>
      <c r="L285" s="390"/>
      <c r="M285" s="390"/>
      <c r="N285" s="390"/>
      <c r="O285" s="390"/>
      <c r="P285" s="390"/>
      <c r="Q285" s="390"/>
      <c r="R285" s="390"/>
      <c r="S285" s="390"/>
      <c r="T285" s="390"/>
      <c r="U285" s="390"/>
      <c r="V285" s="390"/>
      <c r="W285" s="390"/>
      <c r="X285" s="390"/>
      <c r="Y285" s="390"/>
      <c r="Z285" s="390"/>
      <c r="AA285" s="390"/>
      <c r="AB285" s="390"/>
    </row>
    <row r="286" spans="1:28" s="215" customFormat="1" ht="27" customHeight="1" x14ac:dyDescent="0.35">
      <c r="A286" s="390"/>
      <c r="B286" s="390"/>
      <c r="C286" s="390"/>
      <c r="D286" s="390"/>
      <c r="E286" s="390"/>
      <c r="F286" s="390"/>
      <c r="G286" s="390"/>
      <c r="H286" s="390"/>
      <c r="I286" s="390"/>
      <c r="J286" s="390"/>
      <c r="K286" s="390"/>
      <c r="L286" s="390"/>
      <c r="M286" s="390"/>
      <c r="N286" s="390"/>
      <c r="O286" s="390"/>
      <c r="P286" s="390"/>
      <c r="Q286" s="390"/>
      <c r="R286" s="390"/>
      <c r="S286" s="390"/>
      <c r="T286" s="390"/>
      <c r="U286" s="390"/>
      <c r="V286" s="390"/>
      <c r="W286" s="390"/>
      <c r="X286" s="390"/>
      <c r="Y286" s="390"/>
      <c r="Z286" s="390"/>
      <c r="AA286" s="390"/>
      <c r="AB286" s="390"/>
    </row>
    <row r="287" spans="1:28" s="215" customFormat="1" ht="27" customHeight="1" x14ac:dyDescent="0.35">
      <c r="A287" s="390"/>
      <c r="B287" s="390"/>
      <c r="C287" s="390"/>
      <c r="D287" s="390"/>
      <c r="E287" s="390"/>
      <c r="F287" s="390"/>
      <c r="G287" s="390"/>
      <c r="H287" s="390"/>
      <c r="I287" s="390"/>
      <c r="J287" s="390"/>
      <c r="K287" s="390"/>
      <c r="L287" s="390"/>
      <c r="M287" s="390"/>
      <c r="N287" s="390"/>
      <c r="O287" s="390"/>
      <c r="P287" s="390"/>
      <c r="Q287" s="390"/>
      <c r="R287" s="390"/>
      <c r="S287" s="390"/>
      <c r="T287" s="390"/>
      <c r="U287" s="390"/>
      <c r="V287" s="390"/>
      <c r="W287" s="390"/>
      <c r="X287" s="390"/>
      <c r="Y287" s="390"/>
      <c r="Z287" s="390"/>
      <c r="AA287" s="390"/>
      <c r="AB287" s="390"/>
    </row>
    <row r="288" spans="1:28" s="215" customFormat="1" ht="27" customHeight="1" x14ac:dyDescent="0.35">
      <c r="A288" s="390"/>
      <c r="B288" s="390"/>
      <c r="C288" s="390"/>
      <c r="D288" s="390"/>
      <c r="E288" s="390"/>
      <c r="F288" s="390"/>
      <c r="G288" s="390"/>
      <c r="H288" s="390"/>
      <c r="I288" s="390"/>
      <c r="J288" s="390"/>
      <c r="K288" s="390"/>
      <c r="L288" s="390"/>
      <c r="M288" s="390"/>
      <c r="N288" s="390"/>
      <c r="O288" s="390"/>
      <c r="P288" s="390"/>
      <c r="Q288" s="390"/>
      <c r="R288" s="390"/>
      <c r="S288" s="390"/>
      <c r="T288" s="390"/>
      <c r="U288" s="390"/>
      <c r="V288" s="390"/>
      <c r="W288" s="390"/>
      <c r="X288" s="390"/>
      <c r="Y288" s="390"/>
      <c r="Z288" s="390"/>
      <c r="AA288" s="390"/>
      <c r="AB288" s="390"/>
    </row>
    <row r="289" spans="1:28" s="215" customFormat="1" ht="27" customHeight="1" x14ac:dyDescent="0.35">
      <c r="A289" s="390"/>
      <c r="B289" s="390"/>
      <c r="C289" s="390"/>
      <c r="D289" s="390"/>
      <c r="E289" s="390"/>
      <c r="F289" s="390"/>
      <c r="G289" s="390"/>
      <c r="H289" s="390"/>
      <c r="I289" s="390"/>
      <c r="J289" s="390"/>
      <c r="K289" s="390"/>
      <c r="L289" s="390"/>
      <c r="M289" s="390"/>
      <c r="N289" s="390"/>
      <c r="O289" s="390"/>
      <c r="P289" s="390"/>
      <c r="Q289" s="390"/>
      <c r="R289" s="390"/>
      <c r="S289" s="390"/>
      <c r="T289" s="390"/>
      <c r="U289" s="390"/>
      <c r="V289" s="390"/>
      <c r="W289" s="390"/>
      <c r="X289" s="390"/>
      <c r="Y289" s="390"/>
      <c r="Z289" s="390"/>
      <c r="AA289" s="390"/>
      <c r="AB289" s="390"/>
    </row>
    <row r="290" spans="1:28" s="215" customFormat="1" ht="27" customHeight="1" x14ac:dyDescent="0.35">
      <c r="A290" s="390"/>
      <c r="B290" s="390"/>
      <c r="C290" s="390"/>
      <c r="D290" s="390"/>
      <c r="E290" s="390"/>
      <c r="F290" s="390"/>
      <c r="G290" s="390"/>
      <c r="H290" s="390"/>
      <c r="I290" s="390"/>
      <c r="J290" s="390"/>
      <c r="K290" s="390"/>
      <c r="L290" s="390"/>
      <c r="M290" s="390"/>
      <c r="N290" s="390"/>
      <c r="O290" s="390"/>
      <c r="P290" s="390"/>
      <c r="Q290" s="390"/>
      <c r="R290" s="390"/>
      <c r="S290" s="390"/>
      <c r="T290" s="390"/>
      <c r="U290" s="390"/>
      <c r="V290" s="390"/>
      <c r="W290" s="390"/>
      <c r="X290" s="390"/>
      <c r="Y290" s="390"/>
      <c r="Z290" s="390"/>
      <c r="AA290" s="390"/>
      <c r="AB290" s="390"/>
    </row>
    <row r="291" spans="1:28" s="215" customFormat="1" ht="27" customHeight="1" x14ac:dyDescent="0.35">
      <c r="A291" s="390"/>
      <c r="B291" s="390"/>
      <c r="C291" s="390"/>
      <c r="D291" s="390"/>
      <c r="E291" s="390"/>
      <c r="F291" s="390"/>
      <c r="G291" s="390"/>
      <c r="H291" s="390"/>
      <c r="I291" s="390"/>
      <c r="J291" s="390"/>
      <c r="K291" s="390"/>
      <c r="L291" s="390"/>
      <c r="M291" s="390"/>
      <c r="N291" s="390"/>
      <c r="O291" s="390"/>
      <c r="P291" s="390"/>
      <c r="Q291" s="390"/>
      <c r="R291" s="390"/>
      <c r="S291" s="390"/>
      <c r="T291" s="390"/>
      <c r="U291" s="390"/>
      <c r="V291" s="390"/>
      <c r="W291" s="390"/>
      <c r="X291" s="390"/>
      <c r="Y291" s="390"/>
      <c r="Z291" s="390"/>
      <c r="AA291" s="390"/>
      <c r="AB291" s="390"/>
    </row>
    <row r="292" spans="1:28" s="215" customFormat="1" ht="27" customHeight="1" x14ac:dyDescent="0.35">
      <c r="A292" s="390"/>
      <c r="B292" s="390"/>
      <c r="C292" s="390"/>
      <c r="D292" s="390"/>
      <c r="E292" s="390"/>
      <c r="F292" s="390"/>
      <c r="G292" s="390"/>
      <c r="H292" s="390"/>
      <c r="I292" s="390"/>
      <c r="J292" s="390"/>
      <c r="K292" s="390"/>
      <c r="L292" s="390"/>
      <c r="M292" s="390"/>
      <c r="N292" s="390"/>
      <c r="O292" s="390"/>
      <c r="P292" s="390"/>
      <c r="Q292" s="390"/>
      <c r="R292" s="390"/>
      <c r="S292" s="390"/>
      <c r="T292" s="390"/>
      <c r="U292" s="390"/>
      <c r="V292" s="390"/>
      <c r="W292" s="390"/>
      <c r="X292" s="390"/>
      <c r="Y292" s="390"/>
      <c r="Z292" s="390"/>
      <c r="AA292" s="390"/>
      <c r="AB292" s="390"/>
    </row>
    <row r="293" spans="1:28" s="215" customFormat="1" ht="27" customHeight="1" x14ac:dyDescent="0.35">
      <c r="A293" s="390"/>
      <c r="B293" s="390"/>
      <c r="C293" s="390"/>
      <c r="D293" s="390"/>
      <c r="E293" s="390"/>
      <c r="F293" s="390"/>
      <c r="G293" s="390"/>
      <c r="H293" s="390"/>
      <c r="I293" s="390"/>
      <c r="J293" s="390"/>
      <c r="K293" s="390"/>
      <c r="L293" s="390"/>
      <c r="M293" s="390"/>
      <c r="N293" s="390"/>
      <c r="O293" s="390"/>
      <c r="P293" s="390"/>
      <c r="Q293" s="390"/>
      <c r="R293" s="390"/>
      <c r="S293" s="390"/>
      <c r="T293" s="390"/>
      <c r="U293" s="390"/>
      <c r="V293" s="390"/>
      <c r="W293" s="390"/>
      <c r="X293" s="390"/>
      <c r="Y293" s="390"/>
      <c r="Z293" s="390"/>
      <c r="AA293" s="390"/>
      <c r="AB293" s="390"/>
    </row>
    <row r="294" spans="1:28" s="215" customFormat="1" ht="27" customHeight="1" x14ac:dyDescent="0.35">
      <c r="A294" s="390"/>
      <c r="B294" s="390"/>
      <c r="C294" s="390"/>
      <c r="D294" s="390"/>
      <c r="E294" s="390"/>
      <c r="F294" s="390"/>
      <c r="G294" s="390"/>
      <c r="H294" s="390"/>
      <c r="I294" s="390"/>
      <c r="J294" s="390"/>
      <c r="K294" s="390"/>
      <c r="L294" s="390"/>
      <c r="M294" s="390"/>
      <c r="N294" s="390"/>
      <c r="O294" s="390"/>
      <c r="P294" s="390"/>
      <c r="Q294" s="390"/>
      <c r="R294" s="390"/>
      <c r="S294" s="390"/>
      <c r="T294" s="390"/>
      <c r="U294" s="390"/>
      <c r="V294" s="390"/>
      <c r="W294" s="390"/>
      <c r="X294" s="390"/>
      <c r="Y294" s="390"/>
      <c r="Z294" s="390"/>
      <c r="AA294" s="390"/>
      <c r="AB294" s="390"/>
    </row>
    <row r="295" spans="1:28" s="215" customFormat="1" ht="27" customHeight="1" x14ac:dyDescent="0.35">
      <c r="A295" s="390"/>
      <c r="B295" s="390"/>
      <c r="C295" s="390"/>
      <c r="D295" s="390"/>
      <c r="E295" s="390"/>
      <c r="F295" s="390"/>
      <c r="G295" s="390"/>
      <c r="H295" s="390"/>
      <c r="I295" s="390"/>
      <c r="J295" s="390"/>
      <c r="K295" s="390"/>
      <c r="L295" s="390"/>
      <c r="M295" s="390"/>
      <c r="N295" s="390"/>
      <c r="O295" s="390"/>
      <c r="P295" s="390"/>
      <c r="Q295" s="390"/>
      <c r="R295" s="390"/>
      <c r="S295" s="390"/>
      <c r="T295" s="390"/>
      <c r="U295" s="390"/>
      <c r="V295" s="390"/>
      <c r="W295" s="390"/>
      <c r="X295" s="390"/>
      <c r="Y295" s="390"/>
      <c r="Z295" s="390"/>
      <c r="AA295" s="390"/>
      <c r="AB295" s="390"/>
    </row>
    <row r="296" spans="1:28" s="215" customFormat="1" ht="27" customHeight="1" x14ac:dyDescent="0.35">
      <c r="A296" s="390"/>
      <c r="B296" s="390"/>
      <c r="C296" s="390"/>
      <c r="D296" s="390"/>
      <c r="E296" s="390"/>
      <c r="F296" s="390"/>
      <c r="G296" s="390"/>
      <c r="H296" s="390"/>
      <c r="I296" s="390"/>
      <c r="J296" s="390"/>
      <c r="K296" s="390"/>
      <c r="L296" s="390"/>
      <c r="M296" s="390"/>
      <c r="N296" s="390"/>
      <c r="O296" s="390"/>
      <c r="P296" s="390"/>
      <c r="Q296" s="390"/>
      <c r="R296" s="390"/>
      <c r="S296" s="390"/>
      <c r="T296" s="390"/>
      <c r="U296" s="390"/>
      <c r="V296" s="390"/>
      <c r="W296" s="390"/>
      <c r="X296" s="390"/>
      <c r="Y296" s="390"/>
      <c r="Z296" s="390"/>
      <c r="AA296" s="390"/>
      <c r="AB296" s="390"/>
    </row>
    <row r="297" spans="1:28" s="215" customFormat="1" ht="27" customHeight="1" x14ac:dyDescent="0.35">
      <c r="A297" s="390"/>
      <c r="B297" s="390"/>
      <c r="C297" s="390"/>
      <c r="D297" s="390"/>
      <c r="E297" s="390"/>
      <c r="F297" s="390"/>
      <c r="G297" s="390"/>
      <c r="H297" s="390"/>
      <c r="I297" s="390"/>
      <c r="J297" s="390"/>
      <c r="K297" s="390"/>
      <c r="L297" s="390"/>
      <c r="M297" s="390"/>
      <c r="N297" s="390"/>
      <c r="O297" s="390"/>
      <c r="P297" s="390"/>
      <c r="Q297" s="390"/>
      <c r="R297" s="390"/>
      <c r="S297" s="390"/>
      <c r="T297" s="390"/>
      <c r="U297" s="390"/>
      <c r="V297" s="390"/>
      <c r="W297" s="390"/>
      <c r="X297" s="390"/>
      <c r="Y297" s="390"/>
      <c r="Z297" s="390"/>
      <c r="AA297" s="390"/>
      <c r="AB297" s="390"/>
    </row>
    <row r="298" spans="1:28" s="215" customFormat="1" ht="27" customHeight="1" x14ac:dyDescent="0.35">
      <c r="A298" s="390"/>
      <c r="B298" s="390"/>
      <c r="C298" s="390"/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0"/>
      <c r="P298" s="390"/>
      <c r="Q298" s="390"/>
      <c r="R298" s="390"/>
      <c r="S298" s="390"/>
      <c r="T298" s="390"/>
      <c r="U298" s="390"/>
      <c r="V298" s="390"/>
      <c r="W298" s="390"/>
      <c r="X298" s="390"/>
      <c r="Y298" s="390"/>
      <c r="Z298" s="390"/>
      <c r="AA298" s="390"/>
      <c r="AB298" s="390"/>
    </row>
    <row r="299" spans="1:28" s="215" customFormat="1" ht="27" customHeight="1" x14ac:dyDescent="0.35">
      <c r="A299" s="390"/>
      <c r="B299" s="390"/>
      <c r="C299" s="390"/>
      <c r="D299" s="390"/>
      <c r="E299" s="390"/>
      <c r="F299" s="390"/>
      <c r="G299" s="390"/>
      <c r="H299" s="390"/>
      <c r="I299" s="390"/>
      <c r="J299" s="390"/>
      <c r="K299" s="390"/>
      <c r="L299" s="390"/>
      <c r="M299" s="390"/>
      <c r="N299" s="390"/>
      <c r="O299" s="390"/>
      <c r="P299" s="390"/>
      <c r="Q299" s="390"/>
      <c r="R299" s="390"/>
      <c r="S299" s="390"/>
      <c r="T299" s="390"/>
      <c r="U299" s="390"/>
      <c r="V299" s="390"/>
      <c r="W299" s="390"/>
      <c r="X299" s="390"/>
      <c r="Y299" s="390"/>
      <c r="Z299" s="390"/>
      <c r="AA299" s="390"/>
      <c r="AB299" s="390"/>
    </row>
    <row r="300" spans="1:28" s="215" customFormat="1" ht="27" customHeight="1" x14ac:dyDescent="0.35">
      <c r="A300" s="390"/>
      <c r="B300" s="390"/>
      <c r="C300" s="390"/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0"/>
      <c r="Q300" s="390"/>
      <c r="R300" s="390"/>
      <c r="S300" s="390"/>
      <c r="T300" s="390"/>
      <c r="U300" s="390"/>
      <c r="V300" s="390"/>
      <c r="W300" s="390"/>
      <c r="X300" s="390"/>
      <c r="Y300" s="390"/>
      <c r="Z300" s="390"/>
      <c r="AA300" s="390"/>
      <c r="AB300" s="390"/>
    </row>
    <row r="301" spans="1:28" s="215" customFormat="1" ht="27" customHeight="1" x14ac:dyDescent="0.35">
      <c r="A301" s="390"/>
      <c r="B301" s="390"/>
      <c r="C301" s="390"/>
      <c r="D301" s="390"/>
      <c r="E301" s="390"/>
      <c r="F301" s="390"/>
      <c r="G301" s="390"/>
      <c r="H301" s="390"/>
      <c r="I301" s="390"/>
      <c r="J301" s="390"/>
      <c r="K301" s="390"/>
      <c r="L301" s="390"/>
      <c r="M301" s="390"/>
      <c r="N301" s="390"/>
      <c r="O301" s="390"/>
      <c r="P301" s="390"/>
      <c r="Q301" s="390"/>
      <c r="R301" s="390"/>
      <c r="S301" s="390"/>
      <c r="T301" s="390"/>
      <c r="U301" s="390"/>
      <c r="V301" s="390"/>
      <c r="W301" s="390"/>
      <c r="X301" s="390"/>
      <c r="Y301" s="390"/>
      <c r="Z301" s="390"/>
      <c r="AA301" s="390"/>
      <c r="AB301" s="390"/>
    </row>
    <row r="302" spans="1:28" s="215" customFormat="1" ht="27" customHeight="1" x14ac:dyDescent="0.35">
      <c r="A302" s="390"/>
      <c r="B302" s="390"/>
      <c r="C302" s="390"/>
      <c r="D302" s="390"/>
      <c r="E302" s="390"/>
      <c r="F302" s="390"/>
      <c r="G302" s="390"/>
      <c r="H302" s="390"/>
      <c r="I302" s="390"/>
      <c r="J302" s="390"/>
      <c r="K302" s="390"/>
      <c r="L302" s="390"/>
      <c r="M302" s="390"/>
      <c r="N302" s="390"/>
      <c r="O302" s="390"/>
      <c r="P302" s="390"/>
      <c r="Q302" s="390"/>
      <c r="R302" s="390"/>
      <c r="S302" s="390"/>
      <c r="T302" s="390"/>
      <c r="U302" s="390"/>
      <c r="V302" s="390"/>
      <c r="W302" s="390"/>
      <c r="X302" s="390"/>
      <c r="Y302" s="390"/>
      <c r="Z302" s="390"/>
      <c r="AA302" s="390"/>
      <c r="AB302" s="390"/>
    </row>
    <row r="303" spans="1:28" s="215" customFormat="1" ht="27" customHeight="1" x14ac:dyDescent="0.35">
      <c r="A303" s="390"/>
      <c r="B303" s="390"/>
      <c r="C303" s="390"/>
      <c r="D303" s="390"/>
      <c r="E303" s="390"/>
      <c r="F303" s="390"/>
      <c r="G303" s="390"/>
      <c r="H303" s="390"/>
      <c r="I303" s="390"/>
      <c r="J303" s="390"/>
      <c r="K303" s="390"/>
      <c r="L303" s="390"/>
      <c r="M303" s="390"/>
      <c r="N303" s="390"/>
      <c r="O303" s="390"/>
      <c r="P303" s="390"/>
      <c r="Q303" s="390"/>
      <c r="R303" s="390"/>
      <c r="S303" s="390"/>
      <c r="T303" s="390"/>
      <c r="U303" s="390"/>
      <c r="V303" s="390"/>
      <c r="W303" s="390"/>
      <c r="X303" s="390"/>
      <c r="Y303" s="390"/>
      <c r="Z303" s="390"/>
      <c r="AA303" s="390"/>
      <c r="AB303" s="390"/>
    </row>
    <row r="304" spans="1:28" s="215" customFormat="1" ht="27" customHeight="1" x14ac:dyDescent="0.35">
      <c r="A304" s="390"/>
      <c r="B304" s="390"/>
      <c r="C304" s="390"/>
      <c r="D304" s="390"/>
      <c r="E304" s="390"/>
      <c r="F304" s="390"/>
      <c r="G304" s="390"/>
      <c r="H304" s="390"/>
      <c r="I304" s="390"/>
      <c r="J304" s="390"/>
      <c r="K304" s="390"/>
      <c r="L304" s="390"/>
      <c r="M304" s="390"/>
      <c r="N304" s="390"/>
      <c r="O304" s="390"/>
      <c r="P304" s="390"/>
      <c r="Q304" s="390"/>
      <c r="R304" s="390"/>
      <c r="S304" s="390"/>
      <c r="T304" s="390"/>
      <c r="U304" s="390"/>
      <c r="V304" s="390"/>
      <c r="W304" s="390"/>
      <c r="X304" s="390"/>
      <c r="Y304" s="390"/>
      <c r="Z304" s="390"/>
      <c r="AA304" s="390"/>
      <c r="AB304" s="390"/>
    </row>
    <row r="305" spans="1:28" s="215" customFormat="1" ht="27" customHeight="1" x14ac:dyDescent="0.35">
      <c r="A305" s="390"/>
      <c r="B305" s="390"/>
      <c r="C305" s="390"/>
      <c r="D305" s="390"/>
      <c r="E305" s="390"/>
      <c r="F305" s="390"/>
      <c r="G305" s="390"/>
      <c r="H305" s="390"/>
      <c r="I305" s="390"/>
      <c r="J305" s="390"/>
      <c r="K305" s="390"/>
      <c r="L305" s="390"/>
      <c r="M305" s="390"/>
      <c r="N305" s="390"/>
      <c r="O305" s="390"/>
      <c r="P305" s="390"/>
      <c r="Q305" s="390"/>
      <c r="R305" s="390"/>
      <c r="S305" s="390"/>
      <c r="T305" s="390"/>
      <c r="U305" s="390"/>
      <c r="V305" s="390"/>
      <c r="W305" s="390"/>
      <c r="X305" s="390"/>
      <c r="Y305" s="390"/>
      <c r="Z305" s="390"/>
      <c r="AA305" s="390"/>
      <c r="AB305" s="390"/>
    </row>
    <row r="306" spans="1:28" s="215" customFormat="1" ht="27" customHeight="1" x14ac:dyDescent="0.35">
      <c r="A306" s="390"/>
      <c r="B306" s="390"/>
      <c r="C306" s="390"/>
      <c r="D306" s="390"/>
      <c r="E306" s="390"/>
      <c r="F306" s="390"/>
      <c r="G306" s="390"/>
      <c r="H306" s="390"/>
      <c r="I306" s="390"/>
      <c r="J306" s="390"/>
      <c r="K306" s="390"/>
      <c r="L306" s="390"/>
      <c r="M306" s="390"/>
      <c r="N306" s="390"/>
      <c r="O306" s="390"/>
      <c r="P306" s="390"/>
      <c r="Q306" s="390"/>
      <c r="R306" s="390"/>
      <c r="S306" s="390"/>
      <c r="T306" s="390"/>
      <c r="U306" s="390"/>
      <c r="V306" s="390"/>
      <c r="W306" s="390"/>
      <c r="X306" s="390"/>
      <c r="Y306" s="390"/>
      <c r="Z306" s="390"/>
      <c r="AA306" s="390"/>
      <c r="AB306" s="390"/>
    </row>
    <row r="307" spans="1:28" s="215" customFormat="1" ht="27" customHeight="1" x14ac:dyDescent="0.35">
      <c r="A307" s="390"/>
      <c r="B307" s="390"/>
      <c r="C307" s="390"/>
      <c r="D307" s="390"/>
      <c r="E307" s="390"/>
      <c r="F307" s="390"/>
      <c r="G307" s="390"/>
      <c r="H307" s="390"/>
      <c r="I307" s="390"/>
      <c r="J307" s="390"/>
      <c r="K307" s="390"/>
      <c r="L307" s="390"/>
      <c r="M307" s="390"/>
      <c r="N307" s="390"/>
      <c r="O307" s="390"/>
      <c r="P307" s="390"/>
      <c r="Q307" s="390"/>
      <c r="R307" s="390"/>
      <c r="S307" s="390"/>
      <c r="T307" s="390"/>
      <c r="U307" s="390"/>
      <c r="V307" s="390"/>
      <c r="W307" s="390"/>
      <c r="X307" s="390"/>
      <c r="Y307" s="390"/>
      <c r="Z307" s="390"/>
      <c r="AA307" s="390"/>
      <c r="AB307" s="390"/>
    </row>
  </sheetData>
  <mergeCells count="22">
    <mergeCell ref="DG41:DI41"/>
    <mergeCell ref="A64:F64"/>
    <mergeCell ref="K64:P64"/>
    <mergeCell ref="K66:P66"/>
    <mergeCell ref="BK1:BS1"/>
    <mergeCell ref="BU1:CC1"/>
    <mergeCell ref="CE1:CM1"/>
    <mergeCell ref="CO1:CW1"/>
    <mergeCell ref="CY1:DG1"/>
    <mergeCell ref="DI1:DQ1"/>
    <mergeCell ref="A1:I1"/>
    <mergeCell ref="K1:S1"/>
    <mergeCell ref="U1:AC1"/>
    <mergeCell ref="AE1:AM1"/>
    <mergeCell ref="AO1:AW1"/>
    <mergeCell ref="AY1:BG1"/>
    <mergeCell ref="CM83:CO83"/>
    <mergeCell ref="A88:F88"/>
    <mergeCell ref="K88:P88"/>
    <mergeCell ref="K90:P90"/>
    <mergeCell ref="BS41:BU41"/>
    <mergeCell ref="CM41:CO41"/>
  </mergeCells>
  <printOptions horizontalCentered="1" verticalCentered="1"/>
  <pageMargins left="0.68" right="0.39" top="0.2" bottom="0.27" header="0.24" footer="0.2"/>
  <pageSetup paperSize="9" scale="54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DQ307"/>
  <sheetViews>
    <sheetView showGridLines="0" showZeros="0" topLeftCell="S43" zoomScale="60" zoomScaleNormal="60" workbookViewId="0">
      <selection activeCell="L61" sqref="L61:S61"/>
    </sheetView>
  </sheetViews>
  <sheetFormatPr defaultColWidth="8.7265625" defaultRowHeight="27" customHeight="1" x14ac:dyDescent="0.35"/>
  <cols>
    <col min="1" max="1" width="16.1796875" style="215" customWidth="1"/>
    <col min="2" max="2" width="10" style="215" customWidth="1"/>
    <col min="3" max="3" width="9.7265625" style="215" customWidth="1"/>
    <col min="4" max="4" width="8.81640625" style="215" customWidth="1"/>
    <col min="5" max="5" width="9.81640625" style="215" customWidth="1"/>
    <col min="6" max="6" width="9.26953125" style="215" customWidth="1"/>
    <col min="7" max="7" width="9.453125" style="215" customWidth="1"/>
    <col min="8" max="8" width="8.7265625" style="215" customWidth="1"/>
    <col min="9" max="9" width="17.7265625" style="215" bestFit="1" customWidth="1"/>
    <col min="10" max="10" width="4.7265625" style="215" customWidth="1"/>
    <col min="11" max="11" width="16.54296875" style="215" customWidth="1"/>
    <col min="12" max="12" width="11.1796875" style="215" customWidth="1"/>
    <col min="13" max="14" width="9.7265625" style="215" customWidth="1"/>
    <col min="15" max="16" width="11.1796875" style="215" customWidth="1"/>
    <col min="17" max="18" width="10.7265625" style="215" customWidth="1"/>
    <col min="19" max="19" width="17.7265625" style="215" bestFit="1" customWidth="1"/>
    <col min="20" max="20" width="4.81640625" style="215" customWidth="1"/>
    <col min="21" max="21" width="15.7265625" style="215" customWidth="1"/>
    <col min="22" max="22" width="10.54296875" style="215" bestFit="1" customWidth="1"/>
    <col min="23" max="26" width="9.7265625" style="215" customWidth="1"/>
    <col min="27" max="27" width="12.7265625" style="215" customWidth="1"/>
    <col min="28" max="28" width="13.1796875" style="215" customWidth="1"/>
    <col min="29" max="29" width="17.7265625" style="215" bestFit="1" customWidth="1"/>
    <col min="30" max="30" width="11.54296875" style="215" customWidth="1"/>
    <col min="31" max="31" width="16.1796875" style="215" bestFit="1" customWidth="1"/>
    <col min="32" max="32" width="10.54296875" style="215" bestFit="1" customWidth="1"/>
    <col min="33" max="36" width="9.7265625" style="215" customWidth="1"/>
    <col min="37" max="37" width="12.54296875" style="215" customWidth="1"/>
    <col min="38" max="38" width="11.453125" style="215" customWidth="1"/>
    <col min="39" max="39" width="17.7265625" style="215" bestFit="1" customWidth="1"/>
    <col min="40" max="40" width="11.26953125" style="215" customWidth="1"/>
    <col min="41" max="41" width="17.453125" style="215" customWidth="1"/>
    <col min="42" max="42" width="10.7265625" style="215" bestFit="1" customWidth="1"/>
    <col min="43" max="46" width="9.7265625" style="215" customWidth="1"/>
    <col min="47" max="47" width="10" style="215" customWidth="1"/>
    <col min="48" max="48" width="9.7265625" style="215" customWidth="1"/>
    <col min="49" max="49" width="13.54296875" style="215" customWidth="1"/>
    <col min="50" max="50" width="8.7265625" style="215"/>
    <col min="51" max="51" width="16.7265625" style="215" customWidth="1"/>
    <col min="52" max="52" width="13.1796875" style="215" bestFit="1" customWidth="1"/>
    <col min="53" max="55" width="9.7265625" style="215" customWidth="1"/>
    <col min="56" max="56" width="10.26953125" style="215" customWidth="1"/>
    <col min="57" max="58" width="9.7265625" style="215" customWidth="1"/>
    <col min="59" max="59" width="15.7265625" style="215" customWidth="1"/>
    <col min="60" max="60" width="11.54296875" style="215" customWidth="1"/>
    <col min="61" max="61" width="8.81640625" style="227" bestFit="1" customWidth="1"/>
    <col min="62" max="62" width="8.81640625" style="215" bestFit="1" customWidth="1"/>
    <col min="63" max="63" width="20.54296875" style="398" bestFit="1" customWidth="1"/>
    <col min="64" max="64" width="11.54296875" style="215" customWidth="1"/>
    <col min="65" max="65" width="10.1796875" style="215" bestFit="1" customWidth="1"/>
    <col min="66" max="66" width="13.26953125" style="215" bestFit="1" customWidth="1"/>
    <col min="67" max="68" width="11.54296875" style="215" bestFit="1" customWidth="1"/>
    <col min="69" max="69" width="11.1796875" style="215" bestFit="1" customWidth="1"/>
    <col min="70" max="70" width="10.453125" style="215" bestFit="1" customWidth="1"/>
    <col min="71" max="71" width="21.1796875" style="215" bestFit="1" customWidth="1"/>
    <col min="72" max="72" width="5.1796875" style="215" customWidth="1"/>
    <col min="73" max="73" width="20.54296875" style="398" bestFit="1" customWidth="1"/>
    <col min="74" max="74" width="11.54296875" style="215" bestFit="1" customWidth="1"/>
    <col min="75" max="75" width="10.1796875" style="215" bestFit="1" customWidth="1"/>
    <col min="76" max="76" width="13.26953125" style="215" bestFit="1" customWidth="1"/>
    <col min="77" max="78" width="11.54296875" style="215" bestFit="1" customWidth="1"/>
    <col min="79" max="79" width="11.1796875" style="215" bestFit="1" customWidth="1"/>
    <col min="80" max="80" width="10.453125" style="215" bestFit="1" customWidth="1"/>
    <col min="81" max="81" width="21.1796875" style="215" bestFit="1" customWidth="1"/>
    <col min="82" max="82" width="3.1796875" style="215" customWidth="1"/>
    <col min="83" max="83" width="21.54296875" style="398" customWidth="1"/>
    <col min="84" max="84" width="12.7265625" style="215" bestFit="1" customWidth="1"/>
    <col min="85" max="85" width="10.453125" style="215" bestFit="1" customWidth="1"/>
    <col min="86" max="86" width="13.1796875" style="215" customWidth="1"/>
    <col min="87" max="88" width="12.7265625" style="215" bestFit="1" customWidth="1"/>
    <col min="89" max="90" width="10.453125" style="215" bestFit="1" customWidth="1"/>
    <col min="91" max="91" width="20.7265625" style="215" customWidth="1"/>
    <col min="92" max="92" width="8.7265625" style="215"/>
    <col min="93" max="93" width="22.54296875" style="398" customWidth="1"/>
    <col min="94" max="94" width="12.7265625" style="215" bestFit="1" customWidth="1"/>
    <col min="95" max="95" width="10.453125" style="215" bestFit="1" customWidth="1"/>
    <col min="96" max="96" width="12.81640625" style="215" customWidth="1"/>
    <col min="97" max="97" width="10.453125" style="215" bestFit="1" customWidth="1"/>
    <col min="98" max="98" width="12.7265625" style="215" bestFit="1" customWidth="1"/>
    <col min="99" max="100" width="10.453125" style="215" bestFit="1" customWidth="1"/>
    <col min="101" max="101" width="23.7265625" style="215" customWidth="1"/>
    <col min="102" max="102" width="8.7265625" style="215"/>
    <col min="103" max="103" width="23.26953125" style="398" customWidth="1"/>
    <col min="104" max="104" width="12.7265625" style="215" bestFit="1" customWidth="1"/>
    <col min="105" max="105" width="10.453125" style="215" bestFit="1" customWidth="1"/>
    <col min="106" max="106" width="12.7265625" style="215" customWidth="1"/>
    <col min="107" max="108" width="12.7265625" style="215" bestFit="1" customWidth="1"/>
    <col min="109" max="110" width="10.453125" style="215" bestFit="1" customWidth="1"/>
    <col min="111" max="111" width="21.7265625" style="215" customWidth="1"/>
    <col min="112" max="112" width="8.7265625" style="215"/>
    <col min="113" max="113" width="22" style="398" customWidth="1"/>
    <col min="114" max="114" width="12.7265625" style="215" bestFit="1" customWidth="1"/>
    <col min="115" max="115" width="10.453125" style="215" bestFit="1" customWidth="1"/>
    <col min="116" max="116" width="13.1796875" style="215" customWidth="1"/>
    <col min="117" max="118" width="12.7265625" style="215" bestFit="1" customWidth="1"/>
    <col min="119" max="119" width="10.453125" style="215" bestFit="1" customWidth="1"/>
    <col min="120" max="120" width="12.26953125" style="215" customWidth="1"/>
    <col min="121" max="121" width="22.1796875" style="215" customWidth="1"/>
    <col min="122" max="16384" width="8.7265625" style="215"/>
  </cols>
  <sheetData>
    <row r="1" spans="1:121" ht="27" customHeight="1" x14ac:dyDescent="0.25">
      <c r="A1" s="806"/>
      <c r="B1" s="806"/>
      <c r="C1" s="806"/>
      <c r="D1" s="806"/>
      <c r="E1" s="806"/>
      <c r="F1" s="806"/>
      <c r="G1" s="806"/>
      <c r="H1" s="806"/>
      <c r="I1" s="806"/>
      <c r="J1" s="214"/>
      <c r="K1" s="806"/>
      <c r="L1" s="806"/>
      <c r="M1" s="806"/>
      <c r="N1" s="806"/>
      <c r="O1" s="806"/>
      <c r="P1" s="806"/>
      <c r="Q1" s="806"/>
      <c r="R1" s="806"/>
      <c r="S1" s="806"/>
      <c r="U1" s="806"/>
      <c r="V1" s="806"/>
      <c r="W1" s="806"/>
      <c r="X1" s="806"/>
      <c r="Y1" s="806"/>
      <c r="Z1" s="806"/>
      <c r="AA1" s="806"/>
      <c r="AB1" s="806"/>
      <c r="AC1" s="806"/>
      <c r="AE1" s="806"/>
      <c r="AF1" s="806"/>
      <c r="AG1" s="806"/>
      <c r="AH1" s="806"/>
      <c r="AI1" s="806"/>
      <c r="AJ1" s="806"/>
      <c r="AK1" s="806"/>
      <c r="AL1" s="806"/>
      <c r="AM1" s="806"/>
      <c r="AO1" s="806"/>
      <c r="AP1" s="806"/>
      <c r="AQ1" s="806"/>
      <c r="AR1" s="806"/>
      <c r="AS1" s="806"/>
      <c r="AT1" s="806"/>
      <c r="AU1" s="806"/>
      <c r="AV1" s="806"/>
      <c r="AW1" s="806"/>
      <c r="AY1" s="806"/>
      <c r="AZ1" s="806"/>
      <c r="BA1" s="806"/>
      <c r="BB1" s="806"/>
      <c r="BC1" s="806"/>
      <c r="BD1" s="806"/>
      <c r="BE1" s="806"/>
      <c r="BF1" s="806"/>
      <c r="BG1" s="806"/>
      <c r="BI1" s="216"/>
      <c r="BK1" s="806"/>
      <c r="BL1" s="806"/>
      <c r="BM1" s="806"/>
      <c r="BN1" s="806"/>
      <c r="BO1" s="806"/>
      <c r="BP1" s="806"/>
      <c r="BQ1" s="806"/>
      <c r="BR1" s="806"/>
      <c r="BS1" s="806"/>
      <c r="BT1" s="214"/>
      <c r="BU1" s="806"/>
      <c r="BV1" s="806"/>
      <c r="BW1" s="806"/>
      <c r="BX1" s="806"/>
      <c r="BY1" s="806"/>
      <c r="BZ1" s="806"/>
      <c r="CA1" s="806"/>
      <c r="CB1" s="806"/>
      <c r="CC1" s="806"/>
      <c r="CE1" s="806"/>
      <c r="CF1" s="806"/>
      <c r="CG1" s="806"/>
      <c r="CH1" s="806"/>
      <c r="CI1" s="806"/>
      <c r="CJ1" s="806"/>
      <c r="CK1" s="806"/>
      <c r="CL1" s="806"/>
      <c r="CM1" s="806"/>
      <c r="CO1" s="806"/>
      <c r="CP1" s="806"/>
      <c r="CQ1" s="806"/>
      <c r="CR1" s="806"/>
      <c r="CS1" s="806"/>
      <c r="CT1" s="806"/>
      <c r="CU1" s="806"/>
      <c r="CV1" s="806"/>
      <c r="CW1" s="806"/>
      <c r="CY1" s="806"/>
      <c r="CZ1" s="806"/>
      <c r="DA1" s="806"/>
      <c r="DB1" s="806"/>
      <c r="DC1" s="806"/>
      <c r="DD1" s="806"/>
      <c r="DE1" s="806"/>
      <c r="DF1" s="806"/>
      <c r="DG1" s="806"/>
      <c r="DI1" s="806"/>
      <c r="DJ1" s="806"/>
      <c r="DK1" s="806"/>
      <c r="DL1" s="806"/>
      <c r="DM1" s="806"/>
      <c r="DN1" s="806"/>
      <c r="DO1" s="806"/>
      <c r="DP1" s="806"/>
      <c r="DQ1" s="806"/>
    </row>
    <row r="2" spans="1:121" s="223" customFormat="1" ht="33" customHeight="1" x14ac:dyDescent="0.35">
      <c r="A2" s="217" t="s">
        <v>0</v>
      </c>
      <c r="B2" s="218"/>
      <c r="C2" s="218"/>
      <c r="D2" s="219" t="s">
        <v>1</v>
      </c>
      <c r="E2" s="220"/>
      <c r="F2" s="221"/>
      <c r="G2" s="222"/>
      <c r="H2" s="222"/>
      <c r="I2" s="222"/>
      <c r="J2" s="221"/>
      <c r="K2" s="217" t="s">
        <v>0</v>
      </c>
      <c r="L2" s="218"/>
      <c r="M2" s="218"/>
      <c r="N2" s="219" t="s">
        <v>2</v>
      </c>
      <c r="O2" s="220"/>
      <c r="P2" s="221"/>
      <c r="Q2" s="222"/>
      <c r="R2" s="222"/>
      <c r="S2" s="222"/>
      <c r="U2" s="219" t="s">
        <v>3</v>
      </c>
      <c r="V2" s="218"/>
      <c r="W2" s="218"/>
      <c r="X2" s="219" t="s">
        <v>1</v>
      </c>
      <c r="Y2" s="220"/>
      <c r="Z2" s="221"/>
      <c r="AA2" s="222"/>
      <c r="AB2" s="222"/>
      <c r="AC2" s="222"/>
      <c r="AE2" s="219" t="s">
        <v>3</v>
      </c>
      <c r="AF2" s="221"/>
      <c r="AG2" s="221"/>
      <c r="AH2" s="219" t="s">
        <v>2</v>
      </c>
      <c r="AI2" s="221"/>
      <c r="AJ2" s="221"/>
      <c r="AK2" s="222"/>
      <c r="AL2" s="222"/>
      <c r="AM2" s="222"/>
      <c r="AO2" s="217" t="s">
        <v>4</v>
      </c>
      <c r="AP2" s="221"/>
      <c r="AQ2" s="221"/>
      <c r="AR2" s="219" t="s">
        <v>1</v>
      </c>
      <c r="AS2" s="221"/>
      <c r="AT2" s="221"/>
      <c r="AU2" s="222"/>
      <c r="AV2" s="222"/>
      <c r="AW2" s="222"/>
      <c r="AY2" s="217" t="s">
        <v>4</v>
      </c>
      <c r="AZ2" s="221"/>
      <c r="BA2" s="221"/>
      <c r="BB2" s="219" t="s">
        <v>2</v>
      </c>
      <c r="BC2" s="221"/>
      <c r="BD2" s="221"/>
      <c r="BE2" s="222"/>
      <c r="BF2" s="222"/>
      <c r="BI2" s="224"/>
      <c r="BK2" s="225" t="s">
        <v>0</v>
      </c>
      <c r="BL2" s="218">
        <v>0</v>
      </c>
      <c r="BM2" s="218">
        <v>0</v>
      </c>
      <c r="BN2" s="219" t="s">
        <v>1</v>
      </c>
      <c r="BO2" s="220">
        <v>0</v>
      </c>
      <c r="BP2" s="221">
        <v>0</v>
      </c>
      <c r="BQ2" s="222">
        <v>0</v>
      </c>
      <c r="BR2" s="222">
        <v>0</v>
      </c>
      <c r="BS2" s="222">
        <v>0</v>
      </c>
      <c r="BT2" s="221">
        <v>0</v>
      </c>
      <c r="BU2" s="225" t="s">
        <v>0</v>
      </c>
      <c r="BV2" s="218">
        <v>0</v>
      </c>
      <c r="BW2" s="218">
        <v>0</v>
      </c>
      <c r="BX2" s="219" t="s">
        <v>2</v>
      </c>
      <c r="BY2" s="220">
        <v>0</v>
      </c>
      <c r="BZ2" s="221">
        <v>0</v>
      </c>
      <c r="CA2" s="222">
        <v>0</v>
      </c>
      <c r="CB2" s="222">
        <v>0</v>
      </c>
      <c r="CC2" s="222">
        <v>0</v>
      </c>
      <c r="CD2" s="223">
        <v>0</v>
      </c>
      <c r="CE2" s="226" t="s">
        <v>3</v>
      </c>
      <c r="CF2" s="218">
        <v>0</v>
      </c>
      <c r="CG2" s="218">
        <v>0</v>
      </c>
      <c r="CH2" s="219" t="s">
        <v>1</v>
      </c>
      <c r="CI2" s="220">
        <v>0</v>
      </c>
      <c r="CJ2" s="221">
        <v>0</v>
      </c>
      <c r="CK2" s="222">
        <v>0</v>
      </c>
      <c r="CL2" s="222">
        <v>0</v>
      </c>
      <c r="CM2" s="222">
        <v>0</v>
      </c>
      <c r="CN2" s="223">
        <v>0</v>
      </c>
      <c r="CO2" s="226" t="s">
        <v>3</v>
      </c>
      <c r="CP2" s="221">
        <v>0</v>
      </c>
      <c r="CQ2" s="221">
        <v>0</v>
      </c>
      <c r="CR2" s="219" t="s">
        <v>2</v>
      </c>
      <c r="CS2" s="221">
        <v>0</v>
      </c>
      <c r="CT2" s="221">
        <v>0</v>
      </c>
      <c r="CU2" s="222">
        <v>0</v>
      </c>
      <c r="CV2" s="222">
        <v>0</v>
      </c>
      <c r="CW2" s="222">
        <v>0</v>
      </c>
      <c r="CX2" s="223">
        <v>0</v>
      </c>
      <c r="CY2" s="226" t="s">
        <v>5</v>
      </c>
      <c r="CZ2" s="221">
        <v>0</v>
      </c>
      <c r="DA2" s="221">
        <v>0</v>
      </c>
      <c r="DB2" s="219" t="s">
        <v>1</v>
      </c>
      <c r="DC2" s="221">
        <v>0</v>
      </c>
      <c r="DD2" s="221">
        <v>0</v>
      </c>
      <c r="DE2" s="222">
        <v>0</v>
      </c>
      <c r="DF2" s="222">
        <v>0</v>
      </c>
      <c r="DG2" s="222">
        <v>0</v>
      </c>
      <c r="DH2" s="223">
        <v>0</v>
      </c>
      <c r="DI2" s="226" t="s">
        <v>5</v>
      </c>
      <c r="DJ2" s="221">
        <v>0</v>
      </c>
      <c r="DK2" s="221">
        <v>0</v>
      </c>
      <c r="DL2" s="219" t="s">
        <v>2</v>
      </c>
      <c r="DM2" s="221">
        <v>0</v>
      </c>
      <c r="DN2" s="221">
        <v>0</v>
      </c>
      <c r="DO2" s="222">
        <v>0</v>
      </c>
      <c r="DP2" s="222">
        <v>0</v>
      </c>
      <c r="DQ2" s="222">
        <v>0</v>
      </c>
    </row>
    <row r="3" spans="1:121" ht="27" customHeight="1" thickBot="1" x14ac:dyDescent="0.3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U3" s="214"/>
      <c r="V3" s="214"/>
      <c r="W3" s="214"/>
      <c r="X3" s="214"/>
      <c r="Y3" s="214"/>
      <c r="Z3" s="214"/>
      <c r="AA3" s="214"/>
      <c r="AB3" s="214"/>
      <c r="AC3" s="214"/>
      <c r="AE3" s="214"/>
      <c r="AF3" s="214"/>
      <c r="AG3" s="214"/>
      <c r="AH3" s="214"/>
      <c r="AI3" s="214"/>
      <c r="AJ3" s="214"/>
      <c r="AK3" s="214"/>
      <c r="AL3" s="214"/>
      <c r="AM3" s="214"/>
      <c r="AO3" s="214"/>
      <c r="AP3" s="214"/>
      <c r="AQ3" s="214"/>
      <c r="AR3" s="214"/>
      <c r="AS3" s="214"/>
      <c r="AT3" s="214"/>
      <c r="AU3" s="214"/>
      <c r="AV3" s="214"/>
      <c r="AW3" s="214"/>
      <c r="AY3" s="214"/>
      <c r="AZ3" s="214"/>
      <c r="BA3" s="214"/>
      <c r="BB3" s="214"/>
      <c r="BC3" s="214"/>
      <c r="BD3" s="214"/>
      <c r="BE3" s="214"/>
      <c r="BF3" s="214"/>
      <c r="BK3" s="228">
        <v>0</v>
      </c>
      <c r="BL3" s="229">
        <v>0</v>
      </c>
      <c r="BM3" s="229">
        <v>0</v>
      </c>
      <c r="BN3" s="229">
        <v>0</v>
      </c>
      <c r="BO3" s="229">
        <v>0</v>
      </c>
      <c r="BP3" s="229">
        <v>0</v>
      </c>
      <c r="BQ3" s="229">
        <v>0</v>
      </c>
      <c r="BR3" s="229">
        <v>0</v>
      </c>
      <c r="BS3" s="229">
        <v>0</v>
      </c>
      <c r="BT3" s="229">
        <v>0</v>
      </c>
      <c r="BU3" s="228">
        <v>0</v>
      </c>
      <c r="BV3" s="229">
        <v>0</v>
      </c>
      <c r="BW3" s="229">
        <v>0</v>
      </c>
      <c r="BX3" s="229">
        <v>0</v>
      </c>
      <c r="BY3" s="229">
        <v>0</v>
      </c>
      <c r="BZ3" s="229">
        <v>0</v>
      </c>
      <c r="CA3" s="229">
        <v>0</v>
      </c>
      <c r="CB3" s="229">
        <v>0</v>
      </c>
      <c r="CC3" s="229">
        <v>0</v>
      </c>
      <c r="CD3" s="215">
        <v>0</v>
      </c>
      <c r="CE3" s="230">
        <v>0</v>
      </c>
      <c r="CF3" s="221">
        <v>0</v>
      </c>
      <c r="CG3" s="221">
        <v>0</v>
      </c>
      <c r="CH3" s="221">
        <v>0</v>
      </c>
      <c r="CI3" s="221">
        <v>0</v>
      </c>
      <c r="CJ3" s="221">
        <v>0</v>
      </c>
      <c r="CK3" s="221">
        <v>0</v>
      </c>
      <c r="CL3" s="221">
        <v>0</v>
      </c>
      <c r="CM3" s="221">
        <v>0</v>
      </c>
      <c r="CN3" s="223">
        <v>0</v>
      </c>
      <c r="CO3" s="230">
        <v>0</v>
      </c>
      <c r="CP3" s="221">
        <v>0</v>
      </c>
      <c r="CQ3" s="221">
        <v>0</v>
      </c>
      <c r="CR3" s="221">
        <v>0</v>
      </c>
      <c r="CS3" s="221">
        <v>0</v>
      </c>
      <c r="CT3" s="221">
        <v>0</v>
      </c>
      <c r="CU3" s="221">
        <v>0</v>
      </c>
      <c r="CV3" s="221">
        <v>0</v>
      </c>
      <c r="CW3" s="221">
        <v>0</v>
      </c>
      <c r="CX3" s="223">
        <v>0</v>
      </c>
      <c r="CY3" s="230">
        <v>0</v>
      </c>
      <c r="CZ3" s="221">
        <v>0</v>
      </c>
      <c r="DA3" s="221">
        <v>0</v>
      </c>
      <c r="DB3" s="221">
        <v>0</v>
      </c>
      <c r="DC3" s="221">
        <v>0</v>
      </c>
      <c r="DD3" s="221">
        <v>0</v>
      </c>
      <c r="DE3" s="221">
        <v>0</v>
      </c>
      <c r="DF3" s="221">
        <v>0</v>
      </c>
      <c r="DG3" s="221">
        <v>0</v>
      </c>
      <c r="DH3" s="223">
        <v>0</v>
      </c>
      <c r="DI3" s="230">
        <v>0</v>
      </c>
      <c r="DJ3" s="221">
        <v>0</v>
      </c>
      <c r="DK3" s="221">
        <v>0</v>
      </c>
      <c r="DL3" s="221">
        <v>0</v>
      </c>
      <c r="DM3" s="221">
        <v>0</v>
      </c>
      <c r="DN3" s="221">
        <v>0</v>
      </c>
      <c r="DO3" s="221">
        <v>0</v>
      </c>
      <c r="DP3" s="221">
        <v>0</v>
      </c>
      <c r="DQ3" s="221">
        <v>0</v>
      </c>
    </row>
    <row r="4" spans="1:121" ht="27" customHeight="1" thickBot="1" x14ac:dyDescent="0.3">
      <c r="A4" s="231"/>
      <c r="B4" s="232" t="s">
        <v>6</v>
      </c>
      <c r="C4" s="233" t="s">
        <v>7</v>
      </c>
      <c r="D4" s="233" t="s">
        <v>8</v>
      </c>
      <c r="E4" s="233" t="s">
        <v>9</v>
      </c>
      <c r="F4" s="233" t="s">
        <v>10</v>
      </c>
      <c r="G4" s="233" t="s">
        <v>11</v>
      </c>
      <c r="H4" s="234" t="s">
        <v>12</v>
      </c>
      <c r="I4" s="235" t="s">
        <v>13</v>
      </c>
      <c r="J4" s="214"/>
      <c r="K4" s="231"/>
      <c r="L4" s="232" t="s">
        <v>6</v>
      </c>
      <c r="M4" s="233" t="s">
        <v>7</v>
      </c>
      <c r="N4" s="233" t="s">
        <v>8</v>
      </c>
      <c r="O4" s="233" t="s">
        <v>9</v>
      </c>
      <c r="P4" s="233" t="s">
        <v>10</v>
      </c>
      <c r="Q4" s="236" t="s">
        <v>11</v>
      </c>
      <c r="R4" s="237" t="s">
        <v>12</v>
      </c>
      <c r="S4" s="235" t="s">
        <v>13</v>
      </c>
      <c r="U4" s="231"/>
      <c r="V4" s="232" t="s">
        <v>6</v>
      </c>
      <c r="W4" s="233" t="s">
        <v>7</v>
      </c>
      <c r="X4" s="233" t="s">
        <v>8</v>
      </c>
      <c r="Y4" s="233" t="s">
        <v>9</v>
      </c>
      <c r="Z4" s="233" t="s">
        <v>10</v>
      </c>
      <c r="AA4" s="236" t="s">
        <v>11</v>
      </c>
      <c r="AB4" s="233" t="s">
        <v>12</v>
      </c>
      <c r="AC4" s="235" t="s">
        <v>13</v>
      </c>
      <c r="AE4" s="238"/>
      <c r="AF4" s="232" t="s">
        <v>6</v>
      </c>
      <c r="AG4" s="233" t="s">
        <v>7</v>
      </c>
      <c r="AH4" s="233" t="s">
        <v>8</v>
      </c>
      <c r="AI4" s="233" t="s">
        <v>9</v>
      </c>
      <c r="AJ4" s="237" t="s">
        <v>10</v>
      </c>
      <c r="AK4" s="233" t="s">
        <v>11</v>
      </c>
      <c r="AL4" s="233" t="s">
        <v>12</v>
      </c>
      <c r="AM4" s="235" t="s">
        <v>13</v>
      </c>
      <c r="AO4" s="238"/>
      <c r="AP4" s="232" t="s">
        <v>6</v>
      </c>
      <c r="AQ4" s="233" t="s">
        <v>7</v>
      </c>
      <c r="AR4" s="233" t="s">
        <v>8</v>
      </c>
      <c r="AS4" s="233" t="s">
        <v>9</v>
      </c>
      <c r="AT4" s="237" t="s">
        <v>10</v>
      </c>
      <c r="AU4" s="233" t="s">
        <v>11</v>
      </c>
      <c r="AV4" s="233" t="s">
        <v>12</v>
      </c>
      <c r="AW4" s="235" t="s">
        <v>13</v>
      </c>
      <c r="AY4" s="238"/>
      <c r="AZ4" s="232" t="s">
        <v>6</v>
      </c>
      <c r="BA4" s="233" t="s">
        <v>7</v>
      </c>
      <c r="BB4" s="233" t="s">
        <v>8</v>
      </c>
      <c r="BC4" s="233" t="s">
        <v>9</v>
      </c>
      <c r="BD4" s="237" t="s">
        <v>10</v>
      </c>
      <c r="BE4" s="233" t="s">
        <v>11</v>
      </c>
      <c r="BF4" s="233" t="s">
        <v>12</v>
      </c>
      <c r="BG4" s="235" t="s">
        <v>13</v>
      </c>
      <c r="BK4" s="228">
        <v>0</v>
      </c>
      <c r="BL4" s="239" t="s">
        <v>6</v>
      </c>
      <c r="BM4" s="240" t="s">
        <v>31</v>
      </c>
      <c r="BN4" s="240" t="s">
        <v>32</v>
      </c>
      <c r="BO4" s="240" t="s">
        <v>9</v>
      </c>
      <c r="BP4" s="240" t="s">
        <v>10</v>
      </c>
      <c r="BQ4" s="240" t="s">
        <v>11</v>
      </c>
      <c r="BR4" s="241" t="s">
        <v>12</v>
      </c>
      <c r="BS4" s="242" t="s">
        <v>13</v>
      </c>
      <c r="BT4" s="229">
        <v>0</v>
      </c>
      <c r="BU4" s="228">
        <v>0</v>
      </c>
      <c r="BV4" s="239" t="s">
        <v>6</v>
      </c>
      <c r="BW4" s="240" t="s">
        <v>31</v>
      </c>
      <c r="BX4" s="240" t="s">
        <v>32</v>
      </c>
      <c r="BY4" s="240" t="s">
        <v>9</v>
      </c>
      <c r="BZ4" s="240" t="s">
        <v>10</v>
      </c>
      <c r="CA4" s="243" t="s">
        <v>11</v>
      </c>
      <c r="CB4" s="244" t="s">
        <v>12</v>
      </c>
      <c r="CC4" s="242" t="s">
        <v>13</v>
      </c>
      <c r="CD4" s="215">
        <v>0</v>
      </c>
      <c r="CE4" s="230">
        <v>0</v>
      </c>
      <c r="CF4" s="245" t="s">
        <v>6</v>
      </c>
      <c r="CG4" s="246" t="s">
        <v>31</v>
      </c>
      <c r="CH4" s="246" t="s">
        <v>32</v>
      </c>
      <c r="CI4" s="246" t="s">
        <v>9</v>
      </c>
      <c r="CJ4" s="246" t="s">
        <v>10</v>
      </c>
      <c r="CK4" s="247" t="s">
        <v>11</v>
      </c>
      <c r="CL4" s="246" t="s">
        <v>12</v>
      </c>
      <c r="CM4" s="248" t="s">
        <v>13</v>
      </c>
      <c r="CN4" s="223">
        <v>0</v>
      </c>
      <c r="CO4" s="249">
        <v>0</v>
      </c>
      <c r="CP4" s="245" t="s">
        <v>6</v>
      </c>
      <c r="CQ4" s="246" t="s">
        <v>31</v>
      </c>
      <c r="CR4" s="246" t="s">
        <v>32</v>
      </c>
      <c r="CS4" s="246" t="s">
        <v>9</v>
      </c>
      <c r="CT4" s="250" t="s">
        <v>10</v>
      </c>
      <c r="CU4" s="246" t="s">
        <v>11</v>
      </c>
      <c r="CV4" s="246" t="s">
        <v>12</v>
      </c>
      <c r="CW4" s="248" t="s">
        <v>13</v>
      </c>
      <c r="CX4" s="223">
        <v>0</v>
      </c>
      <c r="CY4" s="249">
        <v>0</v>
      </c>
      <c r="CZ4" s="245" t="s">
        <v>6</v>
      </c>
      <c r="DA4" s="246" t="s">
        <v>31</v>
      </c>
      <c r="DB4" s="246" t="s">
        <v>32</v>
      </c>
      <c r="DC4" s="246" t="s">
        <v>9</v>
      </c>
      <c r="DD4" s="250" t="s">
        <v>10</v>
      </c>
      <c r="DE4" s="246" t="s">
        <v>11</v>
      </c>
      <c r="DF4" s="246" t="s">
        <v>12</v>
      </c>
      <c r="DG4" s="251" t="s">
        <v>13</v>
      </c>
      <c r="DH4" s="223">
        <v>0</v>
      </c>
      <c r="DI4" s="249">
        <v>0</v>
      </c>
      <c r="DJ4" s="245" t="s">
        <v>6</v>
      </c>
      <c r="DK4" s="246" t="s">
        <v>31</v>
      </c>
      <c r="DL4" s="246" t="s">
        <v>32</v>
      </c>
      <c r="DM4" s="246" t="s">
        <v>9</v>
      </c>
      <c r="DN4" s="250" t="s">
        <v>10</v>
      </c>
      <c r="DO4" s="246" t="s">
        <v>11</v>
      </c>
      <c r="DP4" s="246" t="s">
        <v>12</v>
      </c>
      <c r="DQ4" s="248" t="s">
        <v>13</v>
      </c>
    </row>
    <row r="5" spans="1:121" ht="27" customHeight="1" thickBot="1" x14ac:dyDescent="0.3">
      <c r="A5" s="252" t="s">
        <v>14</v>
      </c>
      <c r="B5" s="253"/>
      <c r="C5" s="253"/>
      <c r="D5" s="253"/>
      <c r="E5" s="253"/>
      <c r="F5" s="253"/>
      <c r="G5" s="254" t="s">
        <v>15</v>
      </c>
      <c r="H5" s="254" t="s">
        <v>15</v>
      </c>
      <c r="I5" s="255"/>
      <c r="J5" s="256"/>
      <c r="K5" s="252" t="s">
        <v>14</v>
      </c>
      <c r="L5" s="253"/>
      <c r="M5" s="253"/>
      <c r="N5" s="253"/>
      <c r="O5" s="253"/>
      <c r="P5" s="253"/>
      <c r="Q5" s="254" t="s">
        <v>15</v>
      </c>
      <c r="R5" s="254" t="s">
        <v>15</v>
      </c>
      <c r="S5" s="255"/>
      <c r="T5" s="257"/>
      <c r="U5" s="258" t="s">
        <v>14</v>
      </c>
      <c r="V5" s="253"/>
      <c r="W5" s="253"/>
      <c r="X5" s="253"/>
      <c r="Y5" s="253"/>
      <c r="Z5" s="253"/>
      <c r="AA5" s="254" t="s">
        <v>15</v>
      </c>
      <c r="AB5" s="254" t="s">
        <v>15</v>
      </c>
      <c r="AC5" s="255"/>
      <c r="AE5" s="258" t="s">
        <v>14</v>
      </c>
      <c r="AF5" s="253"/>
      <c r="AG5" s="253"/>
      <c r="AH5" s="253"/>
      <c r="AI5" s="253"/>
      <c r="AJ5" s="253"/>
      <c r="AK5" s="254" t="s">
        <v>15</v>
      </c>
      <c r="AL5" s="254" t="s">
        <v>15</v>
      </c>
      <c r="AM5" s="255"/>
      <c r="AO5" s="258" t="s">
        <v>14</v>
      </c>
      <c r="AP5" s="253"/>
      <c r="AQ5" s="253"/>
      <c r="AR5" s="253"/>
      <c r="AS5" s="253"/>
      <c r="AT5" s="253"/>
      <c r="AU5" s="254" t="s">
        <v>15</v>
      </c>
      <c r="AV5" s="254" t="s">
        <v>15</v>
      </c>
      <c r="AW5" s="255"/>
      <c r="AY5" s="258" t="s">
        <v>14</v>
      </c>
      <c r="AZ5" s="253"/>
      <c r="BA5" s="253"/>
      <c r="BB5" s="253"/>
      <c r="BC5" s="253"/>
      <c r="BD5" s="253"/>
      <c r="BE5" s="254" t="s">
        <v>15</v>
      </c>
      <c r="BF5" s="254" t="s">
        <v>15</v>
      </c>
      <c r="BG5" s="255"/>
      <c r="BK5" s="259" t="s">
        <v>14</v>
      </c>
      <c r="BL5" s="260">
        <v>0</v>
      </c>
      <c r="BM5" s="260">
        <v>0</v>
      </c>
      <c r="BN5" s="260">
        <v>0</v>
      </c>
      <c r="BO5" s="260">
        <v>0</v>
      </c>
      <c r="BP5" s="260">
        <v>0</v>
      </c>
      <c r="BQ5" s="261" t="s">
        <v>15</v>
      </c>
      <c r="BR5" s="261" t="s">
        <v>15</v>
      </c>
      <c r="BS5" s="262">
        <v>0</v>
      </c>
      <c r="BT5" s="229">
        <v>0</v>
      </c>
      <c r="BU5" s="263" t="s">
        <v>14</v>
      </c>
      <c r="BV5" s="260">
        <v>0</v>
      </c>
      <c r="BW5" s="260">
        <v>0</v>
      </c>
      <c r="BX5" s="260">
        <v>0</v>
      </c>
      <c r="BY5" s="260">
        <v>0</v>
      </c>
      <c r="BZ5" s="260">
        <v>0</v>
      </c>
      <c r="CA5" s="261" t="s">
        <v>15</v>
      </c>
      <c r="CB5" s="261" t="s">
        <v>15</v>
      </c>
      <c r="CC5" s="262">
        <v>0</v>
      </c>
      <c r="CD5" s="257">
        <v>0</v>
      </c>
      <c r="CE5" s="264" t="s">
        <v>14</v>
      </c>
      <c r="CF5" s="265">
        <v>0</v>
      </c>
      <c r="CG5" s="265">
        <v>0</v>
      </c>
      <c r="CH5" s="265">
        <v>0</v>
      </c>
      <c r="CI5" s="265">
        <v>0</v>
      </c>
      <c r="CJ5" s="265">
        <v>0</v>
      </c>
      <c r="CK5" s="266" t="s">
        <v>15</v>
      </c>
      <c r="CL5" s="266" t="s">
        <v>15</v>
      </c>
      <c r="CM5" s="267">
        <v>0</v>
      </c>
      <c r="CN5" s="223">
        <v>0</v>
      </c>
      <c r="CO5" s="264" t="s">
        <v>14</v>
      </c>
      <c r="CP5" s="268">
        <v>0</v>
      </c>
      <c r="CQ5" s="266">
        <v>0</v>
      </c>
      <c r="CR5" s="266">
        <v>0</v>
      </c>
      <c r="CS5" s="266">
        <v>0</v>
      </c>
      <c r="CT5" s="266">
        <v>0</v>
      </c>
      <c r="CU5" s="266" t="s">
        <v>15</v>
      </c>
      <c r="CV5" s="266" t="s">
        <v>15</v>
      </c>
      <c r="CW5" s="269">
        <v>0</v>
      </c>
      <c r="CX5" s="223">
        <v>0</v>
      </c>
      <c r="CY5" s="264" t="s">
        <v>14</v>
      </c>
      <c r="CZ5" s="265">
        <v>0</v>
      </c>
      <c r="DA5" s="265">
        <v>0</v>
      </c>
      <c r="DB5" s="265">
        <v>0</v>
      </c>
      <c r="DC5" s="265">
        <v>0</v>
      </c>
      <c r="DD5" s="265">
        <v>0</v>
      </c>
      <c r="DE5" s="266" t="s">
        <v>15</v>
      </c>
      <c r="DF5" s="266" t="s">
        <v>15</v>
      </c>
      <c r="DG5" s="267">
        <v>0</v>
      </c>
      <c r="DH5" s="223">
        <v>0</v>
      </c>
      <c r="DI5" s="264" t="s">
        <v>14</v>
      </c>
      <c r="DJ5" s="268">
        <v>0</v>
      </c>
      <c r="DK5" s="266">
        <v>0</v>
      </c>
      <c r="DL5" s="266">
        <v>0</v>
      </c>
      <c r="DM5" s="266">
        <v>0</v>
      </c>
      <c r="DN5" s="266">
        <v>0</v>
      </c>
      <c r="DO5" s="266" t="s">
        <v>15</v>
      </c>
      <c r="DP5" s="266" t="s">
        <v>15</v>
      </c>
      <c r="DQ5" s="269">
        <v>0</v>
      </c>
    </row>
    <row r="6" spans="1:121" s="276" customFormat="1" ht="27" customHeight="1" x14ac:dyDescent="0.25">
      <c r="A6" s="270" t="s">
        <v>16</v>
      </c>
      <c r="B6" s="271"/>
      <c r="C6" s="272"/>
      <c r="D6" s="272"/>
      <c r="E6" s="272"/>
      <c r="F6" s="272"/>
      <c r="G6" s="272" t="s">
        <v>15</v>
      </c>
      <c r="H6" s="273" t="s">
        <v>15</v>
      </c>
      <c r="I6" s="274"/>
      <c r="J6" s="275"/>
      <c r="K6" s="270" t="s">
        <v>16</v>
      </c>
      <c r="L6" s="271"/>
      <c r="M6" s="272"/>
      <c r="N6" s="272"/>
      <c r="O6" s="272"/>
      <c r="P6" s="272"/>
      <c r="Q6" s="272" t="s">
        <v>15</v>
      </c>
      <c r="R6" s="273" t="s">
        <v>15</v>
      </c>
      <c r="S6" s="274"/>
      <c r="U6" s="277" t="s">
        <v>16</v>
      </c>
      <c r="V6" s="271"/>
      <c r="W6" s="272"/>
      <c r="X6" s="272"/>
      <c r="Y6" s="272"/>
      <c r="Z6" s="272"/>
      <c r="AA6" s="272" t="s">
        <v>15</v>
      </c>
      <c r="AB6" s="273" t="s">
        <v>15</v>
      </c>
      <c r="AC6" s="274"/>
      <c r="AD6" s="215"/>
      <c r="AE6" s="277" t="s">
        <v>16</v>
      </c>
      <c r="AF6" s="271"/>
      <c r="AG6" s="272"/>
      <c r="AH6" s="272"/>
      <c r="AI6" s="272"/>
      <c r="AJ6" s="272"/>
      <c r="AK6" s="272" t="s">
        <v>15</v>
      </c>
      <c r="AL6" s="273" t="s">
        <v>15</v>
      </c>
      <c r="AM6" s="274"/>
      <c r="AO6" s="277" t="s">
        <v>16</v>
      </c>
      <c r="AP6" s="271"/>
      <c r="AQ6" s="272"/>
      <c r="AR6" s="272"/>
      <c r="AS6" s="272"/>
      <c r="AT6" s="272"/>
      <c r="AU6" s="272" t="s">
        <v>15</v>
      </c>
      <c r="AV6" s="273" t="s">
        <v>15</v>
      </c>
      <c r="AW6" s="274"/>
      <c r="AY6" s="277" t="s">
        <v>16</v>
      </c>
      <c r="AZ6" s="271"/>
      <c r="BA6" s="272"/>
      <c r="BB6" s="272"/>
      <c r="BC6" s="272"/>
      <c r="BD6" s="272"/>
      <c r="BE6" s="272" t="s">
        <v>15</v>
      </c>
      <c r="BF6" s="273" t="s">
        <v>15</v>
      </c>
      <c r="BG6" s="274"/>
      <c r="BI6" s="278"/>
      <c r="BK6" s="279" t="s">
        <v>16</v>
      </c>
      <c r="BL6" s="280">
        <v>0</v>
      </c>
      <c r="BM6" s="281">
        <v>0</v>
      </c>
      <c r="BN6" s="281">
        <v>0</v>
      </c>
      <c r="BO6" s="281">
        <v>0</v>
      </c>
      <c r="BP6" s="281">
        <v>0</v>
      </c>
      <c r="BQ6" s="281" t="s">
        <v>15</v>
      </c>
      <c r="BR6" s="282" t="s">
        <v>15</v>
      </c>
      <c r="BS6" s="283">
        <v>0</v>
      </c>
      <c r="BT6" s="284">
        <v>0</v>
      </c>
      <c r="BU6" s="285" t="s">
        <v>16</v>
      </c>
      <c r="BV6" s="280">
        <v>0</v>
      </c>
      <c r="BW6" s="281">
        <v>0</v>
      </c>
      <c r="BX6" s="281">
        <v>0</v>
      </c>
      <c r="BY6" s="281">
        <v>0</v>
      </c>
      <c r="BZ6" s="281">
        <v>0</v>
      </c>
      <c r="CA6" s="281" t="s">
        <v>15</v>
      </c>
      <c r="CB6" s="282" t="s">
        <v>15</v>
      </c>
      <c r="CC6" s="283">
        <v>0</v>
      </c>
      <c r="CD6" s="276">
        <v>0</v>
      </c>
      <c r="CE6" s="286" t="s">
        <v>16</v>
      </c>
      <c r="CF6" s="287">
        <v>0</v>
      </c>
      <c r="CG6" s="288">
        <v>0</v>
      </c>
      <c r="CH6" s="288">
        <v>0</v>
      </c>
      <c r="CI6" s="288">
        <v>0</v>
      </c>
      <c r="CJ6" s="288">
        <v>0</v>
      </c>
      <c r="CK6" s="288" t="s">
        <v>15</v>
      </c>
      <c r="CL6" s="289" t="s">
        <v>15</v>
      </c>
      <c r="CM6" s="290">
        <v>0</v>
      </c>
      <c r="CN6" s="291">
        <v>0</v>
      </c>
      <c r="CO6" s="286" t="s">
        <v>16</v>
      </c>
      <c r="CP6" s="288">
        <v>0</v>
      </c>
      <c r="CQ6" s="288">
        <v>0</v>
      </c>
      <c r="CR6" s="288">
        <v>0</v>
      </c>
      <c r="CS6" s="288">
        <v>0</v>
      </c>
      <c r="CT6" s="288">
        <v>0</v>
      </c>
      <c r="CU6" s="288" t="s">
        <v>15</v>
      </c>
      <c r="CV6" s="292" t="s">
        <v>15</v>
      </c>
      <c r="CW6" s="293">
        <v>0</v>
      </c>
      <c r="CX6" s="291">
        <v>0</v>
      </c>
      <c r="CY6" s="286" t="s">
        <v>16</v>
      </c>
      <c r="CZ6" s="287">
        <v>0</v>
      </c>
      <c r="DA6" s="288">
        <v>0</v>
      </c>
      <c r="DB6" s="288">
        <v>0</v>
      </c>
      <c r="DC6" s="288">
        <v>0</v>
      </c>
      <c r="DD6" s="288">
        <v>0</v>
      </c>
      <c r="DE6" s="288" t="s">
        <v>15</v>
      </c>
      <c r="DF6" s="289" t="s">
        <v>15</v>
      </c>
      <c r="DG6" s="290">
        <v>0</v>
      </c>
      <c r="DH6" s="223">
        <v>0</v>
      </c>
      <c r="DI6" s="286" t="s">
        <v>16</v>
      </c>
      <c r="DJ6" s="288">
        <v>0</v>
      </c>
      <c r="DK6" s="288">
        <v>0</v>
      </c>
      <c r="DL6" s="288">
        <v>0</v>
      </c>
      <c r="DM6" s="288">
        <v>0</v>
      </c>
      <c r="DN6" s="288">
        <v>0</v>
      </c>
      <c r="DO6" s="288" t="s">
        <v>15</v>
      </c>
      <c r="DP6" s="292" t="s">
        <v>15</v>
      </c>
      <c r="DQ6" s="293">
        <v>0</v>
      </c>
    </row>
    <row r="7" spans="1:121" ht="27" customHeight="1" x14ac:dyDescent="0.25">
      <c r="A7" s="294">
        <v>42461</v>
      </c>
      <c r="B7" s="295">
        <v>63.958299061320162</v>
      </c>
      <c r="C7" s="296">
        <v>2.6492208841833023</v>
      </c>
      <c r="D7" s="296">
        <v>1.9620174111833371</v>
      </c>
      <c r="E7" s="296">
        <v>23.384069575458085</v>
      </c>
      <c r="F7" s="296">
        <v>17.065304753437783</v>
      </c>
      <c r="G7" s="296">
        <v>4.6112382953666398</v>
      </c>
      <c r="H7" s="297">
        <v>0.74060167005975597</v>
      </c>
      <c r="I7" s="298">
        <v>86611</v>
      </c>
      <c r="J7" s="231"/>
      <c r="K7" s="294">
        <v>42461</v>
      </c>
      <c r="L7" s="295">
        <v>62.576861852083148</v>
      </c>
      <c r="M7" s="296">
        <v>3.1532077794629316</v>
      </c>
      <c r="N7" s="296">
        <v>2.7831983673833522</v>
      </c>
      <c r="O7" s="296">
        <v>14.531439403345834</v>
      </c>
      <c r="P7" s="296">
        <v>36.937845075202596</v>
      </c>
      <c r="Q7" s="296">
        <v>5.9364061468462843</v>
      </c>
      <c r="R7" s="297">
        <v>0.88265619078784552</v>
      </c>
      <c r="S7" s="298">
        <v>224180</v>
      </c>
      <c r="U7" s="294">
        <v>42461</v>
      </c>
      <c r="V7" s="295">
        <v>62.869242520856574</v>
      </c>
      <c r="W7" s="296">
        <v>2.618356713959296</v>
      </c>
      <c r="X7" s="296">
        <v>2.3041335883947074</v>
      </c>
      <c r="Y7" s="296">
        <v>14.016529571178065</v>
      </c>
      <c r="Z7" s="296">
        <v>19.398303576173017</v>
      </c>
      <c r="AA7" s="296">
        <v>4.922490302354003</v>
      </c>
      <c r="AB7" s="297">
        <v>0.87999223944951244</v>
      </c>
      <c r="AC7" s="298">
        <v>188892</v>
      </c>
      <c r="AD7" s="299"/>
      <c r="AE7" s="300">
        <v>42461</v>
      </c>
      <c r="AF7" s="295">
        <v>62.605835217626321</v>
      </c>
      <c r="AG7" s="296">
        <v>2.9588904369275744</v>
      </c>
      <c r="AH7" s="296">
        <v>2.9547621984179546</v>
      </c>
      <c r="AI7" s="296">
        <v>6.8158405703284597</v>
      </c>
      <c r="AJ7" s="296">
        <v>50.311440197059241</v>
      </c>
      <c r="AK7" s="296">
        <v>5.913652635345529</v>
      </c>
      <c r="AL7" s="297">
        <v>0.99860480183446521</v>
      </c>
      <c r="AM7" s="298">
        <v>262698</v>
      </c>
      <c r="AO7" s="300">
        <v>42461</v>
      </c>
      <c r="AP7" s="295">
        <v>62.910036122621655</v>
      </c>
      <c r="AQ7" s="296">
        <v>3.0059775887878852</v>
      </c>
      <c r="AR7" s="296">
        <v>2.4180511140520253</v>
      </c>
      <c r="AS7" s="296">
        <v>19.496514655153714</v>
      </c>
      <c r="AT7" s="296">
        <v>20.930539344368995</v>
      </c>
      <c r="AU7" s="296">
        <v>5.4240287028399106</v>
      </c>
      <c r="AV7" s="297">
        <v>0.80441421887881326</v>
      </c>
      <c r="AW7" s="298">
        <v>95306</v>
      </c>
      <c r="AY7" s="300">
        <v>42461</v>
      </c>
      <c r="AZ7" s="295">
        <v>62.145873143804309</v>
      </c>
      <c r="BA7" s="296">
        <v>3.9294867661706672</v>
      </c>
      <c r="BB7" s="296">
        <v>2.7843348869745057</v>
      </c>
      <c r="BC7" s="296">
        <v>8.7282515573286386</v>
      </c>
      <c r="BD7" s="296">
        <v>41.205194512854227</v>
      </c>
      <c r="BE7" s="296">
        <v>6.7138216531451729</v>
      </c>
      <c r="BF7" s="297">
        <v>0.70857469503272408</v>
      </c>
      <c r="BG7" s="298">
        <v>263038</v>
      </c>
      <c r="BK7" s="301">
        <v>42461</v>
      </c>
      <c r="BL7" s="302">
        <v>63.958299061320162</v>
      </c>
      <c r="BM7" s="303">
        <v>2.6492208841833023</v>
      </c>
      <c r="BN7" s="303">
        <v>1.9620174111833371</v>
      </c>
      <c r="BO7" s="303">
        <v>23.384069575458085</v>
      </c>
      <c r="BP7" s="303">
        <v>17.065304753437783</v>
      </c>
      <c r="BQ7" s="303">
        <v>4.6112382953666398</v>
      </c>
      <c r="BR7" s="304">
        <v>0.74060167005975597</v>
      </c>
      <c r="BS7" s="305">
        <v>86611</v>
      </c>
      <c r="BT7" s="229">
        <v>0</v>
      </c>
      <c r="BU7" s="301">
        <v>42461</v>
      </c>
      <c r="BV7" s="302">
        <v>62.576861852083148</v>
      </c>
      <c r="BW7" s="303">
        <v>3.1532077794629316</v>
      </c>
      <c r="BX7" s="303">
        <v>2.7831983673833522</v>
      </c>
      <c r="BY7" s="303">
        <v>14.531439403345834</v>
      </c>
      <c r="BZ7" s="303">
        <v>36.937845075202596</v>
      </c>
      <c r="CA7" s="303">
        <v>5.9364061468462843</v>
      </c>
      <c r="CB7" s="304">
        <v>0.88265619078784552</v>
      </c>
      <c r="CC7" s="305">
        <v>224180</v>
      </c>
      <c r="CD7" s="215">
        <v>0</v>
      </c>
      <c r="CE7" s="306">
        <v>42461</v>
      </c>
      <c r="CF7" s="307">
        <v>62.869242520856574</v>
      </c>
      <c r="CG7" s="308">
        <v>2.618356713959296</v>
      </c>
      <c r="CH7" s="308">
        <v>2.3041335883947074</v>
      </c>
      <c r="CI7" s="308">
        <v>14.016529571178065</v>
      </c>
      <c r="CJ7" s="308">
        <v>19.398303576173017</v>
      </c>
      <c r="CK7" s="308">
        <v>4.922490302354003</v>
      </c>
      <c r="CL7" s="309">
        <v>0.87999223944951244</v>
      </c>
      <c r="CM7" s="310">
        <v>188892</v>
      </c>
      <c r="CN7" s="223">
        <v>0</v>
      </c>
      <c r="CO7" s="311">
        <v>42461</v>
      </c>
      <c r="CP7" s="308">
        <v>62.605835217626321</v>
      </c>
      <c r="CQ7" s="308">
        <v>2.9588904369275744</v>
      </c>
      <c r="CR7" s="308">
        <v>2.9547621984179546</v>
      </c>
      <c r="CS7" s="308">
        <v>6.8158405703284597</v>
      </c>
      <c r="CT7" s="308">
        <v>50.311440197059241</v>
      </c>
      <c r="CU7" s="308">
        <v>5.913652635345529</v>
      </c>
      <c r="CV7" s="309">
        <v>0.99860480183446521</v>
      </c>
      <c r="CW7" s="310">
        <v>262698</v>
      </c>
      <c r="CX7" s="223">
        <v>0</v>
      </c>
      <c r="CY7" s="311">
        <v>42461</v>
      </c>
      <c r="CZ7" s="307">
        <v>0</v>
      </c>
      <c r="DA7" s="308">
        <v>0</v>
      </c>
      <c r="DB7" s="308">
        <v>0</v>
      </c>
      <c r="DC7" s="308">
        <v>0</v>
      </c>
      <c r="DD7" s="308">
        <v>0</v>
      </c>
      <c r="DE7" s="308">
        <v>0</v>
      </c>
      <c r="DF7" s="309" t="s">
        <v>15</v>
      </c>
      <c r="DG7" s="310">
        <v>0</v>
      </c>
      <c r="DH7" s="223">
        <v>0</v>
      </c>
      <c r="DI7" s="311">
        <v>42461</v>
      </c>
      <c r="DJ7" s="308">
        <v>0</v>
      </c>
      <c r="DK7" s="308">
        <v>0</v>
      </c>
      <c r="DL7" s="308">
        <v>0</v>
      </c>
      <c r="DM7" s="308">
        <v>0</v>
      </c>
      <c r="DN7" s="308">
        <v>0</v>
      </c>
      <c r="DO7" s="308">
        <v>0</v>
      </c>
      <c r="DP7" s="309" t="s">
        <v>15</v>
      </c>
      <c r="DQ7" s="310">
        <v>0</v>
      </c>
    </row>
    <row r="8" spans="1:121" ht="27" customHeight="1" x14ac:dyDescent="0.25">
      <c r="A8" s="294">
        <v>42491</v>
      </c>
      <c r="B8" s="295">
        <v>63.497640184290368</v>
      </c>
      <c r="C8" s="296">
        <v>2.2058195302843018</v>
      </c>
      <c r="D8" s="296">
        <v>2.1692097988538035</v>
      </c>
      <c r="E8" s="296">
        <v>19.184324530846162</v>
      </c>
      <c r="F8" s="296">
        <v>20.003801325991684</v>
      </c>
      <c r="G8" s="296">
        <v>4.3750293291381048</v>
      </c>
      <c r="H8" s="297">
        <v>0.98340311574547545</v>
      </c>
      <c r="I8" s="298">
        <v>92470</v>
      </c>
      <c r="J8" s="231"/>
      <c r="K8" s="294">
        <v>42491</v>
      </c>
      <c r="L8" s="295">
        <v>62.22498746061347</v>
      </c>
      <c r="M8" s="296">
        <v>3.0832653848627096</v>
      </c>
      <c r="N8" s="296">
        <v>2.863771461642338</v>
      </c>
      <c r="O8" s="296">
        <v>11.141769410196602</v>
      </c>
      <c r="P8" s="296">
        <v>30.681019660113293</v>
      </c>
      <c r="Q8" s="296">
        <v>5.947036846505048</v>
      </c>
      <c r="R8" s="297">
        <v>0.92881121284662127</v>
      </c>
      <c r="S8" s="298">
        <v>198623</v>
      </c>
      <c r="U8" s="294">
        <v>42491</v>
      </c>
      <c r="V8" s="295">
        <v>63.463340122953852</v>
      </c>
      <c r="W8" s="296">
        <v>2.2550711058440118</v>
      </c>
      <c r="X8" s="296">
        <v>2.2012850370871999</v>
      </c>
      <c r="Y8" s="296">
        <v>18.354589025151576</v>
      </c>
      <c r="Z8" s="296">
        <v>17.817722390934005</v>
      </c>
      <c r="AA8" s="296">
        <v>4.4563561429312113</v>
      </c>
      <c r="AB8" s="297">
        <v>0.97614883689590748</v>
      </c>
      <c r="AC8" s="298">
        <v>189014</v>
      </c>
      <c r="AD8" s="299"/>
      <c r="AE8" s="300">
        <v>42491</v>
      </c>
      <c r="AF8" s="295">
        <v>61.832755123519391</v>
      </c>
      <c r="AG8" s="296">
        <v>2.7755407489619008</v>
      </c>
      <c r="AH8" s="296">
        <v>3.6123563405346455</v>
      </c>
      <c r="AI8" s="296">
        <v>7.068595651220865</v>
      </c>
      <c r="AJ8" s="296">
        <v>39.312357658931589</v>
      </c>
      <c r="AK8" s="296">
        <v>6.3878970894965459</v>
      </c>
      <c r="AL8" s="297">
        <v>1.3014964171885164</v>
      </c>
      <c r="AM8" s="298">
        <v>261295</v>
      </c>
      <c r="AO8" s="300">
        <v>42491</v>
      </c>
      <c r="AP8" s="295">
        <v>63.058899858301011</v>
      </c>
      <c r="AQ8" s="296">
        <v>2.6352396106762064</v>
      </c>
      <c r="AR8" s="296">
        <v>2.3671023717159514</v>
      </c>
      <c r="AS8" s="296">
        <v>17.893904620316384</v>
      </c>
      <c r="AT8" s="296">
        <v>21.390501521521987</v>
      </c>
      <c r="AU8" s="296">
        <v>5.0023419823921582</v>
      </c>
      <c r="AV8" s="297">
        <v>0.89824938959100931</v>
      </c>
      <c r="AW8" s="298">
        <v>86098</v>
      </c>
      <c r="AY8" s="300">
        <v>42491</v>
      </c>
      <c r="AZ8" s="295">
        <v>62.00075619024674</v>
      </c>
      <c r="BA8" s="296">
        <v>3.6370417136661812</v>
      </c>
      <c r="BB8" s="296">
        <v>2.8659830473207539</v>
      </c>
      <c r="BC8" s="296">
        <v>5.83</v>
      </c>
      <c r="BD8" s="296">
        <v>28.169999999999998</v>
      </c>
      <c r="BE8" s="296">
        <v>6.5030247609869356</v>
      </c>
      <c r="BF8" s="297">
        <v>0.78799839896029378</v>
      </c>
      <c r="BG8" s="298">
        <v>189526</v>
      </c>
      <c r="BK8" s="301">
        <v>42491</v>
      </c>
      <c r="BL8" s="302">
        <v>63.497640184290368</v>
      </c>
      <c r="BM8" s="303">
        <v>2.2058195302843018</v>
      </c>
      <c r="BN8" s="303">
        <v>2.1692097988538035</v>
      </c>
      <c r="BO8" s="303">
        <v>19.184324530846162</v>
      </c>
      <c r="BP8" s="303">
        <v>20.003801325991684</v>
      </c>
      <c r="BQ8" s="303">
        <v>4.3750293291381048</v>
      </c>
      <c r="BR8" s="304">
        <v>0.98340311574547545</v>
      </c>
      <c r="BS8" s="305">
        <v>92470</v>
      </c>
      <c r="BT8" s="229">
        <v>0</v>
      </c>
      <c r="BU8" s="301">
        <v>42491</v>
      </c>
      <c r="BV8" s="302">
        <v>62.22498746061347</v>
      </c>
      <c r="BW8" s="303">
        <v>3.0832653848627096</v>
      </c>
      <c r="BX8" s="303">
        <v>2.863771461642338</v>
      </c>
      <c r="BY8" s="303">
        <v>11.141769410196602</v>
      </c>
      <c r="BZ8" s="303">
        <v>30.681019660113293</v>
      </c>
      <c r="CA8" s="303">
        <v>5.947036846505048</v>
      </c>
      <c r="CB8" s="304">
        <v>0.92881121284662127</v>
      </c>
      <c r="CC8" s="305">
        <v>198623</v>
      </c>
      <c r="CD8" s="215">
        <v>0</v>
      </c>
      <c r="CE8" s="306">
        <v>42491</v>
      </c>
      <c r="CF8" s="307">
        <v>63.463340122953852</v>
      </c>
      <c r="CG8" s="308">
        <v>2.2550711058440118</v>
      </c>
      <c r="CH8" s="308">
        <v>2.2012850370871999</v>
      </c>
      <c r="CI8" s="308">
        <v>18.354589025151576</v>
      </c>
      <c r="CJ8" s="308">
        <v>17.817722390934005</v>
      </c>
      <c r="CK8" s="308">
        <v>4.4563561429312113</v>
      </c>
      <c r="CL8" s="309">
        <v>0.97614883689590748</v>
      </c>
      <c r="CM8" s="310">
        <v>189014</v>
      </c>
      <c r="CN8" s="223">
        <v>0</v>
      </c>
      <c r="CO8" s="311">
        <v>42491</v>
      </c>
      <c r="CP8" s="308">
        <v>61.832755123519391</v>
      </c>
      <c r="CQ8" s="308">
        <v>2.7755407489619008</v>
      </c>
      <c r="CR8" s="308">
        <v>3.6123563405346455</v>
      </c>
      <c r="CS8" s="308">
        <v>7.068595651220865</v>
      </c>
      <c r="CT8" s="308">
        <v>39.312357658931589</v>
      </c>
      <c r="CU8" s="308">
        <v>6.3878970894965459</v>
      </c>
      <c r="CV8" s="309">
        <v>1.3014964171885164</v>
      </c>
      <c r="CW8" s="310">
        <v>261295</v>
      </c>
      <c r="CX8" s="223">
        <v>0</v>
      </c>
      <c r="CY8" s="311">
        <v>42491</v>
      </c>
      <c r="CZ8" s="307">
        <v>0</v>
      </c>
      <c r="DA8" s="308">
        <v>0</v>
      </c>
      <c r="DB8" s="308">
        <v>0</v>
      </c>
      <c r="DC8" s="308">
        <v>0</v>
      </c>
      <c r="DD8" s="308">
        <v>0</v>
      </c>
      <c r="DE8" s="308">
        <v>0</v>
      </c>
      <c r="DF8" s="309" t="s">
        <v>15</v>
      </c>
      <c r="DG8" s="310">
        <v>0</v>
      </c>
      <c r="DH8" s="223">
        <v>0</v>
      </c>
      <c r="DI8" s="311">
        <v>42491</v>
      </c>
      <c r="DJ8" s="308">
        <v>0</v>
      </c>
      <c r="DK8" s="308">
        <v>0</v>
      </c>
      <c r="DL8" s="308">
        <v>0</v>
      </c>
      <c r="DM8" s="308">
        <v>0</v>
      </c>
      <c r="DN8" s="308">
        <v>0</v>
      </c>
      <c r="DO8" s="308">
        <v>0</v>
      </c>
      <c r="DP8" s="309" t="s">
        <v>15</v>
      </c>
      <c r="DQ8" s="310">
        <v>0</v>
      </c>
    </row>
    <row r="9" spans="1:121" ht="27" customHeight="1" x14ac:dyDescent="0.25">
      <c r="A9" s="294">
        <v>42522</v>
      </c>
      <c r="B9" s="295">
        <v>63.268218725787136</v>
      </c>
      <c r="C9" s="296">
        <v>2.9911814996125941</v>
      </c>
      <c r="D9" s="296">
        <v>1.6845733253504263</v>
      </c>
      <c r="E9" s="296">
        <v>22.758256850038737</v>
      </c>
      <c r="F9" s="296">
        <v>15.996759438613793</v>
      </c>
      <c r="G9" s="296">
        <v>4.6757548249630201</v>
      </c>
      <c r="H9" s="297">
        <v>0.56317990919929317</v>
      </c>
      <c r="I9" s="298">
        <v>116876</v>
      </c>
      <c r="J9" s="231"/>
      <c r="K9" s="294">
        <v>42522</v>
      </c>
      <c r="L9" s="295">
        <v>62.715968217969426</v>
      </c>
      <c r="M9" s="296">
        <v>3.1798761184292283</v>
      </c>
      <c r="N9" s="296">
        <v>2.1048761184292282</v>
      </c>
      <c r="O9" s="296">
        <v>15.905094721791968</v>
      </c>
      <c r="P9" s="296">
        <v>34.278216370785181</v>
      </c>
      <c r="Q9" s="296">
        <v>5.2847522368584565</v>
      </c>
      <c r="R9" s="297">
        <v>0.66193651577501678</v>
      </c>
      <c r="S9" s="298">
        <v>261044</v>
      </c>
      <c r="U9" s="294">
        <v>42522</v>
      </c>
      <c r="V9" s="295">
        <v>63.350467902119384</v>
      </c>
      <c r="W9" s="296">
        <v>1.8225782737790521</v>
      </c>
      <c r="X9" s="296">
        <v>2.2561955564656495</v>
      </c>
      <c r="Y9" s="296">
        <v>11.750158288113033</v>
      </c>
      <c r="Z9" s="296">
        <v>22.53808989454285</v>
      </c>
      <c r="AA9" s="296">
        <v>4.0787738302447014</v>
      </c>
      <c r="AB9" s="297">
        <v>1.2379142168679029</v>
      </c>
      <c r="AC9" s="298">
        <v>184665</v>
      </c>
      <c r="AD9" s="299"/>
      <c r="AE9" s="300">
        <v>42522</v>
      </c>
      <c r="AF9" s="295">
        <v>62.754534138916398</v>
      </c>
      <c r="AG9" s="296">
        <v>2.8223226866995437</v>
      </c>
      <c r="AH9" s="296">
        <v>2.7985068371195072</v>
      </c>
      <c r="AI9" s="296">
        <v>6.7038825940544866</v>
      </c>
      <c r="AJ9" s="296">
        <v>40.726297579287312</v>
      </c>
      <c r="AK9" s="296">
        <v>5.6208295238190509</v>
      </c>
      <c r="AL9" s="297">
        <v>0.99156161352765548</v>
      </c>
      <c r="AM9" s="298">
        <v>299907</v>
      </c>
      <c r="AO9" s="300">
        <v>42522</v>
      </c>
      <c r="AP9" s="295">
        <v>63.22130128494139</v>
      </c>
      <c r="AQ9" s="296">
        <v>2.6047531559963932</v>
      </c>
      <c r="AR9" s="296">
        <v>2.1562327708360174</v>
      </c>
      <c r="AS9" s="296">
        <v>23.453229260595133</v>
      </c>
      <c r="AT9" s="296">
        <v>17.392597095195157</v>
      </c>
      <c r="AU9" s="296">
        <v>4.7609859268324106</v>
      </c>
      <c r="AV9" s="297">
        <v>0.82780695202236776</v>
      </c>
      <c r="AW9" s="298">
        <v>124208</v>
      </c>
      <c r="AY9" s="300">
        <v>42522</v>
      </c>
      <c r="AZ9" s="295">
        <v>62.210436991089651</v>
      </c>
      <c r="BA9" s="296">
        <v>3.8608256925221749</v>
      </c>
      <c r="BB9" s="296">
        <v>2.4423135392883837</v>
      </c>
      <c r="BC9" s="296">
        <v>6.408616248711029</v>
      </c>
      <c r="BD9" s="296">
        <v>43.165160344310614</v>
      </c>
      <c r="BE9" s="296">
        <v>6.3031392318105581</v>
      </c>
      <c r="BF9" s="297">
        <v>0.632588397870116</v>
      </c>
      <c r="BG9" s="298">
        <v>247465</v>
      </c>
      <c r="BK9" s="301">
        <v>42522</v>
      </c>
      <c r="BL9" s="302">
        <v>63.268218725787136</v>
      </c>
      <c r="BM9" s="303">
        <v>2.9911814996125941</v>
      </c>
      <c r="BN9" s="303">
        <v>1.6845733253504263</v>
      </c>
      <c r="BO9" s="303">
        <v>22.758256850038737</v>
      </c>
      <c r="BP9" s="303">
        <v>15.996759438613793</v>
      </c>
      <c r="BQ9" s="303">
        <v>4.6757548249630201</v>
      </c>
      <c r="BR9" s="304">
        <v>0.56317990919929317</v>
      </c>
      <c r="BS9" s="305">
        <v>116876</v>
      </c>
      <c r="BT9" s="229">
        <v>0</v>
      </c>
      <c r="BU9" s="301">
        <v>42522</v>
      </c>
      <c r="BV9" s="302">
        <v>62.715968217969426</v>
      </c>
      <c r="BW9" s="303">
        <v>3.1798761184292283</v>
      </c>
      <c r="BX9" s="303">
        <v>2.1048761184292282</v>
      </c>
      <c r="BY9" s="303">
        <v>15.905094721791968</v>
      </c>
      <c r="BZ9" s="303">
        <v>34.278216370785181</v>
      </c>
      <c r="CA9" s="303">
        <v>5.2847522368584565</v>
      </c>
      <c r="CB9" s="304">
        <v>0.66193651577501678</v>
      </c>
      <c r="CC9" s="305">
        <v>261044</v>
      </c>
      <c r="CD9" s="215">
        <v>0</v>
      </c>
      <c r="CE9" s="306">
        <v>42522</v>
      </c>
      <c r="CF9" s="307">
        <v>63.350467902119384</v>
      </c>
      <c r="CG9" s="308">
        <v>1.8225782737790521</v>
      </c>
      <c r="CH9" s="308">
        <v>2.2561955564656495</v>
      </c>
      <c r="CI9" s="308">
        <v>11.750158288113033</v>
      </c>
      <c r="CJ9" s="308">
        <v>22.53808989454285</v>
      </c>
      <c r="CK9" s="308">
        <v>4.0787738302447014</v>
      </c>
      <c r="CL9" s="309">
        <v>1.2379142168679029</v>
      </c>
      <c r="CM9" s="310">
        <v>184665</v>
      </c>
      <c r="CN9" s="223">
        <v>0</v>
      </c>
      <c r="CO9" s="311">
        <v>42522</v>
      </c>
      <c r="CP9" s="308">
        <v>62.754534138916398</v>
      </c>
      <c r="CQ9" s="308">
        <v>2.8223226866995437</v>
      </c>
      <c r="CR9" s="308">
        <v>2.7985068371195072</v>
      </c>
      <c r="CS9" s="308">
        <v>6.7038825940544866</v>
      </c>
      <c r="CT9" s="308">
        <v>40.726297579287312</v>
      </c>
      <c r="CU9" s="308">
        <v>5.6208295238190509</v>
      </c>
      <c r="CV9" s="309">
        <v>0.99156161352765548</v>
      </c>
      <c r="CW9" s="310">
        <v>299907</v>
      </c>
      <c r="CX9" s="223">
        <v>0</v>
      </c>
      <c r="CY9" s="311">
        <v>42522</v>
      </c>
      <c r="CZ9" s="307">
        <v>0</v>
      </c>
      <c r="DA9" s="308">
        <v>0</v>
      </c>
      <c r="DB9" s="308">
        <v>0</v>
      </c>
      <c r="DC9" s="308">
        <v>0</v>
      </c>
      <c r="DD9" s="308">
        <v>0</v>
      </c>
      <c r="DE9" s="308">
        <v>0</v>
      </c>
      <c r="DF9" s="309" t="s">
        <v>15</v>
      </c>
      <c r="DG9" s="310">
        <v>0</v>
      </c>
      <c r="DH9" s="223">
        <v>0</v>
      </c>
      <c r="DI9" s="311">
        <v>42522</v>
      </c>
      <c r="DJ9" s="308">
        <v>0</v>
      </c>
      <c r="DK9" s="308">
        <v>0</v>
      </c>
      <c r="DL9" s="308">
        <v>0</v>
      </c>
      <c r="DM9" s="308">
        <v>0</v>
      </c>
      <c r="DN9" s="308">
        <v>0</v>
      </c>
      <c r="DO9" s="308">
        <v>0</v>
      </c>
      <c r="DP9" s="309" t="s">
        <v>15</v>
      </c>
      <c r="DQ9" s="310">
        <v>0</v>
      </c>
    </row>
    <row r="10" spans="1:121" ht="27" customHeight="1" x14ac:dyDescent="0.25">
      <c r="A10" s="294">
        <v>42552</v>
      </c>
      <c r="B10" s="295">
        <v>62.664613132209404</v>
      </c>
      <c r="C10" s="296">
        <v>3.2287770876466526</v>
      </c>
      <c r="D10" s="296">
        <v>2.0435935127674258</v>
      </c>
      <c r="E10" s="296">
        <v>21.530528837622004</v>
      </c>
      <c r="F10" s="296">
        <v>16.387581977718622</v>
      </c>
      <c r="G10" s="296">
        <v>5.272370600414078</v>
      </c>
      <c r="H10" s="297">
        <v>0.63293112447627431</v>
      </c>
      <c r="I10" s="298">
        <v>111810</v>
      </c>
      <c r="J10" s="231"/>
      <c r="K10" s="294">
        <v>42552</v>
      </c>
      <c r="L10" s="295">
        <v>62.451553146637103</v>
      </c>
      <c r="M10" s="296">
        <v>3.6824877787268071</v>
      </c>
      <c r="N10" s="296">
        <v>2.2858240045795704</v>
      </c>
      <c r="O10" s="296">
        <v>13.062065527738591</v>
      </c>
      <c r="P10" s="296">
        <v>32.656951961174748</v>
      </c>
      <c r="Q10" s="296">
        <v>5.9683117833063779</v>
      </c>
      <c r="R10" s="297">
        <v>0.62072819841641869</v>
      </c>
      <c r="S10" s="298">
        <v>220108</v>
      </c>
      <c r="U10" s="294">
        <v>42552</v>
      </c>
      <c r="V10" s="295">
        <v>63.729230002465755</v>
      </c>
      <c r="W10" s="296">
        <v>1.7228803164560282</v>
      </c>
      <c r="X10" s="296">
        <v>2.2631445719292169</v>
      </c>
      <c r="Y10" s="296">
        <v>14.78659662873601</v>
      </c>
      <c r="Z10" s="296">
        <v>19.852615378965535</v>
      </c>
      <c r="AA10" s="296">
        <v>3.9860248883852449</v>
      </c>
      <c r="AB10" s="297">
        <v>1.3135820000454324</v>
      </c>
      <c r="AC10" s="298">
        <v>190611</v>
      </c>
      <c r="AD10" s="299"/>
      <c r="AE10" s="300">
        <v>42552</v>
      </c>
      <c r="AF10" s="295">
        <v>63.098707777381797</v>
      </c>
      <c r="AG10" s="296">
        <v>2.3641508872379506</v>
      </c>
      <c r="AH10" s="296">
        <v>2.6908759981671713</v>
      </c>
      <c r="AI10" s="296">
        <v>9.7601090689778065</v>
      </c>
      <c r="AJ10" s="296">
        <v>37.820607379094007</v>
      </c>
      <c r="AK10" s="296">
        <v>5.0550268854051215</v>
      </c>
      <c r="AL10" s="297">
        <v>1.1381997708745804</v>
      </c>
      <c r="AM10" s="298">
        <v>255343</v>
      </c>
      <c r="AO10" s="300">
        <v>42552</v>
      </c>
      <c r="AP10" s="295">
        <v>62.883253421469142</v>
      </c>
      <c r="AQ10" s="296">
        <v>2.9523444434099861</v>
      </c>
      <c r="AR10" s="296">
        <v>2.0570621916022716</v>
      </c>
      <c r="AS10" s="296">
        <v>20.517328461037149</v>
      </c>
      <c r="AT10" s="296">
        <v>20.262680383576946</v>
      </c>
      <c r="AU10" s="296">
        <v>5.0094066350122581</v>
      </c>
      <c r="AV10" s="297">
        <v>0.69675548738694759</v>
      </c>
      <c r="AW10" s="298">
        <v>67746</v>
      </c>
      <c r="AY10" s="300">
        <v>42552</v>
      </c>
      <c r="AZ10" s="295">
        <v>61.801314886805393</v>
      </c>
      <c r="BA10" s="296">
        <v>4.2433592499428308</v>
      </c>
      <c r="BB10" s="296">
        <v>2.545563158542806</v>
      </c>
      <c r="BC10" s="296">
        <v>7.4488941805087707</v>
      </c>
      <c r="BD10" s="296">
        <v>44.067863863398777</v>
      </c>
      <c r="BE10" s="296">
        <v>6.7889224084856368</v>
      </c>
      <c r="BF10" s="297">
        <v>0.59989338837551909</v>
      </c>
      <c r="BG10" s="298">
        <v>170547</v>
      </c>
      <c r="BK10" s="301">
        <v>42552</v>
      </c>
      <c r="BL10" s="302">
        <v>62.664613132209404</v>
      </c>
      <c r="BM10" s="303">
        <v>3.2287770876466526</v>
      </c>
      <c r="BN10" s="303">
        <v>2.0435935127674258</v>
      </c>
      <c r="BO10" s="303">
        <v>21.530528837622004</v>
      </c>
      <c r="BP10" s="303">
        <v>16.387581977718622</v>
      </c>
      <c r="BQ10" s="303">
        <v>5.272370600414078</v>
      </c>
      <c r="BR10" s="304">
        <v>0.63293112447627431</v>
      </c>
      <c r="BS10" s="305">
        <v>111810</v>
      </c>
      <c r="BT10" s="229">
        <v>0</v>
      </c>
      <c r="BU10" s="301">
        <v>42552</v>
      </c>
      <c r="BV10" s="302">
        <v>62.451553146637103</v>
      </c>
      <c r="BW10" s="303">
        <v>3.6824877787268071</v>
      </c>
      <c r="BX10" s="303">
        <v>2.2858240045795704</v>
      </c>
      <c r="BY10" s="303">
        <v>13.062065527738591</v>
      </c>
      <c r="BZ10" s="303">
        <v>32.656951961174748</v>
      </c>
      <c r="CA10" s="303">
        <v>5.9683117833063779</v>
      </c>
      <c r="CB10" s="304">
        <v>0.62072819841641869</v>
      </c>
      <c r="CC10" s="305">
        <v>220108</v>
      </c>
      <c r="CD10" s="215">
        <v>0</v>
      </c>
      <c r="CE10" s="306">
        <v>42552</v>
      </c>
      <c r="CF10" s="307">
        <v>63.729230002465755</v>
      </c>
      <c r="CG10" s="308">
        <v>1.7228803164560282</v>
      </c>
      <c r="CH10" s="308">
        <v>2.2631445719292169</v>
      </c>
      <c r="CI10" s="308">
        <v>14.78659662873601</v>
      </c>
      <c r="CJ10" s="308">
        <v>19.852615378965535</v>
      </c>
      <c r="CK10" s="308">
        <v>3.9860248883852449</v>
      </c>
      <c r="CL10" s="309">
        <v>1.3135820000454324</v>
      </c>
      <c r="CM10" s="310">
        <v>190611</v>
      </c>
      <c r="CN10" s="223">
        <v>0</v>
      </c>
      <c r="CO10" s="311">
        <v>42552</v>
      </c>
      <c r="CP10" s="308">
        <v>63.098707777381797</v>
      </c>
      <c r="CQ10" s="308">
        <v>2.3641508872379506</v>
      </c>
      <c r="CR10" s="308">
        <v>2.6908759981671713</v>
      </c>
      <c r="CS10" s="308">
        <v>9.7601090689778065</v>
      </c>
      <c r="CT10" s="308">
        <v>37.820607379094007</v>
      </c>
      <c r="CU10" s="308">
        <v>5.0550268854051215</v>
      </c>
      <c r="CV10" s="309">
        <v>1.1381997708745804</v>
      </c>
      <c r="CW10" s="310">
        <v>255343</v>
      </c>
      <c r="CX10" s="223">
        <v>0</v>
      </c>
      <c r="CY10" s="311">
        <v>42552</v>
      </c>
      <c r="CZ10" s="307">
        <v>0</v>
      </c>
      <c r="DA10" s="308">
        <v>0</v>
      </c>
      <c r="DB10" s="308">
        <v>0</v>
      </c>
      <c r="DC10" s="308">
        <v>0</v>
      </c>
      <c r="DD10" s="308">
        <v>0</v>
      </c>
      <c r="DE10" s="308">
        <v>0</v>
      </c>
      <c r="DF10" s="309" t="s">
        <v>15</v>
      </c>
      <c r="DG10" s="310">
        <v>0</v>
      </c>
      <c r="DH10" s="223">
        <v>0</v>
      </c>
      <c r="DI10" s="311">
        <v>42552</v>
      </c>
      <c r="DJ10" s="308">
        <v>0</v>
      </c>
      <c r="DK10" s="308">
        <v>0</v>
      </c>
      <c r="DL10" s="308">
        <v>0</v>
      </c>
      <c r="DM10" s="308">
        <v>0</v>
      </c>
      <c r="DN10" s="308">
        <v>0</v>
      </c>
      <c r="DO10" s="308">
        <v>0</v>
      </c>
      <c r="DP10" s="309" t="s">
        <v>15</v>
      </c>
      <c r="DQ10" s="310">
        <v>0</v>
      </c>
    </row>
    <row r="11" spans="1:121" ht="27" customHeight="1" x14ac:dyDescent="0.25">
      <c r="A11" s="294">
        <v>42583</v>
      </c>
      <c r="B11" s="295">
        <v>63.294303691407798</v>
      </c>
      <c r="C11" s="296">
        <v>2.9169034068453081</v>
      </c>
      <c r="D11" s="296">
        <v>1.6769338392221957</v>
      </c>
      <c r="E11" s="296">
        <v>18.360262429847442</v>
      </c>
      <c r="F11" s="296">
        <v>22.040859852976048</v>
      </c>
      <c r="G11" s="296">
        <v>4.5938372460675039</v>
      </c>
      <c r="H11" s="297">
        <v>0.57490208118884356</v>
      </c>
      <c r="I11" s="298">
        <v>126510</v>
      </c>
      <c r="J11" s="231"/>
      <c r="K11" s="294">
        <v>42583</v>
      </c>
      <c r="L11" s="295">
        <v>62.669668312327282</v>
      </c>
      <c r="M11" s="296">
        <v>3.1985673485205903</v>
      </c>
      <c r="N11" s="296">
        <v>2.0316226326076703</v>
      </c>
      <c r="O11" s="296">
        <v>12.083215154208661</v>
      </c>
      <c r="P11" s="296">
        <v>30.576601036443222</v>
      </c>
      <c r="Q11" s="296">
        <v>5.2301899811282606</v>
      </c>
      <c r="R11" s="297">
        <v>0.63516643898317215</v>
      </c>
      <c r="S11" s="298">
        <v>237392</v>
      </c>
      <c r="U11" s="294">
        <v>42583</v>
      </c>
      <c r="V11" s="295">
        <v>63.975116108885132</v>
      </c>
      <c r="W11" s="296">
        <v>2.0120462696624326</v>
      </c>
      <c r="X11" s="296">
        <v>1.6488552134881935</v>
      </c>
      <c r="Y11" s="296">
        <v>13.293793663099473</v>
      </c>
      <c r="Z11" s="296">
        <v>20.793145554533137</v>
      </c>
      <c r="AA11" s="296">
        <v>3.6609014831506261</v>
      </c>
      <c r="AB11" s="297">
        <v>0.81949169775545327</v>
      </c>
      <c r="AC11" s="298">
        <v>138017</v>
      </c>
      <c r="AD11" s="299"/>
      <c r="AE11" s="300">
        <v>42583</v>
      </c>
      <c r="AF11" s="295">
        <v>62.894460329879635</v>
      </c>
      <c r="AG11" s="296">
        <v>2.8710226742853528</v>
      </c>
      <c r="AH11" s="296">
        <v>2.5663717982154575</v>
      </c>
      <c r="AI11" s="296">
        <v>6.7073500565078907</v>
      </c>
      <c r="AJ11" s="296">
        <v>36.570038251495681</v>
      </c>
      <c r="AK11" s="296">
        <v>5.4373944725008103</v>
      </c>
      <c r="AL11" s="297">
        <v>0.89388768023375909</v>
      </c>
      <c r="AM11" s="298">
        <v>253062</v>
      </c>
      <c r="AO11" s="300">
        <v>42583</v>
      </c>
      <c r="AP11" s="295">
        <v>62.137369250271647</v>
      </c>
      <c r="AQ11" s="296">
        <v>4.3173303151032227</v>
      </c>
      <c r="AR11" s="296">
        <v>2.0180452734516483</v>
      </c>
      <c r="AS11" s="296">
        <v>19.985397500905467</v>
      </c>
      <c r="AT11" s="296">
        <v>19.885563201738496</v>
      </c>
      <c r="AU11" s="296">
        <v>6.3353755885548715</v>
      </c>
      <c r="AV11" s="297">
        <v>0.46742897257408461</v>
      </c>
      <c r="AW11" s="298">
        <v>55220</v>
      </c>
      <c r="AY11" s="300">
        <v>42583</v>
      </c>
      <c r="AZ11" s="295">
        <v>62.475423458688653</v>
      </c>
      <c r="BA11" s="296">
        <v>4.0863399273032295</v>
      </c>
      <c r="BB11" s="296">
        <v>2.1044779113658603</v>
      </c>
      <c r="BC11" s="296">
        <v>6.9074722306371807</v>
      </c>
      <c r="BD11" s="296">
        <v>37.706800380356121</v>
      </c>
      <c r="BE11" s="296">
        <v>6.1908178386690897</v>
      </c>
      <c r="BF11" s="297">
        <v>0.51500314433085004</v>
      </c>
      <c r="BG11" s="298">
        <v>143060</v>
      </c>
      <c r="BK11" s="301">
        <v>42583</v>
      </c>
      <c r="BL11" s="302">
        <v>63.294303691407798</v>
      </c>
      <c r="BM11" s="303">
        <v>2.9169034068453081</v>
      </c>
      <c r="BN11" s="303">
        <v>1.6769338392221957</v>
      </c>
      <c r="BO11" s="303">
        <v>18.360262429847442</v>
      </c>
      <c r="BP11" s="303">
        <v>22.040859852976048</v>
      </c>
      <c r="BQ11" s="303">
        <v>4.5938372460675039</v>
      </c>
      <c r="BR11" s="304">
        <v>0.57490208118884356</v>
      </c>
      <c r="BS11" s="305">
        <v>126510</v>
      </c>
      <c r="BT11" s="229">
        <v>0</v>
      </c>
      <c r="BU11" s="301">
        <v>42583</v>
      </c>
      <c r="BV11" s="302">
        <v>62.669668312327282</v>
      </c>
      <c r="BW11" s="303">
        <v>3.1985673485205903</v>
      </c>
      <c r="BX11" s="303">
        <v>2.0316226326076703</v>
      </c>
      <c r="BY11" s="303">
        <v>12.083215154208661</v>
      </c>
      <c r="BZ11" s="303">
        <v>30.576601036443222</v>
      </c>
      <c r="CA11" s="303">
        <v>5.2301899811282606</v>
      </c>
      <c r="CB11" s="304">
        <v>0.63516643898317215</v>
      </c>
      <c r="CC11" s="305">
        <v>237392</v>
      </c>
      <c r="CD11" s="215">
        <v>0</v>
      </c>
      <c r="CE11" s="306">
        <v>42583</v>
      </c>
      <c r="CF11" s="307">
        <v>63.975116108885132</v>
      </c>
      <c r="CG11" s="308">
        <v>2.0120462696624326</v>
      </c>
      <c r="CH11" s="308">
        <v>1.6488552134881935</v>
      </c>
      <c r="CI11" s="308">
        <v>13.293793663099473</v>
      </c>
      <c r="CJ11" s="308">
        <v>20.793145554533137</v>
      </c>
      <c r="CK11" s="308">
        <v>3.6609014831506261</v>
      </c>
      <c r="CL11" s="309">
        <v>0.81949169775545327</v>
      </c>
      <c r="CM11" s="310">
        <v>138017</v>
      </c>
      <c r="CN11" s="223">
        <v>0</v>
      </c>
      <c r="CO11" s="311">
        <v>42583</v>
      </c>
      <c r="CP11" s="308">
        <v>62.894460329879635</v>
      </c>
      <c r="CQ11" s="308">
        <v>2.8710226742853528</v>
      </c>
      <c r="CR11" s="308">
        <v>2.5663717982154575</v>
      </c>
      <c r="CS11" s="308">
        <v>6.7073500565078907</v>
      </c>
      <c r="CT11" s="308">
        <v>36.570038251495681</v>
      </c>
      <c r="CU11" s="308">
        <v>5.4373944725008103</v>
      </c>
      <c r="CV11" s="309">
        <v>0.89388768023375909</v>
      </c>
      <c r="CW11" s="310">
        <v>253062</v>
      </c>
      <c r="CX11" s="223">
        <v>0</v>
      </c>
      <c r="CY11" s="311">
        <v>42583</v>
      </c>
      <c r="CZ11" s="307">
        <v>0</v>
      </c>
      <c r="DA11" s="308">
        <v>0</v>
      </c>
      <c r="DB11" s="308">
        <v>0</v>
      </c>
      <c r="DC11" s="308">
        <v>0</v>
      </c>
      <c r="DD11" s="308">
        <v>0</v>
      </c>
      <c r="DE11" s="308">
        <v>0</v>
      </c>
      <c r="DF11" s="309" t="s">
        <v>15</v>
      </c>
      <c r="DG11" s="310">
        <v>0</v>
      </c>
      <c r="DH11" s="223">
        <v>0</v>
      </c>
      <c r="DI11" s="311">
        <v>42583</v>
      </c>
      <c r="DJ11" s="308">
        <v>0</v>
      </c>
      <c r="DK11" s="308">
        <v>0</v>
      </c>
      <c r="DL11" s="308">
        <v>0</v>
      </c>
      <c r="DM11" s="308">
        <v>0</v>
      </c>
      <c r="DN11" s="308">
        <v>0</v>
      </c>
      <c r="DO11" s="308">
        <v>0</v>
      </c>
      <c r="DP11" s="309" t="s">
        <v>15</v>
      </c>
      <c r="DQ11" s="310">
        <v>0</v>
      </c>
    </row>
    <row r="12" spans="1:121" ht="27" customHeight="1" x14ac:dyDescent="0.25">
      <c r="A12" s="294">
        <v>42614</v>
      </c>
      <c r="B12" s="295">
        <v>62.818150943396226</v>
      </c>
      <c r="C12" s="296">
        <v>3.1732494758909855</v>
      </c>
      <c r="D12" s="296">
        <v>1.5773249475890985</v>
      </c>
      <c r="E12" s="296">
        <v>18.00907756813417</v>
      </c>
      <c r="F12" s="296">
        <v>22.718821802935011</v>
      </c>
      <c r="G12" s="296">
        <v>4.7505744234800842</v>
      </c>
      <c r="H12" s="297">
        <v>0.49706931634999069</v>
      </c>
      <c r="I12" s="298">
        <v>137215</v>
      </c>
      <c r="J12" s="231"/>
      <c r="K12" s="294">
        <v>42614</v>
      </c>
      <c r="L12" s="295">
        <v>62.579468364494986</v>
      </c>
      <c r="M12" s="296">
        <v>3.4554305609097917</v>
      </c>
      <c r="N12" s="296">
        <v>2.2092067029683888</v>
      </c>
      <c r="O12" s="296">
        <v>20.185688170716663</v>
      </c>
      <c r="P12" s="296">
        <v>32.355804859997534</v>
      </c>
      <c r="Q12" s="296">
        <v>5.6646372638781806</v>
      </c>
      <c r="R12" s="297">
        <v>0.63934339412299446</v>
      </c>
      <c r="S12" s="298">
        <v>166016</v>
      </c>
      <c r="U12" s="294">
        <v>42614</v>
      </c>
      <c r="V12" s="295">
        <v>63.289453282769372</v>
      </c>
      <c r="W12" s="296">
        <v>2.6076155850734133</v>
      </c>
      <c r="X12" s="296">
        <v>2.2297413373677859</v>
      </c>
      <c r="Y12" s="296">
        <v>16.621911010990328</v>
      </c>
      <c r="Z12" s="296">
        <v>21.97208689624836</v>
      </c>
      <c r="AA12" s="296">
        <v>4.8373569224411987</v>
      </c>
      <c r="AB12" s="297">
        <v>0.85508820783682005</v>
      </c>
      <c r="AC12" s="298">
        <v>150041</v>
      </c>
      <c r="AD12" s="299"/>
      <c r="AE12" s="300">
        <v>42614</v>
      </c>
      <c r="AF12" s="295">
        <v>62.628845065647418</v>
      </c>
      <c r="AG12" s="296">
        <v>3.1252685025609148</v>
      </c>
      <c r="AH12" s="296">
        <v>2.7684617961519677</v>
      </c>
      <c r="AI12" s="296">
        <v>6.3148493923628628</v>
      </c>
      <c r="AJ12" s="296">
        <v>36.322017492523095</v>
      </c>
      <c r="AK12" s="296">
        <v>5.8937302987128826</v>
      </c>
      <c r="AL12" s="297">
        <v>0.88583166338617891</v>
      </c>
      <c r="AM12" s="298">
        <v>247763</v>
      </c>
      <c r="AO12" s="300">
        <v>42614</v>
      </c>
      <c r="AP12" s="295">
        <v>63.019603607535096</v>
      </c>
      <c r="AQ12" s="296">
        <v>3.0620223288966466</v>
      </c>
      <c r="AR12" s="296">
        <v>1.9134082478725722</v>
      </c>
      <c r="AS12" s="296">
        <v>19.728203142046695</v>
      </c>
      <c r="AT12" s="296">
        <v>21.373488981016799</v>
      </c>
      <c r="AU12" s="296">
        <v>4.9754305767692184</v>
      </c>
      <c r="AV12" s="297">
        <v>0.62488383243176415</v>
      </c>
      <c r="AW12" s="298">
        <v>54996</v>
      </c>
      <c r="AY12" s="300">
        <v>42614</v>
      </c>
      <c r="AZ12" s="295">
        <v>62.446308714105591</v>
      </c>
      <c r="BA12" s="296">
        <v>3.6663248743584731</v>
      </c>
      <c r="BB12" s="296">
        <v>2.2558990250572712</v>
      </c>
      <c r="BC12" s="296">
        <v>7.0181582496215782</v>
      </c>
      <c r="BD12" s="296">
        <v>36.29222595293794</v>
      </c>
      <c r="BE12" s="296">
        <v>5.9222238994157443</v>
      </c>
      <c r="BF12" s="297">
        <v>0.615302544745712</v>
      </c>
      <c r="BG12" s="298">
        <v>112622</v>
      </c>
      <c r="BK12" s="301">
        <v>42614</v>
      </c>
      <c r="BL12" s="302">
        <v>62.818150943396226</v>
      </c>
      <c r="BM12" s="303">
        <v>3.1732494758909855</v>
      </c>
      <c r="BN12" s="303">
        <v>1.5773249475890985</v>
      </c>
      <c r="BO12" s="303">
        <v>18.00907756813417</v>
      </c>
      <c r="BP12" s="303">
        <v>22.718821802935011</v>
      </c>
      <c r="BQ12" s="303">
        <v>4.7505744234800842</v>
      </c>
      <c r="BR12" s="304">
        <v>0.49706931634999069</v>
      </c>
      <c r="BS12" s="305">
        <v>137215</v>
      </c>
      <c r="BT12" s="229">
        <v>0</v>
      </c>
      <c r="BU12" s="301">
        <v>42614</v>
      </c>
      <c r="BV12" s="302">
        <v>62.579468364494986</v>
      </c>
      <c r="BW12" s="303">
        <v>3.4554305609097917</v>
      </c>
      <c r="BX12" s="303">
        <v>2.2092067029683888</v>
      </c>
      <c r="BY12" s="303">
        <v>20.185688170716663</v>
      </c>
      <c r="BZ12" s="303">
        <v>32.355804859997534</v>
      </c>
      <c r="CA12" s="303">
        <v>5.6646372638781806</v>
      </c>
      <c r="CB12" s="304">
        <v>0.63934339412299446</v>
      </c>
      <c r="CC12" s="305">
        <v>166016</v>
      </c>
      <c r="CD12" s="215">
        <v>0</v>
      </c>
      <c r="CE12" s="306">
        <v>42614</v>
      </c>
      <c r="CF12" s="307">
        <v>63.289453282769372</v>
      </c>
      <c r="CG12" s="308">
        <v>2.6076155850734133</v>
      </c>
      <c r="CH12" s="308">
        <v>2.2297413373677859</v>
      </c>
      <c r="CI12" s="308">
        <v>16.621911010990328</v>
      </c>
      <c r="CJ12" s="308">
        <v>21.97208689624836</v>
      </c>
      <c r="CK12" s="308">
        <v>4.8373569224411987</v>
      </c>
      <c r="CL12" s="309">
        <v>0.85508820783682005</v>
      </c>
      <c r="CM12" s="310">
        <v>150041</v>
      </c>
      <c r="CN12" s="223">
        <v>0</v>
      </c>
      <c r="CO12" s="311">
        <v>42614</v>
      </c>
      <c r="CP12" s="308">
        <v>62.628845065647418</v>
      </c>
      <c r="CQ12" s="308">
        <v>3.1252685025609148</v>
      </c>
      <c r="CR12" s="308">
        <v>2.7684617961519677</v>
      </c>
      <c r="CS12" s="308">
        <v>6.3148493923628628</v>
      </c>
      <c r="CT12" s="308">
        <v>36.322017492523095</v>
      </c>
      <c r="CU12" s="308">
        <v>5.8937302987128826</v>
      </c>
      <c r="CV12" s="309">
        <v>0.88583166338617891</v>
      </c>
      <c r="CW12" s="310">
        <v>247763</v>
      </c>
      <c r="CX12" s="223">
        <v>0</v>
      </c>
      <c r="CY12" s="311">
        <v>42614</v>
      </c>
      <c r="CZ12" s="307">
        <v>0</v>
      </c>
      <c r="DA12" s="308">
        <v>0</v>
      </c>
      <c r="DB12" s="308">
        <v>0</v>
      </c>
      <c r="DC12" s="308">
        <v>0</v>
      </c>
      <c r="DD12" s="308">
        <v>0</v>
      </c>
      <c r="DE12" s="308">
        <v>0</v>
      </c>
      <c r="DF12" s="309" t="s">
        <v>15</v>
      </c>
      <c r="DG12" s="310">
        <v>0</v>
      </c>
      <c r="DH12" s="223">
        <v>0</v>
      </c>
      <c r="DI12" s="311">
        <v>42614</v>
      </c>
      <c r="DJ12" s="308">
        <v>0</v>
      </c>
      <c r="DK12" s="308">
        <v>0</v>
      </c>
      <c r="DL12" s="308">
        <v>0</v>
      </c>
      <c r="DM12" s="308">
        <v>0</v>
      </c>
      <c r="DN12" s="308">
        <v>0</v>
      </c>
      <c r="DO12" s="308">
        <v>0</v>
      </c>
      <c r="DP12" s="309" t="s">
        <v>15</v>
      </c>
      <c r="DQ12" s="310">
        <v>0</v>
      </c>
    </row>
    <row r="13" spans="1:121" ht="27" customHeight="1" x14ac:dyDescent="0.25">
      <c r="A13" s="294">
        <v>42644</v>
      </c>
      <c r="B13" s="295">
        <v>63.464056084416669</v>
      </c>
      <c r="C13" s="296">
        <v>2.539693879326848</v>
      </c>
      <c r="D13" s="296">
        <v>1.8476604421549689</v>
      </c>
      <c r="E13" s="296">
        <v>18.00842496069798</v>
      </c>
      <c r="F13" s="296">
        <v>22.167432925520497</v>
      </c>
      <c r="G13" s="296">
        <v>4.3873543214818174</v>
      </c>
      <c r="H13" s="297">
        <v>0.7275130507636991</v>
      </c>
      <c r="I13" s="298">
        <v>172383</v>
      </c>
      <c r="J13" s="231"/>
      <c r="K13" s="294">
        <v>42644</v>
      </c>
      <c r="L13" s="295">
        <v>62.7445589153767</v>
      </c>
      <c r="M13" s="296">
        <v>3.4504351753096385</v>
      </c>
      <c r="N13" s="296">
        <v>1.9646112344219921</v>
      </c>
      <c r="O13" s="296">
        <v>21.540374655529227</v>
      </c>
      <c r="P13" s="296">
        <v>31.149974586903145</v>
      </c>
      <c r="Q13" s="296">
        <v>5.4150464097316302</v>
      </c>
      <c r="R13" s="297">
        <v>0.56938071130279677</v>
      </c>
      <c r="S13" s="298">
        <v>208146</v>
      </c>
      <c r="U13" s="294">
        <v>42644</v>
      </c>
      <c r="V13" s="295">
        <v>63.498027845251499</v>
      </c>
      <c r="W13" s="296">
        <v>2.8261060489365488</v>
      </c>
      <c r="X13" s="296">
        <v>1.8040526097517624</v>
      </c>
      <c r="Y13" s="296">
        <v>15.904607855915634</v>
      </c>
      <c r="Z13" s="296">
        <v>21.657050891640502</v>
      </c>
      <c r="AA13" s="296">
        <v>4.6301586586883108</v>
      </c>
      <c r="AB13" s="297">
        <v>0.6383527647275018</v>
      </c>
      <c r="AC13" s="298">
        <v>168790</v>
      </c>
      <c r="AD13" s="231"/>
      <c r="AE13" s="300">
        <v>42644</v>
      </c>
      <c r="AF13" s="295">
        <v>63.048023416635708</v>
      </c>
      <c r="AG13" s="296">
        <v>3.1162323269839587</v>
      </c>
      <c r="AH13" s="296">
        <v>2.3290227976158899</v>
      </c>
      <c r="AI13" s="296">
        <v>6.0985671990237167</v>
      </c>
      <c r="AJ13" s="296">
        <v>40.948768893369419</v>
      </c>
      <c r="AK13" s="296">
        <v>5.4452551245998482</v>
      </c>
      <c r="AL13" s="297">
        <v>0.7473841977212371</v>
      </c>
      <c r="AM13" s="298">
        <v>282705</v>
      </c>
      <c r="AO13" s="300">
        <v>42644</v>
      </c>
      <c r="AP13" s="295">
        <v>63.190048005211999</v>
      </c>
      <c r="AQ13" s="296">
        <v>3.0906367548476692</v>
      </c>
      <c r="AR13" s="296">
        <v>1.9652721724072899</v>
      </c>
      <c r="AS13" s="296">
        <v>12.797581565998595</v>
      </c>
      <c r="AT13" s="296">
        <v>26.526894920019892</v>
      </c>
      <c r="AU13" s="296">
        <v>5.0559089272549596</v>
      </c>
      <c r="AV13" s="297">
        <v>0.63587937641806569</v>
      </c>
      <c r="AW13" s="298">
        <v>58327</v>
      </c>
      <c r="AY13" s="300">
        <v>42644</v>
      </c>
      <c r="AZ13" s="295">
        <v>62.304758157446713</v>
      </c>
      <c r="BA13" s="296">
        <v>3.8864754031328763</v>
      </c>
      <c r="BB13" s="296">
        <v>2.1812350846411763</v>
      </c>
      <c r="BC13" s="296">
        <v>6.5324617252543931</v>
      </c>
      <c r="BD13" s="296">
        <v>37.362639569842734</v>
      </c>
      <c r="BE13" s="296">
        <v>6.0677104877740522</v>
      </c>
      <c r="BF13" s="297">
        <v>0.56123733161488409</v>
      </c>
      <c r="BG13" s="298">
        <v>272498</v>
      </c>
      <c r="BK13" s="301">
        <v>42644</v>
      </c>
      <c r="BL13" s="302">
        <v>63.464056084416669</v>
      </c>
      <c r="BM13" s="303">
        <v>2.539693879326848</v>
      </c>
      <c r="BN13" s="303">
        <v>1.8476604421549689</v>
      </c>
      <c r="BO13" s="303">
        <v>18.00842496069798</v>
      </c>
      <c r="BP13" s="303">
        <v>22.167432925520497</v>
      </c>
      <c r="BQ13" s="303">
        <v>4.3873543214818174</v>
      </c>
      <c r="BR13" s="304">
        <v>0.7275130507636991</v>
      </c>
      <c r="BS13" s="305">
        <v>172383</v>
      </c>
      <c r="BT13" s="229">
        <v>0</v>
      </c>
      <c r="BU13" s="301">
        <v>42644</v>
      </c>
      <c r="BV13" s="302">
        <v>62.7445589153767</v>
      </c>
      <c r="BW13" s="303">
        <v>3.4504351753096385</v>
      </c>
      <c r="BX13" s="303">
        <v>1.9646112344219921</v>
      </c>
      <c r="BY13" s="303">
        <v>21.540374655529227</v>
      </c>
      <c r="BZ13" s="303">
        <v>31.149974586903145</v>
      </c>
      <c r="CA13" s="303">
        <v>5.4150464097316302</v>
      </c>
      <c r="CB13" s="304">
        <v>0.56938071130279677</v>
      </c>
      <c r="CC13" s="305">
        <v>208146</v>
      </c>
      <c r="CD13" s="215">
        <v>0</v>
      </c>
      <c r="CE13" s="306">
        <v>42644</v>
      </c>
      <c r="CF13" s="307">
        <v>63.498027845251499</v>
      </c>
      <c r="CG13" s="308">
        <v>2.8261060489365488</v>
      </c>
      <c r="CH13" s="308">
        <v>1.8040526097517624</v>
      </c>
      <c r="CI13" s="308">
        <v>15.904607855915634</v>
      </c>
      <c r="CJ13" s="308">
        <v>21.657050891640502</v>
      </c>
      <c r="CK13" s="308">
        <v>4.6301586586883108</v>
      </c>
      <c r="CL13" s="309">
        <v>0.6383527647275018</v>
      </c>
      <c r="CM13" s="310">
        <v>168790</v>
      </c>
      <c r="CN13" s="221">
        <v>0</v>
      </c>
      <c r="CO13" s="311">
        <v>42644</v>
      </c>
      <c r="CP13" s="308">
        <v>63.048023416635708</v>
      </c>
      <c r="CQ13" s="308">
        <v>3.1162323269839587</v>
      </c>
      <c r="CR13" s="308">
        <v>2.3290227976158899</v>
      </c>
      <c r="CS13" s="308">
        <v>6.0985671990237167</v>
      </c>
      <c r="CT13" s="308">
        <v>40.948768893369419</v>
      </c>
      <c r="CU13" s="308">
        <v>5.4452551245998482</v>
      </c>
      <c r="CV13" s="309">
        <v>0.7473841977212371</v>
      </c>
      <c r="CW13" s="310">
        <v>282705</v>
      </c>
      <c r="CX13" s="223">
        <v>0</v>
      </c>
      <c r="CY13" s="311">
        <v>42644</v>
      </c>
      <c r="CZ13" s="307">
        <v>0</v>
      </c>
      <c r="DA13" s="308">
        <v>0</v>
      </c>
      <c r="DB13" s="308">
        <v>0</v>
      </c>
      <c r="DC13" s="308">
        <v>0</v>
      </c>
      <c r="DD13" s="308">
        <v>0</v>
      </c>
      <c r="DE13" s="308">
        <v>0</v>
      </c>
      <c r="DF13" s="309" t="s">
        <v>15</v>
      </c>
      <c r="DG13" s="310">
        <v>0</v>
      </c>
      <c r="DH13" s="223">
        <v>0</v>
      </c>
      <c r="DI13" s="311">
        <v>42644</v>
      </c>
      <c r="DJ13" s="308">
        <v>0</v>
      </c>
      <c r="DK13" s="308">
        <v>0</v>
      </c>
      <c r="DL13" s="308">
        <v>0</v>
      </c>
      <c r="DM13" s="308">
        <v>0</v>
      </c>
      <c r="DN13" s="308">
        <v>0</v>
      </c>
      <c r="DO13" s="308">
        <v>0</v>
      </c>
      <c r="DP13" s="309" t="s">
        <v>15</v>
      </c>
      <c r="DQ13" s="310">
        <v>0</v>
      </c>
    </row>
    <row r="14" spans="1:121" ht="27" customHeight="1" x14ac:dyDescent="0.25">
      <c r="A14" s="294">
        <v>42675</v>
      </c>
      <c r="B14" s="295">
        <v>62.785430051813471</v>
      </c>
      <c r="C14" s="296">
        <v>2.2587754749568223</v>
      </c>
      <c r="D14" s="296">
        <v>1.4879240069084632</v>
      </c>
      <c r="E14" s="296">
        <v>20.571862406447899</v>
      </c>
      <c r="F14" s="296">
        <v>21.854325273459988</v>
      </c>
      <c r="G14" s="296">
        <v>3.7466994818652855</v>
      </c>
      <c r="H14" s="297">
        <v>0.65873037112593302</v>
      </c>
      <c r="I14" s="298">
        <v>121590</v>
      </c>
      <c r="J14" s="231"/>
      <c r="K14" s="294">
        <v>42675</v>
      </c>
      <c r="L14" s="295">
        <v>62.303888735511492</v>
      </c>
      <c r="M14" s="296">
        <v>3.1324345669401814</v>
      </c>
      <c r="N14" s="296">
        <v>2.6246042787767423</v>
      </c>
      <c r="O14" s="296">
        <v>18.719816957236311</v>
      </c>
      <c r="P14" s="296">
        <v>33.332661854274761</v>
      </c>
      <c r="Q14" s="296">
        <v>5.7570388457169237</v>
      </c>
      <c r="R14" s="297">
        <v>0.83788000122234096</v>
      </c>
      <c r="S14" s="298">
        <v>220951</v>
      </c>
      <c r="U14" s="294">
        <v>42675</v>
      </c>
      <c r="V14" s="295">
        <v>63.425395706630731</v>
      </c>
      <c r="W14" s="296">
        <v>1.8340098622571417</v>
      </c>
      <c r="X14" s="296">
        <v>2.4566991682829808</v>
      </c>
      <c r="Y14" s="296">
        <v>16.196078240573325</v>
      </c>
      <c r="Z14" s="296">
        <v>20.679035668496663</v>
      </c>
      <c r="AA14" s="296">
        <v>4.290709030540123</v>
      </c>
      <c r="AB14" s="297">
        <v>1.3395234228781554</v>
      </c>
      <c r="AC14" s="298">
        <v>152095</v>
      </c>
      <c r="AD14" s="231"/>
      <c r="AE14" s="300">
        <v>42675</v>
      </c>
      <c r="AF14" s="295">
        <v>62.348743236787435</v>
      </c>
      <c r="AG14" s="296">
        <v>2.9588802230888023</v>
      </c>
      <c r="AH14" s="296">
        <v>3.1315205146152052</v>
      </c>
      <c r="AI14" s="296">
        <v>9.0155110044551101</v>
      </c>
      <c r="AJ14" s="296">
        <v>38.886623337666236</v>
      </c>
      <c r="AK14" s="296">
        <v>6.090400737704007</v>
      </c>
      <c r="AL14" s="297">
        <v>1.0583464954678639</v>
      </c>
      <c r="AM14" s="298">
        <v>270027</v>
      </c>
      <c r="AO14" s="300">
        <v>42675</v>
      </c>
      <c r="AP14" s="295">
        <v>62.700506774984987</v>
      </c>
      <c r="AQ14" s="296">
        <v>3.3266311374441351</v>
      </c>
      <c r="AR14" s="296">
        <v>2.044656058801372</v>
      </c>
      <c r="AS14" s="296">
        <v>18.159676572091747</v>
      </c>
      <c r="AT14" s="296">
        <v>22.242964195909558</v>
      </c>
      <c r="AU14" s="296">
        <v>5.3712871962455075</v>
      </c>
      <c r="AV14" s="297">
        <v>0.6146326341345707</v>
      </c>
      <c r="AW14" s="298">
        <v>98229</v>
      </c>
      <c r="AY14" s="300">
        <v>42675</v>
      </c>
      <c r="AZ14" s="295">
        <v>62.115855676766095</v>
      </c>
      <c r="BA14" s="296">
        <v>3.6383810885446248</v>
      </c>
      <c r="BB14" s="296">
        <v>2.7211301631445979</v>
      </c>
      <c r="BC14" s="296">
        <v>5.870118372874555</v>
      </c>
      <c r="BD14" s="296">
        <v>36.980489165872498</v>
      </c>
      <c r="BE14" s="296">
        <v>6.3595112516892227</v>
      </c>
      <c r="BF14" s="297">
        <v>0.74789586272642672</v>
      </c>
      <c r="BG14" s="298">
        <v>204236</v>
      </c>
      <c r="BK14" s="301">
        <v>42675</v>
      </c>
      <c r="BL14" s="302">
        <v>62.785430051813471</v>
      </c>
      <c r="BM14" s="303">
        <v>2.2587754749568223</v>
      </c>
      <c r="BN14" s="303">
        <v>1.4879240069084632</v>
      </c>
      <c r="BO14" s="303">
        <v>20.571862406447899</v>
      </c>
      <c r="BP14" s="303">
        <v>21.854325273459988</v>
      </c>
      <c r="BQ14" s="303">
        <v>3.7466994818652855</v>
      </c>
      <c r="BR14" s="304">
        <v>0.65873037112593302</v>
      </c>
      <c r="BS14" s="305">
        <v>121590</v>
      </c>
      <c r="BT14" s="229">
        <v>0</v>
      </c>
      <c r="BU14" s="301">
        <v>42675</v>
      </c>
      <c r="BV14" s="302">
        <v>62.303888735511492</v>
      </c>
      <c r="BW14" s="303">
        <v>3.1324345669401814</v>
      </c>
      <c r="BX14" s="303">
        <v>2.6246042787767423</v>
      </c>
      <c r="BY14" s="303">
        <v>18.719816957236311</v>
      </c>
      <c r="BZ14" s="303">
        <v>33.332661854274761</v>
      </c>
      <c r="CA14" s="303">
        <v>5.7570388457169237</v>
      </c>
      <c r="CB14" s="304">
        <v>0.83788000122234096</v>
      </c>
      <c r="CC14" s="305">
        <v>220951</v>
      </c>
      <c r="CD14" s="215">
        <v>0</v>
      </c>
      <c r="CE14" s="306">
        <v>42675</v>
      </c>
      <c r="CF14" s="307">
        <v>63.425395706630731</v>
      </c>
      <c r="CG14" s="308">
        <v>1.8340098622571417</v>
      </c>
      <c r="CH14" s="308">
        <v>2.4566991682829808</v>
      </c>
      <c r="CI14" s="308">
        <v>16.196078240573325</v>
      </c>
      <c r="CJ14" s="308">
        <v>20.679035668496663</v>
      </c>
      <c r="CK14" s="308">
        <v>4.290709030540123</v>
      </c>
      <c r="CL14" s="309">
        <v>1.3395234228781554</v>
      </c>
      <c r="CM14" s="310">
        <v>152095</v>
      </c>
      <c r="CN14" s="221">
        <v>0</v>
      </c>
      <c r="CO14" s="311">
        <v>42675</v>
      </c>
      <c r="CP14" s="308">
        <v>62.348743236787435</v>
      </c>
      <c r="CQ14" s="308">
        <v>2.9588802230888023</v>
      </c>
      <c r="CR14" s="308">
        <v>3.1315205146152052</v>
      </c>
      <c r="CS14" s="308">
        <v>9.0155110044551101</v>
      </c>
      <c r="CT14" s="308">
        <v>38.886623337666236</v>
      </c>
      <c r="CU14" s="308">
        <v>6.090400737704007</v>
      </c>
      <c r="CV14" s="309">
        <v>1.0583464954678639</v>
      </c>
      <c r="CW14" s="310">
        <v>270027</v>
      </c>
      <c r="CX14" s="223">
        <v>0</v>
      </c>
      <c r="CY14" s="311">
        <v>42675</v>
      </c>
      <c r="CZ14" s="307">
        <v>0</v>
      </c>
      <c r="DA14" s="308">
        <v>0</v>
      </c>
      <c r="DB14" s="308">
        <v>0</v>
      </c>
      <c r="DC14" s="308">
        <v>0</v>
      </c>
      <c r="DD14" s="308">
        <v>0</v>
      </c>
      <c r="DE14" s="308">
        <v>0</v>
      </c>
      <c r="DF14" s="309" t="s">
        <v>15</v>
      </c>
      <c r="DG14" s="310">
        <v>0</v>
      </c>
      <c r="DH14" s="223">
        <v>0</v>
      </c>
      <c r="DI14" s="311">
        <v>42675</v>
      </c>
      <c r="DJ14" s="308">
        <v>0</v>
      </c>
      <c r="DK14" s="308">
        <v>0</v>
      </c>
      <c r="DL14" s="308">
        <v>0</v>
      </c>
      <c r="DM14" s="308">
        <v>0</v>
      </c>
      <c r="DN14" s="308">
        <v>0</v>
      </c>
      <c r="DO14" s="308">
        <v>0</v>
      </c>
      <c r="DP14" s="309" t="s">
        <v>15</v>
      </c>
      <c r="DQ14" s="310">
        <v>0</v>
      </c>
    </row>
    <row r="15" spans="1:121" ht="27" customHeight="1" x14ac:dyDescent="0.25">
      <c r="A15" s="294">
        <v>42705</v>
      </c>
      <c r="B15" s="295">
        <v>63.272577932827652</v>
      </c>
      <c r="C15" s="296">
        <v>2.5424802888167681</v>
      </c>
      <c r="D15" s="296">
        <v>2.2655165125001169</v>
      </c>
      <c r="E15" s="296">
        <v>23.22140180884595</v>
      </c>
      <c r="F15" s="296">
        <v>17.662189975588998</v>
      </c>
      <c r="G15" s="296">
        <v>4.807996801316885</v>
      </c>
      <c r="H15" s="297">
        <v>0.89106551679677093</v>
      </c>
      <c r="I15" s="298">
        <v>106919</v>
      </c>
      <c r="J15" s="231"/>
      <c r="K15" s="294">
        <v>42705</v>
      </c>
      <c r="L15" s="295">
        <v>62.553831661435972</v>
      </c>
      <c r="M15" s="296">
        <v>2.6374943200415886</v>
      </c>
      <c r="N15" s="296">
        <v>2.8981442901977394</v>
      </c>
      <c r="O15" s="296">
        <v>9.5399999999999991</v>
      </c>
      <c r="P15" s="296">
        <v>32.4</v>
      </c>
      <c r="Q15" s="296">
        <v>5.535638610239328</v>
      </c>
      <c r="R15" s="297">
        <v>1.0988248460576935</v>
      </c>
      <c r="S15" s="298">
        <v>166798</v>
      </c>
      <c r="U15" s="294">
        <v>42705</v>
      </c>
      <c r="V15" s="295">
        <v>63.825161018446778</v>
      </c>
      <c r="W15" s="296">
        <v>1.7315785109362043</v>
      </c>
      <c r="X15" s="296">
        <v>2.2369767410247001</v>
      </c>
      <c r="Y15" s="296">
        <v>14.468520044043881</v>
      </c>
      <c r="Z15" s="296">
        <v>21.259551540856137</v>
      </c>
      <c r="AA15" s="296">
        <v>3.9685552519609044</v>
      </c>
      <c r="AB15" s="297">
        <v>1.2918713918523075</v>
      </c>
      <c r="AC15" s="298">
        <v>147126</v>
      </c>
      <c r="AD15" s="231"/>
      <c r="AE15" s="300">
        <v>42705</v>
      </c>
      <c r="AF15" s="295">
        <v>62.710079985780311</v>
      </c>
      <c r="AG15" s="296">
        <v>2.5258552822932492</v>
      </c>
      <c r="AH15" s="296">
        <v>3.0781073263743011</v>
      </c>
      <c r="AI15" s="296">
        <v>8.7826254726432484</v>
      </c>
      <c r="AJ15" s="296">
        <v>39.168646866819635</v>
      </c>
      <c r="AK15" s="296">
        <v>5.6039626086675502</v>
      </c>
      <c r="AL15" s="297">
        <v>1.2186396219737723</v>
      </c>
      <c r="AM15" s="298">
        <v>247544</v>
      </c>
      <c r="AO15" s="300">
        <v>42705</v>
      </c>
      <c r="AP15" s="295">
        <v>62.952682442073787</v>
      </c>
      <c r="AQ15" s="296">
        <v>2.9153823809200246</v>
      </c>
      <c r="AR15" s="296">
        <v>2.4975755928518035</v>
      </c>
      <c r="AS15" s="296">
        <v>21.502425935992392</v>
      </c>
      <c r="AT15" s="296">
        <v>18.225209791397702</v>
      </c>
      <c r="AU15" s="296">
        <v>5.4129579737718281</v>
      </c>
      <c r="AV15" s="297">
        <v>0.8566888546756013</v>
      </c>
      <c r="AW15" s="298">
        <v>58868</v>
      </c>
      <c r="AY15" s="300">
        <v>42705</v>
      </c>
      <c r="AZ15" s="295">
        <v>62.227516560600328</v>
      </c>
      <c r="BA15" s="296">
        <v>3.81972034428698</v>
      </c>
      <c r="BB15" s="296">
        <v>2.516327419644683</v>
      </c>
      <c r="BC15" s="296">
        <v>5.4679254205752379</v>
      </c>
      <c r="BD15" s="296">
        <v>40.255449259632535</v>
      </c>
      <c r="BE15" s="296">
        <v>6.3360477639316635</v>
      </c>
      <c r="BF15" s="297">
        <v>0.65877268303378922</v>
      </c>
      <c r="BG15" s="298">
        <v>165437</v>
      </c>
      <c r="BK15" s="301">
        <v>42705</v>
      </c>
      <c r="BL15" s="302">
        <v>63.272577932827652</v>
      </c>
      <c r="BM15" s="303">
        <v>2.5424802888167681</v>
      </c>
      <c r="BN15" s="303">
        <v>2.2655165125001169</v>
      </c>
      <c r="BO15" s="303">
        <v>23.22140180884595</v>
      </c>
      <c r="BP15" s="303">
        <v>17.662189975588998</v>
      </c>
      <c r="BQ15" s="303">
        <v>4.807996801316885</v>
      </c>
      <c r="BR15" s="304">
        <v>0.89106551679677093</v>
      </c>
      <c r="BS15" s="305">
        <v>106919</v>
      </c>
      <c r="BT15" s="229">
        <v>0</v>
      </c>
      <c r="BU15" s="301">
        <v>42705</v>
      </c>
      <c r="BV15" s="302">
        <v>62.553831661435972</v>
      </c>
      <c r="BW15" s="303">
        <v>2.6374943200415886</v>
      </c>
      <c r="BX15" s="303">
        <v>2.8981442901977394</v>
      </c>
      <c r="BY15" s="303">
        <v>9.5399999999999991</v>
      </c>
      <c r="BZ15" s="303">
        <v>32.4</v>
      </c>
      <c r="CA15" s="303">
        <v>5.535638610239328</v>
      </c>
      <c r="CB15" s="304">
        <v>1.0988248460576935</v>
      </c>
      <c r="CC15" s="305">
        <v>166798</v>
      </c>
      <c r="CD15" s="215">
        <v>0</v>
      </c>
      <c r="CE15" s="306">
        <v>42705</v>
      </c>
      <c r="CF15" s="307">
        <v>63.825161018446778</v>
      </c>
      <c r="CG15" s="308">
        <v>1.7315785109362043</v>
      </c>
      <c r="CH15" s="308">
        <v>2.2369767410247001</v>
      </c>
      <c r="CI15" s="308">
        <v>14.468520044043881</v>
      </c>
      <c r="CJ15" s="308">
        <v>21.259551540856137</v>
      </c>
      <c r="CK15" s="308">
        <v>3.9685552519609044</v>
      </c>
      <c r="CL15" s="309">
        <v>1.2918713918523075</v>
      </c>
      <c r="CM15" s="310">
        <v>147126</v>
      </c>
      <c r="CN15" s="221">
        <v>0</v>
      </c>
      <c r="CO15" s="311">
        <v>42705</v>
      </c>
      <c r="CP15" s="308">
        <v>62.710079985780311</v>
      </c>
      <c r="CQ15" s="308">
        <v>2.5258552822932492</v>
      </c>
      <c r="CR15" s="308">
        <v>3.0781073263743011</v>
      </c>
      <c r="CS15" s="308">
        <v>8.7826254726432484</v>
      </c>
      <c r="CT15" s="308">
        <v>39.168646866819635</v>
      </c>
      <c r="CU15" s="308">
        <v>5.6039626086675502</v>
      </c>
      <c r="CV15" s="309">
        <v>1.2186396219737723</v>
      </c>
      <c r="CW15" s="310">
        <v>247544</v>
      </c>
      <c r="CX15" s="223">
        <v>0</v>
      </c>
      <c r="CY15" s="311">
        <v>42705</v>
      </c>
      <c r="CZ15" s="307">
        <v>0</v>
      </c>
      <c r="DA15" s="308">
        <v>0</v>
      </c>
      <c r="DB15" s="308">
        <v>0</v>
      </c>
      <c r="DC15" s="308">
        <v>0</v>
      </c>
      <c r="DD15" s="308">
        <v>0</v>
      </c>
      <c r="DE15" s="308">
        <v>0</v>
      </c>
      <c r="DF15" s="309" t="s">
        <v>15</v>
      </c>
      <c r="DG15" s="310">
        <v>0</v>
      </c>
      <c r="DH15" s="223">
        <v>0</v>
      </c>
      <c r="DI15" s="311">
        <v>42705</v>
      </c>
      <c r="DJ15" s="308">
        <v>0</v>
      </c>
      <c r="DK15" s="308">
        <v>0</v>
      </c>
      <c r="DL15" s="308">
        <v>0</v>
      </c>
      <c r="DM15" s="308">
        <v>0</v>
      </c>
      <c r="DN15" s="308">
        <v>0</v>
      </c>
      <c r="DO15" s="308">
        <v>0</v>
      </c>
      <c r="DP15" s="309" t="s">
        <v>15</v>
      </c>
      <c r="DQ15" s="310">
        <v>0</v>
      </c>
    </row>
    <row r="16" spans="1:121" ht="27" customHeight="1" x14ac:dyDescent="0.25">
      <c r="A16" s="294">
        <v>42736</v>
      </c>
      <c r="B16" s="295">
        <v>63.782772682403227</v>
      </c>
      <c r="C16" s="296">
        <v>2.2782739618374017</v>
      </c>
      <c r="D16" s="296">
        <v>1.9444766778796854</v>
      </c>
      <c r="E16" s="296">
        <v>21.441865577949649</v>
      </c>
      <c r="F16" s="296">
        <v>18.043591616112245</v>
      </c>
      <c r="G16" s="296">
        <v>4.2227506397170869</v>
      </c>
      <c r="H16" s="297">
        <v>0.85348676693451186</v>
      </c>
      <c r="I16" s="298">
        <v>104343</v>
      </c>
      <c r="J16" s="231"/>
      <c r="K16" s="294">
        <v>42736</v>
      </c>
      <c r="L16" s="295">
        <v>62.910903082786547</v>
      </c>
      <c r="M16" s="296">
        <v>2.5401466412978406</v>
      </c>
      <c r="N16" s="296">
        <v>2.5810729590838775</v>
      </c>
      <c r="O16" s="296">
        <v>11.17</v>
      </c>
      <c r="P16" s="296">
        <v>31.360000000000003</v>
      </c>
      <c r="Q16" s="296">
        <v>5.1212196003817176</v>
      </c>
      <c r="R16" s="297">
        <v>1.0161117933589559</v>
      </c>
      <c r="S16" s="298">
        <v>166798</v>
      </c>
      <c r="U16" s="294">
        <v>42736</v>
      </c>
      <c r="V16" s="295">
        <v>63.70474791797259</v>
      </c>
      <c r="W16" s="296">
        <v>1.7557343064386139</v>
      </c>
      <c r="X16" s="296">
        <v>2.3429925972359036</v>
      </c>
      <c r="Y16" s="296">
        <v>15.046670994895676</v>
      </c>
      <c r="Z16" s="296">
        <v>18.030665950270144</v>
      </c>
      <c r="AA16" s="296">
        <v>4.0987269036745175</v>
      </c>
      <c r="AB16" s="297">
        <v>1.334480159465872</v>
      </c>
      <c r="AC16" s="298">
        <v>134004</v>
      </c>
      <c r="AD16" s="231"/>
      <c r="AE16" s="300">
        <v>42736</v>
      </c>
      <c r="AF16" s="295">
        <v>62.635121929864795</v>
      </c>
      <c r="AG16" s="296">
        <v>2.853553539489099</v>
      </c>
      <c r="AH16" s="296">
        <v>2.9802401490925616</v>
      </c>
      <c r="AI16" s="296">
        <v>9.4336162867780402</v>
      </c>
      <c r="AJ16" s="296">
        <v>40.220087095738599</v>
      </c>
      <c r="AK16" s="296">
        <v>5.833793688581661</v>
      </c>
      <c r="AL16" s="297">
        <v>1.0443960864410993</v>
      </c>
      <c r="AM16" s="298">
        <v>239851</v>
      </c>
      <c r="AO16" s="300">
        <v>42736</v>
      </c>
      <c r="AP16" s="295">
        <v>63.237790563275382</v>
      </c>
      <c r="AQ16" s="296">
        <v>2.5679710014640538</v>
      </c>
      <c r="AR16" s="296">
        <v>2.3168782266971459</v>
      </c>
      <c r="AS16" s="296">
        <v>18.318508720108905</v>
      </c>
      <c r="AT16" s="296">
        <v>22.122687694243961</v>
      </c>
      <c r="AU16" s="296">
        <v>4.8848492281611993</v>
      </c>
      <c r="AV16" s="297">
        <v>0.90222133558994455</v>
      </c>
      <c r="AW16" s="298">
        <v>77866</v>
      </c>
      <c r="AY16" s="300">
        <v>42736</v>
      </c>
      <c r="AZ16" s="295">
        <v>62.508861900694768</v>
      </c>
      <c r="BA16" s="296">
        <v>3.7074881000544431</v>
      </c>
      <c r="BB16" s="296">
        <v>2.3736660323358851</v>
      </c>
      <c r="BC16" s="296">
        <v>6.4796200711938656</v>
      </c>
      <c r="BD16" s="296">
        <v>38.985000889923327</v>
      </c>
      <c r="BE16" s="296">
        <v>6.0811541323903278</v>
      </c>
      <c r="BF16" s="297">
        <v>0.64023564426303314</v>
      </c>
      <c r="BG16" s="298">
        <v>200211</v>
      </c>
      <c r="BK16" s="301">
        <v>42736</v>
      </c>
      <c r="BL16" s="302">
        <v>63.782772682403227</v>
      </c>
      <c r="BM16" s="303">
        <v>2.2782739618374017</v>
      </c>
      <c r="BN16" s="303">
        <v>1.9444766778796854</v>
      </c>
      <c r="BO16" s="303">
        <v>21.441865577949649</v>
      </c>
      <c r="BP16" s="303">
        <v>18.043591616112245</v>
      </c>
      <c r="BQ16" s="303">
        <v>4.2227506397170869</v>
      </c>
      <c r="BR16" s="304">
        <v>0.85348676693451186</v>
      </c>
      <c r="BS16" s="305">
        <v>104343</v>
      </c>
      <c r="BT16" s="229">
        <v>0</v>
      </c>
      <c r="BU16" s="301">
        <v>42736</v>
      </c>
      <c r="BV16" s="302">
        <v>62.910903082786547</v>
      </c>
      <c r="BW16" s="303">
        <v>2.5401466412978406</v>
      </c>
      <c r="BX16" s="303">
        <v>2.5810729590838775</v>
      </c>
      <c r="BY16" s="303">
        <v>11.17</v>
      </c>
      <c r="BZ16" s="303">
        <v>31.360000000000003</v>
      </c>
      <c r="CA16" s="303">
        <v>5.1212196003817176</v>
      </c>
      <c r="CB16" s="304">
        <v>1.0161117933589559</v>
      </c>
      <c r="CC16" s="305">
        <v>166798</v>
      </c>
      <c r="CD16" s="215">
        <v>0</v>
      </c>
      <c r="CE16" s="306">
        <v>42736</v>
      </c>
      <c r="CF16" s="307">
        <v>63.70474791797259</v>
      </c>
      <c r="CG16" s="308">
        <v>1.7557343064386139</v>
      </c>
      <c r="CH16" s="308">
        <v>2.3429925972359036</v>
      </c>
      <c r="CI16" s="308">
        <v>15.046670994895676</v>
      </c>
      <c r="CJ16" s="308">
        <v>18.030665950270144</v>
      </c>
      <c r="CK16" s="308">
        <v>4.0987269036745175</v>
      </c>
      <c r="CL16" s="309">
        <v>1.334480159465872</v>
      </c>
      <c r="CM16" s="310">
        <v>134004</v>
      </c>
      <c r="CN16" s="221">
        <v>0</v>
      </c>
      <c r="CO16" s="311">
        <v>42736</v>
      </c>
      <c r="CP16" s="308">
        <v>62.635121929864795</v>
      </c>
      <c r="CQ16" s="308">
        <v>2.853553539489099</v>
      </c>
      <c r="CR16" s="308">
        <v>2.9802401490925616</v>
      </c>
      <c r="CS16" s="308">
        <v>9.4336162867780402</v>
      </c>
      <c r="CT16" s="308">
        <v>40.220087095738599</v>
      </c>
      <c r="CU16" s="308">
        <v>5.833793688581661</v>
      </c>
      <c r="CV16" s="309">
        <v>1.0443960864410993</v>
      </c>
      <c r="CW16" s="310">
        <v>239851</v>
      </c>
      <c r="CX16" s="223">
        <v>0</v>
      </c>
      <c r="CY16" s="311">
        <v>42736</v>
      </c>
      <c r="CZ16" s="307">
        <v>0</v>
      </c>
      <c r="DA16" s="308">
        <v>0</v>
      </c>
      <c r="DB16" s="308">
        <v>0</v>
      </c>
      <c r="DC16" s="308">
        <v>0</v>
      </c>
      <c r="DD16" s="308">
        <v>0</v>
      </c>
      <c r="DE16" s="308">
        <v>0</v>
      </c>
      <c r="DF16" s="309" t="s">
        <v>15</v>
      </c>
      <c r="DG16" s="310">
        <v>0</v>
      </c>
      <c r="DH16" s="223">
        <v>0</v>
      </c>
      <c r="DI16" s="311">
        <v>42736</v>
      </c>
      <c r="DJ16" s="308">
        <v>0</v>
      </c>
      <c r="DK16" s="308">
        <v>0</v>
      </c>
      <c r="DL16" s="308">
        <v>0</v>
      </c>
      <c r="DM16" s="308">
        <v>0</v>
      </c>
      <c r="DN16" s="308">
        <v>0</v>
      </c>
      <c r="DO16" s="308">
        <v>0</v>
      </c>
      <c r="DP16" s="309" t="s">
        <v>15</v>
      </c>
      <c r="DQ16" s="310">
        <v>0</v>
      </c>
    </row>
    <row r="17" spans="1:121" ht="27" customHeight="1" x14ac:dyDescent="0.25">
      <c r="A17" s="294">
        <v>42767</v>
      </c>
      <c r="B17" s="295">
        <v>63.024717808672619</v>
      </c>
      <c r="C17" s="296">
        <v>2.609788977159881</v>
      </c>
      <c r="D17" s="296">
        <v>2.3454510095994703</v>
      </c>
      <c r="E17" s="296">
        <v>20.596367096987752</v>
      </c>
      <c r="F17" s="296">
        <v>20.328591525984773</v>
      </c>
      <c r="G17" s="296">
        <v>4.9552399867593513</v>
      </c>
      <c r="H17" s="297">
        <v>0.89871289599510906</v>
      </c>
      <c r="I17" s="298">
        <v>72504</v>
      </c>
      <c r="J17" s="231"/>
      <c r="K17" s="294">
        <v>42767</v>
      </c>
      <c r="L17" s="295">
        <v>62.939967605019234</v>
      </c>
      <c r="M17" s="296">
        <v>2.8229926351002925</v>
      </c>
      <c r="N17" s="296">
        <v>2.4134933689457747</v>
      </c>
      <c r="O17" s="296">
        <v>10.949999999999998</v>
      </c>
      <c r="P17" s="296">
        <v>31.100000000000005</v>
      </c>
      <c r="Q17" s="296">
        <v>5.2364860040460677</v>
      </c>
      <c r="R17" s="297">
        <v>0.85494143305125214</v>
      </c>
      <c r="S17" s="298">
        <v>226887</v>
      </c>
      <c r="U17" s="294">
        <v>42767</v>
      </c>
      <c r="V17" s="295">
        <v>63.520129366106083</v>
      </c>
      <c r="W17" s="296">
        <v>2.2343915362668132</v>
      </c>
      <c r="X17" s="296">
        <v>2.1693639795140798</v>
      </c>
      <c r="Y17" s="296">
        <v>17.571331939251095</v>
      </c>
      <c r="Z17" s="296">
        <v>18.575395098265073</v>
      </c>
      <c r="AA17" s="296">
        <v>4.403755515780893</v>
      </c>
      <c r="AB17" s="297">
        <v>0.97089697320399793</v>
      </c>
      <c r="AC17" s="298">
        <v>169287</v>
      </c>
      <c r="AD17" s="231"/>
      <c r="AE17" s="300">
        <v>42767</v>
      </c>
      <c r="AF17" s="295">
        <v>62.39685946644029</v>
      </c>
      <c r="AG17" s="296">
        <v>2.934444178527563</v>
      </c>
      <c r="AH17" s="296">
        <v>3.1707244780001442</v>
      </c>
      <c r="AI17" s="296">
        <v>10.269438082508488</v>
      </c>
      <c r="AJ17" s="296">
        <v>41.522832662018637</v>
      </c>
      <c r="AK17" s="296">
        <v>6.1051686565277077</v>
      </c>
      <c r="AL17" s="297">
        <v>1.0805196095402099</v>
      </c>
      <c r="AM17" s="298">
        <v>221456</v>
      </c>
      <c r="AO17" s="300">
        <v>42767</v>
      </c>
      <c r="AP17" s="295">
        <v>62.807565586880237</v>
      </c>
      <c r="AQ17" s="296">
        <v>2.7835598338545275</v>
      </c>
      <c r="AR17" s="296">
        <v>2.6436408775154572</v>
      </c>
      <c r="AS17" s="296">
        <v>19.992290229404883</v>
      </c>
      <c r="AT17" s="296">
        <v>22.727632307655583</v>
      </c>
      <c r="AU17" s="296">
        <v>5.4272007113699843</v>
      </c>
      <c r="AV17" s="297">
        <v>0.94973380681911979</v>
      </c>
      <c r="AW17" s="298">
        <v>83782</v>
      </c>
      <c r="AY17" s="300">
        <v>42767</v>
      </c>
      <c r="AZ17" s="295">
        <v>62.054921265811828</v>
      </c>
      <c r="BA17" s="296">
        <v>3.9807744541673893</v>
      </c>
      <c r="BB17" s="296">
        <v>2.4663386977993413</v>
      </c>
      <c r="BC17" s="296">
        <v>32.577598048780487</v>
      </c>
      <c r="BD17" s="296">
        <v>38.435832195121947</v>
      </c>
      <c r="BE17" s="296">
        <v>6.4471131519667306</v>
      </c>
      <c r="BF17" s="297">
        <v>0.61956253141078699</v>
      </c>
      <c r="BG17" s="298">
        <v>184672</v>
      </c>
      <c r="BK17" s="301">
        <v>42767</v>
      </c>
      <c r="BL17" s="302">
        <v>63.024717808672619</v>
      </c>
      <c r="BM17" s="303">
        <v>2.609788977159881</v>
      </c>
      <c r="BN17" s="303">
        <v>2.3454510095994703</v>
      </c>
      <c r="BO17" s="303">
        <v>20.596367096987752</v>
      </c>
      <c r="BP17" s="303">
        <v>20.328591525984773</v>
      </c>
      <c r="BQ17" s="303">
        <v>4.9552399867593513</v>
      </c>
      <c r="BR17" s="304">
        <v>0.89871289599510906</v>
      </c>
      <c r="BS17" s="305">
        <v>72504</v>
      </c>
      <c r="BT17" s="229">
        <v>0</v>
      </c>
      <c r="BU17" s="301">
        <v>42767</v>
      </c>
      <c r="BV17" s="302">
        <v>62.939967605019234</v>
      </c>
      <c r="BW17" s="303">
        <v>2.8229926351002925</v>
      </c>
      <c r="BX17" s="303">
        <v>2.4134933689457747</v>
      </c>
      <c r="BY17" s="303">
        <v>10.949999999999998</v>
      </c>
      <c r="BZ17" s="303">
        <v>31.100000000000005</v>
      </c>
      <c r="CA17" s="303">
        <v>5.2364860040460677</v>
      </c>
      <c r="CB17" s="304">
        <v>0.85494143305125214</v>
      </c>
      <c r="CC17" s="305">
        <v>226887</v>
      </c>
      <c r="CD17" s="215">
        <v>0</v>
      </c>
      <c r="CE17" s="306">
        <v>42767</v>
      </c>
      <c r="CF17" s="307">
        <v>63.520129366106083</v>
      </c>
      <c r="CG17" s="308">
        <v>2.2343915362668132</v>
      </c>
      <c r="CH17" s="308">
        <v>2.1693639795140798</v>
      </c>
      <c r="CI17" s="308">
        <v>17.571331939251095</v>
      </c>
      <c r="CJ17" s="308">
        <v>18.575395098265073</v>
      </c>
      <c r="CK17" s="308">
        <v>4.403755515780893</v>
      </c>
      <c r="CL17" s="309">
        <v>0.97089697320399793</v>
      </c>
      <c r="CM17" s="310">
        <v>169287</v>
      </c>
      <c r="CN17" s="221">
        <v>0</v>
      </c>
      <c r="CO17" s="311">
        <v>42767</v>
      </c>
      <c r="CP17" s="308">
        <v>62.39685946644029</v>
      </c>
      <c r="CQ17" s="308">
        <v>2.934444178527563</v>
      </c>
      <c r="CR17" s="308">
        <v>3.1707244780001442</v>
      </c>
      <c r="CS17" s="308">
        <v>10.269438082508488</v>
      </c>
      <c r="CT17" s="308">
        <v>41.522832662018637</v>
      </c>
      <c r="CU17" s="308">
        <v>6.1051686565277077</v>
      </c>
      <c r="CV17" s="309">
        <v>1.0805196095402099</v>
      </c>
      <c r="CW17" s="310">
        <v>221456</v>
      </c>
      <c r="CX17" s="223">
        <v>0</v>
      </c>
      <c r="CY17" s="311">
        <v>42767</v>
      </c>
      <c r="CZ17" s="307">
        <v>0</v>
      </c>
      <c r="DA17" s="308">
        <v>0</v>
      </c>
      <c r="DB17" s="308">
        <v>0</v>
      </c>
      <c r="DC17" s="308">
        <v>0</v>
      </c>
      <c r="DD17" s="308">
        <v>0</v>
      </c>
      <c r="DE17" s="308">
        <v>0</v>
      </c>
      <c r="DF17" s="309" t="s">
        <v>15</v>
      </c>
      <c r="DG17" s="310">
        <v>0</v>
      </c>
      <c r="DH17" s="223">
        <v>0</v>
      </c>
      <c r="DI17" s="311">
        <v>42767</v>
      </c>
      <c r="DJ17" s="308">
        <v>0</v>
      </c>
      <c r="DK17" s="308">
        <v>0</v>
      </c>
      <c r="DL17" s="308">
        <v>0</v>
      </c>
      <c r="DM17" s="308">
        <v>0</v>
      </c>
      <c r="DN17" s="308">
        <v>0</v>
      </c>
      <c r="DO17" s="308">
        <v>0</v>
      </c>
      <c r="DP17" s="309" t="s">
        <v>15</v>
      </c>
      <c r="DQ17" s="310">
        <v>0</v>
      </c>
    </row>
    <row r="18" spans="1:121" ht="27" customHeight="1" thickBot="1" x14ac:dyDescent="0.3">
      <c r="A18" s="294">
        <v>42795</v>
      </c>
      <c r="B18" s="312">
        <v>62.428185168386435</v>
      </c>
      <c r="C18" s="313">
        <v>2.4080581698605283</v>
      </c>
      <c r="D18" s="313">
        <v>2.0221334618437465</v>
      </c>
      <c r="E18" s="296">
        <v>19.775155913368863</v>
      </c>
      <c r="F18" s="296">
        <v>21.418471482027442</v>
      </c>
      <c r="G18" s="296">
        <v>4.4301916317042753</v>
      </c>
      <c r="H18" s="297">
        <v>0.83973613559379501</v>
      </c>
      <c r="I18" s="298">
        <v>88190</v>
      </c>
      <c r="J18" s="231"/>
      <c r="K18" s="294">
        <v>42795</v>
      </c>
      <c r="L18" s="312">
        <v>62.410103014877357</v>
      </c>
      <c r="M18" s="313">
        <v>2.9808703876270881</v>
      </c>
      <c r="N18" s="313">
        <v>2.654248923258089</v>
      </c>
      <c r="O18" s="296">
        <v>10.96</v>
      </c>
      <c r="P18" s="296">
        <v>30.51</v>
      </c>
      <c r="Q18" s="296">
        <v>5.6351193108851767</v>
      </c>
      <c r="R18" s="297">
        <v>0.89042748529935078</v>
      </c>
      <c r="S18" s="298">
        <v>215697</v>
      </c>
      <c r="U18" s="294">
        <v>42795</v>
      </c>
      <c r="V18" s="312">
        <v>63.323229317851947</v>
      </c>
      <c r="W18" s="313">
        <v>2.1873952517665503</v>
      </c>
      <c r="X18" s="313">
        <v>2.307395410676639</v>
      </c>
      <c r="Y18" s="296">
        <v>17.350526363183711</v>
      </c>
      <c r="Z18" s="296">
        <v>20.660605659317955</v>
      </c>
      <c r="AA18" s="296">
        <v>4.4947906624431893</v>
      </c>
      <c r="AB18" s="297">
        <v>1.0548598424601938</v>
      </c>
      <c r="AC18" s="298">
        <v>188786</v>
      </c>
      <c r="AD18" s="231"/>
      <c r="AE18" s="314">
        <v>42795</v>
      </c>
      <c r="AF18" s="312">
        <v>62.688053737916107</v>
      </c>
      <c r="AG18" s="313">
        <v>2.7570564482207458</v>
      </c>
      <c r="AH18" s="313">
        <v>2.8583948851686718</v>
      </c>
      <c r="AI18" s="296">
        <v>8.7512988979557509</v>
      </c>
      <c r="AJ18" s="296">
        <v>42.00312204417687</v>
      </c>
      <c r="AK18" s="296">
        <v>5.6154513333894176</v>
      </c>
      <c r="AL18" s="297">
        <v>1.0367560254391326</v>
      </c>
      <c r="AM18" s="298">
        <v>273401</v>
      </c>
      <c r="AO18" s="300">
        <v>42795</v>
      </c>
      <c r="AP18" s="312">
        <v>63.348564040889961</v>
      </c>
      <c r="AQ18" s="313">
        <v>2.4984507735199255</v>
      </c>
      <c r="AR18" s="313">
        <v>2.2002248947684908</v>
      </c>
      <c r="AS18" s="296">
        <v>17.202165637128957</v>
      </c>
      <c r="AT18" s="296">
        <v>25.871214344284699</v>
      </c>
      <c r="AU18" s="296">
        <v>4.6986756682884163</v>
      </c>
      <c r="AV18" s="297">
        <v>0.88063567955302113</v>
      </c>
      <c r="AW18" s="298">
        <v>91465</v>
      </c>
      <c r="AY18" s="300">
        <v>42795</v>
      </c>
      <c r="AZ18" s="312">
        <v>62.276338495575224</v>
      </c>
      <c r="BA18" s="313">
        <v>3.406834257758943</v>
      </c>
      <c r="BB18" s="313">
        <v>2.6093767917237938</v>
      </c>
      <c r="BC18" s="296">
        <v>5.84</v>
      </c>
      <c r="BD18" s="296">
        <v>36.32</v>
      </c>
      <c r="BE18" s="296">
        <v>6.0162110494827363</v>
      </c>
      <c r="BF18" s="297">
        <v>0.76592419657076993</v>
      </c>
      <c r="BG18" s="298">
        <v>199732</v>
      </c>
      <c r="BK18" s="301">
        <v>42795</v>
      </c>
      <c r="BL18" s="315">
        <v>62.428185168386435</v>
      </c>
      <c r="BM18" s="316">
        <v>2.4080581698605283</v>
      </c>
      <c r="BN18" s="316">
        <v>2.0221334618437465</v>
      </c>
      <c r="BO18" s="316">
        <v>19.775155913368863</v>
      </c>
      <c r="BP18" s="316">
        <v>21.418471482027442</v>
      </c>
      <c r="BQ18" s="303">
        <v>4.4301916317042753</v>
      </c>
      <c r="BR18" s="304">
        <v>0.83973613559379501</v>
      </c>
      <c r="BS18" s="305">
        <v>88190</v>
      </c>
      <c r="BT18" s="229">
        <v>0</v>
      </c>
      <c r="BU18" s="301">
        <v>42795</v>
      </c>
      <c r="BV18" s="315">
        <v>62.410103014877357</v>
      </c>
      <c r="BW18" s="316">
        <v>2.9808703876270881</v>
      </c>
      <c r="BX18" s="316">
        <v>2.654248923258089</v>
      </c>
      <c r="BY18" s="316">
        <v>10.96</v>
      </c>
      <c r="BZ18" s="316">
        <v>30.51</v>
      </c>
      <c r="CA18" s="303">
        <v>5.6351193108851767</v>
      </c>
      <c r="CB18" s="304">
        <v>0.89042748529935078</v>
      </c>
      <c r="CC18" s="305">
        <v>215697</v>
      </c>
      <c r="CD18" s="215">
        <v>0</v>
      </c>
      <c r="CE18" s="306">
        <v>42795</v>
      </c>
      <c r="CF18" s="317">
        <v>63.323229317851947</v>
      </c>
      <c r="CG18" s="318">
        <v>2.1873952517665503</v>
      </c>
      <c r="CH18" s="318">
        <v>2.307395410676639</v>
      </c>
      <c r="CI18" s="318">
        <v>17.350526363183711</v>
      </c>
      <c r="CJ18" s="318">
        <v>20.660605659317955</v>
      </c>
      <c r="CK18" s="308">
        <v>4.4947906624431893</v>
      </c>
      <c r="CL18" s="309">
        <v>1.0548598424601938</v>
      </c>
      <c r="CM18" s="310">
        <v>188786</v>
      </c>
      <c r="CN18" s="221">
        <v>0</v>
      </c>
      <c r="CO18" s="319">
        <v>42795</v>
      </c>
      <c r="CP18" s="318">
        <v>62.688053737916107</v>
      </c>
      <c r="CQ18" s="318">
        <v>2.7570564482207458</v>
      </c>
      <c r="CR18" s="318">
        <v>2.8583948851686718</v>
      </c>
      <c r="CS18" s="318">
        <v>8.7512988979557509</v>
      </c>
      <c r="CT18" s="318">
        <v>42.00312204417687</v>
      </c>
      <c r="CU18" s="308">
        <v>5.6154513333894176</v>
      </c>
      <c r="CV18" s="309">
        <v>1.0367560254391326</v>
      </c>
      <c r="CW18" s="310">
        <v>273401</v>
      </c>
      <c r="CX18" s="223">
        <v>0</v>
      </c>
      <c r="CY18" s="311">
        <v>42795</v>
      </c>
      <c r="CZ18" s="317">
        <v>0</v>
      </c>
      <c r="DA18" s="318">
        <v>0</v>
      </c>
      <c r="DB18" s="318">
        <v>0</v>
      </c>
      <c r="DC18" s="318">
        <v>0</v>
      </c>
      <c r="DD18" s="318">
        <v>0</v>
      </c>
      <c r="DE18" s="308">
        <v>0</v>
      </c>
      <c r="DF18" s="309" t="s">
        <v>15</v>
      </c>
      <c r="DG18" s="310">
        <v>0</v>
      </c>
      <c r="DH18" s="223">
        <v>0</v>
      </c>
      <c r="DI18" s="311">
        <v>42795</v>
      </c>
      <c r="DJ18" s="318">
        <v>0</v>
      </c>
      <c r="DK18" s="318">
        <v>0</v>
      </c>
      <c r="DL18" s="318">
        <v>0</v>
      </c>
      <c r="DM18" s="318">
        <v>0</v>
      </c>
      <c r="DN18" s="318">
        <v>0</v>
      </c>
      <c r="DO18" s="308">
        <v>0</v>
      </c>
      <c r="DP18" s="309" t="s">
        <v>15</v>
      </c>
      <c r="DQ18" s="310">
        <v>0</v>
      </c>
    </row>
    <row r="19" spans="1:121" ht="27" customHeight="1" thickBot="1" x14ac:dyDescent="0.3">
      <c r="A19" s="320" t="s">
        <v>17</v>
      </c>
      <c r="B19" s="321">
        <v>63.187850284724767</v>
      </c>
      <c r="C19" s="321">
        <v>2.6708555600056116</v>
      </c>
      <c r="D19" s="321">
        <v>1.882285978326669</v>
      </c>
      <c r="E19" s="321">
        <v>20.355201305212436</v>
      </c>
      <c r="F19" s="321">
        <v>19.850130287606017</v>
      </c>
      <c r="G19" s="322">
        <v>4.5531415383322802</v>
      </c>
      <c r="H19" s="323">
        <v>0.70475019559751639</v>
      </c>
      <c r="I19" s="324">
        <v>1337421</v>
      </c>
      <c r="J19" s="231"/>
      <c r="K19" s="320" t="s">
        <v>17</v>
      </c>
      <c r="L19" s="321">
        <v>62.590468148142136</v>
      </c>
      <c r="M19" s="321">
        <v>3.1243199658790433</v>
      </c>
      <c r="N19" s="321">
        <v>2.434593705915173</v>
      </c>
      <c r="O19" s="321">
        <v>14.184210107912076</v>
      </c>
      <c r="P19" s="321">
        <v>32.341223723289119</v>
      </c>
      <c r="Q19" s="322">
        <v>5.5589136717942162</v>
      </c>
      <c r="R19" s="323">
        <v>0.77923955692873081</v>
      </c>
      <c r="S19" s="324">
        <v>2512640</v>
      </c>
      <c r="U19" s="320" t="s">
        <v>17</v>
      </c>
      <c r="V19" s="321">
        <v>63.478825196766607</v>
      </c>
      <c r="W19" s="321">
        <v>2.1445458682138101</v>
      </c>
      <c r="X19" s="321">
        <v>2.1913169426569667</v>
      </c>
      <c r="Y19" s="321">
        <v>15.47821177439848</v>
      </c>
      <c r="Z19" s="321">
        <v>20.253711405369948</v>
      </c>
      <c r="AA19" s="322">
        <v>4.3358628108707773</v>
      </c>
      <c r="AB19" s="323">
        <v>1.0218093141006641</v>
      </c>
      <c r="AC19" s="324">
        <v>2001328</v>
      </c>
      <c r="AD19" s="299"/>
      <c r="AE19" s="325" t="s">
        <v>17</v>
      </c>
      <c r="AF19" s="321">
        <v>62.641726375675269</v>
      </c>
      <c r="AG19" s="321">
        <v>2.8400097751177182</v>
      </c>
      <c r="AH19" s="321">
        <v>2.9040698293319025</v>
      </c>
      <c r="AI19" s="321">
        <v>7.9177787735052254</v>
      </c>
      <c r="AJ19" s="321">
        <v>40.356543938749297</v>
      </c>
      <c r="AK19" s="322">
        <v>5.7440796044496203</v>
      </c>
      <c r="AL19" s="323">
        <v>1.0225562794802454</v>
      </c>
      <c r="AM19" s="324">
        <v>3115052</v>
      </c>
      <c r="AO19" s="326" t="s">
        <v>17</v>
      </c>
      <c r="AP19" s="321">
        <v>62.981802729926905</v>
      </c>
      <c r="AQ19" s="321">
        <v>2.9241042449255086</v>
      </c>
      <c r="AR19" s="321">
        <v>2.2305616411407176</v>
      </c>
      <c r="AS19" s="321">
        <v>19.284737945098318</v>
      </c>
      <c r="AT19" s="321">
        <v>21.46928259207197</v>
      </c>
      <c r="AU19" s="322">
        <v>5.1546658860662262</v>
      </c>
      <c r="AV19" s="323">
        <v>0.76281878288424054</v>
      </c>
      <c r="AW19" s="324">
        <v>952111</v>
      </c>
      <c r="AY19" s="326" t="s">
        <v>17</v>
      </c>
      <c r="AZ19" s="321">
        <v>62.206772909361185</v>
      </c>
      <c r="BA19" s="321">
        <v>3.8212077236106565</v>
      </c>
      <c r="BB19" s="321">
        <v>2.5020876472388096</v>
      </c>
      <c r="BC19" s="321">
        <v>8.6692560337093649</v>
      </c>
      <c r="BD19" s="321">
        <v>38.421666764044161</v>
      </c>
      <c r="BE19" s="322">
        <v>6.3232953708494666</v>
      </c>
      <c r="BF19" s="323">
        <v>0.65478974926665034</v>
      </c>
      <c r="BG19" s="324">
        <v>2353044</v>
      </c>
      <c r="BI19" s="327"/>
      <c r="BJ19" s="328"/>
      <c r="BK19" s="329" t="s">
        <v>17</v>
      </c>
      <c r="BL19" s="330">
        <v>63.187850284724767</v>
      </c>
      <c r="BM19" s="330">
        <v>2.6708555600056116</v>
      </c>
      <c r="BN19" s="330">
        <v>1.882285978326669</v>
      </c>
      <c r="BO19" s="330">
        <v>20.355201305212436</v>
      </c>
      <c r="BP19" s="330">
        <v>19.850130287606017</v>
      </c>
      <c r="BQ19" s="331">
        <v>4.5531415383322802</v>
      </c>
      <c r="BR19" s="332">
        <v>0.70475019559751639</v>
      </c>
      <c r="BS19" s="333">
        <v>1337421</v>
      </c>
      <c r="BT19" s="229">
        <v>0</v>
      </c>
      <c r="BU19" s="329" t="s">
        <v>17</v>
      </c>
      <c r="BV19" s="330">
        <v>62.590468148142136</v>
      </c>
      <c r="BW19" s="330">
        <v>3.1243199658790433</v>
      </c>
      <c r="BX19" s="330">
        <v>2.434593705915173</v>
      </c>
      <c r="BY19" s="330">
        <v>14.184210107912076</v>
      </c>
      <c r="BZ19" s="330">
        <v>32.341223723289119</v>
      </c>
      <c r="CA19" s="331">
        <v>5.5589136717942162</v>
      </c>
      <c r="CB19" s="332">
        <v>0.77923955692873081</v>
      </c>
      <c r="CC19" s="333">
        <v>2512640</v>
      </c>
      <c r="CD19" s="215">
        <v>0</v>
      </c>
      <c r="CE19" s="334" t="s">
        <v>17</v>
      </c>
      <c r="CF19" s="335">
        <v>63.478825196766607</v>
      </c>
      <c r="CG19" s="335">
        <v>2.1445458682138101</v>
      </c>
      <c r="CH19" s="335">
        <v>2.1913169426569667</v>
      </c>
      <c r="CI19" s="335">
        <v>15.47821177439848</v>
      </c>
      <c r="CJ19" s="335">
        <v>20.253711405369948</v>
      </c>
      <c r="CK19" s="336">
        <v>4.3358628108707773</v>
      </c>
      <c r="CL19" s="337">
        <v>1.0218093141006641</v>
      </c>
      <c r="CM19" s="338">
        <v>2001328</v>
      </c>
      <c r="CN19" s="223">
        <v>0</v>
      </c>
      <c r="CO19" s="339" t="s">
        <v>17</v>
      </c>
      <c r="CP19" s="340">
        <v>62.641726375675269</v>
      </c>
      <c r="CQ19" s="340">
        <v>2.8400097751177182</v>
      </c>
      <c r="CR19" s="340">
        <v>2.9040698293319025</v>
      </c>
      <c r="CS19" s="340">
        <v>7.9177787735052254</v>
      </c>
      <c r="CT19" s="340">
        <v>40.356543938749297</v>
      </c>
      <c r="CU19" s="340">
        <v>5.7440796044496203</v>
      </c>
      <c r="CV19" s="341">
        <v>1.0225562794802454</v>
      </c>
      <c r="CW19" s="342">
        <v>3115052</v>
      </c>
      <c r="CX19" s="223">
        <v>0</v>
      </c>
      <c r="CY19" s="343" t="s">
        <v>17</v>
      </c>
      <c r="CZ19" s="335" t="e">
        <v>#DIV/0!</v>
      </c>
      <c r="DA19" s="335" t="e">
        <v>#DIV/0!</v>
      </c>
      <c r="DB19" s="335" t="e">
        <v>#DIV/0!</v>
      </c>
      <c r="DC19" s="335" t="e">
        <v>#DIV/0!</v>
      </c>
      <c r="DD19" s="335" t="e">
        <v>#DIV/0!</v>
      </c>
      <c r="DE19" s="336" t="e">
        <v>#DIV/0!</v>
      </c>
      <c r="DF19" s="337" t="e">
        <v>#DIV/0!</v>
      </c>
      <c r="DG19" s="338">
        <v>0</v>
      </c>
      <c r="DH19" s="223">
        <v>0</v>
      </c>
      <c r="DI19" s="343" t="s">
        <v>17</v>
      </c>
      <c r="DJ19" s="340" t="e">
        <v>#DIV/0!</v>
      </c>
      <c r="DK19" s="340" t="e">
        <v>#DIV/0!</v>
      </c>
      <c r="DL19" s="340" t="e">
        <v>#DIV/0!</v>
      </c>
      <c r="DM19" s="340" t="e">
        <v>#DIV/0!</v>
      </c>
      <c r="DN19" s="340" t="e">
        <v>#DIV/0!</v>
      </c>
      <c r="DO19" s="340" t="e">
        <v>#DIV/0!</v>
      </c>
      <c r="DP19" s="341" t="e">
        <v>#DIV/0!</v>
      </c>
      <c r="DQ19" s="342">
        <v>0</v>
      </c>
    </row>
    <row r="20" spans="1:121" s="276" customFormat="1" ht="27" hidden="1" customHeight="1" x14ac:dyDescent="0.25">
      <c r="A20" s="344"/>
      <c r="B20" s="344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U20" s="215"/>
      <c r="V20" s="215"/>
      <c r="W20" s="215"/>
      <c r="X20" s="215"/>
      <c r="Y20" s="215"/>
      <c r="Z20" s="215"/>
      <c r="AA20" s="215"/>
      <c r="AB20" s="231"/>
      <c r="AC20" s="231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344"/>
      <c r="AO20" s="344"/>
      <c r="AP20" s="344"/>
      <c r="AQ20" s="344"/>
      <c r="AR20" s="344"/>
      <c r="AS20" s="344"/>
      <c r="AT20" s="344"/>
      <c r="AU20" s="344"/>
      <c r="AV20" s="344"/>
      <c r="AW20" s="344"/>
      <c r="AX20" s="344"/>
      <c r="AY20" s="344"/>
      <c r="AZ20" s="344"/>
      <c r="BA20" s="344"/>
      <c r="BB20" s="344"/>
      <c r="BC20" s="344"/>
      <c r="BD20" s="344"/>
      <c r="BE20" s="344"/>
      <c r="BF20" s="344"/>
      <c r="BG20" s="344"/>
      <c r="BI20" s="278"/>
      <c r="BK20" s="345">
        <v>0</v>
      </c>
      <c r="BL20" s="346">
        <v>0</v>
      </c>
      <c r="BM20" s="346">
        <v>0</v>
      </c>
      <c r="BN20" s="346">
        <v>0</v>
      </c>
      <c r="BO20" s="346">
        <v>0</v>
      </c>
      <c r="BP20" s="346">
        <v>0</v>
      </c>
      <c r="BQ20" s="346">
        <v>0</v>
      </c>
      <c r="BR20" s="346">
        <v>0</v>
      </c>
      <c r="BS20" s="346">
        <v>0</v>
      </c>
      <c r="BT20" s="346">
        <v>0</v>
      </c>
      <c r="BU20" s="345">
        <v>0</v>
      </c>
      <c r="BV20" s="346">
        <v>0</v>
      </c>
      <c r="BW20" s="346">
        <v>0</v>
      </c>
      <c r="BX20" s="346">
        <v>0</v>
      </c>
      <c r="BY20" s="346">
        <v>0</v>
      </c>
      <c r="BZ20" s="346">
        <v>0</v>
      </c>
      <c r="CA20" s="346">
        <v>0</v>
      </c>
      <c r="CB20" s="346">
        <v>0</v>
      </c>
      <c r="CC20" s="346">
        <v>0</v>
      </c>
      <c r="CD20" s="276">
        <v>0</v>
      </c>
      <c r="CE20" s="347">
        <v>0</v>
      </c>
      <c r="CF20" s="223">
        <v>0</v>
      </c>
      <c r="CG20" s="223">
        <v>0</v>
      </c>
      <c r="CH20" s="223">
        <v>0</v>
      </c>
      <c r="CI20" s="223">
        <v>0</v>
      </c>
      <c r="CJ20" s="223">
        <v>0</v>
      </c>
      <c r="CK20" s="223">
        <v>0</v>
      </c>
      <c r="CL20" s="221">
        <v>0</v>
      </c>
      <c r="CM20" s="221">
        <v>0</v>
      </c>
      <c r="CN20" s="223">
        <v>0</v>
      </c>
      <c r="CO20" s="347">
        <v>0</v>
      </c>
      <c r="CP20" s="223">
        <v>0</v>
      </c>
      <c r="CQ20" s="223">
        <v>0</v>
      </c>
      <c r="CR20" s="223">
        <v>0</v>
      </c>
      <c r="CS20" s="223">
        <v>0</v>
      </c>
      <c r="CT20" s="223">
        <v>0</v>
      </c>
      <c r="CU20" s="223">
        <v>0</v>
      </c>
      <c r="CV20" s="223">
        <v>0</v>
      </c>
      <c r="CW20" s="223">
        <v>0</v>
      </c>
      <c r="CX20" s="348">
        <v>0</v>
      </c>
      <c r="CY20" s="349">
        <v>0</v>
      </c>
      <c r="CZ20" s="348">
        <v>0</v>
      </c>
      <c r="DA20" s="348">
        <v>0</v>
      </c>
      <c r="DB20" s="348">
        <v>0</v>
      </c>
      <c r="DC20" s="348">
        <v>0</v>
      </c>
      <c r="DD20" s="348">
        <v>0</v>
      </c>
      <c r="DE20" s="348">
        <v>0</v>
      </c>
      <c r="DF20" s="348">
        <v>0</v>
      </c>
      <c r="DG20" s="348">
        <v>0</v>
      </c>
      <c r="DH20" s="348">
        <v>0</v>
      </c>
      <c r="DI20" s="349">
        <v>0</v>
      </c>
      <c r="DJ20" s="348">
        <v>0</v>
      </c>
      <c r="DK20" s="348">
        <v>0</v>
      </c>
      <c r="DL20" s="348">
        <v>0</v>
      </c>
      <c r="DM20" s="348">
        <v>0</v>
      </c>
      <c r="DN20" s="348">
        <v>0</v>
      </c>
      <c r="DO20" s="348">
        <v>0</v>
      </c>
      <c r="DP20" s="348">
        <v>0</v>
      </c>
      <c r="DQ20" s="348">
        <v>0</v>
      </c>
    </row>
    <row r="21" spans="1:121" s="351" customFormat="1" ht="27" hidden="1" customHeight="1" x14ac:dyDescent="0.25">
      <c r="A21" s="350"/>
      <c r="B21" s="295">
        <v>63.205287671380944</v>
      </c>
      <c r="C21" s="295">
        <v>2.61806629548443</v>
      </c>
      <c r="D21" s="295">
        <v>1.9344595916583598</v>
      </c>
      <c r="E21" s="295">
        <v>20.198433714939146</v>
      </c>
      <c r="F21" s="295">
        <v>20.0162709774457</v>
      </c>
      <c r="G21" s="296">
        <v>4.5525258871427896</v>
      </c>
      <c r="H21" s="297">
        <v>0.73888869620867259</v>
      </c>
      <c r="I21" s="298"/>
      <c r="J21" s="256"/>
      <c r="K21" s="350"/>
      <c r="L21" s="295">
        <v>62.530486585224125</v>
      </c>
      <c r="M21" s="295">
        <v>3.1525731763961931</v>
      </c>
      <c r="N21" s="295">
        <v>2.4840275006525134</v>
      </c>
      <c r="O21" s="295">
        <v>6.3812880673589509</v>
      </c>
      <c r="P21" s="295">
        <v>14.665074899149012</v>
      </c>
      <c r="Q21" s="296">
        <v>5.6366006770487065</v>
      </c>
      <c r="R21" s="297">
        <v>0.78793650826277872</v>
      </c>
      <c r="S21" s="298"/>
      <c r="V21" s="295">
        <v>63.527083666696456</v>
      </c>
      <c r="W21" s="295">
        <v>2.1191405465839028</v>
      </c>
      <c r="X21" s="295">
        <v>2.1738792349238478</v>
      </c>
      <c r="Y21" s="295">
        <v>15.417559054627219</v>
      </c>
      <c r="Z21" s="295">
        <v>20.240034423855018</v>
      </c>
      <c r="AA21" s="296">
        <v>4.2930197815077502</v>
      </c>
      <c r="AB21" s="297">
        <v>1.0258306078038029</v>
      </c>
      <c r="AC21" s="298"/>
      <c r="AF21" s="295">
        <v>62.627425304617717</v>
      </c>
      <c r="AG21" s="295">
        <v>2.8431454210074181</v>
      </c>
      <c r="AH21" s="295">
        <v>2.9249557792293674</v>
      </c>
      <c r="AI21" s="295">
        <v>7.7925984060619209</v>
      </c>
      <c r="AJ21" s="295">
        <v>39.068081576166307</v>
      </c>
      <c r="AK21" s="296">
        <v>5.7681012002367851</v>
      </c>
      <c r="AL21" s="297">
        <v>1.0287745950725804</v>
      </c>
      <c r="AN21" s="256"/>
      <c r="AO21" s="256"/>
      <c r="AP21" s="295">
        <v>62.953628457921241</v>
      </c>
      <c r="AQ21" s="295">
        <v>2.9327424708493579</v>
      </c>
      <c r="AR21" s="295">
        <v>2.2563510174042047</v>
      </c>
      <c r="AS21" s="295">
        <v>19.295790496049975</v>
      </c>
      <c r="AT21" s="295">
        <v>21.120065285595402</v>
      </c>
      <c r="AU21" s="296">
        <v>5.1890934882535626</v>
      </c>
      <c r="AV21" s="297">
        <v>0.76936554771914156</v>
      </c>
      <c r="AW21" s="256"/>
      <c r="AX21" s="256"/>
      <c r="AY21" s="256"/>
      <c r="AZ21" s="295">
        <v>62.16621178730253</v>
      </c>
      <c r="BA21" s="295">
        <v>3.8737954915107675</v>
      </c>
      <c r="BB21" s="295">
        <v>2.5126642687044485</v>
      </c>
      <c r="BC21" s="295">
        <v>5.3415585624922794</v>
      </c>
      <c r="BD21" s="295">
        <v>23.944965939271455</v>
      </c>
      <c r="BE21" s="296">
        <v>6.3864597602152156</v>
      </c>
      <c r="BF21" s="297">
        <v>0.64863110977614302</v>
      </c>
      <c r="BG21" s="256"/>
      <c r="BI21" s="352"/>
      <c r="BK21" s="353">
        <v>0</v>
      </c>
      <c r="BL21" s="354">
        <v>63.205287671380944</v>
      </c>
      <c r="BM21" s="354">
        <v>2.61806629548443</v>
      </c>
      <c r="BN21" s="354">
        <v>1.9344595916583598</v>
      </c>
      <c r="BO21" s="354">
        <v>20.198433714939146</v>
      </c>
      <c r="BP21" s="354">
        <v>20.0162709774457</v>
      </c>
      <c r="BQ21" s="354">
        <v>4.5525258871427896</v>
      </c>
      <c r="BR21" s="354">
        <v>0.73888869620867259</v>
      </c>
      <c r="BS21" s="354">
        <v>0</v>
      </c>
      <c r="BT21" s="354">
        <v>0</v>
      </c>
      <c r="BU21" s="353">
        <v>0</v>
      </c>
      <c r="BV21" s="354">
        <v>62.530486585224125</v>
      </c>
      <c r="BW21" s="354">
        <v>3.1525731763961931</v>
      </c>
      <c r="BX21" s="354">
        <v>2.4840275006525134</v>
      </c>
      <c r="BY21" s="354">
        <v>6.3812880673589509</v>
      </c>
      <c r="BZ21" s="354">
        <v>14.665074899149012</v>
      </c>
      <c r="CA21" s="354">
        <v>5.6366006770487065</v>
      </c>
      <c r="CB21" s="354">
        <v>0.78793650826277872</v>
      </c>
      <c r="CC21" s="354">
        <v>0</v>
      </c>
      <c r="CD21" s="351">
        <v>0</v>
      </c>
      <c r="CE21" s="355">
        <v>0</v>
      </c>
      <c r="CF21" s="356">
        <v>63.527083666696456</v>
      </c>
      <c r="CG21" s="356">
        <v>2.1191405465839028</v>
      </c>
      <c r="CH21" s="356">
        <v>2.1738792349238478</v>
      </c>
      <c r="CI21" s="356">
        <v>15.417559054627219</v>
      </c>
      <c r="CJ21" s="356">
        <v>20.240034423855018</v>
      </c>
      <c r="CK21" s="356">
        <v>4.2930197815077502</v>
      </c>
      <c r="CL21" s="356">
        <v>1.0258306078038029</v>
      </c>
      <c r="CM21" s="356">
        <v>0</v>
      </c>
      <c r="CN21" s="356">
        <v>0</v>
      </c>
      <c r="CO21" s="355">
        <v>0</v>
      </c>
      <c r="CP21" s="356">
        <v>62.627425304617717</v>
      </c>
      <c r="CQ21" s="356">
        <v>2.8431454210074181</v>
      </c>
      <c r="CR21" s="356">
        <v>2.9249557792293674</v>
      </c>
      <c r="CS21" s="356">
        <v>7.7925984060619209</v>
      </c>
      <c r="CT21" s="356">
        <v>39.068081576166307</v>
      </c>
      <c r="CU21" s="356">
        <v>5.7681012002367851</v>
      </c>
      <c r="CV21" s="356">
        <v>1.0287745950725804</v>
      </c>
      <c r="CW21" s="356">
        <v>0</v>
      </c>
      <c r="CX21" s="357">
        <v>0</v>
      </c>
      <c r="CY21" s="358">
        <v>0</v>
      </c>
      <c r="CZ21" s="357">
        <v>62.953628457921241</v>
      </c>
      <c r="DA21" s="357">
        <v>2.9327424708493579</v>
      </c>
      <c r="DB21" s="357">
        <v>2.2563510174042047</v>
      </c>
      <c r="DC21" s="357">
        <v>19.295790496049975</v>
      </c>
      <c r="DD21" s="357">
        <v>21.120065285595402</v>
      </c>
      <c r="DE21" s="357">
        <v>5.1890934882535626</v>
      </c>
      <c r="DF21" s="357">
        <v>0.76936554771914156</v>
      </c>
      <c r="DG21" s="357">
        <v>0</v>
      </c>
      <c r="DH21" s="357">
        <v>0</v>
      </c>
      <c r="DI21" s="358">
        <v>0</v>
      </c>
      <c r="DJ21" s="357">
        <v>62.16621178730253</v>
      </c>
      <c r="DK21" s="357">
        <v>3.8737954915107675</v>
      </c>
      <c r="DL21" s="357">
        <v>2.5126642687044485</v>
      </c>
      <c r="DM21" s="357">
        <v>5.3415585624922794</v>
      </c>
      <c r="DN21" s="357">
        <v>23.944965939271455</v>
      </c>
      <c r="DO21" s="357">
        <v>6.3864597602152156</v>
      </c>
      <c r="DP21" s="357">
        <v>0.64863110977614302</v>
      </c>
      <c r="DQ21" s="357">
        <v>0</v>
      </c>
    </row>
    <row r="22" spans="1:121" s="351" customFormat="1" ht="27" customHeight="1" x14ac:dyDescent="0.25">
      <c r="A22" s="359"/>
      <c r="B22" s="344"/>
      <c r="C22" s="344"/>
      <c r="D22" s="344"/>
      <c r="E22" s="344"/>
      <c r="F22" s="344"/>
      <c r="G22" s="344"/>
      <c r="H22" s="344"/>
      <c r="I22" s="360"/>
      <c r="J22" s="256"/>
      <c r="K22" s="359"/>
      <c r="L22" s="344"/>
      <c r="M22" s="344"/>
      <c r="N22" s="344"/>
      <c r="O22" s="344"/>
      <c r="P22" s="344"/>
      <c r="Q22" s="344"/>
      <c r="R22" s="344"/>
      <c r="S22" s="360"/>
      <c r="U22" s="361"/>
      <c r="V22" s="362"/>
      <c r="W22" s="362"/>
      <c r="X22" s="362"/>
      <c r="Y22" s="362"/>
      <c r="Z22" s="362"/>
      <c r="AA22" s="362"/>
      <c r="AB22" s="362"/>
      <c r="AC22" s="362"/>
      <c r="AE22" s="361"/>
      <c r="AF22" s="362"/>
      <c r="AG22" s="362"/>
      <c r="AH22" s="362"/>
      <c r="AI22" s="362"/>
      <c r="AJ22" s="362"/>
      <c r="AK22" s="362"/>
      <c r="AL22" s="362"/>
      <c r="AM22" s="362"/>
      <c r="AY22" s="361"/>
      <c r="AZ22" s="362"/>
      <c r="BA22" s="362"/>
      <c r="BB22" s="362"/>
      <c r="BC22" s="362"/>
      <c r="BD22" s="362"/>
      <c r="BE22" s="362"/>
      <c r="BF22" s="362"/>
      <c r="BI22" s="352"/>
      <c r="BK22" s="363">
        <v>0</v>
      </c>
      <c r="BL22" s="346">
        <v>0</v>
      </c>
      <c r="BM22" s="346">
        <v>0</v>
      </c>
      <c r="BN22" s="346">
        <v>0</v>
      </c>
      <c r="BO22" s="346">
        <v>0</v>
      </c>
      <c r="BP22" s="346">
        <v>0</v>
      </c>
      <c r="BQ22" s="346">
        <v>0</v>
      </c>
      <c r="BR22" s="346">
        <v>0</v>
      </c>
      <c r="BS22" s="364">
        <v>0</v>
      </c>
      <c r="BT22" s="354">
        <v>0</v>
      </c>
      <c r="BU22" s="363">
        <v>0</v>
      </c>
      <c r="BV22" s="346">
        <v>0</v>
      </c>
      <c r="BW22" s="346">
        <v>0</v>
      </c>
      <c r="BX22" s="346">
        <v>0</v>
      </c>
      <c r="BY22" s="346">
        <v>0</v>
      </c>
      <c r="BZ22" s="346">
        <v>0</v>
      </c>
      <c r="CA22" s="346">
        <v>0</v>
      </c>
      <c r="CB22" s="346">
        <v>0</v>
      </c>
      <c r="CC22" s="364">
        <v>0</v>
      </c>
      <c r="CD22" s="351">
        <v>0</v>
      </c>
      <c r="CE22" s="365">
        <v>0</v>
      </c>
      <c r="CF22" s="356">
        <v>0</v>
      </c>
      <c r="CG22" s="356">
        <v>0</v>
      </c>
      <c r="CH22" s="356">
        <v>0</v>
      </c>
      <c r="CI22" s="356">
        <v>0</v>
      </c>
      <c r="CJ22" s="356">
        <v>0</v>
      </c>
      <c r="CK22" s="356">
        <v>0</v>
      </c>
      <c r="CL22" s="356">
        <v>0</v>
      </c>
      <c r="CM22" s="356">
        <v>0</v>
      </c>
      <c r="CN22" s="356">
        <v>0</v>
      </c>
      <c r="CO22" s="365">
        <v>0</v>
      </c>
      <c r="CP22" s="356">
        <v>0</v>
      </c>
      <c r="CQ22" s="356">
        <v>0</v>
      </c>
      <c r="CR22" s="356">
        <v>0</v>
      </c>
      <c r="CS22" s="356">
        <v>0</v>
      </c>
      <c r="CT22" s="356">
        <v>0</v>
      </c>
      <c r="CU22" s="356">
        <v>0</v>
      </c>
      <c r="CV22" s="356">
        <v>0</v>
      </c>
      <c r="CW22" s="356">
        <v>0</v>
      </c>
      <c r="CX22" s="356">
        <v>0</v>
      </c>
      <c r="CY22" s="355">
        <v>0</v>
      </c>
      <c r="CZ22" s="356">
        <v>0</v>
      </c>
      <c r="DA22" s="356">
        <v>0</v>
      </c>
      <c r="DB22" s="356">
        <v>0</v>
      </c>
      <c r="DC22" s="356">
        <v>0</v>
      </c>
      <c r="DD22" s="356">
        <v>0</v>
      </c>
      <c r="DE22" s="356">
        <v>0</v>
      </c>
      <c r="DF22" s="356">
        <v>0</v>
      </c>
      <c r="DG22" s="356">
        <v>0</v>
      </c>
      <c r="DH22" s="356">
        <v>0</v>
      </c>
      <c r="DI22" s="365">
        <v>0</v>
      </c>
      <c r="DJ22" s="356">
        <v>0</v>
      </c>
      <c r="DK22" s="356">
        <v>0</v>
      </c>
      <c r="DL22" s="356">
        <v>0</v>
      </c>
      <c r="DM22" s="356">
        <v>0</v>
      </c>
      <c r="DN22" s="356">
        <v>0</v>
      </c>
      <c r="DO22" s="356">
        <v>0</v>
      </c>
      <c r="DP22" s="356">
        <v>0</v>
      </c>
      <c r="DQ22" s="356">
        <v>0</v>
      </c>
    </row>
    <row r="23" spans="1:121" s="223" customFormat="1" ht="27" customHeight="1" x14ac:dyDescent="0.35">
      <c r="A23" s="366" t="s">
        <v>18</v>
      </c>
      <c r="B23" s="218"/>
      <c r="C23" s="218"/>
      <c r="D23" s="219" t="s">
        <v>1</v>
      </c>
      <c r="E23" s="220"/>
      <c r="F23" s="221"/>
      <c r="G23" s="222"/>
      <c r="H23" s="222"/>
      <c r="I23" s="222"/>
      <c r="J23" s="357"/>
      <c r="K23" s="366" t="s">
        <v>18</v>
      </c>
      <c r="L23" s="218"/>
      <c r="M23" s="218"/>
      <c r="N23" s="219" t="s">
        <v>2</v>
      </c>
      <c r="O23" s="220"/>
      <c r="P23" s="221"/>
      <c r="Q23" s="367"/>
      <c r="R23" s="367"/>
      <c r="S23" s="367"/>
      <c r="U23" s="219" t="s">
        <v>5</v>
      </c>
      <c r="V23" s="221"/>
      <c r="W23" s="221"/>
      <c r="X23" s="219" t="s">
        <v>1</v>
      </c>
      <c r="Y23" s="221"/>
      <c r="Z23" s="221"/>
      <c r="AA23" s="222"/>
      <c r="AB23" s="222"/>
      <c r="AC23" s="222"/>
      <c r="AE23" s="219" t="s">
        <v>5</v>
      </c>
      <c r="AF23" s="221"/>
      <c r="AG23" s="221"/>
      <c r="AH23" s="219" t="s">
        <v>2</v>
      </c>
      <c r="AI23" s="221"/>
      <c r="AJ23" s="221"/>
      <c r="AK23" s="222"/>
      <c r="AL23" s="222"/>
      <c r="AM23" s="222"/>
      <c r="AO23" s="219" t="s">
        <v>19</v>
      </c>
      <c r="AP23" s="221"/>
      <c r="AQ23" s="221"/>
      <c r="AR23" s="219" t="s">
        <v>1</v>
      </c>
      <c r="AS23" s="221"/>
      <c r="AT23" s="221"/>
      <c r="AU23" s="222"/>
      <c r="AV23" s="222"/>
      <c r="AW23" s="222"/>
      <c r="AY23" s="219" t="s">
        <v>19</v>
      </c>
      <c r="AZ23" s="221"/>
      <c r="BA23" s="221"/>
      <c r="BB23" s="219" t="s">
        <v>2</v>
      </c>
      <c r="BC23" s="221"/>
      <c r="BD23" s="221"/>
      <c r="BE23" s="222"/>
      <c r="BF23" s="222"/>
      <c r="BG23" s="222"/>
      <c r="BI23" s="224"/>
      <c r="BK23" s="225" t="s">
        <v>4</v>
      </c>
      <c r="BL23" s="221">
        <v>0</v>
      </c>
      <c r="BM23" s="221">
        <v>0</v>
      </c>
      <c r="BN23" s="219" t="s">
        <v>1</v>
      </c>
      <c r="BO23" s="221">
        <v>0</v>
      </c>
      <c r="BP23" s="221">
        <v>0</v>
      </c>
      <c r="BQ23" s="222">
        <v>0</v>
      </c>
      <c r="BR23" s="222">
        <v>0</v>
      </c>
      <c r="BS23" s="222">
        <v>0</v>
      </c>
      <c r="BT23" s="223">
        <v>0</v>
      </c>
      <c r="BU23" s="225" t="s">
        <v>4</v>
      </c>
      <c r="BV23" s="221">
        <v>0</v>
      </c>
      <c r="BW23" s="221">
        <v>0</v>
      </c>
      <c r="BX23" s="219" t="s">
        <v>2</v>
      </c>
      <c r="BY23" s="221">
        <v>0</v>
      </c>
      <c r="BZ23" s="221">
        <v>0</v>
      </c>
      <c r="CA23" s="222">
        <v>0</v>
      </c>
      <c r="CB23" s="222">
        <v>0</v>
      </c>
      <c r="CC23" s="223">
        <v>0</v>
      </c>
      <c r="CD23" s="223">
        <v>0</v>
      </c>
      <c r="CE23" s="368" t="s">
        <v>18</v>
      </c>
      <c r="CF23" s="218">
        <v>0</v>
      </c>
      <c r="CG23" s="218">
        <v>0</v>
      </c>
      <c r="CH23" s="219" t="s">
        <v>1</v>
      </c>
      <c r="CI23" s="220">
        <v>0</v>
      </c>
      <c r="CJ23" s="221">
        <v>0</v>
      </c>
      <c r="CK23" s="222">
        <v>0</v>
      </c>
      <c r="CL23" s="222">
        <v>0</v>
      </c>
      <c r="CM23" s="222">
        <v>0</v>
      </c>
      <c r="CN23" s="357">
        <v>0</v>
      </c>
      <c r="CO23" s="368" t="s">
        <v>18</v>
      </c>
      <c r="CP23" s="218">
        <v>0</v>
      </c>
      <c r="CQ23" s="218">
        <v>0</v>
      </c>
      <c r="CR23" s="219" t="s">
        <v>2</v>
      </c>
      <c r="CS23" s="220">
        <v>0</v>
      </c>
      <c r="CT23" s="221">
        <v>0</v>
      </c>
      <c r="CU23" s="367">
        <v>0</v>
      </c>
      <c r="CV23" s="367">
        <v>0</v>
      </c>
      <c r="CW23" s="367">
        <v>0</v>
      </c>
      <c r="CX23" s="223">
        <v>0</v>
      </c>
      <c r="CY23" s="226" t="s">
        <v>20</v>
      </c>
      <c r="CZ23" s="218">
        <v>0</v>
      </c>
      <c r="DA23" s="218">
        <v>0</v>
      </c>
      <c r="DB23" s="219" t="s">
        <v>1</v>
      </c>
      <c r="DC23" s="220">
        <v>0</v>
      </c>
      <c r="DD23" s="221">
        <v>0</v>
      </c>
      <c r="DE23" s="222">
        <v>0</v>
      </c>
      <c r="DF23" s="222">
        <v>0</v>
      </c>
      <c r="DG23" s="222">
        <v>0</v>
      </c>
      <c r="DH23" s="223">
        <v>0</v>
      </c>
      <c r="DI23" s="226" t="s">
        <v>20</v>
      </c>
      <c r="DJ23" s="218">
        <v>0</v>
      </c>
      <c r="DK23" s="218">
        <v>0</v>
      </c>
      <c r="DL23" s="219" t="s">
        <v>2</v>
      </c>
      <c r="DM23" s="220">
        <v>0</v>
      </c>
      <c r="DN23" s="221">
        <v>0</v>
      </c>
      <c r="DO23" s="222">
        <v>0</v>
      </c>
      <c r="DP23" s="222">
        <v>0</v>
      </c>
      <c r="DQ23" s="223">
        <v>0</v>
      </c>
    </row>
    <row r="24" spans="1:121" ht="27" customHeight="1" thickBot="1" x14ac:dyDescent="0.3">
      <c r="A24" s="214"/>
      <c r="B24" s="369"/>
      <c r="C24" s="369"/>
      <c r="D24" s="369"/>
      <c r="E24" s="369"/>
      <c r="F24" s="369"/>
      <c r="G24" s="369"/>
      <c r="H24" s="369"/>
      <c r="I24" s="214"/>
      <c r="J24" s="256"/>
      <c r="K24" s="214"/>
      <c r="L24" s="214"/>
      <c r="M24" s="214"/>
      <c r="N24" s="214"/>
      <c r="O24" s="214"/>
      <c r="P24" s="214"/>
      <c r="Q24" s="214"/>
      <c r="R24" s="214"/>
      <c r="S24" s="214"/>
      <c r="U24" s="214"/>
      <c r="V24" s="214"/>
      <c r="W24" s="214"/>
      <c r="X24" s="214"/>
      <c r="Y24" s="214"/>
      <c r="Z24" s="214"/>
      <c r="AA24" s="214"/>
      <c r="AB24" s="214"/>
      <c r="AC24" s="214"/>
      <c r="AE24" s="214"/>
      <c r="AF24" s="214"/>
      <c r="AG24" s="214"/>
      <c r="AH24" s="214"/>
      <c r="AI24" s="214"/>
      <c r="AJ24" s="214"/>
      <c r="AK24" s="214"/>
      <c r="AL24" s="214"/>
      <c r="AM24" s="214"/>
      <c r="AO24" s="214"/>
      <c r="AP24" s="214"/>
      <c r="AQ24" s="214"/>
      <c r="AR24" s="214"/>
      <c r="AS24" s="214"/>
      <c r="AT24" s="214"/>
      <c r="AU24" s="214"/>
      <c r="AV24" s="214"/>
      <c r="AW24" s="214"/>
      <c r="AY24" s="214"/>
      <c r="AZ24" s="214"/>
      <c r="BA24" s="214"/>
      <c r="BB24" s="214"/>
      <c r="BC24" s="214"/>
      <c r="BD24" s="214"/>
      <c r="BE24" s="214"/>
      <c r="BF24" s="214"/>
      <c r="BG24" s="214"/>
      <c r="BK24" s="228">
        <v>0</v>
      </c>
      <c r="BL24" s="229">
        <v>0</v>
      </c>
      <c r="BM24" s="229">
        <v>0</v>
      </c>
      <c r="BN24" s="229">
        <v>0</v>
      </c>
      <c r="BO24" s="229">
        <v>0</v>
      </c>
      <c r="BP24" s="229">
        <v>0</v>
      </c>
      <c r="BQ24" s="229">
        <v>0</v>
      </c>
      <c r="BR24" s="229">
        <v>0</v>
      </c>
      <c r="BS24" s="229">
        <v>0</v>
      </c>
      <c r="BT24" s="370">
        <v>0</v>
      </c>
      <c r="BU24" s="228">
        <v>0</v>
      </c>
      <c r="BV24" s="229">
        <v>0</v>
      </c>
      <c r="BW24" s="229">
        <v>0</v>
      </c>
      <c r="BX24" s="229">
        <v>0</v>
      </c>
      <c r="BY24" s="229">
        <v>0</v>
      </c>
      <c r="BZ24" s="229">
        <v>0</v>
      </c>
      <c r="CA24" s="229">
        <v>0</v>
      </c>
      <c r="CB24" s="229">
        <v>0</v>
      </c>
      <c r="CC24" s="370">
        <v>0</v>
      </c>
      <c r="CD24" s="215">
        <v>0</v>
      </c>
      <c r="CE24" s="230">
        <v>0</v>
      </c>
      <c r="CF24" s="371">
        <v>0</v>
      </c>
      <c r="CG24" s="371">
        <v>0</v>
      </c>
      <c r="CH24" s="371">
        <v>0</v>
      </c>
      <c r="CI24" s="371">
        <v>0</v>
      </c>
      <c r="CJ24" s="371">
        <v>0</v>
      </c>
      <c r="CK24" s="371">
        <v>0</v>
      </c>
      <c r="CL24" s="371">
        <v>0</v>
      </c>
      <c r="CM24" s="221">
        <v>0</v>
      </c>
      <c r="CN24" s="357">
        <v>0</v>
      </c>
      <c r="CO24" s="230">
        <v>0</v>
      </c>
      <c r="CP24" s="221">
        <v>0</v>
      </c>
      <c r="CQ24" s="221">
        <v>0</v>
      </c>
      <c r="CR24" s="221">
        <v>0</v>
      </c>
      <c r="CS24" s="221">
        <v>0</v>
      </c>
      <c r="CT24" s="221">
        <v>0</v>
      </c>
      <c r="CU24" s="221">
        <v>0</v>
      </c>
      <c r="CV24" s="221">
        <v>0</v>
      </c>
      <c r="CW24" s="221">
        <v>0</v>
      </c>
      <c r="CX24" s="223">
        <v>0</v>
      </c>
      <c r="CY24" s="230">
        <v>0</v>
      </c>
      <c r="CZ24" s="221">
        <v>0</v>
      </c>
      <c r="DA24" s="221">
        <v>0</v>
      </c>
      <c r="DB24" s="221">
        <v>0</v>
      </c>
      <c r="DC24" s="221">
        <v>0</v>
      </c>
      <c r="DD24" s="221">
        <v>0</v>
      </c>
      <c r="DE24" s="221">
        <v>0</v>
      </c>
      <c r="DF24" s="221">
        <v>0</v>
      </c>
      <c r="DG24" s="221">
        <v>0</v>
      </c>
      <c r="DH24" s="223">
        <v>0</v>
      </c>
      <c r="DI24" s="230">
        <v>0</v>
      </c>
      <c r="DJ24" s="221">
        <v>0</v>
      </c>
      <c r="DK24" s="221">
        <v>0</v>
      </c>
      <c r="DL24" s="221">
        <v>0</v>
      </c>
      <c r="DM24" s="221">
        <v>0</v>
      </c>
      <c r="DN24" s="221">
        <v>0</v>
      </c>
      <c r="DO24" s="221">
        <v>0</v>
      </c>
      <c r="DP24" s="221">
        <v>0</v>
      </c>
      <c r="DQ24" s="223">
        <v>0</v>
      </c>
    </row>
    <row r="25" spans="1:121" ht="27" customHeight="1" thickBot="1" x14ac:dyDescent="0.3">
      <c r="A25" s="231"/>
      <c r="B25" s="232" t="s">
        <v>6</v>
      </c>
      <c r="C25" s="233" t="s">
        <v>7</v>
      </c>
      <c r="D25" s="233" t="s">
        <v>8</v>
      </c>
      <c r="E25" s="233" t="s">
        <v>9</v>
      </c>
      <c r="F25" s="233" t="s">
        <v>10</v>
      </c>
      <c r="G25" s="236" t="s">
        <v>11</v>
      </c>
      <c r="H25" s="233" t="s">
        <v>12</v>
      </c>
      <c r="I25" s="235" t="s">
        <v>13</v>
      </c>
      <c r="J25" s="256"/>
      <c r="K25" s="231"/>
      <c r="L25" s="232" t="s">
        <v>6</v>
      </c>
      <c r="M25" s="233" t="s">
        <v>7</v>
      </c>
      <c r="N25" s="233" t="s">
        <v>8</v>
      </c>
      <c r="O25" s="233" t="s">
        <v>9</v>
      </c>
      <c r="P25" s="233" t="s">
        <v>10</v>
      </c>
      <c r="Q25" s="236" t="s">
        <v>11</v>
      </c>
      <c r="R25" s="233" t="s">
        <v>12</v>
      </c>
      <c r="S25" s="235" t="s">
        <v>13</v>
      </c>
      <c r="U25" s="238"/>
      <c r="V25" s="232" t="s">
        <v>6</v>
      </c>
      <c r="W25" s="233" t="s">
        <v>7</v>
      </c>
      <c r="X25" s="233" t="s">
        <v>8</v>
      </c>
      <c r="Y25" s="233" t="s">
        <v>9</v>
      </c>
      <c r="Z25" s="237" t="s">
        <v>10</v>
      </c>
      <c r="AA25" s="233" t="s">
        <v>11</v>
      </c>
      <c r="AB25" s="233" t="s">
        <v>12</v>
      </c>
      <c r="AC25" s="235" t="s">
        <v>13</v>
      </c>
      <c r="AE25" s="238"/>
      <c r="AF25" s="232" t="s">
        <v>6</v>
      </c>
      <c r="AG25" s="233" t="s">
        <v>7</v>
      </c>
      <c r="AH25" s="233" t="s">
        <v>8</v>
      </c>
      <c r="AI25" s="233" t="s">
        <v>9</v>
      </c>
      <c r="AJ25" s="237" t="s">
        <v>10</v>
      </c>
      <c r="AK25" s="233" t="s">
        <v>11</v>
      </c>
      <c r="AL25" s="233" t="s">
        <v>12</v>
      </c>
      <c r="AM25" s="235" t="s">
        <v>13</v>
      </c>
      <c r="AO25" s="238"/>
      <c r="AP25" s="232" t="s">
        <v>6</v>
      </c>
      <c r="AQ25" s="233" t="s">
        <v>7</v>
      </c>
      <c r="AR25" s="233" t="s">
        <v>8</v>
      </c>
      <c r="AS25" s="233" t="s">
        <v>9</v>
      </c>
      <c r="AT25" s="237" t="s">
        <v>10</v>
      </c>
      <c r="AU25" s="233" t="s">
        <v>11</v>
      </c>
      <c r="AV25" s="233" t="s">
        <v>12</v>
      </c>
      <c r="AW25" s="235" t="s">
        <v>13</v>
      </c>
      <c r="AY25" s="238"/>
      <c r="AZ25" s="232" t="s">
        <v>6</v>
      </c>
      <c r="BA25" s="233" t="s">
        <v>7</v>
      </c>
      <c r="BB25" s="233" t="s">
        <v>8</v>
      </c>
      <c r="BC25" s="233" t="s">
        <v>9</v>
      </c>
      <c r="BD25" s="237" t="s">
        <v>10</v>
      </c>
      <c r="BE25" s="233" t="s">
        <v>11</v>
      </c>
      <c r="BF25" s="233" t="s">
        <v>12</v>
      </c>
      <c r="BG25" s="235" t="s">
        <v>13</v>
      </c>
      <c r="BK25" s="372">
        <v>0</v>
      </c>
      <c r="BL25" s="239" t="s">
        <v>6</v>
      </c>
      <c r="BM25" s="240" t="s">
        <v>31</v>
      </c>
      <c r="BN25" s="240" t="s">
        <v>32</v>
      </c>
      <c r="BO25" s="240" t="s">
        <v>9</v>
      </c>
      <c r="BP25" s="244" t="s">
        <v>10</v>
      </c>
      <c r="BQ25" s="240" t="s">
        <v>11</v>
      </c>
      <c r="BR25" s="240" t="s">
        <v>12</v>
      </c>
      <c r="BS25" s="373" t="s">
        <v>13</v>
      </c>
      <c r="BT25" s="370">
        <v>0</v>
      </c>
      <c r="BU25" s="372">
        <v>0</v>
      </c>
      <c r="BV25" s="239" t="s">
        <v>6</v>
      </c>
      <c r="BW25" s="240" t="s">
        <v>31</v>
      </c>
      <c r="BX25" s="240" t="s">
        <v>32</v>
      </c>
      <c r="BY25" s="240" t="s">
        <v>9</v>
      </c>
      <c r="BZ25" s="244" t="s">
        <v>10</v>
      </c>
      <c r="CA25" s="240" t="s">
        <v>11</v>
      </c>
      <c r="CB25" s="240" t="s">
        <v>12</v>
      </c>
      <c r="CC25" s="373" t="s">
        <v>13</v>
      </c>
      <c r="CD25" s="215">
        <v>0</v>
      </c>
      <c r="CE25" s="230">
        <v>0</v>
      </c>
      <c r="CF25" s="245" t="s">
        <v>6</v>
      </c>
      <c r="CG25" s="246" t="s">
        <v>31</v>
      </c>
      <c r="CH25" s="246" t="s">
        <v>32</v>
      </c>
      <c r="CI25" s="246" t="s">
        <v>9</v>
      </c>
      <c r="CJ25" s="246" t="s">
        <v>10</v>
      </c>
      <c r="CK25" s="247" t="s">
        <v>11</v>
      </c>
      <c r="CL25" s="246" t="s">
        <v>12</v>
      </c>
      <c r="CM25" s="251" t="s">
        <v>13</v>
      </c>
      <c r="CN25" s="357">
        <v>0</v>
      </c>
      <c r="CO25" s="230">
        <v>0</v>
      </c>
      <c r="CP25" s="245" t="s">
        <v>6</v>
      </c>
      <c r="CQ25" s="246" t="s">
        <v>31</v>
      </c>
      <c r="CR25" s="246" t="s">
        <v>32</v>
      </c>
      <c r="CS25" s="246" t="s">
        <v>9</v>
      </c>
      <c r="CT25" s="246" t="s">
        <v>10</v>
      </c>
      <c r="CU25" s="247" t="s">
        <v>11</v>
      </c>
      <c r="CV25" s="246" t="s">
        <v>12</v>
      </c>
      <c r="CW25" s="251" t="s">
        <v>13</v>
      </c>
      <c r="CX25" s="223">
        <v>0</v>
      </c>
      <c r="CY25" s="230">
        <v>0</v>
      </c>
      <c r="CZ25" s="245" t="s">
        <v>6</v>
      </c>
      <c r="DA25" s="246" t="s">
        <v>31</v>
      </c>
      <c r="DB25" s="246" t="s">
        <v>32</v>
      </c>
      <c r="DC25" s="246" t="s">
        <v>9</v>
      </c>
      <c r="DD25" s="246" t="s">
        <v>10</v>
      </c>
      <c r="DE25" s="247" t="s">
        <v>11</v>
      </c>
      <c r="DF25" s="246" t="s">
        <v>12</v>
      </c>
      <c r="DG25" s="248" t="s">
        <v>13</v>
      </c>
      <c r="DH25" s="223">
        <v>0</v>
      </c>
      <c r="DI25" s="230">
        <v>0</v>
      </c>
      <c r="DJ25" s="245" t="s">
        <v>6</v>
      </c>
      <c r="DK25" s="246" t="s">
        <v>31</v>
      </c>
      <c r="DL25" s="246" t="s">
        <v>32</v>
      </c>
      <c r="DM25" s="246" t="s">
        <v>9</v>
      </c>
      <c r="DN25" s="246" t="s">
        <v>10</v>
      </c>
      <c r="DO25" s="247" t="s">
        <v>11</v>
      </c>
      <c r="DP25" s="246" t="s">
        <v>12</v>
      </c>
      <c r="DQ25" s="248" t="s">
        <v>13</v>
      </c>
    </row>
    <row r="26" spans="1:121" ht="27" customHeight="1" thickBot="1" x14ac:dyDescent="0.3">
      <c r="A26" s="252" t="s">
        <v>14</v>
      </c>
      <c r="B26" s="253"/>
      <c r="C26" s="253"/>
      <c r="D26" s="253"/>
      <c r="E26" s="253"/>
      <c r="F26" s="253"/>
      <c r="G26" s="254" t="s">
        <v>15</v>
      </c>
      <c r="H26" s="254" t="s">
        <v>15</v>
      </c>
      <c r="I26" s="255"/>
      <c r="J26" s="256"/>
      <c r="K26" s="252" t="s">
        <v>14</v>
      </c>
      <c r="L26" s="253"/>
      <c r="M26" s="253"/>
      <c r="N26" s="253"/>
      <c r="O26" s="253"/>
      <c r="P26" s="253"/>
      <c r="Q26" s="254" t="s">
        <v>15</v>
      </c>
      <c r="R26" s="254" t="s">
        <v>15</v>
      </c>
      <c r="S26" s="255"/>
      <c r="T26" s="257"/>
      <c r="U26" s="258" t="s">
        <v>14</v>
      </c>
      <c r="V26" s="253"/>
      <c r="W26" s="253"/>
      <c r="X26" s="253"/>
      <c r="Y26" s="253"/>
      <c r="Z26" s="253"/>
      <c r="AA26" s="254" t="s">
        <v>15</v>
      </c>
      <c r="AB26" s="254" t="s">
        <v>15</v>
      </c>
      <c r="AC26" s="255"/>
      <c r="AE26" s="258" t="s">
        <v>14</v>
      </c>
      <c r="AF26" s="253"/>
      <c r="AG26" s="253"/>
      <c r="AH26" s="253"/>
      <c r="AI26" s="253"/>
      <c r="AJ26" s="253"/>
      <c r="AK26" s="254" t="s">
        <v>15</v>
      </c>
      <c r="AL26" s="254" t="s">
        <v>15</v>
      </c>
      <c r="AM26" s="255"/>
      <c r="AO26" s="258" t="s">
        <v>14</v>
      </c>
      <c r="AP26" s="253"/>
      <c r="AQ26" s="253"/>
      <c r="AR26" s="253"/>
      <c r="AS26" s="253"/>
      <c r="AT26" s="253"/>
      <c r="AU26" s="254" t="s">
        <v>15</v>
      </c>
      <c r="AV26" s="254" t="s">
        <v>15</v>
      </c>
      <c r="AW26" s="255"/>
      <c r="AY26" s="258" t="s">
        <v>14</v>
      </c>
      <c r="AZ26" s="253"/>
      <c r="BA26" s="253"/>
      <c r="BB26" s="253"/>
      <c r="BC26" s="253"/>
      <c r="BD26" s="253"/>
      <c r="BE26" s="254" t="s">
        <v>15</v>
      </c>
      <c r="BF26" s="254" t="s">
        <v>15</v>
      </c>
      <c r="BG26" s="255"/>
      <c r="BK26" s="263" t="s">
        <v>14</v>
      </c>
      <c r="BL26" s="260">
        <v>0</v>
      </c>
      <c r="BM26" s="260">
        <v>0</v>
      </c>
      <c r="BN26" s="260">
        <v>0</v>
      </c>
      <c r="BO26" s="260">
        <v>0</v>
      </c>
      <c r="BP26" s="260">
        <v>0</v>
      </c>
      <c r="BQ26" s="261" t="s">
        <v>15</v>
      </c>
      <c r="BR26" s="261" t="s">
        <v>15</v>
      </c>
      <c r="BS26" s="374">
        <v>0</v>
      </c>
      <c r="BT26" s="370">
        <v>0</v>
      </c>
      <c r="BU26" s="263" t="s">
        <v>14</v>
      </c>
      <c r="BV26" s="260">
        <v>0</v>
      </c>
      <c r="BW26" s="260">
        <v>0</v>
      </c>
      <c r="BX26" s="260">
        <v>0</v>
      </c>
      <c r="BY26" s="260">
        <v>0</v>
      </c>
      <c r="BZ26" s="260">
        <v>0</v>
      </c>
      <c r="CA26" s="261" t="s">
        <v>15</v>
      </c>
      <c r="CB26" s="261" t="s">
        <v>15</v>
      </c>
      <c r="CC26" s="374">
        <v>0</v>
      </c>
      <c r="CD26" s="257">
        <v>0</v>
      </c>
      <c r="CE26" s="375" t="s">
        <v>14</v>
      </c>
      <c r="CF26" s="265">
        <v>0</v>
      </c>
      <c r="CG26" s="265">
        <v>0</v>
      </c>
      <c r="CH26" s="265">
        <v>0</v>
      </c>
      <c r="CI26" s="265">
        <v>0</v>
      </c>
      <c r="CJ26" s="265">
        <v>0</v>
      </c>
      <c r="CK26" s="266" t="s">
        <v>15</v>
      </c>
      <c r="CL26" s="266" t="s">
        <v>15</v>
      </c>
      <c r="CM26" s="267">
        <v>0</v>
      </c>
      <c r="CN26" s="357">
        <v>0</v>
      </c>
      <c r="CO26" s="375" t="s">
        <v>14</v>
      </c>
      <c r="CP26" s="265">
        <v>0</v>
      </c>
      <c r="CQ26" s="265">
        <v>0</v>
      </c>
      <c r="CR26" s="265">
        <v>0</v>
      </c>
      <c r="CS26" s="265">
        <v>0</v>
      </c>
      <c r="CT26" s="265">
        <v>0</v>
      </c>
      <c r="CU26" s="266" t="s">
        <v>15</v>
      </c>
      <c r="CV26" s="266" t="s">
        <v>15</v>
      </c>
      <c r="CW26" s="267">
        <v>0</v>
      </c>
      <c r="CX26" s="223">
        <v>0</v>
      </c>
      <c r="CY26" s="375" t="s">
        <v>14</v>
      </c>
      <c r="CZ26" s="265">
        <v>0</v>
      </c>
      <c r="DA26" s="265">
        <v>0</v>
      </c>
      <c r="DB26" s="265">
        <v>0</v>
      </c>
      <c r="DC26" s="265">
        <v>0</v>
      </c>
      <c r="DD26" s="265">
        <v>0</v>
      </c>
      <c r="DE26" s="266" t="s">
        <v>15</v>
      </c>
      <c r="DF26" s="266" t="s">
        <v>15</v>
      </c>
      <c r="DG26" s="267">
        <v>0</v>
      </c>
      <c r="DH26" s="223">
        <v>0</v>
      </c>
      <c r="DI26" s="375" t="s">
        <v>14</v>
      </c>
      <c r="DJ26" s="265">
        <v>0</v>
      </c>
      <c r="DK26" s="265">
        <v>0</v>
      </c>
      <c r="DL26" s="265">
        <v>0</v>
      </c>
      <c r="DM26" s="265">
        <v>0</v>
      </c>
      <c r="DN26" s="265">
        <v>0</v>
      </c>
      <c r="DO26" s="266" t="s">
        <v>15</v>
      </c>
      <c r="DP26" s="266" t="s">
        <v>15</v>
      </c>
      <c r="DQ26" s="267">
        <v>0</v>
      </c>
    </row>
    <row r="27" spans="1:121" s="276" customFormat="1" ht="27" customHeight="1" x14ac:dyDescent="0.25">
      <c r="A27" s="270" t="s">
        <v>16</v>
      </c>
      <c r="B27" s="271"/>
      <c r="C27" s="272"/>
      <c r="D27" s="272"/>
      <c r="E27" s="272"/>
      <c r="F27" s="272"/>
      <c r="G27" s="272" t="s">
        <v>15</v>
      </c>
      <c r="H27" s="273" t="s">
        <v>15</v>
      </c>
      <c r="I27" s="274"/>
      <c r="J27" s="275"/>
      <c r="K27" s="270" t="s">
        <v>16</v>
      </c>
      <c r="L27" s="271"/>
      <c r="M27" s="272"/>
      <c r="N27" s="272"/>
      <c r="O27" s="272"/>
      <c r="P27" s="272"/>
      <c r="Q27" s="272" t="s">
        <v>15</v>
      </c>
      <c r="R27" s="273" t="s">
        <v>15</v>
      </c>
      <c r="S27" s="274"/>
      <c r="U27" s="277" t="s">
        <v>16</v>
      </c>
      <c r="V27" s="271"/>
      <c r="W27" s="272"/>
      <c r="X27" s="272"/>
      <c r="Y27" s="272"/>
      <c r="Z27" s="272"/>
      <c r="AA27" s="272" t="s">
        <v>15</v>
      </c>
      <c r="AB27" s="273" t="s">
        <v>15</v>
      </c>
      <c r="AC27" s="274"/>
      <c r="AD27" s="215"/>
      <c r="AE27" s="277" t="s">
        <v>16</v>
      </c>
      <c r="AF27" s="271"/>
      <c r="AG27" s="272"/>
      <c r="AH27" s="272"/>
      <c r="AI27" s="272"/>
      <c r="AJ27" s="272"/>
      <c r="AK27" s="272" t="s">
        <v>15</v>
      </c>
      <c r="AL27" s="273" t="s">
        <v>15</v>
      </c>
      <c r="AM27" s="274"/>
      <c r="AO27" s="277" t="s">
        <v>16</v>
      </c>
      <c r="AP27" s="271"/>
      <c r="AQ27" s="272"/>
      <c r="AR27" s="272"/>
      <c r="AS27" s="272"/>
      <c r="AT27" s="272"/>
      <c r="AU27" s="272" t="s">
        <v>15</v>
      </c>
      <c r="AV27" s="273" t="s">
        <v>15</v>
      </c>
      <c r="AW27" s="274"/>
      <c r="AY27" s="277" t="s">
        <v>16</v>
      </c>
      <c r="AZ27" s="271"/>
      <c r="BA27" s="272"/>
      <c r="BB27" s="272"/>
      <c r="BC27" s="272"/>
      <c r="BD27" s="272"/>
      <c r="BE27" s="272" t="s">
        <v>15</v>
      </c>
      <c r="BF27" s="273" t="s">
        <v>15</v>
      </c>
      <c r="BG27" s="274"/>
      <c r="BI27" s="278"/>
      <c r="BK27" s="285" t="s">
        <v>16</v>
      </c>
      <c r="BL27" s="280">
        <v>0</v>
      </c>
      <c r="BM27" s="281">
        <v>0</v>
      </c>
      <c r="BN27" s="281">
        <v>0</v>
      </c>
      <c r="BO27" s="281">
        <v>0</v>
      </c>
      <c r="BP27" s="281">
        <v>0</v>
      </c>
      <c r="BQ27" s="281" t="s">
        <v>15</v>
      </c>
      <c r="BR27" s="282" t="s">
        <v>15</v>
      </c>
      <c r="BS27" s="376">
        <v>0</v>
      </c>
      <c r="BT27" s="377">
        <v>0</v>
      </c>
      <c r="BU27" s="378" t="s">
        <v>16</v>
      </c>
      <c r="BV27" s="280">
        <v>0</v>
      </c>
      <c r="BW27" s="281">
        <v>0</v>
      </c>
      <c r="BX27" s="281">
        <v>0</v>
      </c>
      <c r="BY27" s="281">
        <v>0</v>
      </c>
      <c r="BZ27" s="281">
        <v>0</v>
      </c>
      <c r="CA27" s="281" t="s">
        <v>15</v>
      </c>
      <c r="CB27" s="282" t="s">
        <v>15</v>
      </c>
      <c r="CC27" s="379">
        <v>0</v>
      </c>
      <c r="CD27" s="276">
        <v>0</v>
      </c>
      <c r="CE27" s="380" t="s">
        <v>16</v>
      </c>
      <c r="CF27" s="287">
        <v>0</v>
      </c>
      <c r="CG27" s="288">
        <v>0</v>
      </c>
      <c r="CH27" s="288">
        <v>0</v>
      </c>
      <c r="CI27" s="288">
        <v>0</v>
      </c>
      <c r="CJ27" s="288">
        <v>0</v>
      </c>
      <c r="CK27" s="288" t="s">
        <v>15</v>
      </c>
      <c r="CL27" s="289" t="s">
        <v>15</v>
      </c>
      <c r="CM27" s="290">
        <v>0</v>
      </c>
      <c r="CN27" s="381">
        <v>0</v>
      </c>
      <c r="CO27" s="380" t="s">
        <v>16</v>
      </c>
      <c r="CP27" s="287">
        <v>0</v>
      </c>
      <c r="CQ27" s="288">
        <v>0</v>
      </c>
      <c r="CR27" s="288">
        <v>0</v>
      </c>
      <c r="CS27" s="288">
        <v>0</v>
      </c>
      <c r="CT27" s="288">
        <v>0</v>
      </c>
      <c r="CU27" s="288" t="s">
        <v>15</v>
      </c>
      <c r="CV27" s="289" t="s">
        <v>15</v>
      </c>
      <c r="CW27" s="290">
        <v>0</v>
      </c>
      <c r="CX27" s="291">
        <v>0</v>
      </c>
      <c r="CY27" s="380" t="s">
        <v>16</v>
      </c>
      <c r="CZ27" s="287">
        <v>0</v>
      </c>
      <c r="DA27" s="288">
        <v>0</v>
      </c>
      <c r="DB27" s="288">
        <v>0</v>
      </c>
      <c r="DC27" s="288">
        <v>0</v>
      </c>
      <c r="DD27" s="288">
        <v>0</v>
      </c>
      <c r="DE27" s="288" t="s">
        <v>15</v>
      </c>
      <c r="DF27" s="289" t="s">
        <v>15</v>
      </c>
      <c r="DG27" s="290">
        <v>0</v>
      </c>
      <c r="DH27" s="291">
        <v>0</v>
      </c>
      <c r="DI27" s="380" t="s">
        <v>16</v>
      </c>
      <c r="DJ27" s="287">
        <v>0</v>
      </c>
      <c r="DK27" s="288">
        <v>0</v>
      </c>
      <c r="DL27" s="288">
        <v>0</v>
      </c>
      <c r="DM27" s="288">
        <v>0</v>
      </c>
      <c r="DN27" s="288">
        <v>0</v>
      </c>
      <c r="DO27" s="288" t="s">
        <v>15</v>
      </c>
      <c r="DP27" s="289" t="s">
        <v>15</v>
      </c>
      <c r="DQ27" s="290">
        <v>0</v>
      </c>
    </row>
    <row r="28" spans="1:121" ht="27" customHeight="1" x14ac:dyDescent="0.25">
      <c r="A28" s="294">
        <v>42461</v>
      </c>
      <c r="B28" s="295">
        <v>63.620918465537784</v>
      </c>
      <c r="C28" s="296">
        <v>1.9364176253464893</v>
      </c>
      <c r="D28" s="296">
        <v>1.9706754563603199</v>
      </c>
      <c r="E28" s="296">
        <v>11.789888979849771</v>
      </c>
      <c r="F28" s="296">
        <v>17.194074137906274</v>
      </c>
      <c r="G28" s="296">
        <v>3.907093081706809</v>
      </c>
      <c r="H28" s="297">
        <v>1.0176913443491824</v>
      </c>
      <c r="I28" s="298">
        <v>69627</v>
      </c>
      <c r="J28" s="231"/>
      <c r="K28" s="294">
        <v>42461</v>
      </c>
      <c r="L28" s="295">
        <v>63.119631964623537</v>
      </c>
      <c r="M28" s="296">
        <v>3.0377844645883307</v>
      </c>
      <c r="N28" s="296">
        <v>2.2665104707003469</v>
      </c>
      <c r="O28" s="296">
        <v>3.8419543138163283</v>
      </c>
      <c r="P28" s="296">
        <v>47.895945363926543</v>
      </c>
      <c r="Q28" s="296">
        <v>5.3042949352886772</v>
      </c>
      <c r="R28" s="297">
        <v>0.74610641311825132</v>
      </c>
      <c r="S28" s="298">
        <v>213023</v>
      </c>
      <c r="U28" s="300">
        <v>42461</v>
      </c>
      <c r="V28" s="295">
        <v>0</v>
      </c>
      <c r="W28" s="296">
        <v>0</v>
      </c>
      <c r="X28" s="296">
        <v>0</v>
      </c>
      <c r="Y28" s="296">
        <v>0</v>
      </c>
      <c r="Z28" s="296">
        <v>0</v>
      </c>
      <c r="AA28" s="296">
        <v>0</v>
      </c>
      <c r="AB28" s="297" t="s">
        <v>15</v>
      </c>
      <c r="AC28" s="298">
        <v>0</v>
      </c>
      <c r="AE28" s="300">
        <v>42461</v>
      </c>
      <c r="AF28" s="295">
        <v>0</v>
      </c>
      <c r="AG28" s="296">
        <v>0</v>
      </c>
      <c r="AH28" s="296">
        <v>0</v>
      </c>
      <c r="AI28" s="296">
        <v>0</v>
      </c>
      <c r="AJ28" s="296">
        <v>0</v>
      </c>
      <c r="AK28" s="296">
        <v>0</v>
      </c>
      <c r="AL28" s="297" t="s">
        <v>15</v>
      </c>
      <c r="AM28" s="298">
        <v>0</v>
      </c>
      <c r="AO28" s="300">
        <v>42461</v>
      </c>
      <c r="AP28" s="295">
        <v>63.56</v>
      </c>
      <c r="AQ28" s="296">
        <v>1.77</v>
      </c>
      <c r="AR28" s="296">
        <v>2.14</v>
      </c>
      <c r="AS28" s="296">
        <v>17.25</v>
      </c>
      <c r="AT28" s="296">
        <v>18.329999999999998</v>
      </c>
      <c r="AU28" s="296">
        <v>3.91</v>
      </c>
      <c r="AV28" s="297">
        <v>1.2090395480225988</v>
      </c>
      <c r="AW28" s="298">
        <v>61439</v>
      </c>
      <c r="AY28" s="300">
        <v>42461</v>
      </c>
      <c r="AZ28" s="295">
        <v>63</v>
      </c>
      <c r="BA28" s="296">
        <v>2.2799999999999998</v>
      </c>
      <c r="BB28" s="296">
        <v>2.39</v>
      </c>
      <c r="BC28" s="296">
        <v>0</v>
      </c>
      <c r="BD28" s="296">
        <v>0</v>
      </c>
      <c r="BE28" s="296">
        <v>4.67</v>
      </c>
      <c r="BF28" s="297">
        <v>1.0482456140350878</v>
      </c>
      <c r="BG28" s="298">
        <v>7200</v>
      </c>
      <c r="BK28" s="382">
        <v>42461</v>
      </c>
      <c r="BL28" s="302">
        <v>62.910036122621655</v>
      </c>
      <c r="BM28" s="303">
        <v>3.0059775887878852</v>
      </c>
      <c r="BN28" s="303">
        <v>2.4180511140520253</v>
      </c>
      <c r="BO28" s="303">
        <v>19.496514655153714</v>
      </c>
      <c r="BP28" s="303">
        <v>20.930539344368995</v>
      </c>
      <c r="BQ28" s="303">
        <v>5.4240287028399106</v>
      </c>
      <c r="BR28" s="304">
        <v>0.80441421887881326</v>
      </c>
      <c r="BS28" s="305">
        <v>95306</v>
      </c>
      <c r="BT28" s="370">
        <v>0</v>
      </c>
      <c r="BU28" s="382">
        <v>42461</v>
      </c>
      <c r="BV28" s="302">
        <v>62.145873143804309</v>
      </c>
      <c r="BW28" s="303">
        <v>3.9294867661706672</v>
      </c>
      <c r="BX28" s="303">
        <v>2.7843348869745057</v>
      </c>
      <c r="BY28" s="303">
        <v>8.7282515573286386</v>
      </c>
      <c r="BZ28" s="303">
        <v>41.205194512854227</v>
      </c>
      <c r="CA28" s="303">
        <v>6.7138216531451729</v>
      </c>
      <c r="CB28" s="304">
        <v>0.70857469503272408</v>
      </c>
      <c r="CC28" s="305">
        <v>263038</v>
      </c>
      <c r="CD28" s="215">
        <v>0</v>
      </c>
      <c r="CE28" s="306">
        <v>42461</v>
      </c>
      <c r="CF28" s="307">
        <v>63.620918465537784</v>
      </c>
      <c r="CG28" s="308">
        <v>1.9364176253464893</v>
      </c>
      <c r="CH28" s="308">
        <v>1.9706754563603199</v>
      </c>
      <c r="CI28" s="308">
        <v>11.789888979849771</v>
      </c>
      <c r="CJ28" s="308">
        <v>17.194074137906274</v>
      </c>
      <c r="CK28" s="308">
        <v>3.907093081706809</v>
      </c>
      <c r="CL28" s="309">
        <v>1.0176913443491824</v>
      </c>
      <c r="CM28" s="310">
        <v>69627</v>
      </c>
      <c r="CN28" s="221">
        <v>0</v>
      </c>
      <c r="CO28" s="306">
        <v>42461</v>
      </c>
      <c r="CP28" s="307">
        <v>63.119631964623537</v>
      </c>
      <c r="CQ28" s="308">
        <v>3.0377844645883307</v>
      </c>
      <c r="CR28" s="308">
        <v>2.2665104707003469</v>
      </c>
      <c r="CS28" s="308">
        <v>3.8419543138163283</v>
      </c>
      <c r="CT28" s="308">
        <v>47.895945363926543</v>
      </c>
      <c r="CU28" s="308">
        <v>5.3042949352886772</v>
      </c>
      <c r="CV28" s="309">
        <v>0.74610641311825132</v>
      </c>
      <c r="CW28" s="310">
        <v>213023</v>
      </c>
      <c r="CX28" s="223">
        <v>0</v>
      </c>
      <c r="CY28" s="306">
        <v>42461</v>
      </c>
      <c r="CZ28" s="307">
        <v>0</v>
      </c>
      <c r="DA28" s="308">
        <v>0</v>
      </c>
      <c r="DB28" s="308">
        <v>0</v>
      </c>
      <c r="DC28" s="308">
        <v>0</v>
      </c>
      <c r="DD28" s="308">
        <v>0</v>
      </c>
      <c r="DE28" s="308">
        <v>0</v>
      </c>
      <c r="DF28" s="309" t="s">
        <v>15</v>
      </c>
      <c r="DG28" s="310">
        <v>0</v>
      </c>
      <c r="DH28" s="223">
        <v>0</v>
      </c>
      <c r="DI28" s="306">
        <v>42461</v>
      </c>
      <c r="DJ28" s="307">
        <v>0</v>
      </c>
      <c r="DK28" s="308">
        <v>0</v>
      </c>
      <c r="DL28" s="308">
        <v>0</v>
      </c>
      <c r="DM28" s="308">
        <v>0</v>
      </c>
      <c r="DN28" s="308">
        <v>0</v>
      </c>
      <c r="DO28" s="308">
        <v>0</v>
      </c>
      <c r="DP28" s="309" t="s">
        <v>15</v>
      </c>
      <c r="DQ28" s="310">
        <v>0</v>
      </c>
    </row>
    <row r="29" spans="1:121" ht="27" customHeight="1" x14ac:dyDescent="0.25">
      <c r="A29" s="294">
        <v>42491</v>
      </c>
      <c r="B29" s="295">
        <v>63.769320177451426</v>
      </c>
      <c r="C29" s="296">
        <v>1.6478903676508083</v>
      </c>
      <c r="D29" s="296">
        <v>1.6742975880883177</v>
      </c>
      <c r="E29" s="296">
        <v>17.711622558768038</v>
      </c>
      <c r="F29" s="296">
        <v>16.428438427413187</v>
      </c>
      <c r="G29" s="296">
        <v>3.3221879557391261</v>
      </c>
      <c r="H29" s="297">
        <v>1.0160248648550296</v>
      </c>
      <c r="I29" s="298">
        <v>98055</v>
      </c>
      <c r="J29" s="231"/>
      <c r="K29" s="294">
        <v>42491</v>
      </c>
      <c r="L29" s="295">
        <v>62.545451713557107</v>
      </c>
      <c r="M29" s="296">
        <v>2.951221207472063</v>
      </c>
      <c r="N29" s="296">
        <v>2.7167670992888686</v>
      </c>
      <c r="O29" s="296">
        <v>3.275067747804056</v>
      </c>
      <c r="P29" s="296">
        <v>47.153483933613849</v>
      </c>
      <c r="Q29" s="296">
        <v>5.6679883067609316</v>
      </c>
      <c r="R29" s="297">
        <v>0.92055691806849627</v>
      </c>
      <c r="S29" s="298">
        <v>192932</v>
      </c>
      <c r="U29" s="300">
        <v>42491</v>
      </c>
      <c r="V29" s="295">
        <v>0</v>
      </c>
      <c r="W29" s="296">
        <v>0</v>
      </c>
      <c r="X29" s="296">
        <v>0</v>
      </c>
      <c r="Y29" s="296">
        <v>0</v>
      </c>
      <c r="Z29" s="296">
        <v>0</v>
      </c>
      <c r="AA29" s="296">
        <v>0</v>
      </c>
      <c r="AB29" s="297" t="s">
        <v>15</v>
      </c>
      <c r="AC29" s="298">
        <v>0</v>
      </c>
      <c r="AE29" s="300">
        <v>42491</v>
      </c>
      <c r="AF29" s="295">
        <v>0</v>
      </c>
      <c r="AG29" s="296">
        <v>0</v>
      </c>
      <c r="AH29" s="296">
        <v>0</v>
      </c>
      <c r="AI29" s="296">
        <v>0</v>
      </c>
      <c r="AJ29" s="296">
        <v>0</v>
      </c>
      <c r="AK29" s="296">
        <v>0</v>
      </c>
      <c r="AL29" s="297" t="s">
        <v>15</v>
      </c>
      <c r="AM29" s="298">
        <v>0</v>
      </c>
      <c r="AO29" s="300">
        <v>42491</v>
      </c>
      <c r="AP29" s="295">
        <v>62.65</v>
      </c>
      <c r="AQ29" s="296">
        <v>2.4900000000000002</v>
      </c>
      <c r="AR29" s="296">
        <v>2.74</v>
      </c>
      <c r="AS29" s="296">
        <v>17.100000000000001</v>
      </c>
      <c r="AT29" s="296">
        <v>17.899999999999999</v>
      </c>
      <c r="AU29" s="296">
        <v>5.23</v>
      </c>
      <c r="AV29" s="297">
        <v>1.1004016064257027</v>
      </c>
      <c r="AW29" s="298">
        <v>56035</v>
      </c>
      <c r="AY29" s="300">
        <v>42491</v>
      </c>
      <c r="AZ29" s="295">
        <v>61.800000000000004</v>
      </c>
      <c r="BA29" s="296">
        <v>3.17</v>
      </c>
      <c r="BB29" s="296">
        <v>3.27</v>
      </c>
      <c r="BC29" s="296">
        <v>0</v>
      </c>
      <c r="BD29" s="296">
        <v>0</v>
      </c>
      <c r="BE29" s="296">
        <v>6.4399999999999995</v>
      </c>
      <c r="BF29" s="297">
        <v>1.0315457413249212</v>
      </c>
      <c r="BG29" s="298">
        <v>10518</v>
      </c>
      <c r="BK29" s="382">
        <v>42491</v>
      </c>
      <c r="BL29" s="302">
        <v>63.058899858301011</v>
      </c>
      <c r="BM29" s="303">
        <v>2.6352396106762064</v>
      </c>
      <c r="BN29" s="303">
        <v>2.3671023717159514</v>
      </c>
      <c r="BO29" s="303">
        <v>17.893904620316384</v>
      </c>
      <c r="BP29" s="303">
        <v>21.390501521521987</v>
      </c>
      <c r="BQ29" s="303">
        <v>5.0023419823921582</v>
      </c>
      <c r="BR29" s="304">
        <v>0.89824938959100931</v>
      </c>
      <c r="BS29" s="305">
        <v>86098</v>
      </c>
      <c r="BT29" s="370">
        <v>0</v>
      </c>
      <c r="BU29" s="382">
        <v>42491</v>
      </c>
      <c r="BV29" s="302">
        <v>62.00075619024674</v>
      </c>
      <c r="BW29" s="303">
        <v>3.6370417136661812</v>
      </c>
      <c r="BX29" s="303">
        <v>2.8659830473207539</v>
      </c>
      <c r="BY29" s="303">
        <v>5.83</v>
      </c>
      <c r="BZ29" s="303">
        <v>28.169999999999998</v>
      </c>
      <c r="CA29" s="303">
        <v>6.5030247609869356</v>
      </c>
      <c r="CB29" s="304">
        <v>0.78799839896029378</v>
      </c>
      <c r="CC29" s="305">
        <v>189526</v>
      </c>
      <c r="CD29" s="215">
        <v>0</v>
      </c>
      <c r="CE29" s="306">
        <v>42491</v>
      </c>
      <c r="CF29" s="307">
        <v>63.769320177451426</v>
      </c>
      <c r="CG29" s="308">
        <v>1.6478903676508083</v>
      </c>
      <c r="CH29" s="308">
        <v>1.6742975880883177</v>
      </c>
      <c r="CI29" s="308">
        <v>17.711622558768038</v>
      </c>
      <c r="CJ29" s="308">
        <v>16.428438427413187</v>
      </c>
      <c r="CK29" s="308">
        <v>3.3221879557391261</v>
      </c>
      <c r="CL29" s="309">
        <v>1.0160248648550296</v>
      </c>
      <c r="CM29" s="310">
        <v>98055</v>
      </c>
      <c r="CN29" s="221">
        <v>0</v>
      </c>
      <c r="CO29" s="306">
        <v>42491</v>
      </c>
      <c r="CP29" s="307">
        <v>62.545451713557107</v>
      </c>
      <c r="CQ29" s="308">
        <v>2.951221207472063</v>
      </c>
      <c r="CR29" s="308">
        <v>2.7167670992888686</v>
      </c>
      <c r="CS29" s="308">
        <v>3.275067747804056</v>
      </c>
      <c r="CT29" s="308">
        <v>47.153483933613849</v>
      </c>
      <c r="CU29" s="308">
        <v>5.6679883067609316</v>
      </c>
      <c r="CV29" s="309">
        <v>0.92055691806849627</v>
      </c>
      <c r="CW29" s="310">
        <v>192932</v>
      </c>
      <c r="CX29" s="223">
        <v>0</v>
      </c>
      <c r="CY29" s="306">
        <v>42491</v>
      </c>
      <c r="CZ29" s="307">
        <v>0</v>
      </c>
      <c r="DA29" s="308">
        <v>0</v>
      </c>
      <c r="DB29" s="308">
        <v>0</v>
      </c>
      <c r="DC29" s="308">
        <v>0</v>
      </c>
      <c r="DD29" s="308">
        <v>0</v>
      </c>
      <c r="DE29" s="308">
        <v>0</v>
      </c>
      <c r="DF29" s="309" t="s">
        <v>15</v>
      </c>
      <c r="DG29" s="310">
        <v>0</v>
      </c>
      <c r="DH29" s="223">
        <v>0</v>
      </c>
      <c r="DI29" s="306">
        <v>42491</v>
      </c>
      <c r="DJ29" s="307">
        <v>0</v>
      </c>
      <c r="DK29" s="308">
        <v>0</v>
      </c>
      <c r="DL29" s="308">
        <v>0</v>
      </c>
      <c r="DM29" s="308">
        <v>0</v>
      </c>
      <c r="DN29" s="308">
        <v>0</v>
      </c>
      <c r="DO29" s="308">
        <v>0</v>
      </c>
      <c r="DP29" s="309" t="s">
        <v>15</v>
      </c>
      <c r="DQ29" s="310">
        <v>0</v>
      </c>
    </row>
    <row r="30" spans="1:121" ht="27" customHeight="1" x14ac:dyDescent="0.25">
      <c r="A30" s="294">
        <v>42522</v>
      </c>
      <c r="B30" s="295">
        <v>63.235186211067436</v>
      </c>
      <c r="C30" s="296">
        <v>2.0726952524947082</v>
      </c>
      <c r="D30" s="296">
        <v>2.0478028424553978</v>
      </c>
      <c r="E30" s="296">
        <v>15.944949380102811</v>
      </c>
      <c r="F30" s="296">
        <v>21.050881644995467</v>
      </c>
      <c r="G30" s="296">
        <v>4.120498094950106</v>
      </c>
      <c r="H30" s="297">
        <v>0.98799031839854423</v>
      </c>
      <c r="I30" s="298">
        <v>98635</v>
      </c>
      <c r="J30" s="231"/>
      <c r="K30" s="294">
        <v>42522</v>
      </c>
      <c r="L30" s="295">
        <v>62.961703669598592</v>
      </c>
      <c r="M30" s="296">
        <v>2.718003456131644</v>
      </c>
      <c r="N30" s="296">
        <v>2.4338421062072837</v>
      </c>
      <c r="O30" s="296">
        <v>3.126793694650619</v>
      </c>
      <c r="P30" s="296">
        <v>47.153000710296688</v>
      </c>
      <c r="Q30" s="296">
        <v>5.1518455623389272</v>
      </c>
      <c r="R30" s="297">
        <v>0.89545217491048057</v>
      </c>
      <c r="S30" s="298">
        <v>167239</v>
      </c>
      <c r="U30" s="300">
        <v>42522</v>
      </c>
      <c r="V30" s="295">
        <v>0</v>
      </c>
      <c r="W30" s="296">
        <v>0</v>
      </c>
      <c r="X30" s="296">
        <v>0</v>
      </c>
      <c r="Y30" s="296">
        <v>0</v>
      </c>
      <c r="Z30" s="296">
        <v>0</v>
      </c>
      <c r="AA30" s="296">
        <v>0</v>
      </c>
      <c r="AB30" s="297" t="s">
        <v>15</v>
      </c>
      <c r="AC30" s="298">
        <v>0</v>
      </c>
      <c r="AD30" s="299"/>
      <c r="AE30" s="300">
        <v>42522</v>
      </c>
      <c r="AF30" s="295">
        <v>0</v>
      </c>
      <c r="AG30" s="296">
        <v>0</v>
      </c>
      <c r="AH30" s="296">
        <v>0</v>
      </c>
      <c r="AI30" s="296">
        <v>0</v>
      </c>
      <c r="AJ30" s="296">
        <v>0</v>
      </c>
      <c r="AK30" s="296">
        <v>0</v>
      </c>
      <c r="AL30" s="297" t="s">
        <v>15</v>
      </c>
      <c r="AM30" s="298">
        <v>0</v>
      </c>
      <c r="AO30" s="300">
        <v>42522</v>
      </c>
      <c r="AP30" s="295">
        <v>63.626078231963696</v>
      </c>
      <c r="AQ30" s="296">
        <v>2.1110113689834704</v>
      </c>
      <c r="AR30" s="296">
        <v>1.9011384162353335</v>
      </c>
      <c r="AS30" s="296">
        <v>18.268859914087521</v>
      </c>
      <c r="AT30" s="296">
        <v>17.681890681683644</v>
      </c>
      <c r="AU30" s="296">
        <v>4.0121497852188037</v>
      </c>
      <c r="AV30" s="297">
        <v>0.90058179892740298</v>
      </c>
      <c r="AW30" s="298">
        <v>72481</v>
      </c>
      <c r="AY30" s="300">
        <v>42522</v>
      </c>
      <c r="AZ30" s="295">
        <v>63</v>
      </c>
      <c r="BA30" s="296">
        <v>2.65</v>
      </c>
      <c r="BB30" s="296">
        <v>1.85</v>
      </c>
      <c r="BC30" s="296">
        <v>0</v>
      </c>
      <c r="BD30" s="296">
        <v>0</v>
      </c>
      <c r="BE30" s="296">
        <v>4.5</v>
      </c>
      <c r="BF30" s="297">
        <v>0.69811320754716988</v>
      </c>
      <c r="BG30" s="298">
        <v>7277</v>
      </c>
      <c r="BK30" s="382">
        <v>42522</v>
      </c>
      <c r="BL30" s="302">
        <v>63.22130128494139</v>
      </c>
      <c r="BM30" s="303">
        <v>2.6047531559963932</v>
      </c>
      <c r="BN30" s="303">
        <v>2.1562327708360174</v>
      </c>
      <c r="BO30" s="303">
        <v>23.453229260595133</v>
      </c>
      <c r="BP30" s="303">
        <v>17.392597095195157</v>
      </c>
      <c r="BQ30" s="303">
        <v>4.7609859268324106</v>
      </c>
      <c r="BR30" s="304">
        <v>0.82780695202236776</v>
      </c>
      <c r="BS30" s="305">
        <v>124208</v>
      </c>
      <c r="BT30" s="370">
        <v>0</v>
      </c>
      <c r="BU30" s="382">
        <v>42522</v>
      </c>
      <c r="BV30" s="302">
        <v>62.210436991089651</v>
      </c>
      <c r="BW30" s="303">
        <v>3.8608256925221749</v>
      </c>
      <c r="BX30" s="303">
        <v>2.4423135392883837</v>
      </c>
      <c r="BY30" s="303">
        <v>6.408616248711029</v>
      </c>
      <c r="BZ30" s="303">
        <v>43.165160344310614</v>
      </c>
      <c r="CA30" s="303">
        <v>6.3031392318105581</v>
      </c>
      <c r="CB30" s="304">
        <v>0.632588397870116</v>
      </c>
      <c r="CC30" s="305">
        <v>247465</v>
      </c>
      <c r="CD30" s="215">
        <v>0</v>
      </c>
      <c r="CE30" s="306">
        <v>42522</v>
      </c>
      <c r="CF30" s="307">
        <v>63.235186211067436</v>
      </c>
      <c r="CG30" s="308">
        <v>2.0726952524947082</v>
      </c>
      <c r="CH30" s="308">
        <v>2.0478028424553978</v>
      </c>
      <c r="CI30" s="308">
        <v>15.944949380102811</v>
      </c>
      <c r="CJ30" s="308">
        <v>21.050881644995467</v>
      </c>
      <c r="CK30" s="308">
        <v>4.120498094950106</v>
      </c>
      <c r="CL30" s="309">
        <v>0.98799031839854423</v>
      </c>
      <c r="CM30" s="310">
        <v>98635</v>
      </c>
      <c r="CN30" s="221">
        <v>0</v>
      </c>
      <c r="CO30" s="306">
        <v>42522</v>
      </c>
      <c r="CP30" s="307">
        <v>62.961703669598592</v>
      </c>
      <c r="CQ30" s="308">
        <v>2.718003456131644</v>
      </c>
      <c r="CR30" s="308">
        <v>2.4338421062072837</v>
      </c>
      <c r="CS30" s="308">
        <v>3.126793694650619</v>
      </c>
      <c r="CT30" s="308">
        <v>47.153000710296688</v>
      </c>
      <c r="CU30" s="308">
        <v>5.1518455623389272</v>
      </c>
      <c r="CV30" s="309">
        <v>0.89545217491048057</v>
      </c>
      <c r="CW30" s="310">
        <v>167239</v>
      </c>
      <c r="CX30" s="223">
        <v>0</v>
      </c>
      <c r="CY30" s="306">
        <v>42522</v>
      </c>
      <c r="CZ30" s="307">
        <v>0</v>
      </c>
      <c r="DA30" s="308">
        <v>0</v>
      </c>
      <c r="DB30" s="308">
        <v>0</v>
      </c>
      <c r="DC30" s="308">
        <v>0</v>
      </c>
      <c r="DD30" s="308">
        <v>0</v>
      </c>
      <c r="DE30" s="308">
        <v>0</v>
      </c>
      <c r="DF30" s="309" t="s">
        <v>15</v>
      </c>
      <c r="DG30" s="310">
        <v>0</v>
      </c>
      <c r="DH30" s="223">
        <v>0</v>
      </c>
      <c r="DI30" s="306">
        <v>42522</v>
      </c>
      <c r="DJ30" s="307">
        <v>0</v>
      </c>
      <c r="DK30" s="308">
        <v>0</v>
      </c>
      <c r="DL30" s="308">
        <v>0</v>
      </c>
      <c r="DM30" s="308">
        <v>0</v>
      </c>
      <c r="DN30" s="308">
        <v>0</v>
      </c>
      <c r="DO30" s="308">
        <v>0</v>
      </c>
      <c r="DP30" s="309" t="s">
        <v>15</v>
      </c>
      <c r="DQ30" s="310">
        <v>0</v>
      </c>
    </row>
    <row r="31" spans="1:121" ht="27" customHeight="1" x14ac:dyDescent="0.25">
      <c r="A31" s="294">
        <v>42552</v>
      </c>
      <c r="B31" s="295">
        <v>62.625142783637763</v>
      </c>
      <c r="C31" s="296">
        <v>3.3866776131600056</v>
      </c>
      <c r="D31" s="296">
        <v>1.5923067843036365</v>
      </c>
      <c r="E31" s="296">
        <v>11.773151229543313</v>
      </c>
      <c r="F31" s="296">
        <v>20.61110598920401</v>
      </c>
      <c r="G31" s="296">
        <v>4.9789843974636421</v>
      </c>
      <c r="H31" s="297">
        <v>0.47016780638234518</v>
      </c>
      <c r="I31" s="298">
        <v>79279</v>
      </c>
      <c r="J31" s="231"/>
      <c r="K31" s="294">
        <v>42552</v>
      </c>
      <c r="L31" s="295">
        <v>63.085891867863808</v>
      </c>
      <c r="M31" s="296">
        <v>2.9760560462006436</v>
      </c>
      <c r="N31" s="296">
        <v>2.2626978295689999</v>
      </c>
      <c r="O31" s="296">
        <v>6.7288277174472091</v>
      </c>
      <c r="P31" s="296">
        <v>46.999103025671921</v>
      </c>
      <c r="Q31" s="296">
        <v>5.2387538757696435</v>
      </c>
      <c r="R31" s="297">
        <v>0.76030081236462388</v>
      </c>
      <c r="S31" s="298">
        <v>272204</v>
      </c>
      <c r="U31" s="300">
        <v>42552</v>
      </c>
      <c r="V31" s="295">
        <v>0</v>
      </c>
      <c r="W31" s="296">
        <v>0</v>
      </c>
      <c r="X31" s="296">
        <v>0</v>
      </c>
      <c r="Y31" s="296">
        <v>0</v>
      </c>
      <c r="Z31" s="296">
        <v>0</v>
      </c>
      <c r="AA31" s="296">
        <v>0</v>
      </c>
      <c r="AB31" s="297" t="s">
        <v>15</v>
      </c>
      <c r="AC31" s="298">
        <v>0</v>
      </c>
      <c r="AD31" s="299"/>
      <c r="AE31" s="300">
        <v>42552</v>
      </c>
      <c r="AF31" s="295">
        <v>0</v>
      </c>
      <c r="AG31" s="296">
        <v>0</v>
      </c>
      <c r="AH31" s="296">
        <v>0</v>
      </c>
      <c r="AI31" s="296">
        <v>0</v>
      </c>
      <c r="AJ31" s="296">
        <v>0</v>
      </c>
      <c r="AK31" s="296">
        <v>0</v>
      </c>
      <c r="AL31" s="297" t="s">
        <v>15</v>
      </c>
      <c r="AM31" s="298">
        <v>0</v>
      </c>
      <c r="AO31" s="300">
        <v>42552</v>
      </c>
      <c r="AP31" s="295">
        <v>63.45</v>
      </c>
      <c r="AQ31" s="296">
        <v>2.16</v>
      </c>
      <c r="AR31" s="296">
        <v>1.73</v>
      </c>
      <c r="AS31" s="296">
        <v>15</v>
      </c>
      <c r="AT31" s="296">
        <v>18</v>
      </c>
      <c r="AU31" s="296">
        <v>3.89</v>
      </c>
      <c r="AV31" s="297">
        <v>0.80092592592592582</v>
      </c>
      <c r="AW31" s="298">
        <v>7410</v>
      </c>
      <c r="AY31" s="300">
        <v>42552</v>
      </c>
      <c r="AZ31" s="295">
        <v>0</v>
      </c>
      <c r="BA31" s="296">
        <v>0</v>
      </c>
      <c r="BB31" s="296">
        <v>0</v>
      </c>
      <c r="BC31" s="296">
        <v>0</v>
      </c>
      <c r="BD31" s="296">
        <v>0</v>
      </c>
      <c r="BE31" s="296">
        <v>0</v>
      </c>
      <c r="BF31" s="297" t="s">
        <v>15</v>
      </c>
      <c r="BG31" s="298">
        <v>0</v>
      </c>
      <c r="BK31" s="382">
        <v>42552</v>
      </c>
      <c r="BL31" s="302">
        <v>62.883253421469142</v>
      </c>
      <c r="BM31" s="303">
        <v>2.9523444434099861</v>
      </c>
      <c r="BN31" s="303">
        <v>2.0570621916022716</v>
      </c>
      <c r="BO31" s="303">
        <v>20.517328461037149</v>
      </c>
      <c r="BP31" s="303">
        <v>20.262680383576946</v>
      </c>
      <c r="BQ31" s="303">
        <v>5.0094066350122581</v>
      </c>
      <c r="BR31" s="304">
        <v>0.69675548738694759</v>
      </c>
      <c r="BS31" s="305">
        <v>67746</v>
      </c>
      <c r="BT31" s="370">
        <v>0</v>
      </c>
      <c r="BU31" s="382">
        <v>42552</v>
      </c>
      <c r="BV31" s="302">
        <v>61.801314886805393</v>
      </c>
      <c r="BW31" s="303">
        <v>4.2433592499428308</v>
      </c>
      <c r="BX31" s="303">
        <v>2.545563158542806</v>
      </c>
      <c r="BY31" s="303">
        <v>7.4488941805087707</v>
      </c>
      <c r="BZ31" s="303">
        <v>44.067863863398777</v>
      </c>
      <c r="CA31" s="303">
        <v>6.7889224084856368</v>
      </c>
      <c r="CB31" s="304">
        <v>0.59989338837551909</v>
      </c>
      <c r="CC31" s="305">
        <v>170547</v>
      </c>
      <c r="CD31" s="215">
        <v>0</v>
      </c>
      <c r="CE31" s="306">
        <v>42552</v>
      </c>
      <c r="CF31" s="307">
        <v>62.625142783637763</v>
      </c>
      <c r="CG31" s="308">
        <v>3.3866776131600056</v>
      </c>
      <c r="CH31" s="308">
        <v>1.5923067843036365</v>
      </c>
      <c r="CI31" s="308">
        <v>11.773151229543313</v>
      </c>
      <c r="CJ31" s="308">
        <v>20.61110598920401</v>
      </c>
      <c r="CK31" s="308">
        <v>4.9789843974636421</v>
      </c>
      <c r="CL31" s="309">
        <v>0.47016780638234518</v>
      </c>
      <c r="CM31" s="310">
        <v>79279</v>
      </c>
      <c r="CN31" s="221">
        <v>0</v>
      </c>
      <c r="CO31" s="306">
        <v>42552</v>
      </c>
      <c r="CP31" s="307">
        <v>63.085891867863808</v>
      </c>
      <c r="CQ31" s="308">
        <v>2.9760560462006436</v>
      </c>
      <c r="CR31" s="308">
        <v>2.2626978295689999</v>
      </c>
      <c r="CS31" s="308">
        <v>6.7288277174472091</v>
      </c>
      <c r="CT31" s="308">
        <v>46.999103025671921</v>
      </c>
      <c r="CU31" s="308">
        <v>5.2387538757696435</v>
      </c>
      <c r="CV31" s="309">
        <v>0.76030081236462388</v>
      </c>
      <c r="CW31" s="310">
        <v>272204</v>
      </c>
      <c r="CX31" s="223">
        <v>0</v>
      </c>
      <c r="CY31" s="306">
        <v>42552</v>
      </c>
      <c r="CZ31" s="307">
        <v>0</v>
      </c>
      <c r="DA31" s="308">
        <v>0</v>
      </c>
      <c r="DB31" s="308">
        <v>0</v>
      </c>
      <c r="DC31" s="308">
        <v>0</v>
      </c>
      <c r="DD31" s="308">
        <v>0</v>
      </c>
      <c r="DE31" s="308">
        <v>0</v>
      </c>
      <c r="DF31" s="309" t="s">
        <v>15</v>
      </c>
      <c r="DG31" s="310">
        <v>0</v>
      </c>
      <c r="DH31" s="223">
        <v>0</v>
      </c>
      <c r="DI31" s="306">
        <v>42552</v>
      </c>
      <c r="DJ31" s="307">
        <v>0</v>
      </c>
      <c r="DK31" s="308">
        <v>0</v>
      </c>
      <c r="DL31" s="308">
        <v>0</v>
      </c>
      <c r="DM31" s="308">
        <v>0</v>
      </c>
      <c r="DN31" s="308">
        <v>0</v>
      </c>
      <c r="DO31" s="308">
        <v>0</v>
      </c>
      <c r="DP31" s="309" t="s">
        <v>15</v>
      </c>
      <c r="DQ31" s="310">
        <v>0</v>
      </c>
    </row>
    <row r="32" spans="1:121" ht="27" customHeight="1" x14ac:dyDescent="0.25">
      <c r="A32" s="294">
        <v>42583</v>
      </c>
      <c r="B32" s="295">
        <v>61.930259328531442</v>
      </c>
      <c r="C32" s="296">
        <v>5.291265204876173</v>
      </c>
      <c r="D32" s="296">
        <v>1.6923269263931446</v>
      </c>
      <c r="E32" s="296">
        <v>16.690901481687821</v>
      </c>
      <c r="F32" s="296">
        <v>22.555368962818523</v>
      </c>
      <c r="G32" s="296">
        <v>6.9835921312693179</v>
      </c>
      <c r="H32" s="297">
        <v>0.31983407764811683</v>
      </c>
      <c r="I32" s="298">
        <v>75387</v>
      </c>
      <c r="J32" s="231"/>
      <c r="K32" s="294">
        <v>42583</v>
      </c>
      <c r="L32" s="295">
        <v>63.688278473230163</v>
      </c>
      <c r="M32" s="296">
        <v>2.5555303964791993</v>
      </c>
      <c r="N32" s="296">
        <v>2.0933302073645748</v>
      </c>
      <c r="O32" s="296">
        <v>2.9491678804918533</v>
      </c>
      <c r="P32" s="296">
        <v>48.739499762880662</v>
      </c>
      <c r="Q32" s="296">
        <v>4.6488606038437741</v>
      </c>
      <c r="R32" s="297">
        <v>0.81913727586593921</v>
      </c>
      <c r="S32" s="298">
        <v>256987</v>
      </c>
      <c r="U32" s="300">
        <v>42583</v>
      </c>
      <c r="V32" s="295">
        <v>0</v>
      </c>
      <c r="W32" s="296">
        <v>0</v>
      </c>
      <c r="X32" s="296">
        <v>0</v>
      </c>
      <c r="Y32" s="296">
        <v>0</v>
      </c>
      <c r="Z32" s="296">
        <v>0</v>
      </c>
      <c r="AA32" s="296">
        <v>0</v>
      </c>
      <c r="AB32" s="297" t="s">
        <v>15</v>
      </c>
      <c r="AC32" s="298">
        <v>0</v>
      </c>
      <c r="AD32" s="299"/>
      <c r="AE32" s="300">
        <v>42583</v>
      </c>
      <c r="AF32" s="295">
        <v>0</v>
      </c>
      <c r="AG32" s="296">
        <v>0</v>
      </c>
      <c r="AH32" s="296">
        <v>0</v>
      </c>
      <c r="AI32" s="296">
        <v>0</v>
      </c>
      <c r="AJ32" s="296">
        <v>0</v>
      </c>
      <c r="AK32" s="296">
        <v>0</v>
      </c>
      <c r="AL32" s="297" t="s">
        <v>15</v>
      </c>
      <c r="AM32" s="298">
        <v>0</v>
      </c>
      <c r="AO32" s="300">
        <v>42583</v>
      </c>
      <c r="AP32" s="295">
        <v>63.210000000000008</v>
      </c>
      <c r="AQ32" s="296">
        <v>2.66</v>
      </c>
      <c r="AR32" s="296">
        <v>1.6999999999999997</v>
      </c>
      <c r="AS32" s="296">
        <v>18.8</v>
      </c>
      <c r="AT32" s="296">
        <v>16.8</v>
      </c>
      <c r="AU32" s="296">
        <v>4.3599999999999994</v>
      </c>
      <c r="AV32" s="297">
        <v>0.63909774436090216</v>
      </c>
      <c r="AW32" s="298">
        <v>24534</v>
      </c>
      <c r="AY32" s="300">
        <v>42583</v>
      </c>
      <c r="AZ32" s="295">
        <v>62.71</v>
      </c>
      <c r="BA32" s="296">
        <v>2.89</v>
      </c>
      <c r="BB32" s="296">
        <v>2</v>
      </c>
      <c r="BC32" s="296">
        <v>0</v>
      </c>
      <c r="BD32" s="296">
        <v>0</v>
      </c>
      <c r="BE32" s="296">
        <v>4.8900000000000006</v>
      </c>
      <c r="BF32" s="297">
        <v>0.69204152249134943</v>
      </c>
      <c r="BG32" s="298">
        <v>10545</v>
      </c>
      <c r="BK32" s="382">
        <v>42583</v>
      </c>
      <c r="BL32" s="302">
        <v>62.137369250271647</v>
      </c>
      <c r="BM32" s="303">
        <v>4.3173303151032227</v>
      </c>
      <c r="BN32" s="303">
        <v>2.0180452734516483</v>
      </c>
      <c r="BO32" s="303">
        <v>19.985397500905467</v>
      </c>
      <c r="BP32" s="303">
        <v>19.885563201738496</v>
      </c>
      <c r="BQ32" s="303">
        <v>6.3353755885548715</v>
      </c>
      <c r="BR32" s="304">
        <v>0.46742897257408461</v>
      </c>
      <c r="BS32" s="305">
        <v>55220</v>
      </c>
      <c r="BT32" s="370">
        <v>0</v>
      </c>
      <c r="BU32" s="382">
        <v>42583</v>
      </c>
      <c r="BV32" s="302">
        <v>62.475423458688653</v>
      </c>
      <c r="BW32" s="303">
        <v>4.0863399273032295</v>
      </c>
      <c r="BX32" s="303">
        <v>2.1044779113658603</v>
      </c>
      <c r="BY32" s="303">
        <v>6.9074722306371807</v>
      </c>
      <c r="BZ32" s="303">
        <v>37.706800380356121</v>
      </c>
      <c r="CA32" s="303">
        <v>6.1908178386690897</v>
      </c>
      <c r="CB32" s="304">
        <v>0.51500314433085004</v>
      </c>
      <c r="CC32" s="305">
        <v>143060</v>
      </c>
      <c r="CD32" s="215">
        <v>0</v>
      </c>
      <c r="CE32" s="306">
        <v>42583</v>
      </c>
      <c r="CF32" s="307">
        <v>61.930259328531442</v>
      </c>
      <c r="CG32" s="308">
        <v>5.291265204876173</v>
      </c>
      <c r="CH32" s="308">
        <v>1.6923269263931446</v>
      </c>
      <c r="CI32" s="308">
        <v>16.690901481687821</v>
      </c>
      <c r="CJ32" s="308">
        <v>22.555368962818523</v>
      </c>
      <c r="CK32" s="308">
        <v>6.9835921312693179</v>
      </c>
      <c r="CL32" s="309">
        <v>0.31983407764811683</v>
      </c>
      <c r="CM32" s="310">
        <v>75387</v>
      </c>
      <c r="CN32" s="221">
        <v>0</v>
      </c>
      <c r="CO32" s="306">
        <v>42583</v>
      </c>
      <c r="CP32" s="307">
        <v>63.688278473230163</v>
      </c>
      <c r="CQ32" s="308">
        <v>2.5555303964791993</v>
      </c>
      <c r="CR32" s="308">
        <v>2.0933302073645748</v>
      </c>
      <c r="CS32" s="308">
        <v>2.9491678804918533</v>
      </c>
      <c r="CT32" s="308">
        <v>48.739499762880662</v>
      </c>
      <c r="CU32" s="308">
        <v>4.6488606038437741</v>
      </c>
      <c r="CV32" s="309">
        <v>0.81913727586593921</v>
      </c>
      <c r="CW32" s="310">
        <v>256987</v>
      </c>
      <c r="CX32" s="223">
        <v>0</v>
      </c>
      <c r="CY32" s="306">
        <v>42583</v>
      </c>
      <c r="CZ32" s="307">
        <v>0</v>
      </c>
      <c r="DA32" s="308">
        <v>0</v>
      </c>
      <c r="DB32" s="308">
        <v>0</v>
      </c>
      <c r="DC32" s="308">
        <v>0</v>
      </c>
      <c r="DD32" s="308">
        <v>0</v>
      </c>
      <c r="DE32" s="308">
        <v>0</v>
      </c>
      <c r="DF32" s="309" t="s">
        <v>15</v>
      </c>
      <c r="DG32" s="310">
        <v>0</v>
      </c>
      <c r="DH32" s="223">
        <v>0</v>
      </c>
      <c r="DI32" s="306">
        <v>42583</v>
      </c>
      <c r="DJ32" s="307">
        <v>0</v>
      </c>
      <c r="DK32" s="308">
        <v>0</v>
      </c>
      <c r="DL32" s="308">
        <v>0</v>
      </c>
      <c r="DM32" s="308">
        <v>0</v>
      </c>
      <c r="DN32" s="308">
        <v>0</v>
      </c>
      <c r="DO32" s="308">
        <v>0</v>
      </c>
      <c r="DP32" s="309" t="s">
        <v>15</v>
      </c>
      <c r="DQ32" s="310">
        <v>0</v>
      </c>
    </row>
    <row r="33" spans="1:121" ht="27" customHeight="1" x14ac:dyDescent="0.25">
      <c r="A33" s="294">
        <v>42614</v>
      </c>
      <c r="B33" s="295">
        <v>62.476585608929632</v>
      </c>
      <c r="C33" s="296">
        <v>4.0884911301574647</v>
      </c>
      <c r="D33" s="296">
        <v>1.6937133745266093</v>
      </c>
      <c r="E33" s="296">
        <v>11.76545744468806</v>
      </c>
      <c r="F33" s="296">
        <v>17.198874825592984</v>
      </c>
      <c r="G33" s="296">
        <v>5.7822045046840742</v>
      </c>
      <c r="H33" s="297">
        <v>0.41426367836130717</v>
      </c>
      <c r="I33" s="298">
        <v>63370</v>
      </c>
      <c r="J33" s="231"/>
      <c r="K33" s="294">
        <v>42614</v>
      </c>
      <c r="L33" s="295">
        <v>63.257540556468875</v>
      </c>
      <c r="M33" s="296">
        <v>3.0587110996884874</v>
      </c>
      <c r="N33" s="296">
        <v>2.3217748689475477</v>
      </c>
      <c r="O33" s="296">
        <v>4.1081637790926182</v>
      </c>
      <c r="P33" s="296">
        <v>46.197849775332223</v>
      </c>
      <c r="Q33" s="296">
        <v>5.3804859686360356</v>
      </c>
      <c r="R33" s="297">
        <v>0.75906968434645805</v>
      </c>
      <c r="S33" s="298">
        <v>225673</v>
      </c>
      <c r="U33" s="300">
        <v>42614</v>
      </c>
      <c r="V33" s="295">
        <v>0</v>
      </c>
      <c r="W33" s="296">
        <v>0</v>
      </c>
      <c r="X33" s="296">
        <v>0</v>
      </c>
      <c r="Y33" s="296">
        <v>0</v>
      </c>
      <c r="Z33" s="296">
        <v>0</v>
      </c>
      <c r="AA33" s="296">
        <v>0</v>
      </c>
      <c r="AB33" s="297" t="s">
        <v>15</v>
      </c>
      <c r="AC33" s="298">
        <v>0</v>
      </c>
      <c r="AD33" s="299"/>
      <c r="AE33" s="300">
        <v>42614</v>
      </c>
      <c r="AF33" s="295">
        <v>0</v>
      </c>
      <c r="AG33" s="296">
        <v>0</v>
      </c>
      <c r="AH33" s="296">
        <v>0</v>
      </c>
      <c r="AI33" s="296">
        <v>0</v>
      </c>
      <c r="AJ33" s="296">
        <v>0</v>
      </c>
      <c r="AK33" s="296">
        <v>0</v>
      </c>
      <c r="AL33" s="297" t="s">
        <v>15</v>
      </c>
      <c r="AM33" s="298">
        <v>0</v>
      </c>
      <c r="AO33" s="300">
        <v>42614</v>
      </c>
      <c r="AP33" s="295">
        <v>63.080960279807464</v>
      </c>
      <c r="AQ33" s="296">
        <v>2.8360491048239083</v>
      </c>
      <c r="AR33" s="296">
        <v>1.8177740069951864</v>
      </c>
      <c r="AS33" s="296">
        <v>16.030245524119543</v>
      </c>
      <c r="AT33" s="296">
        <v>15.087722062541124</v>
      </c>
      <c r="AU33" s="296">
        <v>4.6538231118190945</v>
      </c>
      <c r="AV33" s="297">
        <v>0.64095293833357403</v>
      </c>
      <c r="AW33" s="298">
        <v>28877</v>
      </c>
      <c r="AY33" s="300">
        <v>42614</v>
      </c>
      <c r="AZ33" s="295">
        <v>62.703657351154305</v>
      </c>
      <c r="BA33" s="296">
        <v>2.8202916160388822</v>
      </c>
      <c r="BB33" s="296">
        <v>2.4753219927095986</v>
      </c>
      <c r="BC33" s="296">
        <v>4.66</v>
      </c>
      <c r="BD33" s="296">
        <v>29.86</v>
      </c>
      <c r="BE33" s="296">
        <v>5.2956136087484804</v>
      </c>
      <c r="BF33" s="297">
        <v>0.8776829951316184</v>
      </c>
      <c r="BG33" s="298">
        <v>33743</v>
      </c>
      <c r="BK33" s="382">
        <v>42614</v>
      </c>
      <c r="BL33" s="302">
        <v>63.019603607535096</v>
      </c>
      <c r="BM33" s="303">
        <v>3.0620223288966466</v>
      </c>
      <c r="BN33" s="303">
        <v>1.9134082478725722</v>
      </c>
      <c r="BO33" s="303">
        <v>19.728203142046695</v>
      </c>
      <c r="BP33" s="303">
        <v>21.373488981016799</v>
      </c>
      <c r="BQ33" s="303">
        <v>4.9754305767692184</v>
      </c>
      <c r="BR33" s="304">
        <v>0.62488383243176415</v>
      </c>
      <c r="BS33" s="305">
        <v>54996</v>
      </c>
      <c r="BT33" s="370">
        <v>0</v>
      </c>
      <c r="BU33" s="382">
        <v>42614</v>
      </c>
      <c r="BV33" s="302">
        <v>62.446308714105591</v>
      </c>
      <c r="BW33" s="303">
        <v>3.6663248743584731</v>
      </c>
      <c r="BX33" s="303">
        <v>2.2558990250572712</v>
      </c>
      <c r="BY33" s="303">
        <v>7.0181582496215782</v>
      </c>
      <c r="BZ33" s="303">
        <v>36.29222595293794</v>
      </c>
      <c r="CA33" s="303">
        <v>5.9222238994157443</v>
      </c>
      <c r="CB33" s="304">
        <v>0.615302544745712</v>
      </c>
      <c r="CC33" s="305">
        <v>112622</v>
      </c>
      <c r="CD33" s="215">
        <v>0</v>
      </c>
      <c r="CE33" s="306">
        <v>42614</v>
      </c>
      <c r="CF33" s="307">
        <v>62.476585608929632</v>
      </c>
      <c r="CG33" s="308">
        <v>4.0884911301574647</v>
      </c>
      <c r="CH33" s="308">
        <v>1.6937133745266093</v>
      </c>
      <c r="CI33" s="308">
        <v>11.76545744468806</v>
      </c>
      <c r="CJ33" s="308">
        <v>17.198874825592984</v>
      </c>
      <c r="CK33" s="308">
        <v>5.7822045046840742</v>
      </c>
      <c r="CL33" s="309">
        <v>0.41426367836130717</v>
      </c>
      <c r="CM33" s="310">
        <v>63370</v>
      </c>
      <c r="CN33" s="221">
        <v>0</v>
      </c>
      <c r="CO33" s="306">
        <v>42614</v>
      </c>
      <c r="CP33" s="307">
        <v>63.257540556468875</v>
      </c>
      <c r="CQ33" s="308">
        <v>3.0587110996884874</v>
      </c>
      <c r="CR33" s="308">
        <v>2.3217748689475477</v>
      </c>
      <c r="CS33" s="308">
        <v>4.1081637790926182</v>
      </c>
      <c r="CT33" s="308">
        <v>46.197849775332223</v>
      </c>
      <c r="CU33" s="308">
        <v>5.3804859686360356</v>
      </c>
      <c r="CV33" s="309">
        <v>0.75906968434645805</v>
      </c>
      <c r="CW33" s="310">
        <v>225673</v>
      </c>
      <c r="CX33" s="223">
        <v>0</v>
      </c>
      <c r="CY33" s="306">
        <v>42614</v>
      </c>
      <c r="CZ33" s="307">
        <v>0</v>
      </c>
      <c r="DA33" s="308">
        <v>0</v>
      </c>
      <c r="DB33" s="308">
        <v>0</v>
      </c>
      <c r="DC33" s="308">
        <v>0</v>
      </c>
      <c r="DD33" s="308">
        <v>0</v>
      </c>
      <c r="DE33" s="308">
        <v>0</v>
      </c>
      <c r="DF33" s="309" t="s">
        <v>15</v>
      </c>
      <c r="DG33" s="310">
        <v>0</v>
      </c>
      <c r="DH33" s="223">
        <v>0</v>
      </c>
      <c r="DI33" s="306">
        <v>42614</v>
      </c>
      <c r="DJ33" s="307">
        <v>0</v>
      </c>
      <c r="DK33" s="308">
        <v>0</v>
      </c>
      <c r="DL33" s="308">
        <v>0</v>
      </c>
      <c r="DM33" s="308">
        <v>0</v>
      </c>
      <c r="DN33" s="308">
        <v>0</v>
      </c>
      <c r="DO33" s="308">
        <v>0</v>
      </c>
      <c r="DP33" s="309" t="s">
        <v>15</v>
      </c>
      <c r="DQ33" s="310">
        <v>0</v>
      </c>
    </row>
    <row r="34" spans="1:121" ht="27" customHeight="1" x14ac:dyDescent="0.25">
      <c r="A34" s="294">
        <v>42644</v>
      </c>
      <c r="B34" s="295">
        <v>63.430332438438519</v>
      </c>
      <c r="C34" s="296">
        <v>2.8428598954386053</v>
      </c>
      <c r="D34" s="296">
        <v>1.4724177574535318</v>
      </c>
      <c r="E34" s="296">
        <v>17.291145679456381</v>
      </c>
      <c r="F34" s="296">
        <v>13.157759251885059</v>
      </c>
      <c r="G34" s="296">
        <v>4.3152776528921368</v>
      </c>
      <c r="H34" s="297">
        <v>0.51793539309342662</v>
      </c>
      <c r="I34" s="298">
        <v>77849</v>
      </c>
      <c r="J34" s="231"/>
      <c r="K34" s="294">
        <v>42644</v>
      </c>
      <c r="L34" s="295">
        <v>63.293822855160975</v>
      </c>
      <c r="M34" s="296">
        <v>2.775395342345238</v>
      </c>
      <c r="N34" s="296">
        <v>2.2949206946723737</v>
      </c>
      <c r="O34" s="296">
        <v>3.3564998017592034</v>
      </c>
      <c r="P34" s="296">
        <v>48.482106345173932</v>
      </c>
      <c r="Q34" s="296">
        <v>5.0703160370176121</v>
      </c>
      <c r="R34" s="297">
        <v>0.82688064639221515</v>
      </c>
      <c r="S34" s="298">
        <v>236428</v>
      </c>
      <c r="U34" s="300">
        <v>42644</v>
      </c>
      <c r="V34" s="295">
        <v>0</v>
      </c>
      <c r="W34" s="296">
        <v>0</v>
      </c>
      <c r="X34" s="296">
        <v>0</v>
      </c>
      <c r="Y34" s="296">
        <v>0</v>
      </c>
      <c r="Z34" s="296">
        <v>0</v>
      </c>
      <c r="AA34" s="296">
        <v>0</v>
      </c>
      <c r="AB34" s="297" t="s">
        <v>15</v>
      </c>
      <c r="AC34" s="298">
        <v>0</v>
      </c>
      <c r="AD34" s="299"/>
      <c r="AE34" s="300">
        <v>42644</v>
      </c>
      <c r="AF34" s="295">
        <v>0</v>
      </c>
      <c r="AG34" s="296">
        <v>0</v>
      </c>
      <c r="AH34" s="296">
        <v>0</v>
      </c>
      <c r="AI34" s="296">
        <v>0</v>
      </c>
      <c r="AJ34" s="296">
        <v>0</v>
      </c>
      <c r="AK34" s="296">
        <v>0</v>
      </c>
      <c r="AL34" s="297" t="s">
        <v>15</v>
      </c>
      <c r="AM34" s="298">
        <v>0</v>
      </c>
      <c r="AO34" s="300">
        <v>42644</v>
      </c>
      <c r="AP34" s="295">
        <v>63.2</v>
      </c>
      <c r="AQ34" s="296">
        <v>2.39</v>
      </c>
      <c r="AR34" s="296">
        <v>1.87</v>
      </c>
      <c r="AS34" s="296">
        <v>17</v>
      </c>
      <c r="AT34" s="296">
        <v>18.100000000000001</v>
      </c>
      <c r="AU34" s="296">
        <v>4.26</v>
      </c>
      <c r="AV34" s="297">
        <v>0.78242677824267781</v>
      </c>
      <c r="AW34" s="298">
        <v>55351</v>
      </c>
      <c r="AY34" s="300">
        <v>42644</v>
      </c>
      <c r="AZ34" s="295">
        <v>62.72</v>
      </c>
      <c r="BA34" s="296">
        <v>3.15</v>
      </c>
      <c r="BB34" s="296">
        <v>1.6599999999999997</v>
      </c>
      <c r="BC34" s="296">
        <v>0</v>
      </c>
      <c r="BD34" s="296">
        <v>0</v>
      </c>
      <c r="BE34" s="296">
        <v>4.8099999999999996</v>
      </c>
      <c r="BF34" s="297">
        <v>0.52698412698412689</v>
      </c>
      <c r="BG34" s="298">
        <v>40897</v>
      </c>
      <c r="BK34" s="382">
        <v>42644</v>
      </c>
      <c r="BL34" s="302">
        <v>63.190048005211999</v>
      </c>
      <c r="BM34" s="303">
        <v>3.0906367548476692</v>
      </c>
      <c r="BN34" s="303">
        <v>1.9652721724072899</v>
      </c>
      <c r="BO34" s="303">
        <v>12.797581565998595</v>
      </c>
      <c r="BP34" s="303">
        <v>26.526894920019892</v>
      </c>
      <c r="BQ34" s="303">
        <v>5.0559089272549596</v>
      </c>
      <c r="BR34" s="304">
        <v>0.63587937641806569</v>
      </c>
      <c r="BS34" s="305">
        <v>58327</v>
      </c>
      <c r="BT34" s="370">
        <v>0</v>
      </c>
      <c r="BU34" s="382">
        <v>42644</v>
      </c>
      <c r="BV34" s="302">
        <v>62.304758157446713</v>
      </c>
      <c r="BW34" s="303">
        <v>3.8864754031328763</v>
      </c>
      <c r="BX34" s="303">
        <v>2.1812350846411763</v>
      </c>
      <c r="BY34" s="303">
        <v>6.5324617252543931</v>
      </c>
      <c r="BZ34" s="303">
        <v>37.362639569842734</v>
      </c>
      <c r="CA34" s="303">
        <v>6.0677104877740522</v>
      </c>
      <c r="CB34" s="304">
        <v>0.56123733161488409</v>
      </c>
      <c r="CC34" s="305">
        <v>272498</v>
      </c>
      <c r="CD34" s="215">
        <v>0</v>
      </c>
      <c r="CE34" s="306">
        <v>42644</v>
      </c>
      <c r="CF34" s="307">
        <v>63.430332438438519</v>
      </c>
      <c r="CG34" s="308">
        <v>2.8428598954386053</v>
      </c>
      <c r="CH34" s="308">
        <v>1.4724177574535318</v>
      </c>
      <c r="CI34" s="308">
        <v>17.291145679456381</v>
      </c>
      <c r="CJ34" s="308">
        <v>13.157759251885059</v>
      </c>
      <c r="CK34" s="308">
        <v>4.3152776528921368</v>
      </c>
      <c r="CL34" s="309">
        <v>0.51793539309342662</v>
      </c>
      <c r="CM34" s="310">
        <v>77849</v>
      </c>
      <c r="CN34" s="221">
        <v>0</v>
      </c>
      <c r="CO34" s="306">
        <v>42644</v>
      </c>
      <c r="CP34" s="307">
        <v>63.293822855160975</v>
      </c>
      <c r="CQ34" s="308">
        <v>2.775395342345238</v>
      </c>
      <c r="CR34" s="308">
        <v>2.2949206946723737</v>
      </c>
      <c r="CS34" s="308">
        <v>3.3564998017592034</v>
      </c>
      <c r="CT34" s="308">
        <v>48.482106345173932</v>
      </c>
      <c r="CU34" s="308">
        <v>5.0703160370176121</v>
      </c>
      <c r="CV34" s="309">
        <v>0.82688064639221515</v>
      </c>
      <c r="CW34" s="310">
        <v>236428</v>
      </c>
      <c r="CX34" s="223">
        <v>0</v>
      </c>
      <c r="CY34" s="306">
        <v>42644</v>
      </c>
      <c r="CZ34" s="307">
        <v>0</v>
      </c>
      <c r="DA34" s="308">
        <v>0</v>
      </c>
      <c r="DB34" s="308">
        <v>0</v>
      </c>
      <c r="DC34" s="308">
        <v>0</v>
      </c>
      <c r="DD34" s="308">
        <v>0</v>
      </c>
      <c r="DE34" s="308">
        <v>0</v>
      </c>
      <c r="DF34" s="309" t="s">
        <v>15</v>
      </c>
      <c r="DG34" s="310">
        <v>0</v>
      </c>
      <c r="DH34" s="221">
        <v>0</v>
      </c>
      <c r="DI34" s="306">
        <v>42644</v>
      </c>
      <c r="DJ34" s="307">
        <v>0</v>
      </c>
      <c r="DK34" s="308">
        <v>0</v>
      </c>
      <c r="DL34" s="308">
        <v>0</v>
      </c>
      <c r="DM34" s="308">
        <v>0</v>
      </c>
      <c r="DN34" s="308">
        <v>0</v>
      </c>
      <c r="DO34" s="308">
        <v>0</v>
      </c>
      <c r="DP34" s="309" t="s">
        <v>15</v>
      </c>
      <c r="DQ34" s="310">
        <v>0</v>
      </c>
    </row>
    <row r="35" spans="1:121" ht="27" customHeight="1" x14ac:dyDescent="0.25">
      <c r="A35" s="294">
        <v>42675</v>
      </c>
      <c r="B35" s="295">
        <v>63.103341354054173</v>
      </c>
      <c r="C35" s="296">
        <v>2.6299640828207895</v>
      </c>
      <c r="D35" s="296">
        <v>2.1815289450208932</v>
      </c>
      <c r="E35" s="296">
        <v>20.858106483872483</v>
      </c>
      <c r="F35" s="296">
        <v>11.94203237241185</v>
      </c>
      <c r="G35" s="296">
        <v>4.8114930278416832</v>
      </c>
      <c r="H35" s="297">
        <v>0.82949001443437076</v>
      </c>
      <c r="I35" s="298">
        <v>85196</v>
      </c>
      <c r="J35" s="231"/>
      <c r="K35" s="294">
        <v>42675</v>
      </c>
      <c r="L35" s="295">
        <v>62.850264440683958</v>
      </c>
      <c r="M35" s="296">
        <v>2.9044646780996639</v>
      </c>
      <c r="N35" s="296">
        <v>2.4485000715614715</v>
      </c>
      <c r="O35" s="296">
        <v>3.5403308124459811</v>
      </c>
      <c r="P35" s="296">
        <v>49.758414433880723</v>
      </c>
      <c r="Q35" s="296">
        <v>5.352964749661135</v>
      </c>
      <c r="R35" s="297">
        <v>0.84301251450008285</v>
      </c>
      <c r="S35" s="298">
        <v>237558</v>
      </c>
      <c r="U35" s="300">
        <v>42675</v>
      </c>
      <c r="V35" s="295">
        <v>0</v>
      </c>
      <c r="W35" s="296">
        <v>0</v>
      </c>
      <c r="X35" s="296">
        <v>0</v>
      </c>
      <c r="Y35" s="296">
        <v>0</v>
      </c>
      <c r="Z35" s="296">
        <v>0</v>
      </c>
      <c r="AA35" s="296">
        <v>0</v>
      </c>
      <c r="AB35" s="297" t="s">
        <v>15</v>
      </c>
      <c r="AC35" s="298">
        <v>0</v>
      </c>
      <c r="AD35" s="299"/>
      <c r="AE35" s="300">
        <v>42675</v>
      </c>
      <c r="AF35" s="295">
        <v>0</v>
      </c>
      <c r="AG35" s="296">
        <v>0</v>
      </c>
      <c r="AH35" s="296">
        <v>0</v>
      </c>
      <c r="AI35" s="296">
        <v>0</v>
      </c>
      <c r="AJ35" s="296">
        <v>0</v>
      </c>
      <c r="AK35" s="296">
        <v>0</v>
      </c>
      <c r="AL35" s="297" t="s">
        <v>15</v>
      </c>
      <c r="AM35" s="298">
        <v>0</v>
      </c>
      <c r="AO35" s="300">
        <v>42675</v>
      </c>
      <c r="AP35" s="295">
        <v>63.292935384477992</v>
      </c>
      <c r="AQ35" s="296">
        <v>2.211902741805841</v>
      </c>
      <c r="AR35" s="296">
        <v>2.1151618737161737</v>
      </c>
      <c r="AS35" s="296">
        <v>13.226315084397605</v>
      </c>
      <c r="AT35" s="296">
        <v>18.033906180226847</v>
      </c>
      <c r="AU35" s="296">
        <v>4.3270646155220147</v>
      </c>
      <c r="AV35" s="297">
        <v>0.95626350731375909</v>
      </c>
      <c r="AW35" s="298">
        <v>54688</v>
      </c>
      <c r="AY35" s="300">
        <v>42675</v>
      </c>
      <c r="AZ35" s="295">
        <v>62.812773955361642</v>
      </c>
      <c r="BA35" s="296">
        <v>2.5581506964255745</v>
      </c>
      <c r="BB35" s="296">
        <v>1.9839469709682831</v>
      </c>
      <c r="BC35" s="296">
        <v>4.8</v>
      </c>
      <c r="BD35" s="296">
        <v>30.6</v>
      </c>
      <c r="BE35" s="296">
        <v>4.5420976673938576</v>
      </c>
      <c r="BF35" s="297">
        <v>0.77553952303919838</v>
      </c>
      <c r="BG35" s="298">
        <v>59590</v>
      </c>
      <c r="BK35" s="382">
        <v>42675</v>
      </c>
      <c r="BL35" s="302">
        <v>62.700506774984987</v>
      </c>
      <c r="BM35" s="303">
        <v>3.3266311374441351</v>
      </c>
      <c r="BN35" s="303">
        <v>2.044656058801372</v>
      </c>
      <c r="BO35" s="303">
        <v>18.159676572091747</v>
      </c>
      <c r="BP35" s="303">
        <v>22.242964195909558</v>
      </c>
      <c r="BQ35" s="303">
        <v>5.3712871962455075</v>
      </c>
      <c r="BR35" s="304">
        <v>0.6146326341345707</v>
      </c>
      <c r="BS35" s="305">
        <v>98229</v>
      </c>
      <c r="BT35" s="370">
        <v>0</v>
      </c>
      <c r="BU35" s="382">
        <v>42675</v>
      </c>
      <c r="BV35" s="302">
        <v>62.115855676766095</v>
      </c>
      <c r="BW35" s="303">
        <v>3.6383810885446248</v>
      </c>
      <c r="BX35" s="303">
        <v>2.7211301631445979</v>
      </c>
      <c r="BY35" s="303">
        <v>5.870118372874555</v>
      </c>
      <c r="BZ35" s="303">
        <v>36.980489165872498</v>
      </c>
      <c r="CA35" s="303">
        <v>6.3595112516892227</v>
      </c>
      <c r="CB35" s="304">
        <v>0.74789586272642672</v>
      </c>
      <c r="CC35" s="305">
        <v>204236</v>
      </c>
      <c r="CD35" s="215">
        <v>0</v>
      </c>
      <c r="CE35" s="306">
        <v>42675</v>
      </c>
      <c r="CF35" s="307">
        <v>63.103341354054173</v>
      </c>
      <c r="CG35" s="308">
        <v>2.6299640828207895</v>
      </c>
      <c r="CH35" s="308">
        <v>2.1815289450208932</v>
      </c>
      <c r="CI35" s="308">
        <v>20.858106483872483</v>
      </c>
      <c r="CJ35" s="308">
        <v>11.94203237241185</v>
      </c>
      <c r="CK35" s="308">
        <v>4.8114930278416832</v>
      </c>
      <c r="CL35" s="309">
        <v>0.82949001443437076</v>
      </c>
      <c r="CM35" s="310">
        <v>85196</v>
      </c>
      <c r="CN35" s="221">
        <v>0</v>
      </c>
      <c r="CO35" s="306">
        <v>42675</v>
      </c>
      <c r="CP35" s="307">
        <v>62.850264440683958</v>
      </c>
      <c r="CQ35" s="308">
        <v>2.9044646780996639</v>
      </c>
      <c r="CR35" s="308">
        <v>2.4485000715614715</v>
      </c>
      <c r="CS35" s="308">
        <v>3.5403308124459811</v>
      </c>
      <c r="CT35" s="308">
        <v>49.758414433880723</v>
      </c>
      <c r="CU35" s="308">
        <v>5.352964749661135</v>
      </c>
      <c r="CV35" s="309">
        <v>0.84301251450008285</v>
      </c>
      <c r="CW35" s="310">
        <v>237558</v>
      </c>
      <c r="CX35" s="223">
        <v>0</v>
      </c>
      <c r="CY35" s="306">
        <v>42675</v>
      </c>
      <c r="CZ35" s="307">
        <v>62.03</v>
      </c>
      <c r="DA35" s="308">
        <v>2.5</v>
      </c>
      <c r="DB35" s="308">
        <v>3.38</v>
      </c>
      <c r="DC35" s="308">
        <v>0</v>
      </c>
      <c r="DD35" s="308">
        <v>0</v>
      </c>
      <c r="DE35" s="308">
        <v>5.88</v>
      </c>
      <c r="DF35" s="309">
        <v>1.3519999999999999</v>
      </c>
      <c r="DG35" s="310">
        <v>6317</v>
      </c>
      <c r="DH35" s="221">
        <v>0</v>
      </c>
      <c r="DI35" s="306">
        <v>42675</v>
      </c>
      <c r="DJ35" s="307">
        <v>0</v>
      </c>
      <c r="DK35" s="308">
        <v>0</v>
      </c>
      <c r="DL35" s="308">
        <v>0</v>
      </c>
      <c r="DM35" s="308">
        <v>0</v>
      </c>
      <c r="DN35" s="308">
        <v>0</v>
      </c>
      <c r="DO35" s="308">
        <v>0</v>
      </c>
      <c r="DP35" s="309" t="s">
        <v>15</v>
      </c>
      <c r="DQ35" s="310">
        <v>0</v>
      </c>
    </row>
    <row r="36" spans="1:121" ht="27" customHeight="1" x14ac:dyDescent="0.25">
      <c r="A36" s="294">
        <v>42705</v>
      </c>
      <c r="B36" s="295">
        <v>63.146913962303337</v>
      </c>
      <c r="C36" s="296">
        <v>2.666471883275352</v>
      </c>
      <c r="D36" s="296">
        <v>2.0822613842878654</v>
      </c>
      <c r="E36" s="296">
        <v>17.508941170361908</v>
      </c>
      <c r="F36" s="296">
        <v>13.873548574692352</v>
      </c>
      <c r="G36" s="296">
        <v>4.7487332675632175</v>
      </c>
      <c r="H36" s="297">
        <v>0.78090505935885834</v>
      </c>
      <c r="I36" s="298">
        <v>96295</v>
      </c>
      <c r="J36" s="231"/>
      <c r="K36" s="294">
        <v>42705</v>
      </c>
      <c r="L36" s="295">
        <v>62.748290250187026</v>
      </c>
      <c r="M36" s="296">
        <v>2.6904800755941887</v>
      </c>
      <c r="N36" s="296">
        <v>2.8131279282905131</v>
      </c>
      <c r="O36" s="296">
        <v>9.6737079497042249</v>
      </c>
      <c r="P36" s="296">
        <v>43.951690758104412</v>
      </c>
      <c r="Q36" s="296">
        <v>5.5036080038847022</v>
      </c>
      <c r="R36" s="297">
        <v>1.0455858617236695</v>
      </c>
      <c r="S36" s="298">
        <v>228589</v>
      </c>
      <c r="U36" s="300">
        <v>42705</v>
      </c>
      <c r="V36" s="295">
        <v>0</v>
      </c>
      <c r="W36" s="296">
        <v>0</v>
      </c>
      <c r="X36" s="296">
        <v>0</v>
      </c>
      <c r="Y36" s="296">
        <v>0</v>
      </c>
      <c r="Z36" s="296">
        <v>0</v>
      </c>
      <c r="AA36" s="296">
        <v>0</v>
      </c>
      <c r="AB36" s="297" t="s">
        <v>15</v>
      </c>
      <c r="AC36" s="298">
        <v>0</v>
      </c>
      <c r="AD36" s="299"/>
      <c r="AE36" s="300">
        <v>42705</v>
      </c>
      <c r="AF36" s="295">
        <v>0</v>
      </c>
      <c r="AG36" s="296">
        <v>0</v>
      </c>
      <c r="AH36" s="296">
        <v>0</v>
      </c>
      <c r="AI36" s="296">
        <v>0</v>
      </c>
      <c r="AJ36" s="296">
        <v>0</v>
      </c>
      <c r="AK36" s="296">
        <v>0</v>
      </c>
      <c r="AL36" s="297" t="s">
        <v>15</v>
      </c>
      <c r="AM36" s="298">
        <v>0</v>
      </c>
      <c r="AO36" s="300">
        <v>42705</v>
      </c>
      <c r="AP36" s="295">
        <v>63.29999999999999</v>
      </c>
      <c r="AQ36" s="296">
        <v>1.98</v>
      </c>
      <c r="AR36" s="296">
        <v>2.3099999999999996</v>
      </c>
      <c r="AS36" s="296">
        <v>19.100000000000005</v>
      </c>
      <c r="AT36" s="296">
        <v>19</v>
      </c>
      <c r="AU36" s="296">
        <v>4.2899999999999991</v>
      </c>
      <c r="AV36" s="297">
        <v>1.1666666666666665</v>
      </c>
      <c r="AW36" s="298">
        <v>57617</v>
      </c>
      <c r="AY36" s="300">
        <v>42705</v>
      </c>
      <c r="AZ36" s="295">
        <v>62.780000000000008</v>
      </c>
      <c r="BA36" s="296">
        <v>2.16</v>
      </c>
      <c r="BB36" s="296">
        <v>2.58</v>
      </c>
      <c r="BC36" s="296">
        <v>0</v>
      </c>
      <c r="BD36" s="296">
        <v>0</v>
      </c>
      <c r="BE36" s="296">
        <v>4.74</v>
      </c>
      <c r="BF36" s="297">
        <v>1.1944444444444444</v>
      </c>
      <c r="BG36" s="298">
        <v>81248</v>
      </c>
      <c r="BK36" s="382">
        <v>42705</v>
      </c>
      <c r="BL36" s="302">
        <v>62.952682442073787</v>
      </c>
      <c r="BM36" s="303">
        <v>2.9153823809200246</v>
      </c>
      <c r="BN36" s="303">
        <v>2.4975755928518035</v>
      </c>
      <c r="BO36" s="303">
        <v>21.502425935992392</v>
      </c>
      <c r="BP36" s="303">
        <v>18.225209791397702</v>
      </c>
      <c r="BQ36" s="303">
        <v>5.4129579737718281</v>
      </c>
      <c r="BR36" s="304">
        <v>0.8566888546756013</v>
      </c>
      <c r="BS36" s="305">
        <v>58868</v>
      </c>
      <c r="BT36" s="370">
        <v>0</v>
      </c>
      <c r="BU36" s="382">
        <v>42705</v>
      </c>
      <c r="BV36" s="302">
        <v>62.227516560600328</v>
      </c>
      <c r="BW36" s="303">
        <v>3.81972034428698</v>
      </c>
      <c r="BX36" s="303">
        <v>2.516327419644683</v>
      </c>
      <c r="BY36" s="303">
        <v>5.4679254205752379</v>
      </c>
      <c r="BZ36" s="303">
        <v>40.255449259632535</v>
      </c>
      <c r="CA36" s="303">
        <v>6.3360477639316635</v>
      </c>
      <c r="CB36" s="304">
        <v>0.65877268303378922</v>
      </c>
      <c r="CC36" s="305">
        <v>165437</v>
      </c>
      <c r="CD36" s="215">
        <v>0</v>
      </c>
      <c r="CE36" s="306">
        <v>42705</v>
      </c>
      <c r="CF36" s="307">
        <v>63.146913962303337</v>
      </c>
      <c r="CG36" s="308">
        <v>2.666471883275352</v>
      </c>
      <c r="CH36" s="308">
        <v>2.0822613842878654</v>
      </c>
      <c r="CI36" s="308">
        <v>17.508941170361908</v>
      </c>
      <c r="CJ36" s="308">
        <v>13.873548574692352</v>
      </c>
      <c r="CK36" s="308">
        <v>4.7487332675632175</v>
      </c>
      <c r="CL36" s="309">
        <v>0.78090505935885834</v>
      </c>
      <c r="CM36" s="310">
        <v>96295</v>
      </c>
      <c r="CN36" s="221">
        <v>0</v>
      </c>
      <c r="CO36" s="306">
        <v>42705</v>
      </c>
      <c r="CP36" s="307">
        <v>62.748290250187026</v>
      </c>
      <c r="CQ36" s="308">
        <v>2.6904800755941887</v>
      </c>
      <c r="CR36" s="308">
        <v>2.8131279282905131</v>
      </c>
      <c r="CS36" s="308">
        <v>9.6737079497042249</v>
      </c>
      <c r="CT36" s="308">
        <v>43.951690758104412</v>
      </c>
      <c r="CU36" s="308">
        <v>5.5036080038847022</v>
      </c>
      <c r="CV36" s="309">
        <v>1.0455858617236695</v>
      </c>
      <c r="CW36" s="310">
        <v>228589</v>
      </c>
      <c r="CX36" s="223">
        <v>0</v>
      </c>
      <c r="CY36" s="306">
        <v>42705</v>
      </c>
      <c r="CZ36" s="307">
        <v>63.45000000000001</v>
      </c>
      <c r="DA36" s="308">
        <v>1.89</v>
      </c>
      <c r="DB36" s="308">
        <v>2.16</v>
      </c>
      <c r="DC36" s="308">
        <v>17.14</v>
      </c>
      <c r="DD36" s="308">
        <v>19.61</v>
      </c>
      <c r="DE36" s="308">
        <v>4.05</v>
      </c>
      <c r="DF36" s="309">
        <v>1.142857142857143</v>
      </c>
      <c r="DG36" s="310">
        <v>16787</v>
      </c>
      <c r="DH36" s="221">
        <v>0</v>
      </c>
      <c r="DI36" s="306">
        <v>42705</v>
      </c>
      <c r="DJ36" s="307">
        <v>0</v>
      </c>
      <c r="DK36" s="308">
        <v>0</v>
      </c>
      <c r="DL36" s="308">
        <v>0</v>
      </c>
      <c r="DM36" s="308">
        <v>0</v>
      </c>
      <c r="DN36" s="308">
        <v>0</v>
      </c>
      <c r="DO36" s="308">
        <v>0</v>
      </c>
      <c r="DP36" s="309" t="s">
        <v>15</v>
      </c>
      <c r="DQ36" s="310">
        <v>0</v>
      </c>
    </row>
    <row r="37" spans="1:121" ht="27" customHeight="1" x14ac:dyDescent="0.25">
      <c r="A37" s="294">
        <v>42736</v>
      </c>
      <c r="B37" s="295">
        <v>62.706309013911174</v>
      </c>
      <c r="C37" s="296">
        <v>2.7531561357576342</v>
      </c>
      <c r="D37" s="296">
        <v>2.1033272202984929</v>
      </c>
      <c r="E37" s="296">
        <v>17.589377556314322</v>
      </c>
      <c r="F37" s="296">
        <v>17.559158452276101</v>
      </c>
      <c r="G37" s="296">
        <v>4.8564833560561276</v>
      </c>
      <c r="H37" s="297">
        <v>0.76396946507346686</v>
      </c>
      <c r="I37" s="298">
        <v>82883</v>
      </c>
      <c r="J37" s="231"/>
      <c r="K37" s="294">
        <v>42736</v>
      </c>
      <c r="L37" s="295">
        <v>62.948110918101463</v>
      </c>
      <c r="M37" s="296">
        <v>3.0114881043614505</v>
      </c>
      <c r="N37" s="296">
        <v>2.4315878165500093</v>
      </c>
      <c r="O37" s="296">
        <v>6.9928935398161602</v>
      </c>
      <c r="P37" s="296">
        <v>48.139731205448122</v>
      </c>
      <c r="Q37" s="296">
        <v>5.4430759209114594</v>
      </c>
      <c r="R37" s="297">
        <v>0.80743729753685944</v>
      </c>
      <c r="S37" s="298">
        <v>234876</v>
      </c>
      <c r="U37" s="300">
        <v>42736</v>
      </c>
      <c r="V37" s="295">
        <v>0</v>
      </c>
      <c r="W37" s="296">
        <v>0</v>
      </c>
      <c r="X37" s="296">
        <v>0</v>
      </c>
      <c r="Y37" s="296">
        <v>0</v>
      </c>
      <c r="Z37" s="296">
        <v>0</v>
      </c>
      <c r="AA37" s="296">
        <v>0</v>
      </c>
      <c r="AB37" s="297" t="s">
        <v>15</v>
      </c>
      <c r="AC37" s="298">
        <v>0</v>
      </c>
      <c r="AD37" s="299"/>
      <c r="AE37" s="300">
        <v>42736</v>
      </c>
      <c r="AF37" s="295">
        <v>0</v>
      </c>
      <c r="AG37" s="296">
        <v>0</v>
      </c>
      <c r="AH37" s="296">
        <v>0</v>
      </c>
      <c r="AI37" s="296">
        <v>0</v>
      </c>
      <c r="AJ37" s="296">
        <v>0</v>
      </c>
      <c r="AK37" s="296">
        <v>0</v>
      </c>
      <c r="AL37" s="297" t="s">
        <v>15</v>
      </c>
      <c r="AM37" s="298">
        <v>0</v>
      </c>
      <c r="AO37" s="300">
        <v>42736</v>
      </c>
      <c r="AP37" s="295">
        <v>62.91</v>
      </c>
      <c r="AQ37" s="296">
        <v>2.2999999999999998</v>
      </c>
      <c r="AR37" s="296">
        <v>2.4300000000000002</v>
      </c>
      <c r="AS37" s="296">
        <v>17.3</v>
      </c>
      <c r="AT37" s="296">
        <v>18.7</v>
      </c>
      <c r="AU37" s="296">
        <v>4.7300000000000004</v>
      </c>
      <c r="AV37" s="297">
        <v>1.0565217391304349</v>
      </c>
      <c r="AW37" s="298">
        <v>40606</v>
      </c>
      <c r="AY37" s="300">
        <v>42736</v>
      </c>
      <c r="AZ37" s="295">
        <v>62.849999999999994</v>
      </c>
      <c r="BA37" s="296">
        <v>2.0099999999999998</v>
      </c>
      <c r="BB37" s="296">
        <v>2.5099999999999998</v>
      </c>
      <c r="BC37" s="296">
        <v>0</v>
      </c>
      <c r="BD37" s="296">
        <v>0</v>
      </c>
      <c r="BE37" s="296">
        <v>4.5199999999999996</v>
      </c>
      <c r="BF37" s="297">
        <v>1.2487562189054726</v>
      </c>
      <c r="BG37" s="298">
        <v>77293</v>
      </c>
      <c r="BK37" s="382">
        <v>42736</v>
      </c>
      <c r="BL37" s="302">
        <v>63.237790563275382</v>
      </c>
      <c r="BM37" s="303">
        <v>2.5679710014640538</v>
      </c>
      <c r="BN37" s="303">
        <v>2.3168782266971459</v>
      </c>
      <c r="BO37" s="303">
        <v>18.318508720108905</v>
      </c>
      <c r="BP37" s="303">
        <v>22.122687694243961</v>
      </c>
      <c r="BQ37" s="303">
        <v>4.8848492281611993</v>
      </c>
      <c r="BR37" s="304">
        <v>0.90222133558994455</v>
      </c>
      <c r="BS37" s="305">
        <v>77866</v>
      </c>
      <c r="BT37" s="370">
        <v>0</v>
      </c>
      <c r="BU37" s="382">
        <v>42736</v>
      </c>
      <c r="BV37" s="302">
        <v>62.508861900694768</v>
      </c>
      <c r="BW37" s="303">
        <v>3.7074881000544431</v>
      </c>
      <c r="BX37" s="303">
        <v>2.3736660323358851</v>
      </c>
      <c r="BY37" s="303">
        <v>6.4796200711938656</v>
      </c>
      <c r="BZ37" s="303">
        <v>38.985000889923327</v>
      </c>
      <c r="CA37" s="303">
        <v>6.0811541323903278</v>
      </c>
      <c r="CB37" s="304">
        <v>0.64023564426303314</v>
      </c>
      <c r="CC37" s="305">
        <v>200211</v>
      </c>
      <c r="CD37" s="215">
        <v>0</v>
      </c>
      <c r="CE37" s="306">
        <v>42736</v>
      </c>
      <c r="CF37" s="307">
        <v>62.706309013911174</v>
      </c>
      <c r="CG37" s="308">
        <v>2.7531561357576342</v>
      </c>
      <c r="CH37" s="308">
        <v>2.1033272202984929</v>
      </c>
      <c r="CI37" s="308">
        <v>17.589377556314322</v>
      </c>
      <c r="CJ37" s="308">
        <v>17.559158452276101</v>
      </c>
      <c r="CK37" s="308">
        <v>4.8564833560561276</v>
      </c>
      <c r="CL37" s="309">
        <v>0.76396946507346686</v>
      </c>
      <c r="CM37" s="310">
        <v>82883</v>
      </c>
      <c r="CN37" s="221">
        <v>0</v>
      </c>
      <c r="CO37" s="306">
        <v>42736</v>
      </c>
      <c r="CP37" s="307">
        <v>62.948110918101463</v>
      </c>
      <c r="CQ37" s="308">
        <v>3.0114881043614505</v>
      </c>
      <c r="CR37" s="308">
        <v>2.4315878165500093</v>
      </c>
      <c r="CS37" s="308">
        <v>6.9928935398161602</v>
      </c>
      <c r="CT37" s="308">
        <v>48.139731205448122</v>
      </c>
      <c r="CU37" s="308">
        <v>5.4430759209114594</v>
      </c>
      <c r="CV37" s="309">
        <v>0.80743729753685944</v>
      </c>
      <c r="CW37" s="310">
        <v>234876</v>
      </c>
      <c r="CX37" s="223">
        <v>0</v>
      </c>
      <c r="CY37" s="306">
        <v>42736</v>
      </c>
      <c r="CZ37" s="307">
        <v>62.8</v>
      </c>
      <c r="DA37" s="308">
        <v>2.4500000000000002</v>
      </c>
      <c r="DB37" s="308">
        <v>2.61</v>
      </c>
      <c r="DC37" s="308">
        <v>16.3</v>
      </c>
      <c r="DD37" s="308">
        <v>20.5</v>
      </c>
      <c r="DE37" s="308">
        <v>5.0600000000000005</v>
      </c>
      <c r="DF37" s="309">
        <v>1.0653061224489795</v>
      </c>
      <c r="DG37" s="310">
        <v>14247</v>
      </c>
      <c r="DH37" s="221">
        <v>0</v>
      </c>
      <c r="DI37" s="306">
        <v>42736</v>
      </c>
      <c r="DJ37" s="307">
        <v>0</v>
      </c>
      <c r="DK37" s="308">
        <v>0</v>
      </c>
      <c r="DL37" s="308">
        <v>0</v>
      </c>
      <c r="DM37" s="308">
        <v>0</v>
      </c>
      <c r="DN37" s="308">
        <v>0</v>
      </c>
      <c r="DO37" s="308">
        <v>0</v>
      </c>
      <c r="DP37" s="309" t="s">
        <v>15</v>
      </c>
      <c r="DQ37" s="310">
        <v>0</v>
      </c>
    </row>
    <row r="38" spans="1:121" ht="27" customHeight="1" x14ac:dyDescent="0.25">
      <c r="A38" s="294">
        <v>42767</v>
      </c>
      <c r="B38" s="295">
        <v>62.89136312784057</v>
      </c>
      <c r="C38" s="296">
        <v>3.3490807598182029</v>
      </c>
      <c r="D38" s="296">
        <v>1.8758014217457171</v>
      </c>
      <c r="E38" s="296">
        <v>15.776754690595503</v>
      </c>
      <c r="F38" s="296">
        <v>16.999213844540265</v>
      </c>
      <c r="G38" s="296">
        <v>5.2248821815639204</v>
      </c>
      <c r="H38" s="297">
        <v>0.56009441284644945</v>
      </c>
      <c r="I38" s="298">
        <v>85810</v>
      </c>
      <c r="J38" s="231"/>
      <c r="K38" s="294">
        <v>42767</v>
      </c>
      <c r="L38" s="295">
        <v>62.535507972830629</v>
      </c>
      <c r="M38" s="296">
        <v>3.3121893501870621</v>
      </c>
      <c r="N38" s="296">
        <v>2.851385710653445</v>
      </c>
      <c r="O38" s="296">
        <v>6.0481000445302069</v>
      </c>
      <c r="P38" s="296">
        <v>48.401304363960222</v>
      </c>
      <c r="Q38" s="296">
        <v>6.1635750608405075</v>
      </c>
      <c r="R38" s="297">
        <v>0.86087642015164612</v>
      </c>
      <c r="S38" s="298">
        <v>220248</v>
      </c>
      <c r="U38" s="300">
        <v>42767</v>
      </c>
      <c r="V38" s="295">
        <v>0</v>
      </c>
      <c r="W38" s="296">
        <v>0</v>
      </c>
      <c r="X38" s="296">
        <v>0</v>
      </c>
      <c r="Y38" s="296">
        <v>0</v>
      </c>
      <c r="Z38" s="296">
        <v>0</v>
      </c>
      <c r="AA38" s="296">
        <v>0</v>
      </c>
      <c r="AB38" s="297" t="s">
        <v>15</v>
      </c>
      <c r="AC38" s="298">
        <v>0</v>
      </c>
      <c r="AD38" s="299"/>
      <c r="AE38" s="300">
        <v>42767</v>
      </c>
      <c r="AF38" s="295">
        <v>0</v>
      </c>
      <c r="AG38" s="296">
        <v>0</v>
      </c>
      <c r="AH38" s="296">
        <v>0</v>
      </c>
      <c r="AI38" s="296">
        <v>0</v>
      </c>
      <c r="AJ38" s="296">
        <v>0</v>
      </c>
      <c r="AK38" s="296">
        <v>0</v>
      </c>
      <c r="AL38" s="297" t="s">
        <v>15</v>
      </c>
      <c r="AM38" s="298">
        <v>0</v>
      </c>
      <c r="AO38" s="300">
        <v>42767</v>
      </c>
      <c r="AP38" s="295">
        <v>63.03</v>
      </c>
      <c r="AQ38" s="296">
        <v>2.4300000000000002</v>
      </c>
      <c r="AR38" s="296">
        <v>2.4500000000000002</v>
      </c>
      <c r="AS38" s="296">
        <v>16.3</v>
      </c>
      <c r="AT38" s="296">
        <v>18.399999999999999</v>
      </c>
      <c r="AU38" s="296">
        <v>4.8800000000000008</v>
      </c>
      <c r="AV38" s="297">
        <v>1.0082304526748971</v>
      </c>
      <c r="AW38" s="298">
        <v>45488</v>
      </c>
      <c r="AY38" s="300">
        <v>42767</v>
      </c>
      <c r="AZ38" s="295">
        <v>62.621774487247983</v>
      </c>
      <c r="BA38" s="296">
        <v>2.6474324781105865</v>
      </c>
      <c r="BB38" s="296">
        <v>2.7589505075727012</v>
      </c>
      <c r="BC38" s="296">
        <v>6.2194657660423704</v>
      </c>
      <c r="BD38" s="296">
        <v>44.660009210930305</v>
      </c>
      <c r="BE38" s="296">
        <v>5.4063829856832877</v>
      </c>
      <c r="BF38" s="297">
        <v>1.042123087324857</v>
      </c>
      <c r="BG38" s="298">
        <v>91711</v>
      </c>
      <c r="BK38" s="382">
        <v>42767</v>
      </c>
      <c r="BL38" s="302">
        <v>62.807565586880237</v>
      </c>
      <c r="BM38" s="303">
        <v>2.7835598338545275</v>
      </c>
      <c r="BN38" s="303">
        <v>2.6436408775154572</v>
      </c>
      <c r="BO38" s="303">
        <v>19.992290229404883</v>
      </c>
      <c r="BP38" s="303">
        <v>22.727632307655583</v>
      </c>
      <c r="BQ38" s="303">
        <v>5.4272007113699843</v>
      </c>
      <c r="BR38" s="304">
        <v>0.94973380681911979</v>
      </c>
      <c r="BS38" s="305">
        <v>83782</v>
      </c>
      <c r="BT38" s="370">
        <v>0</v>
      </c>
      <c r="BU38" s="382">
        <v>42767</v>
      </c>
      <c r="BV38" s="302">
        <v>62.054921265811828</v>
      </c>
      <c r="BW38" s="303">
        <v>3.9807744541673893</v>
      </c>
      <c r="BX38" s="303">
        <v>2.4663386977993413</v>
      </c>
      <c r="BY38" s="303">
        <v>32.577598048780487</v>
      </c>
      <c r="BZ38" s="303">
        <v>38.435832195121947</v>
      </c>
      <c r="CA38" s="303">
        <v>6.4471131519667306</v>
      </c>
      <c r="CB38" s="304">
        <v>0.61956253141078699</v>
      </c>
      <c r="CC38" s="305">
        <v>184672</v>
      </c>
      <c r="CD38" s="215">
        <v>0</v>
      </c>
      <c r="CE38" s="306">
        <v>42767</v>
      </c>
      <c r="CF38" s="307">
        <v>62.89136312784057</v>
      </c>
      <c r="CG38" s="308">
        <v>3.3490807598182029</v>
      </c>
      <c r="CH38" s="308">
        <v>1.8758014217457171</v>
      </c>
      <c r="CI38" s="308">
        <v>15.776754690595503</v>
      </c>
      <c r="CJ38" s="308">
        <v>16.999213844540265</v>
      </c>
      <c r="CK38" s="308">
        <v>5.2248821815639204</v>
      </c>
      <c r="CL38" s="309">
        <v>0.56009441284644945</v>
      </c>
      <c r="CM38" s="310">
        <v>85810</v>
      </c>
      <c r="CN38" s="221">
        <v>0</v>
      </c>
      <c r="CO38" s="306">
        <v>42767</v>
      </c>
      <c r="CP38" s="307">
        <v>62.535507972830629</v>
      </c>
      <c r="CQ38" s="308">
        <v>3.3121893501870621</v>
      </c>
      <c r="CR38" s="308">
        <v>2.851385710653445</v>
      </c>
      <c r="CS38" s="308">
        <v>6.0481000445302069</v>
      </c>
      <c r="CT38" s="308">
        <v>48.401304363960222</v>
      </c>
      <c r="CU38" s="308">
        <v>6.1635750608405075</v>
      </c>
      <c r="CV38" s="309">
        <v>0.86087642015164612</v>
      </c>
      <c r="CW38" s="310">
        <v>220248</v>
      </c>
      <c r="CX38" s="223">
        <v>0</v>
      </c>
      <c r="CY38" s="306">
        <v>42767</v>
      </c>
      <c r="CZ38" s="307">
        <v>62.679999999999993</v>
      </c>
      <c r="DA38" s="308">
        <v>2.4900000000000002</v>
      </c>
      <c r="DB38" s="308">
        <v>2.4900000000000002</v>
      </c>
      <c r="DC38" s="308">
        <v>16.3</v>
      </c>
      <c r="DD38" s="308">
        <v>18.399999999999999</v>
      </c>
      <c r="DE38" s="308">
        <v>4.9800000000000004</v>
      </c>
      <c r="DF38" s="309">
        <v>1</v>
      </c>
      <c r="DG38" s="310">
        <v>23355</v>
      </c>
      <c r="DH38" s="221">
        <v>0</v>
      </c>
      <c r="DI38" s="306">
        <v>42767</v>
      </c>
      <c r="DJ38" s="307">
        <v>0</v>
      </c>
      <c r="DK38" s="308">
        <v>0</v>
      </c>
      <c r="DL38" s="308">
        <v>0</v>
      </c>
      <c r="DM38" s="308">
        <v>0</v>
      </c>
      <c r="DN38" s="308">
        <v>0</v>
      </c>
      <c r="DO38" s="308">
        <v>0</v>
      </c>
      <c r="DP38" s="309" t="s">
        <v>15</v>
      </c>
      <c r="DQ38" s="310">
        <v>0</v>
      </c>
    </row>
    <row r="39" spans="1:121" ht="27" customHeight="1" thickBot="1" x14ac:dyDescent="0.3">
      <c r="A39" s="294">
        <v>42795</v>
      </c>
      <c r="B39" s="312">
        <v>62.980693913391434</v>
      </c>
      <c r="C39" s="313">
        <v>2.3774703227814333</v>
      </c>
      <c r="D39" s="313">
        <v>2.7001999599857731</v>
      </c>
      <c r="E39" s="296">
        <v>18.266384825715807</v>
      </c>
      <c r="F39" s="296">
        <v>16.221508536368489</v>
      </c>
      <c r="G39" s="296">
        <v>5.0776702827672064</v>
      </c>
      <c r="H39" s="297">
        <v>1.1357449698159741</v>
      </c>
      <c r="I39" s="298">
        <v>89968</v>
      </c>
      <c r="J39" s="231"/>
      <c r="K39" s="294">
        <v>42795</v>
      </c>
      <c r="L39" s="312">
        <v>62.611291319846387</v>
      </c>
      <c r="M39" s="313">
        <v>2.9215917442992847</v>
      </c>
      <c r="N39" s="313">
        <v>3.1646670525329363</v>
      </c>
      <c r="O39" s="296">
        <v>9.117937820406814</v>
      </c>
      <c r="P39" s="296">
        <v>45.39653854987781</v>
      </c>
      <c r="Q39" s="296">
        <v>6.0862587968322206</v>
      </c>
      <c r="R39" s="297">
        <v>1.0831996149728822</v>
      </c>
      <c r="S39" s="298">
        <v>217692</v>
      </c>
      <c r="U39" s="300">
        <v>42795</v>
      </c>
      <c r="V39" s="312">
        <v>0</v>
      </c>
      <c r="W39" s="313">
        <v>0</v>
      </c>
      <c r="X39" s="313">
        <v>0</v>
      </c>
      <c r="Y39" s="296">
        <v>0</v>
      </c>
      <c r="Z39" s="296">
        <v>0</v>
      </c>
      <c r="AA39" s="296">
        <v>0</v>
      </c>
      <c r="AB39" s="297" t="s">
        <v>15</v>
      </c>
      <c r="AC39" s="298">
        <v>0</v>
      </c>
      <c r="AD39" s="299"/>
      <c r="AE39" s="300">
        <v>42795</v>
      </c>
      <c r="AF39" s="312">
        <v>0</v>
      </c>
      <c r="AG39" s="313">
        <v>0</v>
      </c>
      <c r="AH39" s="313">
        <v>0</v>
      </c>
      <c r="AI39" s="296">
        <v>0</v>
      </c>
      <c r="AJ39" s="296">
        <v>0</v>
      </c>
      <c r="AK39" s="296">
        <v>0</v>
      </c>
      <c r="AL39" s="297" t="s">
        <v>15</v>
      </c>
      <c r="AM39" s="298">
        <v>0</v>
      </c>
      <c r="AO39" s="314">
        <v>42795</v>
      </c>
      <c r="AP39" s="312">
        <v>63.51</v>
      </c>
      <c r="AQ39" s="313">
        <v>1.88</v>
      </c>
      <c r="AR39" s="313">
        <v>2.08</v>
      </c>
      <c r="AS39" s="296">
        <v>16.399999999999999</v>
      </c>
      <c r="AT39" s="296">
        <v>18.7</v>
      </c>
      <c r="AU39" s="296">
        <v>3.96</v>
      </c>
      <c r="AV39" s="297">
        <v>1.1063829787234043</v>
      </c>
      <c r="AW39" s="298">
        <v>63318</v>
      </c>
      <c r="AY39" s="314">
        <v>42795</v>
      </c>
      <c r="AZ39" s="312">
        <v>62.950437529697311</v>
      </c>
      <c r="BA39" s="313">
        <v>2.3930327858326166</v>
      </c>
      <c r="BB39" s="313">
        <v>2.2325066457768821</v>
      </c>
      <c r="BC39" s="296">
        <v>4.3</v>
      </c>
      <c r="BD39" s="296">
        <v>31</v>
      </c>
      <c r="BE39" s="296">
        <v>4.6255394316094982</v>
      </c>
      <c r="BF39" s="297">
        <v>0.93291937285352233</v>
      </c>
      <c r="BG39" s="383">
        <v>77869</v>
      </c>
      <c r="BK39" s="382">
        <v>42795</v>
      </c>
      <c r="BL39" s="315">
        <v>63.348564040889961</v>
      </c>
      <c r="BM39" s="316">
        <v>2.4984507735199255</v>
      </c>
      <c r="BN39" s="316">
        <v>2.2002248947684908</v>
      </c>
      <c r="BO39" s="316">
        <v>17.202165637128957</v>
      </c>
      <c r="BP39" s="316">
        <v>25.871214344284699</v>
      </c>
      <c r="BQ39" s="303">
        <v>4.6986756682884163</v>
      </c>
      <c r="BR39" s="304">
        <v>0.88063567955302113</v>
      </c>
      <c r="BS39" s="305">
        <v>91465</v>
      </c>
      <c r="BT39" s="370">
        <v>0</v>
      </c>
      <c r="BU39" s="382">
        <v>42795</v>
      </c>
      <c r="BV39" s="315">
        <v>62.276338495575224</v>
      </c>
      <c r="BW39" s="316">
        <v>3.406834257758943</v>
      </c>
      <c r="BX39" s="316">
        <v>2.6093767917237938</v>
      </c>
      <c r="BY39" s="316">
        <v>5.84</v>
      </c>
      <c r="BZ39" s="316">
        <v>36.32</v>
      </c>
      <c r="CA39" s="303">
        <v>6.0162110494827363</v>
      </c>
      <c r="CB39" s="304">
        <v>0.76592419657076993</v>
      </c>
      <c r="CC39" s="305">
        <v>199732</v>
      </c>
      <c r="CD39" s="215">
        <v>0</v>
      </c>
      <c r="CE39" s="306">
        <v>42795</v>
      </c>
      <c r="CF39" s="317">
        <v>62.980693913391434</v>
      </c>
      <c r="CG39" s="318">
        <v>2.3774703227814333</v>
      </c>
      <c r="CH39" s="318">
        <v>2.7001999599857731</v>
      </c>
      <c r="CI39" s="318">
        <v>18.266384825715807</v>
      </c>
      <c r="CJ39" s="318">
        <v>16.221508536368489</v>
      </c>
      <c r="CK39" s="308">
        <v>5.0776702827672064</v>
      </c>
      <c r="CL39" s="309">
        <v>1.1357449698159741</v>
      </c>
      <c r="CM39" s="310">
        <v>89968</v>
      </c>
      <c r="CN39" s="221">
        <v>0</v>
      </c>
      <c r="CO39" s="306">
        <v>42795</v>
      </c>
      <c r="CP39" s="317">
        <v>62.611291319846387</v>
      </c>
      <c r="CQ39" s="318">
        <v>2.9215917442992847</v>
      </c>
      <c r="CR39" s="318">
        <v>3.1646670525329363</v>
      </c>
      <c r="CS39" s="318">
        <v>9.117937820406814</v>
      </c>
      <c r="CT39" s="318">
        <v>45.39653854987781</v>
      </c>
      <c r="CU39" s="308">
        <v>6.0862587968322206</v>
      </c>
      <c r="CV39" s="309">
        <v>1.0831996149728822</v>
      </c>
      <c r="CW39" s="310">
        <v>217692</v>
      </c>
      <c r="CX39" s="223">
        <v>0</v>
      </c>
      <c r="CY39" s="306">
        <v>42795</v>
      </c>
      <c r="CZ39" s="317">
        <v>63.019999999999996</v>
      </c>
      <c r="DA39" s="318">
        <v>2.1</v>
      </c>
      <c r="DB39" s="318">
        <v>2.33</v>
      </c>
      <c r="DC39" s="318">
        <v>16</v>
      </c>
      <c r="DD39" s="318">
        <v>20.8</v>
      </c>
      <c r="DE39" s="308">
        <v>4.43</v>
      </c>
      <c r="DF39" s="309">
        <v>1.1095238095238096</v>
      </c>
      <c r="DG39" s="310">
        <v>39548</v>
      </c>
      <c r="DH39" s="221">
        <v>0</v>
      </c>
      <c r="DI39" s="306">
        <v>42795</v>
      </c>
      <c r="DJ39" s="317">
        <v>0</v>
      </c>
      <c r="DK39" s="318">
        <v>0</v>
      </c>
      <c r="DL39" s="318">
        <v>0</v>
      </c>
      <c r="DM39" s="318">
        <v>0</v>
      </c>
      <c r="DN39" s="318">
        <v>0</v>
      </c>
      <c r="DO39" s="308">
        <v>0</v>
      </c>
      <c r="DP39" s="309" t="s">
        <v>15</v>
      </c>
      <c r="DQ39" s="310">
        <v>0</v>
      </c>
    </row>
    <row r="40" spans="1:121" ht="27" customHeight="1" thickBot="1" x14ac:dyDescent="0.3">
      <c r="A40" s="320" t="s">
        <v>17</v>
      </c>
      <c r="B40" s="321">
        <v>63.019340080161818</v>
      </c>
      <c r="C40" s="321">
        <v>2.852224547057832</v>
      </c>
      <c r="D40" s="321">
        <v>1.9391715795638542</v>
      </c>
      <c r="E40" s="321">
        <v>16.293403784195291</v>
      </c>
      <c r="F40" s="321">
        <v>17.019813669093015</v>
      </c>
      <c r="G40" s="322">
        <v>4.7913961266216862</v>
      </c>
      <c r="H40" s="323">
        <v>0.67988040477534517</v>
      </c>
      <c r="I40" s="324">
        <v>1002354</v>
      </c>
      <c r="J40" s="231"/>
      <c r="K40" s="320" t="s">
        <v>17</v>
      </c>
      <c r="L40" s="321">
        <v>62.987797354416529</v>
      </c>
      <c r="M40" s="321">
        <v>2.9082001398953707</v>
      </c>
      <c r="N40" s="321">
        <v>2.4957711981990416</v>
      </c>
      <c r="O40" s="321">
        <v>5.2877563868554898</v>
      </c>
      <c r="P40" s="321">
        <v>47.387642522263334</v>
      </c>
      <c r="Q40" s="322">
        <v>5.4039713380944123</v>
      </c>
      <c r="R40" s="323">
        <v>0.85818412700056912</v>
      </c>
      <c r="S40" s="324">
        <v>2703449</v>
      </c>
      <c r="U40" s="320" t="s">
        <v>17</v>
      </c>
      <c r="V40" s="321"/>
      <c r="W40" s="321"/>
      <c r="X40" s="321"/>
      <c r="Y40" s="321"/>
      <c r="Z40" s="321"/>
      <c r="AA40" s="322"/>
      <c r="AB40" s="323"/>
      <c r="AC40" s="324">
        <v>0</v>
      </c>
      <c r="AD40" s="299"/>
      <c r="AE40" s="325" t="s">
        <v>17</v>
      </c>
      <c r="AF40" s="321"/>
      <c r="AG40" s="321"/>
      <c r="AH40" s="321"/>
      <c r="AI40" s="321"/>
      <c r="AJ40" s="321"/>
      <c r="AK40" s="322"/>
      <c r="AL40" s="323"/>
      <c r="AM40" s="324">
        <v>0</v>
      </c>
      <c r="AO40" s="326" t="s">
        <v>17</v>
      </c>
      <c r="AP40" s="321">
        <v>63.256011381008328</v>
      </c>
      <c r="AQ40" s="321">
        <v>2.2096695433590368</v>
      </c>
      <c r="AR40" s="321">
        <v>2.1553912097282764</v>
      </c>
      <c r="AS40" s="321">
        <v>16.949350358141519</v>
      </c>
      <c r="AT40" s="321">
        <v>18.059918216417461</v>
      </c>
      <c r="AU40" s="322">
        <v>4.3650607530873131</v>
      </c>
      <c r="AV40" s="323">
        <v>0.97543599503650258</v>
      </c>
      <c r="AW40" s="324">
        <v>567844</v>
      </c>
      <c r="AY40" s="326" t="s">
        <v>17</v>
      </c>
      <c r="AZ40" s="321">
        <v>62.76640985677588</v>
      </c>
      <c r="BA40" s="321">
        <v>2.482359331660946</v>
      </c>
      <c r="BB40" s="321">
        <v>2.3826218188318324</v>
      </c>
      <c r="BC40" s="321">
        <v>5.1290902498906936</v>
      </c>
      <c r="BD40" s="321">
        <v>35.528000078899218</v>
      </c>
      <c r="BE40" s="322">
        <v>4.8649811504927785</v>
      </c>
      <c r="BF40" s="323">
        <v>0.95982148452199334</v>
      </c>
      <c r="BG40" s="324">
        <v>497891</v>
      </c>
      <c r="BK40" s="384" t="s">
        <v>17</v>
      </c>
      <c r="BL40" s="330">
        <v>62.981802729926905</v>
      </c>
      <c r="BM40" s="330">
        <v>2.9241042449255086</v>
      </c>
      <c r="BN40" s="330">
        <v>2.2305616411407176</v>
      </c>
      <c r="BO40" s="330">
        <v>19.284737945098318</v>
      </c>
      <c r="BP40" s="330">
        <v>21.46928259207197</v>
      </c>
      <c r="BQ40" s="331">
        <v>5.1546658860662262</v>
      </c>
      <c r="BR40" s="332">
        <v>0.76281878288424054</v>
      </c>
      <c r="BS40" s="333">
        <v>952111</v>
      </c>
      <c r="BT40" s="370">
        <v>0</v>
      </c>
      <c r="BU40" s="384" t="s">
        <v>17</v>
      </c>
      <c r="BV40" s="330">
        <v>62.206772909361185</v>
      </c>
      <c r="BW40" s="330">
        <v>3.8212077236106565</v>
      </c>
      <c r="BX40" s="330">
        <v>2.5020876472388096</v>
      </c>
      <c r="BY40" s="330">
        <v>8.6692560337093649</v>
      </c>
      <c r="BZ40" s="330">
        <v>38.421666764044161</v>
      </c>
      <c r="CA40" s="331">
        <v>6.3232953708494666</v>
      </c>
      <c r="CB40" s="332">
        <v>0.65478974926665034</v>
      </c>
      <c r="CC40" s="333">
        <v>2353044</v>
      </c>
      <c r="CD40" s="215">
        <v>0</v>
      </c>
      <c r="CE40" s="334" t="s">
        <v>17</v>
      </c>
      <c r="CF40" s="335">
        <v>63.019340080161818</v>
      </c>
      <c r="CG40" s="335">
        <v>2.852224547057832</v>
      </c>
      <c r="CH40" s="335">
        <v>1.9391715795638542</v>
      </c>
      <c r="CI40" s="335">
        <v>16.293403784195291</v>
      </c>
      <c r="CJ40" s="335">
        <v>17.019813669093015</v>
      </c>
      <c r="CK40" s="336">
        <v>4.7913961266216862</v>
      </c>
      <c r="CL40" s="337">
        <v>0.67988040477534517</v>
      </c>
      <c r="CM40" s="338">
        <v>1002354</v>
      </c>
      <c r="CN40" s="221">
        <v>0</v>
      </c>
      <c r="CO40" s="334" t="s">
        <v>17</v>
      </c>
      <c r="CP40" s="335">
        <v>62.987797354416529</v>
      </c>
      <c r="CQ40" s="335">
        <v>2.9082001398953707</v>
      </c>
      <c r="CR40" s="335">
        <v>2.4957711981990416</v>
      </c>
      <c r="CS40" s="335">
        <v>5.2877563868554898</v>
      </c>
      <c r="CT40" s="335">
        <v>47.387642522263334</v>
      </c>
      <c r="CU40" s="336">
        <v>5.4039713380944123</v>
      </c>
      <c r="CV40" s="337">
        <v>0.85818412700056912</v>
      </c>
      <c r="CW40" s="338">
        <v>2703449</v>
      </c>
      <c r="CX40" s="223">
        <v>0</v>
      </c>
      <c r="CY40" s="334" t="s">
        <v>17</v>
      </c>
      <c r="CZ40" s="335">
        <v>62.919151555050171</v>
      </c>
      <c r="DA40" s="335">
        <v>2.2306324934665951</v>
      </c>
      <c r="DB40" s="335">
        <v>2.4447587128693118</v>
      </c>
      <c r="DC40" s="335">
        <v>16.323810426136667</v>
      </c>
      <c r="DD40" s="335">
        <v>19.945143766566957</v>
      </c>
      <c r="DE40" s="336">
        <v>4.6753912063359069</v>
      </c>
      <c r="DF40" s="337">
        <v>1.0959934996149663</v>
      </c>
      <c r="DG40" s="338">
        <v>100254</v>
      </c>
      <c r="DH40" s="223">
        <v>0</v>
      </c>
      <c r="DI40" s="334" t="s">
        <v>17</v>
      </c>
      <c r="DJ40" s="335" t="e">
        <v>#DIV/0!</v>
      </c>
      <c r="DK40" s="335" t="e">
        <v>#DIV/0!</v>
      </c>
      <c r="DL40" s="335" t="e">
        <v>#DIV/0!</v>
      </c>
      <c r="DM40" s="335" t="e">
        <v>#DIV/0!</v>
      </c>
      <c r="DN40" s="335" t="e">
        <v>#DIV/0!</v>
      </c>
      <c r="DO40" s="336" t="e">
        <v>#DIV/0!</v>
      </c>
      <c r="DP40" s="337" t="e">
        <v>#DIV/0!</v>
      </c>
      <c r="DQ40" s="338">
        <v>0</v>
      </c>
    </row>
    <row r="41" spans="1:121" s="291" customFormat="1" ht="40.5" customHeight="1" x14ac:dyDescent="0.45">
      <c r="A41" s="348"/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AN41" s="348"/>
      <c r="AO41" s="348"/>
      <c r="AP41" s="348"/>
      <c r="AQ41" s="348"/>
      <c r="AR41" s="348"/>
      <c r="AS41" s="348"/>
      <c r="AT41" s="348"/>
      <c r="AU41" s="348"/>
      <c r="AV41" s="348"/>
      <c r="AW41" s="348"/>
      <c r="AX41" s="348"/>
      <c r="AY41" s="348"/>
      <c r="AZ41" s="348"/>
      <c r="BA41" s="348"/>
      <c r="BB41" s="348"/>
      <c r="BC41" s="348"/>
      <c r="BD41" s="348"/>
      <c r="BE41" s="348"/>
      <c r="BF41" s="348"/>
      <c r="BG41" s="348"/>
      <c r="BH41" s="348"/>
      <c r="BI41" s="385"/>
      <c r="BJ41" s="348"/>
      <c r="BK41" s="349">
        <v>0</v>
      </c>
      <c r="BL41" s="348">
        <v>0</v>
      </c>
      <c r="BM41" s="348">
        <v>0</v>
      </c>
      <c r="BN41" s="348">
        <v>0</v>
      </c>
      <c r="BO41" s="348">
        <v>0</v>
      </c>
      <c r="BP41" s="348">
        <v>0</v>
      </c>
      <c r="BQ41" s="348">
        <v>0</v>
      </c>
      <c r="BR41" s="348">
        <v>0</v>
      </c>
      <c r="BS41" s="803" t="s">
        <v>27</v>
      </c>
      <c r="BT41" s="803"/>
      <c r="BU41" s="803"/>
      <c r="BV41" s="348">
        <v>0</v>
      </c>
      <c r="BW41" s="348">
        <v>0</v>
      </c>
      <c r="BX41" s="348">
        <v>0</v>
      </c>
      <c r="BY41" s="348">
        <v>0</v>
      </c>
      <c r="BZ41" s="348">
        <v>0</v>
      </c>
      <c r="CA41" s="348">
        <v>0</v>
      </c>
      <c r="CB41" s="348">
        <v>0</v>
      </c>
      <c r="CC41" s="348">
        <v>0</v>
      </c>
      <c r="CD41" s="291">
        <v>0</v>
      </c>
      <c r="CE41" s="386">
        <v>0</v>
      </c>
      <c r="CF41" s="291">
        <v>0</v>
      </c>
      <c r="CG41" s="291">
        <v>0</v>
      </c>
      <c r="CH41" s="291">
        <v>0</v>
      </c>
      <c r="CI41" s="291">
        <v>0</v>
      </c>
      <c r="CJ41" s="291">
        <v>0</v>
      </c>
      <c r="CK41" s="291">
        <v>0</v>
      </c>
      <c r="CL41" s="291">
        <v>0</v>
      </c>
      <c r="CM41" s="803" t="s">
        <v>28</v>
      </c>
      <c r="CN41" s="803"/>
      <c r="CO41" s="803"/>
      <c r="CP41" s="291">
        <v>0</v>
      </c>
      <c r="CQ41" s="291">
        <v>0</v>
      </c>
      <c r="CR41" s="291">
        <v>0</v>
      </c>
      <c r="CS41" s="291">
        <v>0</v>
      </c>
      <c r="CT41" s="291">
        <v>0</v>
      </c>
      <c r="CU41" s="291">
        <v>0</v>
      </c>
      <c r="CV41" s="291">
        <v>0</v>
      </c>
      <c r="CW41" s="291">
        <v>0</v>
      </c>
      <c r="CX41" s="348">
        <v>0</v>
      </c>
      <c r="CY41" s="349">
        <v>0</v>
      </c>
      <c r="CZ41" s="348">
        <v>0</v>
      </c>
      <c r="DA41" s="348">
        <v>0</v>
      </c>
      <c r="DB41" s="348">
        <v>0</v>
      </c>
      <c r="DC41" s="348">
        <v>0</v>
      </c>
      <c r="DD41" s="348">
        <v>0</v>
      </c>
      <c r="DE41" s="348">
        <v>0</v>
      </c>
      <c r="DF41" s="348">
        <v>0</v>
      </c>
      <c r="DG41" s="803" t="s">
        <v>29</v>
      </c>
      <c r="DH41" s="803"/>
      <c r="DI41" s="803"/>
      <c r="DJ41" s="348">
        <v>0</v>
      </c>
      <c r="DK41" s="348">
        <v>0</v>
      </c>
      <c r="DL41" s="348">
        <v>0</v>
      </c>
      <c r="DM41" s="348">
        <v>0</v>
      </c>
      <c r="DN41" s="348">
        <v>0</v>
      </c>
      <c r="DO41" s="348">
        <v>0</v>
      </c>
      <c r="DP41" s="348">
        <v>0</v>
      </c>
      <c r="DQ41" s="348">
        <v>0</v>
      </c>
    </row>
    <row r="42" spans="1:121" s="390" customFormat="1" ht="27" hidden="1" customHeight="1" x14ac:dyDescent="0.25">
      <c r="A42" s="350"/>
      <c r="B42" s="295">
        <v>63.096110017354285</v>
      </c>
      <c r="C42" s="295">
        <v>1.1234570007729214</v>
      </c>
      <c r="D42" s="295">
        <v>0.95327820798880003</v>
      </c>
      <c r="E42" s="295">
        <v>9.7158179738623378</v>
      </c>
      <c r="F42" s="295">
        <v>7.3741220153459297</v>
      </c>
      <c r="G42" s="296">
        <v>2.0767352087617215</v>
      </c>
      <c r="H42" s="297">
        <v>0.84852220185815663</v>
      </c>
      <c r="I42" s="298"/>
      <c r="J42" s="256"/>
      <c r="K42" s="350"/>
      <c r="L42" s="295">
        <v>63.008019903464046</v>
      </c>
      <c r="M42" s="295">
        <v>2.9045611106405187</v>
      </c>
      <c r="N42" s="295">
        <v>2.4600944830104061</v>
      </c>
      <c r="O42" s="295">
        <v>4.5131417829594715</v>
      </c>
      <c r="P42" s="295">
        <v>43.61703937451751</v>
      </c>
      <c r="Q42" s="296">
        <v>5.3646555936509248</v>
      </c>
      <c r="R42" s="297">
        <v>0.84697632079357488</v>
      </c>
      <c r="S42" s="298"/>
      <c r="T42" s="351"/>
      <c r="U42" s="351"/>
      <c r="V42" s="295">
        <v>0</v>
      </c>
      <c r="W42" s="295">
        <v>0</v>
      </c>
      <c r="X42" s="295">
        <v>0</v>
      </c>
      <c r="Y42" s="295">
        <v>0</v>
      </c>
      <c r="Z42" s="295">
        <v>0</v>
      </c>
      <c r="AA42" s="296">
        <v>0</v>
      </c>
      <c r="AB42" s="297" t="s">
        <v>15</v>
      </c>
      <c r="AC42" s="298"/>
      <c r="AD42" s="351"/>
      <c r="AE42" s="351"/>
      <c r="AF42" s="295">
        <v>0</v>
      </c>
      <c r="AG42" s="295">
        <v>0</v>
      </c>
      <c r="AH42" s="295">
        <v>0</v>
      </c>
      <c r="AI42" s="295">
        <v>0</v>
      </c>
      <c r="AJ42" s="295">
        <v>0</v>
      </c>
      <c r="AK42" s="296">
        <v>0</v>
      </c>
      <c r="AL42" s="297" t="s">
        <v>15</v>
      </c>
      <c r="AM42" s="351"/>
      <c r="AN42" s="256"/>
      <c r="AO42" s="256"/>
      <c r="AP42" s="295">
        <v>63.19546506355379</v>
      </c>
      <c r="AQ42" s="295">
        <v>2.2650283851823905</v>
      </c>
      <c r="AR42" s="295">
        <v>2.1856419222844541</v>
      </c>
      <c r="AS42" s="295">
        <v>17.067342802315792</v>
      </c>
      <c r="AT42" s="295">
        <v>17.992124463130097</v>
      </c>
      <c r="AU42" s="296">
        <v>4.4506703074668446</v>
      </c>
      <c r="AV42" s="297">
        <v>0.96495122824187307</v>
      </c>
      <c r="AW42" s="256"/>
      <c r="AX42" s="256"/>
      <c r="AY42" s="256"/>
      <c r="AZ42" s="295">
        <v>62.706786237444561</v>
      </c>
      <c r="BA42" s="295">
        <v>2.5102655416330242</v>
      </c>
      <c r="BB42" s="295">
        <v>2.4151859818671531</v>
      </c>
      <c r="BC42" s="295">
        <v>0.63632767734791196</v>
      </c>
      <c r="BD42" s="295">
        <v>4.3876542350038319</v>
      </c>
      <c r="BE42" s="296">
        <v>4.9254515235001772</v>
      </c>
      <c r="BF42" s="297">
        <v>0.96212370436953132</v>
      </c>
      <c r="BG42" s="256"/>
      <c r="BH42" s="256"/>
      <c r="BI42" s="387"/>
      <c r="BJ42" s="256"/>
      <c r="BK42" s="388">
        <v>0</v>
      </c>
      <c r="BL42" s="256">
        <v>63.096110017354285</v>
      </c>
      <c r="BM42" s="256">
        <v>1.1234570007729214</v>
      </c>
      <c r="BN42" s="256">
        <v>0.95327820798880003</v>
      </c>
      <c r="BO42" s="256">
        <v>9.7158179738623378</v>
      </c>
      <c r="BP42" s="256">
        <v>7.3741220153459297</v>
      </c>
      <c r="BQ42" s="256">
        <v>2.0767352087617215</v>
      </c>
      <c r="BR42" s="256">
        <v>0.84852220185815663</v>
      </c>
      <c r="BS42" s="256">
        <v>0</v>
      </c>
      <c r="BT42" s="344">
        <v>0</v>
      </c>
      <c r="BU42" s="388">
        <v>0</v>
      </c>
      <c r="BV42" s="256">
        <v>63.008019903464046</v>
      </c>
      <c r="BW42" s="256">
        <v>2.9045611106405187</v>
      </c>
      <c r="BX42" s="256">
        <v>2.4600944830104061</v>
      </c>
      <c r="BY42" s="256">
        <v>4.5131417829594715</v>
      </c>
      <c r="BZ42" s="256">
        <v>43.61703937451751</v>
      </c>
      <c r="CA42" s="256">
        <v>5.3646555936509248</v>
      </c>
      <c r="CB42" s="256">
        <v>0.84697632079357488</v>
      </c>
      <c r="CC42" s="256">
        <v>0</v>
      </c>
      <c r="CD42" s="256">
        <v>0</v>
      </c>
      <c r="CE42" s="389">
        <v>0</v>
      </c>
      <c r="CF42" s="256">
        <v>0</v>
      </c>
      <c r="CG42" s="256">
        <v>0</v>
      </c>
      <c r="CH42" s="256">
        <v>0</v>
      </c>
      <c r="CI42" s="256">
        <v>0</v>
      </c>
      <c r="CJ42" s="256">
        <v>0</v>
      </c>
      <c r="CK42" s="256">
        <v>0</v>
      </c>
      <c r="CL42" s="256" t="s">
        <v>15</v>
      </c>
      <c r="CM42" s="256">
        <v>0</v>
      </c>
      <c r="CN42" s="256">
        <v>0</v>
      </c>
      <c r="CO42" s="389">
        <v>0</v>
      </c>
      <c r="CP42" s="256">
        <v>0</v>
      </c>
      <c r="CQ42" s="256">
        <v>0</v>
      </c>
      <c r="CR42" s="256">
        <v>0</v>
      </c>
      <c r="CS42" s="256">
        <v>0</v>
      </c>
      <c r="CT42" s="256">
        <v>0</v>
      </c>
      <c r="CU42" s="256">
        <v>0</v>
      </c>
      <c r="CV42" s="256" t="s">
        <v>15</v>
      </c>
      <c r="CW42" s="256">
        <v>0</v>
      </c>
      <c r="CX42" s="256">
        <v>0</v>
      </c>
      <c r="CY42" s="389">
        <v>0</v>
      </c>
      <c r="CZ42" s="256">
        <v>63.19546506355379</v>
      </c>
      <c r="DA42" s="256">
        <v>2.2650283851823905</v>
      </c>
      <c r="DB42" s="256">
        <v>2.1856419222844541</v>
      </c>
      <c r="DC42" s="256">
        <v>17.067342802315792</v>
      </c>
      <c r="DD42" s="256">
        <v>17.992124463130097</v>
      </c>
      <c r="DE42" s="256">
        <v>4.4506703074668446</v>
      </c>
      <c r="DF42" s="256">
        <v>0.96495122824187307</v>
      </c>
      <c r="DG42" s="256">
        <v>0</v>
      </c>
      <c r="DH42" s="256">
        <v>0</v>
      </c>
      <c r="DI42" s="389">
        <v>0</v>
      </c>
      <c r="DJ42" s="256">
        <v>62.706786237444561</v>
      </c>
      <c r="DK42" s="256">
        <v>2.5102655416330242</v>
      </c>
      <c r="DL42" s="256">
        <v>2.4151859818671531</v>
      </c>
      <c r="DM42" s="256">
        <v>0.63632767734791196</v>
      </c>
      <c r="DN42" s="256">
        <v>4.3876542350038319</v>
      </c>
      <c r="DO42" s="256">
        <v>4.9254515235001772</v>
      </c>
      <c r="DP42" s="256">
        <v>0.96212370436953132</v>
      </c>
      <c r="DQ42" s="256">
        <v>0</v>
      </c>
    </row>
    <row r="43" spans="1:121" s="351" customFormat="1" ht="27" customHeight="1" x14ac:dyDescent="0.25">
      <c r="A43" s="359"/>
      <c r="B43" s="344"/>
      <c r="C43" s="344"/>
      <c r="D43" s="344"/>
      <c r="E43" s="344"/>
      <c r="F43" s="344"/>
      <c r="G43" s="344"/>
      <c r="H43" s="344"/>
      <c r="I43" s="360"/>
      <c r="J43" s="256"/>
      <c r="K43" s="359"/>
      <c r="L43" s="344"/>
      <c r="M43" s="344"/>
      <c r="N43" s="344"/>
      <c r="O43" s="344"/>
      <c r="P43" s="344"/>
      <c r="Q43" s="344"/>
      <c r="R43" s="344"/>
      <c r="U43" s="361"/>
      <c r="V43" s="362"/>
      <c r="W43" s="362"/>
      <c r="X43" s="362"/>
      <c r="Y43" s="362"/>
      <c r="Z43" s="362"/>
      <c r="AA43" s="362"/>
      <c r="AB43" s="362"/>
      <c r="AC43" s="362"/>
      <c r="AE43" s="361"/>
      <c r="AF43" s="362"/>
      <c r="AG43" s="362"/>
      <c r="AH43" s="362"/>
      <c r="AI43" s="362"/>
      <c r="AJ43" s="362"/>
      <c r="AK43" s="362"/>
      <c r="AL43" s="362"/>
      <c r="AO43" s="361"/>
      <c r="AP43" s="362"/>
      <c r="AQ43" s="362"/>
      <c r="AR43" s="362"/>
      <c r="AS43" s="362"/>
      <c r="AT43" s="362"/>
      <c r="AU43" s="362"/>
      <c r="AV43" s="362"/>
      <c r="AY43" s="361"/>
      <c r="AZ43" s="362"/>
      <c r="BA43" s="362"/>
      <c r="BB43" s="362"/>
      <c r="BC43" s="362"/>
      <c r="BD43" s="362"/>
      <c r="BE43" s="362"/>
      <c r="BF43" s="362"/>
      <c r="BI43" s="352"/>
      <c r="BK43" s="391">
        <v>0</v>
      </c>
      <c r="BL43" s="344">
        <v>0</v>
      </c>
      <c r="BM43" s="344">
        <v>0</v>
      </c>
      <c r="BN43" s="344">
        <v>0</v>
      </c>
      <c r="BO43" s="344">
        <v>0</v>
      </c>
      <c r="BP43" s="344">
        <v>0</v>
      </c>
      <c r="BQ43" s="344">
        <v>0</v>
      </c>
      <c r="BR43" s="344">
        <v>0</v>
      </c>
      <c r="BS43" s="360">
        <v>0</v>
      </c>
      <c r="BT43" s="256">
        <v>0</v>
      </c>
      <c r="BU43" s="391">
        <v>0</v>
      </c>
      <c r="BV43" s="344">
        <v>0</v>
      </c>
      <c r="BW43" s="344">
        <v>0</v>
      </c>
      <c r="BX43" s="344">
        <v>0</v>
      </c>
      <c r="BY43" s="344">
        <v>0</v>
      </c>
      <c r="BZ43" s="344">
        <v>0</v>
      </c>
      <c r="CA43" s="344">
        <v>0</v>
      </c>
      <c r="CB43" s="344">
        <v>0</v>
      </c>
      <c r="CC43" s="351">
        <v>0</v>
      </c>
      <c r="CD43" s="351">
        <v>0</v>
      </c>
      <c r="CE43" s="392">
        <v>0</v>
      </c>
      <c r="CF43" s="362">
        <v>0</v>
      </c>
      <c r="CG43" s="362">
        <v>0</v>
      </c>
      <c r="CH43" s="362">
        <v>0</v>
      </c>
      <c r="CI43" s="362">
        <v>0</v>
      </c>
      <c r="CJ43" s="362">
        <v>0</v>
      </c>
      <c r="CK43" s="362">
        <v>0</v>
      </c>
      <c r="CL43" s="362">
        <v>0</v>
      </c>
      <c r="CM43" s="362">
        <v>0</v>
      </c>
      <c r="CN43" s="351">
        <v>0</v>
      </c>
      <c r="CO43" s="392">
        <v>0</v>
      </c>
      <c r="CP43" s="362">
        <v>0</v>
      </c>
      <c r="CQ43" s="362">
        <v>0</v>
      </c>
      <c r="CR43" s="362">
        <v>0</v>
      </c>
      <c r="CS43" s="362">
        <v>0</v>
      </c>
      <c r="CT43" s="362">
        <v>0</v>
      </c>
      <c r="CU43" s="362">
        <v>0</v>
      </c>
      <c r="CV43" s="362">
        <v>0</v>
      </c>
      <c r="CW43" s="351">
        <v>0</v>
      </c>
      <c r="CX43" s="351">
        <v>0</v>
      </c>
      <c r="CY43" s="392">
        <v>0</v>
      </c>
      <c r="CZ43" s="362">
        <v>0</v>
      </c>
      <c r="DA43" s="362">
        <v>0</v>
      </c>
      <c r="DB43" s="362">
        <v>0</v>
      </c>
      <c r="DC43" s="362">
        <v>0</v>
      </c>
      <c r="DD43" s="362">
        <v>0</v>
      </c>
      <c r="DE43" s="362">
        <v>0</v>
      </c>
      <c r="DF43" s="362">
        <v>0</v>
      </c>
      <c r="DG43" s="351">
        <v>0</v>
      </c>
      <c r="DH43" s="351">
        <v>0</v>
      </c>
      <c r="DI43" s="392">
        <v>0</v>
      </c>
      <c r="DJ43" s="362">
        <v>0</v>
      </c>
      <c r="DK43" s="362">
        <v>0</v>
      </c>
      <c r="DL43" s="362">
        <v>0</v>
      </c>
      <c r="DM43" s="362">
        <v>0</v>
      </c>
      <c r="DN43" s="362">
        <v>0</v>
      </c>
      <c r="DO43" s="362">
        <v>0</v>
      </c>
      <c r="DP43" s="362">
        <v>0</v>
      </c>
      <c r="DQ43" s="351">
        <v>0</v>
      </c>
    </row>
    <row r="44" spans="1:121" ht="27" customHeight="1" x14ac:dyDescent="0.35">
      <c r="A44" s="393" t="s">
        <v>20</v>
      </c>
      <c r="B44" s="394"/>
      <c r="C44" s="394"/>
      <c r="D44" s="395" t="s">
        <v>1</v>
      </c>
      <c r="E44" s="396"/>
      <c r="F44" s="214"/>
      <c r="G44" s="397"/>
      <c r="H44" s="397"/>
      <c r="I44" s="397"/>
      <c r="K44" s="393" t="s">
        <v>20</v>
      </c>
      <c r="L44" s="394"/>
      <c r="M44" s="394"/>
      <c r="N44" s="395" t="s">
        <v>2</v>
      </c>
      <c r="O44" s="396"/>
      <c r="P44" s="214"/>
      <c r="Q44" s="397"/>
      <c r="R44" s="397"/>
      <c r="U44" s="393" t="s">
        <v>21</v>
      </c>
      <c r="V44" s="394"/>
      <c r="W44" s="394"/>
      <c r="X44" s="395" t="s">
        <v>1</v>
      </c>
      <c r="Y44" s="396"/>
      <c r="Z44" s="214"/>
      <c r="AA44" s="397"/>
      <c r="AB44" s="397"/>
      <c r="AC44" s="397"/>
      <c r="AE44" s="393" t="s">
        <v>21</v>
      </c>
      <c r="AF44" s="394"/>
      <c r="AG44" s="394"/>
      <c r="AH44" s="395" t="s">
        <v>2</v>
      </c>
      <c r="AI44" s="396"/>
      <c r="AJ44" s="214"/>
      <c r="AK44" s="397"/>
      <c r="AL44" s="397"/>
      <c r="AO44" s="238" t="s">
        <v>22</v>
      </c>
      <c r="AP44" s="231"/>
      <c r="AQ44" s="231"/>
      <c r="AR44" s="395" t="s">
        <v>1</v>
      </c>
      <c r="AS44" s="231"/>
      <c r="AT44" s="231"/>
      <c r="AU44" s="397"/>
      <c r="AV44" s="397"/>
      <c r="AW44" s="397"/>
      <c r="AY44" s="238" t="s">
        <v>22</v>
      </c>
      <c r="AZ44" s="231"/>
      <c r="BA44" s="231"/>
      <c r="BB44" s="395" t="s">
        <v>2</v>
      </c>
      <c r="BC44" s="231"/>
      <c r="BD44" s="231"/>
      <c r="BE44" s="397"/>
      <c r="BF44" s="397"/>
      <c r="BG44" s="397"/>
      <c r="CD44" s="215">
        <v>0</v>
      </c>
      <c r="CE44" s="226" t="s">
        <v>21</v>
      </c>
      <c r="CF44" s="218">
        <v>0</v>
      </c>
      <c r="CG44" s="218">
        <v>0</v>
      </c>
      <c r="CH44" s="219" t="s">
        <v>1</v>
      </c>
      <c r="CI44" s="220">
        <v>0</v>
      </c>
      <c r="CJ44" s="221">
        <v>0</v>
      </c>
      <c r="CK44" s="222">
        <v>0</v>
      </c>
      <c r="CL44" s="222">
        <v>0</v>
      </c>
      <c r="CM44" s="222">
        <v>0</v>
      </c>
      <c r="CN44" s="223">
        <v>0</v>
      </c>
      <c r="CO44" s="226" t="s">
        <v>21</v>
      </c>
      <c r="CP44" s="218">
        <v>0</v>
      </c>
      <c r="CQ44" s="218">
        <v>0</v>
      </c>
      <c r="CR44" s="219" t="s">
        <v>2</v>
      </c>
      <c r="CS44" s="220">
        <v>0</v>
      </c>
      <c r="CT44" s="221">
        <v>0</v>
      </c>
      <c r="CU44" s="222">
        <v>0</v>
      </c>
      <c r="CV44" s="222">
        <v>0</v>
      </c>
      <c r="CW44" s="223">
        <v>0</v>
      </c>
      <c r="CX44" s="215">
        <v>0</v>
      </c>
      <c r="CY44" s="399" t="s">
        <v>22</v>
      </c>
      <c r="CZ44" s="231">
        <v>0</v>
      </c>
      <c r="DA44" s="231">
        <v>0</v>
      </c>
      <c r="DB44" s="395" t="s">
        <v>1</v>
      </c>
      <c r="DC44" s="231">
        <v>0</v>
      </c>
      <c r="DD44" s="231">
        <v>0</v>
      </c>
      <c r="DE44" s="397">
        <v>0</v>
      </c>
      <c r="DF44" s="397">
        <v>0</v>
      </c>
      <c r="DG44" s="397">
        <v>0</v>
      </c>
      <c r="DH44" s="215">
        <v>0</v>
      </c>
      <c r="DI44" s="399" t="s">
        <v>22</v>
      </c>
      <c r="DJ44" s="231">
        <v>0</v>
      </c>
      <c r="DK44" s="231">
        <v>0</v>
      </c>
      <c r="DL44" s="395" t="s">
        <v>2</v>
      </c>
      <c r="DM44" s="231">
        <v>0</v>
      </c>
      <c r="DN44" s="231">
        <v>0</v>
      </c>
      <c r="DO44" s="397">
        <v>0</v>
      </c>
      <c r="DP44" s="397">
        <v>0</v>
      </c>
      <c r="DQ44" s="397">
        <v>0</v>
      </c>
    </row>
    <row r="45" spans="1:121" ht="27" customHeight="1" thickBot="1" x14ac:dyDescent="0.3">
      <c r="A45" s="214"/>
      <c r="B45" s="214"/>
      <c r="C45" s="214"/>
      <c r="D45" s="214"/>
      <c r="E45" s="214"/>
      <c r="F45" s="214"/>
      <c r="G45" s="214"/>
      <c r="H45" s="214"/>
      <c r="I45" s="214"/>
      <c r="K45" s="214"/>
      <c r="L45" s="214"/>
      <c r="M45" s="214"/>
      <c r="N45" s="214"/>
      <c r="O45" s="214"/>
      <c r="P45" s="214"/>
      <c r="Q45" s="214"/>
      <c r="R45" s="214"/>
      <c r="U45" s="214"/>
      <c r="V45" s="214"/>
      <c r="W45" s="214"/>
      <c r="X45" s="214"/>
      <c r="Y45" s="214"/>
      <c r="Z45" s="214"/>
      <c r="AA45" s="214"/>
      <c r="AB45" s="214"/>
      <c r="AC45" s="214"/>
      <c r="AE45" s="214"/>
      <c r="AF45" s="214"/>
      <c r="AG45" s="214"/>
      <c r="AH45" s="214"/>
      <c r="AI45" s="214"/>
      <c r="AJ45" s="214"/>
      <c r="AK45" s="214"/>
      <c r="AL45" s="214"/>
      <c r="AO45" s="214"/>
      <c r="AP45" s="214"/>
      <c r="AQ45" s="214"/>
      <c r="AR45" s="214"/>
      <c r="AS45" s="214"/>
      <c r="AT45" s="214"/>
      <c r="AU45" s="214"/>
      <c r="AV45" s="214"/>
      <c r="AW45" s="214"/>
      <c r="AY45" s="214"/>
      <c r="AZ45" s="214"/>
      <c r="BA45" s="214"/>
      <c r="BB45" s="214"/>
      <c r="BC45" s="214"/>
      <c r="BD45" s="214"/>
      <c r="BE45" s="214"/>
      <c r="BF45" s="214"/>
      <c r="BG45" s="214"/>
      <c r="CD45" s="215">
        <v>0</v>
      </c>
      <c r="CE45" s="230">
        <v>0</v>
      </c>
      <c r="CF45" s="221">
        <v>0</v>
      </c>
      <c r="CG45" s="221">
        <v>0</v>
      </c>
      <c r="CH45" s="221">
        <v>0</v>
      </c>
      <c r="CI45" s="221">
        <v>0</v>
      </c>
      <c r="CJ45" s="221">
        <v>0</v>
      </c>
      <c r="CK45" s="221">
        <v>0</v>
      </c>
      <c r="CL45" s="221">
        <v>0</v>
      </c>
      <c r="CM45" s="221">
        <v>0</v>
      </c>
      <c r="CN45" s="223">
        <v>0</v>
      </c>
      <c r="CO45" s="230">
        <v>0</v>
      </c>
      <c r="CP45" s="221">
        <v>0</v>
      </c>
      <c r="CQ45" s="221">
        <v>0</v>
      </c>
      <c r="CR45" s="221">
        <v>0</v>
      </c>
      <c r="CS45" s="221">
        <v>0</v>
      </c>
      <c r="CT45" s="221">
        <v>0</v>
      </c>
      <c r="CU45" s="221">
        <v>0</v>
      </c>
      <c r="CV45" s="221">
        <v>0</v>
      </c>
      <c r="CW45" s="223">
        <v>0</v>
      </c>
      <c r="CX45" s="215">
        <v>0</v>
      </c>
      <c r="CY45" s="400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5">
        <v>0</v>
      </c>
      <c r="DI45" s="400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14">
        <v>0</v>
      </c>
    </row>
    <row r="46" spans="1:121" ht="27" customHeight="1" thickBot="1" x14ac:dyDescent="0.3">
      <c r="A46" s="231"/>
      <c r="B46" s="232" t="s">
        <v>6</v>
      </c>
      <c r="C46" s="233" t="s">
        <v>7</v>
      </c>
      <c r="D46" s="233" t="s">
        <v>8</v>
      </c>
      <c r="E46" s="233" t="s">
        <v>9</v>
      </c>
      <c r="F46" s="233" t="s">
        <v>10</v>
      </c>
      <c r="G46" s="236" t="s">
        <v>11</v>
      </c>
      <c r="H46" s="233" t="s">
        <v>12</v>
      </c>
      <c r="I46" s="235" t="s">
        <v>13</v>
      </c>
      <c r="K46" s="231"/>
      <c r="L46" s="232" t="s">
        <v>6</v>
      </c>
      <c r="M46" s="233" t="s">
        <v>7</v>
      </c>
      <c r="N46" s="233" t="s">
        <v>8</v>
      </c>
      <c r="O46" s="233" t="s">
        <v>9</v>
      </c>
      <c r="P46" s="233" t="s">
        <v>10</v>
      </c>
      <c r="Q46" s="236" t="s">
        <v>11</v>
      </c>
      <c r="R46" s="233" t="s">
        <v>12</v>
      </c>
      <c r="S46" s="235" t="s">
        <v>13</v>
      </c>
      <c r="U46" s="231"/>
      <c r="V46" s="232" t="s">
        <v>6</v>
      </c>
      <c r="W46" s="233" t="s">
        <v>7</v>
      </c>
      <c r="X46" s="233" t="s">
        <v>8</v>
      </c>
      <c r="Y46" s="233" t="s">
        <v>9</v>
      </c>
      <c r="Z46" s="233" t="s">
        <v>10</v>
      </c>
      <c r="AA46" s="236" t="s">
        <v>11</v>
      </c>
      <c r="AB46" s="233" t="s">
        <v>12</v>
      </c>
      <c r="AC46" s="235" t="s">
        <v>13</v>
      </c>
      <c r="AE46" s="231"/>
      <c r="AF46" s="232" t="s">
        <v>6</v>
      </c>
      <c r="AG46" s="233" t="s">
        <v>7</v>
      </c>
      <c r="AH46" s="233" t="s">
        <v>8</v>
      </c>
      <c r="AI46" s="233" t="s">
        <v>9</v>
      </c>
      <c r="AJ46" s="233" t="s">
        <v>10</v>
      </c>
      <c r="AK46" s="236" t="s">
        <v>11</v>
      </c>
      <c r="AL46" s="233" t="s">
        <v>12</v>
      </c>
      <c r="AM46" s="235" t="s">
        <v>13</v>
      </c>
      <c r="AO46" s="238"/>
      <c r="AP46" s="232" t="s">
        <v>6</v>
      </c>
      <c r="AQ46" s="233" t="s">
        <v>7</v>
      </c>
      <c r="AR46" s="233" t="s">
        <v>8</v>
      </c>
      <c r="AS46" s="233" t="s">
        <v>9</v>
      </c>
      <c r="AT46" s="237" t="s">
        <v>10</v>
      </c>
      <c r="AU46" s="236" t="s">
        <v>11</v>
      </c>
      <c r="AV46" s="233" t="s">
        <v>12</v>
      </c>
      <c r="AW46" s="401" t="s">
        <v>23</v>
      </c>
      <c r="AX46" s="402"/>
      <c r="AY46" s="238"/>
      <c r="AZ46" s="232" t="s">
        <v>6</v>
      </c>
      <c r="BA46" s="233" t="s">
        <v>7</v>
      </c>
      <c r="BB46" s="233" t="s">
        <v>8</v>
      </c>
      <c r="BC46" s="233" t="s">
        <v>9</v>
      </c>
      <c r="BD46" s="237" t="s">
        <v>10</v>
      </c>
      <c r="BE46" s="236" t="s">
        <v>11</v>
      </c>
      <c r="BF46" s="233" t="s">
        <v>12</v>
      </c>
      <c r="BG46" s="401" t="s">
        <v>23</v>
      </c>
      <c r="BH46" s="402"/>
      <c r="CD46" s="215">
        <v>0</v>
      </c>
      <c r="CE46" s="230">
        <v>0</v>
      </c>
      <c r="CF46" s="245" t="s">
        <v>6</v>
      </c>
      <c r="CG46" s="246" t="s">
        <v>31</v>
      </c>
      <c r="CH46" s="246" t="s">
        <v>32</v>
      </c>
      <c r="CI46" s="246" t="s">
        <v>9</v>
      </c>
      <c r="CJ46" s="246" t="s">
        <v>10</v>
      </c>
      <c r="CK46" s="247" t="s">
        <v>11</v>
      </c>
      <c r="CL46" s="246" t="s">
        <v>12</v>
      </c>
      <c r="CM46" s="248" t="s">
        <v>13</v>
      </c>
      <c r="CN46" s="223">
        <v>0</v>
      </c>
      <c r="CO46" s="230">
        <v>0</v>
      </c>
      <c r="CP46" s="245" t="s">
        <v>6</v>
      </c>
      <c r="CQ46" s="246" t="s">
        <v>31</v>
      </c>
      <c r="CR46" s="246" t="s">
        <v>32</v>
      </c>
      <c r="CS46" s="246" t="s">
        <v>9</v>
      </c>
      <c r="CT46" s="246" t="s">
        <v>10</v>
      </c>
      <c r="CU46" s="247" t="s">
        <v>11</v>
      </c>
      <c r="CV46" s="246" t="s">
        <v>12</v>
      </c>
      <c r="CW46" s="248" t="s">
        <v>13</v>
      </c>
      <c r="CX46" s="215">
        <v>0</v>
      </c>
      <c r="CY46" s="399">
        <v>0</v>
      </c>
      <c r="CZ46" s="232" t="s">
        <v>6</v>
      </c>
      <c r="DA46" s="233" t="s">
        <v>31</v>
      </c>
      <c r="DB46" s="233" t="s">
        <v>32</v>
      </c>
      <c r="DC46" s="233" t="s">
        <v>9</v>
      </c>
      <c r="DD46" s="237" t="s">
        <v>10</v>
      </c>
      <c r="DE46" s="236" t="s">
        <v>11</v>
      </c>
      <c r="DF46" s="233" t="s">
        <v>12</v>
      </c>
      <c r="DG46" s="401" t="s">
        <v>23</v>
      </c>
      <c r="DH46" s="402">
        <v>0</v>
      </c>
      <c r="DI46" s="399">
        <v>0</v>
      </c>
      <c r="DJ46" s="232" t="s">
        <v>6</v>
      </c>
      <c r="DK46" s="233" t="s">
        <v>31</v>
      </c>
      <c r="DL46" s="233" t="s">
        <v>32</v>
      </c>
      <c r="DM46" s="233" t="s">
        <v>9</v>
      </c>
      <c r="DN46" s="237" t="s">
        <v>10</v>
      </c>
      <c r="DO46" s="236" t="s">
        <v>11</v>
      </c>
      <c r="DP46" s="233" t="s">
        <v>12</v>
      </c>
      <c r="DQ46" s="401" t="s">
        <v>23</v>
      </c>
    </row>
    <row r="47" spans="1:121" ht="27" customHeight="1" thickBot="1" x14ac:dyDescent="0.3">
      <c r="A47" s="252" t="s">
        <v>14</v>
      </c>
      <c r="B47" s="253"/>
      <c r="C47" s="253"/>
      <c r="D47" s="253"/>
      <c r="E47" s="253"/>
      <c r="F47" s="253"/>
      <c r="G47" s="254" t="s">
        <v>15</v>
      </c>
      <c r="H47" s="254" t="s">
        <v>15</v>
      </c>
      <c r="I47" s="255"/>
      <c r="J47" s="256"/>
      <c r="K47" s="252" t="s">
        <v>14</v>
      </c>
      <c r="L47" s="253"/>
      <c r="M47" s="253"/>
      <c r="N47" s="253"/>
      <c r="O47" s="253"/>
      <c r="P47" s="253"/>
      <c r="Q47" s="254" t="s">
        <v>15</v>
      </c>
      <c r="R47" s="254" t="s">
        <v>15</v>
      </c>
      <c r="S47" s="255"/>
      <c r="T47" s="257"/>
      <c r="U47" s="258" t="s">
        <v>14</v>
      </c>
      <c r="V47" s="253"/>
      <c r="W47" s="253"/>
      <c r="X47" s="253"/>
      <c r="Y47" s="253"/>
      <c r="Z47" s="253"/>
      <c r="AA47" s="254" t="s">
        <v>15</v>
      </c>
      <c r="AB47" s="254" t="s">
        <v>15</v>
      </c>
      <c r="AC47" s="255"/>
      <c r="AE47" s="258" t="s">
        <v>14</v>
      </c>
      <c r="AF47" s="253"/>
      <c r="AG47" s="253"/>
      <c r="AH47" s="253"/>
      <c r="AI47" s="253"/>
      <c r="AJ47" s="253"/>
      <c r="AK47" s="254" t="s">
        <v>15</v>
      </c>
      <c r="AL47" s="254" t="s">
        <v>15</v>
      </c>
      <c r="AM47" s="255"/>
      <c r="AO47" s="258" t="s">
        <v>14</v>
      </c>
      <c r="AP47" s="253"/>
      <c r="AQ47" s="253"/>
      <c r="AR47" s="253"/>
      <c r="AS47" s="253"/>
      <c r="AT47" s="253"/>
      <c r="AU47" s="254" t="s">
        <v>15</v>
      </c>
      <c r="AV47" s="254" t="s">
        <v>15</v>
      </c>
      <c r="AW47" s="255"/>
      <c r="AY47" s="258" t="s">
        <v>14</v>
      </c>
      <c r="AZ47" s="253"/>
      <c r="BA47" s="253"/>
      <c r="BB47" s="253"/>
      <c r="BC47" s="253"/>
      <c r="BD47" s="253"/>
      <c r="BE47" s="254" t="s">
        <v>15</v>
      </c>
      <c r="BF47" s="254" t="s">
        <v>15</v>
      </c>
      <c r="BG47" s="255"/>
      <c r="CD47" s="215">
        <v>0</v>
      </c>
      <c r="CE47" s="375" t="s">
        <v>14</v>
      </c>
      <c r="CF47" s="265">
        <v>0</v>
      </c>
      <c r="CG47" s="265">
        <v>0</v>
      </c>
      <c r="CH47" s="265">
        <v>0</v>
      </c>
      <c r="CI47" s="265">
        <v>0</v>
      </c>
      <c r="CJ47" s="265">
        <v>0</v>
      </c>
      <c r="CK47" s="266" t="s">
        <v>15</v>
      </c>
      <c r="CL47" s="266" t="s">
        <v>15</v>
      </c>
      <c r="CM47" s="267">
        <v>0</v>
      </c>
      <c r="CN47" s="223">
        <v>0</v>
      </c>
      <c r="CO47" s="375" t="s">
        <v>14</v>
      </c>
      <c r="CP47" s="268">
        <v>0</v>
      </c>
      <c r="CQ47" s="266">
        <v>0</v>
      </c>
      <c r="CR47" s="266">
        <v>0</v>
      </c>
      <c r="CS47" s="266">
        <v>0</v>
      </c>
      <c r="CT47" s="266">
        <v>0</v>
      </c>
      <c r="CU47" s="266" t="s">
        <v>15</v>
      </c>
      <c r="CV47" s="266" t="s">
        <v>15</v>
      </c>
      <c r="CW47" s="269">
        <v>0</v>
      </c>
      <c r="CX47" s="215">
        <v>0</v>
      </c>
      <c r="CY47" s="403" t="s">
        <v>14</v>
      </c>
      <c r="CZ47" s="253">
        <v>0</v>
      </c>
      <c r="DA47" s="253">
        <v>0</v>
      </c>
      <c r="DB47" s="253">
        <v>0</v>
      </c>
      <c r="DC47" s="253">
        <v>0</v>
      </c>
      <c r="DD47" s="253">
        <v>0</v>
      </c>
      <c r="DE47" s="254" t="s">
        <v>15</v>
      </c>
      <c r="DF47" s="254" t="s">
        <v>15</v>
      </c>
      <c r="DG47" s="404">
        <v>0</v>
      </c>
      <c r="DH47" s="215">
        <v>0</v>
      </c>
      <c r="DI47" s="403" t="s">
        <v>14</v>
      </c>
      <c r="DJ47" s="253">
        <v>0</v>
      </c>
      <c r="DK47" s="253">
        <v>0</v>
      </c>
      <c r="DL47" s="253">
        <v>0</v>
      </c>
      <c r="DM47" s="253">
        <v>0</v>
      </c>
      <c r="DN47" s="253">
        <v>0</v>
      </c>
      <c r="DO47" s="254" t="s">
        <v>15</v>
      </c>
      <c r="DP47" s="254" t="s">
        <v>15</v>
      </c>
      <c r="DQ47" s="404">
        <v>0</v>
      </c>
    </row>
    <row r="48" spans="1:121" ht="27" customHeight="1" x14ac:dyDescent="0.25">
      <c r="A48" s="270" t="s">
        <v>16</v>
      </c>
      <c r="B48" s="271"/>
      <c r="C48" s="272"/>
      <c r="D48" s="272"/>
      <c r="E48" s="272"/>
      <c r="F48" s="272"/>
      <c r="G48" s="272" t="s">
        <v>15</v>
      </c>
      <c r="H48" s="273" t="s">
        <v>15</v>
      </c>
      <c r="I48" s="274"/>
      <c r="J48" s="275"/>
      <c r="K48" s="270" t="s">
        <v>16</v>
      </c>
      <c r="L48" s="271"/>
      <c r="M48" s="272"/>
      <c r="N48" s="272"/>
      <c r="O48" s="272"/>
      <c r="P48" s="272"/>
      <c r="Q48" s="272" t="s">
        <v>15</v>
      </c>
      <c r="R48" s="273" t="s">
        <v>15</v>
      </c>
      <c r="S48" s="274"/>
      <c r="T48" s="276"/>
      <c r="U48" s="277" t="s">
        <v>16</v>
      </c>
      <c r="V48" s="271"/>
      <c r="W48" s="272"/>
      <c r="X48" s="272"/>
      <c r="Y48" s="272"/>
      <c r="Z48" s="272"/>
      <c r="AA48" s="272" t="s">
        <v>15</v>
      </c>
      <c r="AB48" s="273" t="s">
        <v>15</v>
      </c>
      <c r="AC48" s="274"/>
      <c r="AE48" s="277" t="s">
        <v>16</v>
      </c>
      <c r="AF48" s="271"/>
      <c r="AG48" s="272"/>
      <c r="AH48" s="272"/>
      <c r="AI48" s="272"/>
      <c r="AJ48" s="272"/>
      <c r="AK48" s="272" t="s">
        <v>15</v>
      </c>
      <c r="AL48" s="273" t="s">
        <v>15</v>
      </c>
      <c r="AM48" s="274"/>
      <c r="AN48" s="276"/>
      <c r="AO48" s="277" t="s">
        <v>16</v>
      </c>
      <c r="AP48" s="271"/>
      <c r="AQ48" s="272"/>
      <c r="AR48" s="272"/>
      <c r="AS48" s="272"/>
      <c r="AT48" s="272"/>
      <c r="AU48" s="272" t="s">
        <v>15</v>
      </c>
      <c r="AV48" s="273" t="s">
        <v>15</v>
      </c>
      <c r="AW48" s="274"/>
      <c r="AX48" s="276"/>
      <c r="AY48" s="277" t="s">
        <v>16</v>
      </c>
      <c r="AZ48" s="271"/>
      <c r="BA48" s="272"/>
      <c r="BB48" s="272"/>
      <c r="BC48" s="272"/>
      <c r="BD48" s="272"/>
      <c r="BE48" s="272" t="s">
        <v>15</v>
      </c>
      <c r="BF48" s="273" t="s">
        <v>15</v>
      </c>
      <c r="BG48" s="274"/>
      <c r="CD48" s="215">
        <v>0</v>
      </c>
      <c r="CE48" s="380" t="s">
        <v>16</v>
      </c>
      <c r="CF48" s="287">
        <v>0</v>
      </c>
      <c r="CG48" s="288">
        <v>0</v>
      </c>
      <c r="CH48" s="288">
        <v>0</v>
      </c>
      <c r="CI48" s="288">
        <v>0</v>
      </c>
      <c r="CJ48" s="288">
        <v>0</v>
      </c>
      <c r="CK48" s="288" t="s">
        <v>15</v>
      </c>
      <c r="CL48" s="289" t="s">
        <v>15</v>
      </c>
      <c r="CM48" s="290">
        <v>0</v>
      </c>
      <c r="CN48" s="291">
        <v>0</v>
      </c>
      <c r="CO48" s="380" t="s">
        <v>16</v>
      </c>
      <c r="CP48" s="288">
        <v>0</v>
      </c>
      <c r="CQ48" s="288">
        <v>0</v>
      </c>
      <c r="CR48" s="288">
        <v>0</v>
      </c>
      <c r="CS48" s="288">
        <v>0</v>
      </c>
      <c r="CT48" s="288">
        <v>0</v>
      </c>
      <c r="CU48" s="288" t="s">
        <v>15</v>
      </c>
      <c r="CV48" s="292" t="s">
        <v>15</v>
      </c>
      <c r="CW48" s="293">
        <v>0</v>
      </c>
      <c r="CX48" s="215">
        <v>0</v>
      </c>
      <c r="CY48" s="405" t="s">
        <v>16</v>
      </c>
      <c r="CZ48" s="271">
        <v>0</v>
      </c>
      <c r="DA48" s="272">
        <v>0</v>
      </c>
      <c r="DB48" s="272">
        <v>0</v>
      </c>
      <c r="DC48" s="272">
        <v>0</v>
      </c>
      <c r="DD48" s="272">
        <v>0</v>
      </c>
      <c r="DE48" s="272" t="s">
        <v>15</v>
      </c>
      <c r="DF48" s="273" t="s">
        <v>15</v>
      </c>
      <c r="DG48" s="406">
        <v>0</v>
      </c>
      <c r="DH48" s="276">
        <v>0</v>
      </c>
      <c r="DI48" s="405" t="s">
        <v>16</v>
      </c>
      <c r="DJ48" s="271">
        <v>0</v>
      </c>
      <c r="DK48" s="272">
        <v>0</v>
      </c>
      <c r="DL48" s="272">
        <v>0</v>
      </c>
      <c r="DM48" s="272">
        <v>0</v>
      </c>
      <c r="DN48" s="272">
        <v>0</v>
      </c>
      <c r="DO48" s="272" t="s">
        <v>15</v>
      </c>
      <c r="DP48" s="273" t="s">
        <v>15</v>
      </c>
      <c r="DQ48" s="406">
        <v>0</v>
      </c>
    </row>
    <row r="49" spans="1:121" ht="27" customHeight="1" x14ac:dyDescent="0.25">
      <c r="A49" s="294">
        <v>42461</v>
      </c>
      <c r="B49" s="295">
        <v>0</v>
      </c>
      <c r="C49" s="296">
        <v>0</v>
      </c>
      <c r="D49" s="296">
        <v>0</v>
      </c>
      <c r="E49" s="296">
        <v>0</v>
      </c>
      <c r="F49" s="296">
        <v>0</v>
      </c>
      <c r="G49" s="296">
        <v>0</v>
      </c>
      <c r="H49" s="297" t="s">
        <v>15</v>
      </c>
      <c r="I49" s="298">
        <v>0</v>
      </c>
      <c r="J49" s="299"/>
      <c r="K49" s="294">
        <v>42461</v>
      </c>
      <c r="L49" s="295">
        <v>0</v>
      </c>
      <c r="M49" s="296">
        <v>0</v>
      </c>
      <c r="N49" s="296">
        <v>0</v>
      </c>
      <c r="O49" s="296">
        <v>0</v>
      </c>
      <c r="P49" s="296">
        <v>0</v>
      </c>
      <c r="Q49" s="296">
        <v>0</v>
      </c>
      <c r="R49" s="297" t="s">
        <v>15</v>
      </c>
      <c r="S49" s="298">
        <v>0</v>
      </c>
      <c r="U49" s="294">
        <v>42461</v>
      </c>
      <c r="V49" s="295">
        <v>64.102394271649146</v>
      </c>
      <c r="W49" s="296">
        <v>1.5494607294696798</v>
      </c>
      <c r="X49" s="296">
        <v>1.8655694786305661</v>
      </c>
      <c r="Y49" s="296">
        <v>18.004504363392257</v>
      </c>
      <c r="Z49" s="296">
        <v>17.767867531886328</v>
      </c>
      <c r="AA49" s="296">
        <v>3.4150302081002462</v>
      </c>
      <c r="AB49" s="297">
        <v>1.2040121076634696</v>
      </c>
      <c r="AC49" s="298">
        <v>26607</v>
      </c>
      <c r="AD49" s="299"/>
      <c r="AE49" s="294">
        <v>42461</v>
      </c>
      <c r="AF49" s="295">
        <v>63.109518960333624</v>
      </c>
      <c r="AG49" s="296">
        <v>2.1834933566094463</v>
      </c>
      <c r="AH49" s="296">
        <v>2.8323683444864711</v>
      </c>
      <c r="AI49" s="296">
        <v>10.661187081757346</v>
      </c>
      <c r="AJ49" s="296">
        <v>34.253054989816704</v>
      </c>
      <c r="AK49" s="296">
        <v>5.0158617010959174</v>
      </c>
      <c r="AL49" s="297">
        <v>1.2971728702140892</v>
      </c>
      <c r="AM49" s="298">
        <v>11511</v>
      </c>
      <c r="AO49" s="300">
        <v>42461</v>
      </c>
      <c r="AP49" s="295">
        <v>63.311168244615068</v>
      </c>
      <c r="AQ49" s="296">
        <v>2.4589553883103785</v>
      </c>
      <c r="AR49" s="296">
        <v>2.1810680804183851</v>
      </c>
      <c r="AS49" s="296">
        <v>16.999935946410254</v>
      </c>
      <c r="AT49" s="296">
        <v>18.761394954223316</v>
      </c>
      <c r="AU49" s="296">
        <v>4.6400234687287636</v>
      </c>
      <c r="AV49" s="297">
        <v>0.8869896911456624</v>
      </c>
      <c r="AW49" s="298">
        <v>528482</v>
      </c>
      <c r="AY49" s="300">
        <v>42461</v>
      </c>
      <c r="AZ49" s="295">
        <v>62.595635045132347</v>
      </c>
      <c r="BA49" s="296">
        <v>3.2677168851037788</v>
      </c>
      <c r="BB49" s="296">
        <v>2.7148399408434902</v>
      </c>
      <c r="BC49" s="296">
        <v>5.8965533377530726</v>
      </c>
      <c r="BD49" s="296">
        <v>34.142235136926921</v>
      </c>
      <c r="BE49" s="296">
        <v>5.9825568259472686</v>
      </c>
      <c r="BF49" s="297">
        <v>0.83080635082536236</v>
      </c>
      <c r="BG49" s="298">
        <v>981650</v>
      </c>
      <c r="CD49" s="215">
        <v>0</v>
      </c>
      <c r="CE49" s="306">
        <v>42461</v>
      </c>
      <c r="CF49" s="307">
        <v>64.102394271649146</v>
      </c>
      <c r="CG49" s="308">
        <v>1.5494607294696798</v>
      </c>
      <c r="CH49" s="308">
        <v>1.8655694786305661</v>
      </c>
      <c r="CI49" s="308">
        <v>18.004504363392257</v>
      </c>
      <c r="CJ49" s="308">
        <v>17.767867531886328</v>
      </c>
      <c r="CK49" s="308">
        <v>3.4150302081002462</v>
      </c>
      <c r="CL49" s="309">
        <v>1.2040121076634696</v>
      </c>
      <c r="CM49" s="310">
        <v>26607</v>
      </c>
      <c r="CN49" s="223">
        <v>0</v>
      </c>
      <c r="CO49" s="306">
        <v>42461</v>
      </c>
      <c r="CP49" s="308">
        <v>63.109518960333624</v>
      </c>
      <c r="CQ49" s="308">
        <v>2.1834933566094463</v>
      </c>
      <c r="CR49" s="308">
        <v>2.8323683444864711</v>
      </c>
      <c r="CS49" s="308">
        <v>10.661187081757346</v>
      </c>
      <c r="CT49" s="308">
        <v>34.253054989816704</v>
      </c>
      <c r="CU49" s="308">
        <v>5.0158617010959174</v>
      </c>
      <c r="CV49" s="309">
        <v>1.2971728702140892</v>
      </c>
      <c r="CW49" s="310">
        <v>11511</v>
      </c>
      <c r="CX49" s="215">
        <v>0</v>
      </c>
      <c r="CY49" s="407">
        <v>42461</v>
      </c>
      <c r="CZ49" s="295">
        <v>63.311168244615068</v>
      </c>
      <c r="DA49" s="296">
        <v>2.4589553883103785</v>
      </c>
      <c r="DB49" s="296">
        <v>2.1810680804183851</v>
      </c>
      <c r="DC49" s="296">
        <v>16.999935946410254</v>
      </c>
      <c r="DD49" s="296">
        <v>18.761394954223316</v>
      </c>
      <c r="DE49" s="296">
        <v>4.6400234687287636</v>
      </c>
      <c r="DF49" s="297">
        <v>0.8869896911456624</v>
      </c>
      <c r="DG49" s="298">
        <v>528482</v>
      </c>
      <c r="DH49" s="215">
        <v>0</v>
      </c>
      <c r="DI49" s="407">
        <v>42461</v>
      </c>
      <c r="DJ49" s="295">
        <v>62.595635045132347</v>
      </c>
      <c r="DK49" s="296">
        <v>3.2677168851037788</v>
      </c>
      <c r="DL49" s="296">
        <v>2.7148399408434902</v>
      </c>
      <c r="DM49" s="296">
        <v>5.8965533377530726</v>
      </c>
      <c r="DN49" s="296">
        <v>34.142235136926921</v>
      </c>
      <c r="DO49" s="296">
        <v>5.9825568259472686</v>
      </c>
      <c r="DP49" s="297">
        <v>0.83080635082536236</v>
      </c>
      <c r="DQ49" s="298">
        <v>981650</v>
      </c>
    </row>
    <row r="50" spans="1:121" ht="27" customHeight="1" x14ac:dyDescent="0.25">
      <c r="A50" s="294">
        <v>42491</v>
      </c>
      <c r="B50" s="295">
        <v>0</v>
      </c>
      <c r="C50" s="296">
        <v>0</v>
      </c>
      <c r="D50" s="296">
        <v>0</v>
      </c>
      <c r="E50" s="296">
        <v>0</v>
      </c>
      <c r="F50" s="296">
        <v>0</v>
      </c>
      <c r="G50" s="296">
        <v>0</v>
      </c>
      <c r="H50" s="297" t="s">
        <v>15</v>
      </c>
      <c r="I50" s="298">
        <v>0</v>
      </c>
      <c r="J50" s="299"/>
      <c r="K50" s="294">
        <v>42491</v>
      </c>
      <c r="L50" s="295">
        <v>0</v>
      </c>
      <c r="M50" s="296">
        <v>0</v>
      </c>
      <c r="N50" s="296">
        <v>0</v>
      </c>
      <c r="O50" s="296">
        <v>0</v>
      </c>
      <c r="P50" s="296">
        <v>0</v>
      </c>
      <c r="Q50" s="296">
        <v>0</v>
      </c>
      <c r="R50" s="297" t="s">
        <v>15</v>
      </c>
      <c r="S50" s="298">
        <v>0</v>
      </c>
      <c r="U50" s="294">
        <v>42491</v>
      </c>
      <c r="V50" s="295">
        <v>64.48</v>
      </c>
      <c r="W50" s="296">
        <v>1.56</v>
      </c>
      <c r="X50" s="296">
        <v>1.66</v>
      </c>
      <c r="Y50" s="296">
        <v>14.3</v>
      </c>
      <c r="Z50" s="296">
        <v>10.5</v>
      </c>
      <c r="AA50" s="296">
        <v>3.2199999999999998</v>
      </c>
      <c r="AB50" s="297">
        <v>1.0641025641025641</v>
      </c>
      <c r="AC50" s="298">
        <v>24170</v>
      </c>
      <c r="AD50" s="299"/>
      <c r="AE50" s="294">
        <v>42491</v>
      </c>
      <c r="AF50" s="295">
        <v>0</v>
      </c>
      <c r="AG50" s="296">
        <v>0</v>
      </c>
      <c r="AH50" s="296">
        <v>0</v>
      </c>
      <c r="AI50" s="296">
        <v>0</v>
      </c>
      <c r="AJ50" s="296">
        <v>0</v>
      </c>
      <c r="AK50" s="296">
        <v>0</v>
      </c>
      <c r="AL50" s="297" t="s">
        <v>15</v>
      </c>
      <c r="AM50" s="298">
        <v>0</v>
      </c>
      <c r="AO50" s="300">
        <v>42491</v>
      </c>
      <c r="AP50" s="295">
        <v>63.380741707222739</v>
      </c>
      <c r="AQ50" s="296">
        <v>2.2150676977037156</v>
      </c>
      <c r="AR50" s="296">
        <v>2.1777359559811762</v>
      </c>
      <c r="AS50" s="296">
        <v>18.132660274696448</v>
      </c>
      <c r="AT50" s="296">
        <v>18.469255918762755</v>
      </c>
      <c r="AU50" s="296">
        <v>4.3928036536848918</v>
      </c>
      <c r="AV50" s="297">
        <v>0.98314645563147351</v>
      </c>
      <c r="AW50" s="298">
        <v>545842</v>
      </c>
      <c r="AY50" s="300">
        <v>42491</v>
      </c>
      <c r="AZ50" s="295">
        <v>62.123660124256361</v>
      </c>
      <c r="BA50" s="296">
        <v>3.0787497027782291</v>
      </c>
      <c r="BB50" s="296">
        <v>3.0661368114754675</v>
      </c>
      <c r="BC50" s="296">
        <v>4.286146146004751</v>
      </c>
      <c r="BD50" s="296">
        <v>26.604302700068509</v>
      </c>
      <c r="BE50" s="296">
        <v>6.144886514253697</v>
      </c>
      <c r="BF50" s="297">
        <v>0.99590324238070416</v>
      </c>
      <c r="BG50" s="298">
        <v>852894</v>
      </c>
      <c r="CD50" s="215">
        <v>0</v>
      </c>
      <c r="CE50" s="306">
        <v>42491</v>
      </c>
      <c r="CF50" s="307">
        <v>64.48</v>
      </c>
      <c r="CG50" s="308">
        <v>1.56</v>
      </c>
      <c r="CH50" s="308">
        <v>1.66</v>
      </c>
      <c r="CI50" s="308">
        <v>14.3</v>
      </c>
      <c r="CJ50" s="308">
        <v>10.5</v>
      </c>
      <c r="CK50" s="308">
        <v>3.2199999999999998</v>
      </c>
      <c r="CL50" s="309">
        <v>1.0641025641025641</v>
      </c>
      <c r="CM50" s="310">
        <v>24170</v>
      </c>
      <c r="CN50" s="223">
        <v>0</v>
      </c>
      <c r="CO50" s="306">
        <v>42491</v>
      </c>
      <c r="CP50" s="308">
        <v>0</v>
      </c>
      <c r="CQ50" s="308">
        <v>0</v>
      </c>
      <c r="CR50" s="308">
        <v>0</v>
      </c>
      <c r="CS50" s="308">
        <v>0</v>
      </c>
      <c r="CT50" s="308">
        <v>0</v>
      </c>
      <c r="CU50" s="308">
        <v>0</v>
      </c>
      <c r="CV50" s="309" t="s">
        <v>15</v>
      </c>
      <c r="CW50" s="310">
        <v>0</v>
      </c>
      <c r="CX50" s="215">
        <v>0</v>
      </c>
      <c r="CY50" s="407">
        <v>42491</v>
      </c>
      <c r="CZ50" s="295">
        <v>63.380741707222739</v>
      </c>
      <c r="DA50" s="296">
        <v>2.2150676977037156</v>
      </c>
      <c r="DB50" s="296">
        <v>2.1777359559811762</v>
      </c>
      <c r="DC50" s="296">
        <v>18.132660274696448</v>
      </c>
      <c r="DD50" s="296">
        <v>18.469255918762755</v>
      </c>
      <c r="DE50" s="296">
        <v>4.3928036536848918</v>
      </c>
      <c r="DF50" s="297">
        <v>0.98314645563147351</v>
      </c>
      <c r="DG50" s="298">
        <v>545842</v>
      </c>
      <c r="DH50" s="215">
        <v>0</v>
      </c>
      <c r="DI50" s="407">
        <v>42491</v>
      </c>
      <c r="DJ50" s="295">
        <v>62.123660124256361</v>
      </c>
      <c r="DK50" s="296">
        <v>3.0787497027782291</v>
      </c>
      <c r="DL50" s="296">
        <v>3.0661368114754675</v>
      </c>
      <c r="DM50" s="296">
        <v>4.286146146004751</v>
      </c>
      <c r="DN50" s="296">
        <v>26.604302700068509</v>
      </c>
      <c r="DO50" s="296">
        <v>6.144886514253697</v>
      </c>
      <c r="DP50" s="297">
        <v>0.99590324238070416</v>
      </c>
      <c r="DQ50" s="298">
        <v>852894</v>
      </c>
    </row>
    <row r="51" spans="1:121" ht="27" customHeight="1" x14ac:dyDescent="0.25">
      <c r="A51" s="294">
        <v>42522</v>
      </c>
      <c r="B51" s="295">
        <v>0</v>
      </c>
      <c r="C51" s="296">
        <v>0</v>
      </c>
      <c r="D51" s="296">
        <v>0</v>
      </c>
      <c r="E51" s="296">
        <v>0</v>
      </c>
      <c r="F51" s="296">
        <v>0</v>
      </c>
      <c r="G51" s="296">
        <v>0</v>
      </c>
      <c r="H51" s="297" t="s">
        <v>15</v>
      </c>
      <c r="I51" s="298">
        <v>0</v>
      </c>
      <c r="J51" s="299"/>
      <c r="K51" s="294">
        <v>42522</v>
      </c>
      <c r="L51" s="295">
        <v>0</v>
      </c>
      <c r="M51" s="296">
        <v>0</v>
      </c>
      <c r="N51" s="296">
        <v>0</v>
      </c>
      <c r="O51" s="296">
        <v>0</v>
      </c>
      <c r="P51" s="296">
        <v>0</v>
      </c>
      <c r="Q51" s="296">
        <v>0</v>
      </c>
      <c r="R51" s="297" t="s">
        <v>15</v>
      </c>
      <c r="S51" s="298">
        <v>0</v>
      </c>
      <c r="U51" s="294">
        <v>42522</v>
      </c>
      <c r="V51" s="295">
        <v>63.945043327556327</v>
      </c>
      <c r="W51" s="296">
        <v>1.7308913097301311</v>
      </c>
      <c r="X51" s="296">
        <v>1.7955979202772965</v>
      </c>
      <c r="Y51" s="296">
        <v>14</v>
      </c>
      <c r="Z51" s="296">
        <v>10.4</v>
      </c>
      <c r="AA51" s="296">
        <v>3.5264892300074275</v>
      </c>
      <c r="AB51" s="297">
        <v>1.0373834048293038</v>
      </c>
      <c r="AC51" s="298">
        <v>29356</v>
      </c>
      <c r="AD51" s="299"/>
      <c r="AE51" s="294">
        <v>42522</v>
      </c>
      <c r="AF51" s="295">
        <v>61.08963643321853</v>
      </c>
      <c r="AG51" s="296">
        <v>2.8943028447506056</v>
      </c>
      <c r="AH51" s="296">
        <v>4.8633480035718835</v>
      </c>
      <c r="AI51" s="296">
        <v>15.081662201811454</v>
      </c>
      <c r="AJ51" s="296">
        <v>32.380655058043118</v>
      </c>
      <c r="AK51" s="296">
        <v>7.7576508483224895</v>
      </c>
      <c r="AL51" s="297">
        <v>1.6803175978604081</v>
      </c>
      <c r="AM51" s="298">
        <v>73746</v>
      </c>
      <c r="AO51" s="300">
        <v>42522</v>
      </c>
      <c r="AP51" s="295">
        <v>63.337439640364963</v>
      </c>
      <c r="AQ51" s="296">
        <v>2.3108780129726538</v>
      </c>
      <c r="AR51" s="296">
        <v>2.0277796761754527</v>
      </c>
      <c r="AS51" s="296">
        <v>17.94022027282282</v>
      </c>
      <c r="AT51" s="296">
        <v>18.696942246006838</v>
      </c>
      <c r="AU51" s="296">
        <v>4.338657689148107</v>
      </c>
      <c r="AV51" s="297">
        <v>0.87749317133662508</v>
      </c>
      <c r="AW51" s="298">
        <v>626221</v>
      </c>
      <c r="AY51" s="300">
        <v>42522</v>
      </c>
      <c r="AZ51" s="295">
        <v>62.619623966153135</v>
      </c>
      <c r="BA51" s="296">
        <v>3.155457897434351</v>
      </c>
      <c r="BB51" s="296">
        <v>2.4947353151034601</v>
      </c>
      <c r="BC51" s="296">
        <v>5.4211078416593796</v>
      </c>
      <c r="BD51" s="296">
        <v>29.575404474057105</v>
      </c>
      <c r="BE51" s="296">
        <v>5.6501932125378111</v>
      </c>
      <c r="BF51" s="297">
        <v>0.79060960285094817</v>
      </c>
      <c r="BG51" s="298">
        <v>1056678</v>
      </c>
      <c r="CD51" s="215">
        <v>0</v>
      </c>
      <c r="CE51" s="306">
        <v>42522</v>
      </c>
      <c r="CF51" s="307">
        <v>63.945043327556327</v>
      </c>
      <c r="CG51" s="308">
        <v>1.7308913097301311</v>
      </c>
      <c r="CH51" s="308">
        <v>1.7955979202772965</v>
      </c>
      <c r="CI51" s="308">
        <v>14</v>
      </c>
      <c r="CJ51" s="308">
        <v>10.4</v>
      </c>
      <c r="CK51" s="308">
        <v>3.5264892300074275</v>
      </c>
      <c r="CL51" s="309">
        <v>1.0373834048293038</v>
      </c>
      <c r="CM51" s="310">
        <v>29356</v>
      </c>
      <c r="CN51" s="223">
        <v>0</v>
      </c>
      <c r="CO51" s="306">
        <v>42522</v>
      </c>
      <c r="CP51" s="308">
        <v>61.08963643321853</v>
      </c>
      <c r="CQ51" s="308">
        <v>2.8943028447506056</v>
      </c>
      <c r="CR51" s="308">
        <v>4.8633480035718835</v>
      </c>
      <c r="CS51" s="308">
        <v>15.081662201811454</v>
      </c>
      <c r="CT51" s="308">
        <v>32.380655058043118</v>
      </c>
      <c r="CU51" s="308">
        <v>7.7576508483224895</v>
      </c>
      <c r="CV51" s="309">
        <v>1.6803175978604081</v>
      </c>
      <c r="CW51" s="310">
        <v>73746</v>
      </c>
      <c r="CX51" s="215">
        <v>0</v>
      </c>
      <c r="CY51" s="407">
        <v>42522</v>
      </c>
      <c r="CZ51" s="295">
        <v>63.337439640364963</v>
      </c>
      <c r="DA51" s="296">
        <v>2.3108780129726538</v>
      </c>
      <c r="DB51" s="296">
        <v>2.0277796761754527</v>
      </c>
      <c r="DC51" s="296">
        <v>17.94022027282282</v>
      </c>
      <c r="DD51" s="296">
        <v>18.696942246006838</v>
      </c>
      <c r="DE51" s="296">
        <v>4.338657689148107</v>
      </c>
      <c r="DF51" s="297">
        <v>0.87749317133662508</v>
      </c>
      <c r="DG51" s="298">
        <v>626221</v>
      </c>
      <c r="DH51" s="215">
        <v>0</v>
      </c>
      <c r="DI51" s="407">
        <v>42522</v>
      </c>
      <c r="DJ51" s="295">
        <v>62.619623966153135</v>
      </c>
      <c r="DK51" s="296">
        <v>3.155457897434351</v>
      </c>
      <c r="DL51" s="296">
        <v>2.4947353151034601</v>
      </c>
      <c r="DM51" s="296">
        <v>5.4211078416593796</v>
      </c>
      <c r="DN51" s="296">
        <v>29.575404474057105</v>
      </c>
      <c r="DO51" s="296">
        <v>5.6501932125378111</v>
      </c>
      <c r="DP51" s="297">
        <v>0.79060960285094817</v>
      </c>
      <c r="DQ51" s="298">
        <v>1056678</v>
      </c>
    </row>
    <row r="52" spans="1:121" ht="27" customHeight="1" x14ac:dyDescent="0.25">
      <c r="A52" s="294">
        <v>42552</v>
      </c>
      <c r="B52" s="295">
        <v>0</v>
      </c>
      <c r="C52" s="296">
        <v>0</v>
      </c>
      <c r="D52" s="296">
        <v>0</v>
      </c>
      <c r="E52" s="296">
        <v>0</v>
      </c>
      <c r="F52" s="296">
        <v>0</v>
      </c>
      <c r="G52" s="296">
        <v>0</v>
      </c>
      <c r="H52" s="297" t="s">
        <v>15</v>
      </c>
      <c r="I52" s="298">
        <v>0</v>
      </c>
      <c r="J52" s="299"/>
      <c r="K52" s="294">
        <v>42552</v>
      </c>
      <c r="L52" s="295">
        <v>0</v>
      </c>
      <c r="M52" s="296">
        <v>0</v>
      </c>
      <c r="N52" s="296">
        <v>0</v>
      </c>
      <c r="O52" s="296">
        <v>0</v>
      </c>
      <c r="P52" s="296">
        <v>0</v>
      </c>
      <c r="Q52" s="296">
        <v>0</v>
      </c>
      <c r="R52" s="297" t="s">
        <v>15</v>
      </c>
      <c r="S52" s="298">
        <v>0</v>
      </c>
      <c r="U52" s="294">
        <v>42552</v>
      </c>
      <c r="V52" s="295">
        <v>64.373241116938758</v>
      </c>
      <c r="W52" s="296">
        <v>1.6828717588830613</v>
      </c>
      <c r="X52" s="296">
        <v>1.8303438723498557</v>
      </c>
      <c r="Y52" s="296">
        <v>21.113113175756993</v>
      </c>
      <c r="Z52" s="296">
        <v>8.476512781013815</v>
      </c>
      <c r="AA52" s="296">
        <v>3.5132156312329172</v>
      </c>
      <c r="AB52" s="297">
        <v>1.0876312248324098</v>
      </c>
      <c r="AC52" s="298">
        <v>27074</v>
      </c>
      <c r="AD52" s="299"/>
      <c r="AE52" s="294">
        <v>42552</v>
      </c>
      <c r="AF52" s="295">
        <v>62.90602888086643</v>
      </c>
      <c r="AG52" s="296">
        <v>2.2567148014440437</v>
      </c>
      <c r="AH52" s="296">
        <v>3.0055354993983157</v>
      </c>
      <c r="AI52" s="296">
        <v>9.1081227436823102</v>
      </c>
      <c r="AJ52" s="296">
        <v>32.947232250300843</v>
      </c>
      <c r="AK52" s="296">
        <v>5.2622503008423589</v>
      </c>
      <c r="AL52" s="297">
        <v>1.3318189332010899</v>
      </c>
      <c r="AM52" s="298">
        <v>14958</v>
      </c>
      <c r="AO52" s="300">
        <v>42552</v>
      </c>
      <c r="AP52" s="295">
        <v>63.247676534296026</v>
      </c>
      <c r="AQ52" s="296">
        <v>2.4756974729241876</v>
      </c>
      <c r="AR52" s="296">
        <v>2.0540935127447764</v>
      </c>
      <c r="AS52" s="296">
        <v>16.543800897057213</v>
      </c>
      <c r="AT52" s="296">
        <v>18.082029756044196</v>
      </c>
      <c r="AU52" s="296">
        <v>4.5297909856689635</v>
      </c>
      <c r="AV52" s="297">
        <v>0.82970295652423531</v>
      </c>
      <c r="AW52" s="298">
        <v>483930</v>
      </c>
      <c r="AY52" s="300">
        <v>42552</v>
      </c>
      <c r="AZ52" s="295">
        <v>62.702118757769298</v>
      </c>
      <c r="BA52" s="296">
        <v>3.1953329439753095</v>
      </c>
      <c r="BB52" s="296">
        <v>2.4489207209910409</v>
      </c>
      <c r="BC52" s="296">
        <v>7.0204358309400323</v>
      </c>
      <c r="BD52" s="296">
        <v>31.911182883964166</v>
      </c>
      <c r="BE52" s="296">
        <v>5.6442536649663504</v>
      </c>
      <c r="BF52" s="297">
        <v>0.76640549323925589</v>
      </c>
      <c r="BG52" s="298">
        <v>933160</v>
      </c>
      <c r="CD52" s="215">
        <v>0</v>
      </c>
      <c r="CE52" s="306">
        <v>42552</v>
      </c>
      <c r="CF52" s="307">
        <v>64.373241116938758</v>
      </c>
      <c r="CG52" s="308">
        <v>1.6828717588830613</v>
      </c>
      <c r="CH52" s="308">
        <v>1.8303438723498557</v>
      </c>
      <c r="CI52" s="308">
        <v>21.113113175756993</v>
      </c>
      <c r="CJ52" s="308">
        <v>8.476512781013815</v>
      </c>
      <c r="CK52" s="308">
        <v>3.5132156312329172</v>
      </c>
      <c r="CL52" s="309">
        <v>1.0876312248324098</v>
      </c>
      <c r="CM52" s="310">
        <v>27074</v>
      </c>
      <c r="CN52" s="223">
        <v>0</v>
      </c>
      <c r="CO52" s="306">
        <v>42552</v>
      </c>
      <c r="CP52" s="308">
        <v>62.90602888086643</v>
      </c>
      <c r="CQ52" s="308">
        <v>2.2567148014440437</v>
      </c>
      <c r="CR52" s="308">
        <v>3.0055354993983157</v>
      </c>
      <c r="CS52" s="308">
        <v>9.1081227436823102</v>
      </c>
      <c r="CT52" s="308">
        <v>32.947232250300843</v>
      </c>
      <c r="CU52" s="308">
        <v>5.2622503008423589</v>
      </c>
      <c r="CV52" s="309">
        <v>1.3318189332010899</v>
      </c>
      <c r="CW52" s="310">
        <v>14958</v>
      </c>
      <c r="CX52" s="215">
        <v>0</v>
      </c>
      <c r="CY52" s="407">
        <v>42552</v>
      </c>
      <c r="CZ52" s="295">
        <v>63.247676534296026</v>
      </c>
      <c r="DA52" s="296">
        <v>2.4756974729241876</v>
      </c>
      <c r="DB52" s="296">
        <v>2.0540935127447764</v>
      </c>
      <c r="DC52" s="296">
        <v>16.543800897057213</v>
      </c>
      <c r="DD52" s="296">
        <v>18.082029756044196</v>
      </c>
      <c r="DE52" s="296">
        <v>4.5297909856689635</v>
      </c>
      <c r="DF52" s="297">
        <v>0.82970295652423531</v>
      </c>
      <c r="DG52" s="298">
        <v>483930</v>
      </c>
      <c r="DH52" s="215">
        <v>0</v>
      </c>
      <c r="DI52" s="407">
        <v>42552</v>
      </c>
      <c r="DJ52" s="295">
        <v>62.702118757769298</v>
      </c>
      <c r="DK52" s="296">
        <v>3.1953329439753095</v>
      </c>
      <c r="DL52" s="296">
        <v>2.4489207209910409</v>
      </c>
      <c r="DM52" s="296">
        <v>7.0204358309400323</v>
      </c>
      <c r="DN52" s="296">
        <v>31.911182883964166</v>
      </c>
      <c r="DO52" s="296">
        <v>5.6442536649663504</v>
      </c>
      <c r="DP52" s="297">
        <v>0.76640549323925589</v>
      </c>
      <c r="DQ52" s="298">
        <v>933160</v>
      </c>
    </row>
    <row r="53" spans="1:121" ht="27" customHeight="1" x14ac:dyDescent="0.25">
      <c r="A53" s="294">
        <v>42583</v>
      </c>
      <c r="B53" s="295">
        <v>0</v>
      </c>
      <c r="C53" s="296">
        <v>0</v>
      </c>
      <c r="D53" s="296">
        <v>0</v>
      </c>
      <c r="E53" s="296">
        <v>0</v>
      </c>
      <c r="F53" s="296">
        <v>0</v>
      </c>
      <c r="G53" s="296">
        <v>0</v>
      </c>
      <c r="H53" s="297" t="s">
        <v>15</v>
      </c>
      <c r="I53" s="298">
        <v>0</v>
      </c>
      <c r="J53" s="299"/>
      <c r="K53" s="294">
        <v>42583</v>
      </c>
      <c r="L53" s="295">
        <v>0</v>
      </c>
      <c r="M53" s="296">
        <v>0</v>
      </c>
      <c r="N53" s="296">
        <v>0</v>
      </c>
      <c r="O53" s="296">
        <v>0</v>
      </c>
      <c r="P53" s="296">
        <v>0</v>
      </c>
      <c r="Q53" s="296">
        <v>0</v>
      </c>
      <c r="R53" s="297" t="s">
        <v>15</v>
      </c>
      <c r="S53" s="298">
        <v>0</v>
      </c>
      <c r="U53" s="294">
        <v>42583</v>
      </c>
      <c r="V53" s="295">
        <v>63.741870223503952</v>
      </c>
      <c r="W53" s="296">
        <v>1.841938860850757</v>
      </c>
      <c r="X53" s="296">
        <v>2.6272005767844266</v>
      </c>
      <c r="Y53" s="296">
        <v>23.212686950252341</v>
      </c>
      <c r="Z53" s="296">
        <v>11.991487815428982</v>
      </c>
      <c r="AA53" s="296">
        <v>4.4691394376351834</v>
      </c>
      <c r="AB53" s="297">
        <v>1.4263234424463862</v>
      </c>
      <c r="AC53" s="298">
        <v>34675</v>
      </c>
      <c r="AD53" s="299"/>
      <c r="AE53" s="294">
        <v>42583</v>
      </c>
      <c r="AF53" s="295">
        <v>62.514604008862776</v>
      </c>
      <c r="AG53" s="296">
        <v>2.6310573504405625</v>
      </c>
      <c r="AH53" s="296">
        <v>2.6511696810429228</v>
      </c>
      <c r="AI53" s="296">
        <v>8.5964512804658124</v>
      </c>
      <c r="AJ53" s="296">
        <v>37.186921213994957</v>
      </c>
      <c r="AK53" s="296">
        <v>5.2822270314834849</v>
      </c>
      <c r="AL53" s="297">
        <v>1.0076442007617175</v>
      </c>
      <c r="AM53" s="298">
        <v>19407</v>
      </c>
      <c r="AO53" s="300">
        <v>42583</v>
      </c>
      <c r="AP53" s="295">
        <v>63.163780315752646</v>
      </c>
      <c r="AQ53" s="296">
        <v>3.1102917839605757</v>
      </c>
      <c r="AR53" s="296">
        <v>1.7861854149838337</v>
      </c>
      <c r="AS53" s="296">
        <v>17.135811666516265</v>
      </c>
      <c r="AT53" s="296">
        <v>20.435299300308355</v>
      </c>
      <c r="AU53" s="296">
        <v>4.8964771989444094</v>
      </c>
      <c r="AV53" s="297">
        <v>0.57428226644039981</v>
      </c>
      <c r="AW53" s="298">
        <v>454343</v>
      </c>
      <c r="AY53" s="300">
        <v>42583</v>
      </c>
      <c r="AZ53" s="295">
        <v>62.984095226246637</v>
      </c>
      <c r="BA53" s="296">
        <v>3.0521892389474021</v>
      </c>
      <c r="BB53" s="296">
        <v>2.2208857029671849</v>
      </c>
      <c r="BC53" s="296">
        <v>5.1579608500496006</v>
      </c>
      <c r="BD53" s="296">
        <v>31.827128108756412</v>
      </c>
      <c r="BE53" s="296">
        <v>5.2730749419145866</v>
      </c>
      <c r="BF53" s="297">
        <v>0.72763696124329891</v>
      </c>
      <c r="BG53" s="298">
        <v>920453</v>
      </c>
      <c r="CD53" s="215">
        <v>0</v>
      </c>
      <c r="CE53" s="306">
        <v>42583</v>
      </c>
      <c r="CF53" s="307">
        <v>63.741870223503952</v>
      </c>
      <c r="CG53" s="308">
        <v>1.841938860850757</v>
      </c>
      <c r="CH53" s="308">
        <v>2.6272005767844266</v>
      </c>
      <c r="CI53" s="308">
        <v>23.212686950252341</v>
      </c>
      <c r="CJ53" s="308">
        <v>11.991487815428982</v>
      </c>
      <c r="CK53" s="308">
        <v>4.4691394376351834</v>
      </c>
      <c r="CL53" s="309">
        <v>1.4263234424463862</v>
      </c>
      <c r="CM53" s="310">
        <v>34675</v>
      </c>
      <c r="CN53" s="223">
        <v>0</v>
      </c>
      <c r="CO53" s="306">
        <v>42583</v>
      </c>
      <c r="CP53" s="308">
        <v>62.514604008862776</v>
      </c>
      <c r="CQ53" s="308">
        <v>2.6310573504405625</v>
      </c>
      <c r="CR53" s="308">
        <v>2.6511696810429228</v>
      </c>
      <c r="CS53" s="308">
        <v>8.5964512804658124</v>
      </c>
      <c r="CT53" s="308">
        <v>37.186921213994957</v>
      </c>
      <c r="CU53" s="308">
        <v>5.2822270314834849</v>
      </c>
      <c r="CV53" s="309">
        <v>1.0076442007617175</v>
      </c>
      <c r="CW53" s="310">
        <v>19407</v>
      </c>
      <c r="CX53" s="215">
        <v>0</v>
      </c>
      <c r="CY53" s="407">
        <v>42583</v>
      </c>
      <c r="CZ53" s="295">
        <v>63.163780315752646</v>
      </c>
      <c r="DA53" s="296">
        <v>3.1102917839605757</v>
      </c>
      <c r="DB53" s="296">
        <v>1.7861854149838337</v>
      </c>
      <c r="DC53" s="296">
        <v>17.135811666516265</v>
      </c>
      <c r="DD53" s="296">
        <v>20.435299300308355</v>
      </c>
      <c r="DE53" s="296">
        <v>4.8964771989444094</v>
      </c>
      <c r="DF53" s="297">
        <v>0.57428226644039981</v>
      </c>
      <c r="DG53" s="298">
        <v>454343</v>
      </c>
      <c r="DH53" s="215">
        <v>0</v>
      </c>
      <c r="DI53" s="407">
        <v>42583</v>
      </c>
      <c r="DJ53" s="295">
        <v>62.984095226246637</v>
      </c>
      <c r="DK53" s="296">
        <v>3.0521892389474021</v>
      </c>
      <c r="DL53" s="296">
        <v>2.2208857029671849</v>
      </c>
      <c r="DM53" s="296">
        <v>5.1579608500496006</v>
      </c>
      <c r="DN53" s="296">
        <v>31.827128108756412</v>
      </c>
      <c r="DO53" s="296">
        <v>5.2730749419145866</v>
      </c>
      <c r="DP53" s="297">
        <v>0.72763696124329891</v>
      </c>
      <c r="DQ53" s="298">
        <v>920453</v>
      </c>
    </row>
    <row r="54" spans="1:121" ht="27" customHeight="1" x14ac:dyDescent="0.35">
      <c r="A54" s="294">
        <v>42614</v>
      </c>
      <c r="B54" s="295">
        <v>0</v>
      </c>
      <c r="C54" s="296">
        <v>0</v>
      </c>
      <c r="D54" s="296">
        <v>0</v>
      </c>
      <c r="E54" s="296">
        <v>0</v>
      </c>
      <c r="F54" s="296">
        <v>0</v>
      </c>
      <c r="G54" s="296">
        <v>0</v>
      </c>
      <c r="H54" s="297" t="s">
        <v>15</v>
      </c>
      <c r="I54" s="298">
        <v>0</v>
      </c>
      <c r="J54" s="299"/>
      <c r="K54" s="294">
        <v>42614</v>
      </c>
      <c r="L54" s="295">
        <v>0</v>
      </c>
      <c r="M54" s="296">
        <v>0</v>
      </c>
      <c r="N54" s="296">
        <v>0</v>
      </c>
      <c r="O54" s="296">
        <v>0</v>
      </c>
      <c r="P54" s="296">
        <v>0</v>
      </c>
      <c r="Q54" s="296">
        <v>0</v>
      </c>
      <c r="R54" s="297" t="s">
        <v>15</v>
      </c>
      <c r="S54" s="298">
        <v>0</v>
      </c>
      <c r="U54" s="294">
        <v>42614</v>
      </c>
      <c r="V54" s="295">
        <v>63.711164368852813</v>
      </c>
      <c r="W54" s="296">
        <v>2.018007988661255</v>
      </c>
      <c r="X54" s="296">
        <v>2.945791349911953</v>
      </c>
      <c r="Y54" s="296">
        <v>26.93428681870893</v>
      </c>
      <c r="Z54" s="296">
        <v>11.537173044710734</v>
      </c>
      <c r="AA54" s="296">
        <v>4.9637993385732084</v>
      </c>
      <c r="AB54" s="297">
        <v>1.4597520755436597</v>
      </c>
      <c r="AC54" s="298">
        <v>23283</v>
      </c>
      <c r="AD54" s="299"/>
      <c r="AE54" s="294">
        <v>42614</v>
      </c>
      <c r="AF54" s="295">
        <v>62.419999999999995</v>
      </c>
      <c r="AG54" s="296">
        <v>3.44</v>
      </c>
      <c r="AH54" s="296">
        <v>1.9499999999999997</v>
      </c>
      <c r="AI54" s="296">
        <v>8.4</v>
      </c>
      <c r="AJ54" s="296">
        <v>37.4</v>
      </c>
      <c r="AK54" s="296">
        <v>5.39</v>
      </c>
      <c r="AL54" s="297">
        <v>0.56686046511627897</v>
      </c>
      <c r="AM54" s="298">
        <v>19779</v>
      </c>
      <c r="AO54" s="300">
        <v>42614</v>
      </c>
      <c r="AP54" s="295">
        <v>63.039955562124817</v>
      </c>
      <c r="AQ54" s="296">
        <v>2.9784702785949624</v>
      </c>
      <c r="AR54" s="296">
        <v>1.9611907157263353</v>
      </c>
      <c r="AS54" s="296">
        <v>17.35069531924227</v>
      </c>
      <c r="AT54" s="296">
        <v>20.469106426803858</v>
      </c>
      <c r="AU54" s="296">
        <v>4.9396609943212972</v>
      </c>
      <c r="AV54" s="297">
        <v>0.65845569446188679</v>
      </c>
      <c r="AW54" s="298">
        <v>457782</v>
      </c>
      <c r="AY54" s="300">
        <v>42614</v>
      </c>
      <c r="AZ54" s="295">
        <v>62.767274638900879</v>
      </c>
      <c r="BA54" s="296">
        <v>3.2452555251019124</v>
      </c>
      <c r="BB54" s="296">
        <v>2.4240508393785469</v>
      </c>
      <c r="BC54" s="296">
        <v>5.6551814681304267</v>
      </c>
      <c r="BD54" s="296">
        <v>29.064668791801353</v>
      </c>
      <c r="BE54" s="296">
        <v>5.6693063644804589</v>
      </c>
      <c r="BF54" s="297">
        <v>0.7469522262973185</v>
      </c>
      <c r="BG54" s="298">
        <v>805596</v>
      </c>
      <c r="CD54" s="215">
        <v>0</v>
      </c>
      <c r="CE54" s="306">
        <v>42614</v>
      </c>
      <c r="CF54" s="307">
        <v>63.711164368852813</v>
      </c>
      <c r="CG54" s="308">
        <v>2.018007988661255</v>
      </c>
      <c r="CH54" s="308">
        <v>2.945791349911953</v>
      </c>
      <c r="CI54" s="308">
        <v>26.93428681870893</v>
      </c>
      <c r="CJ54" s="308">
        <v>11.537173044710734</v>
      </c>
      <c r="CK54" s="308">
        <v>4.9637993385732084</v>
      </c>
      <c r="CL54" s="309">
        <v>1.4597520755436597</v>
      </c>
      <c r="CM54" s="310">
        <v>23283</v>
      </c>
      <c r="CN54" s="223">
        <v>0</v>
      </c>
      <c r="CO54" s="306">
        <v>42614</v>
      </c>
      <c r="CP54" s="308">
        <v>62.419999999999995</v>
      </c>
      <c r="CQ54" s="308">
        <v>3.44</v>
      </c>
      <c r="CR54" s="308">
        <v>1.9499999999999997</v>
      </c>
      <c r="CS54" s="308">
        <v>8.4</v>
      </c>
      <c r="CT54" s="308">
        <v>37.4</v>
      </c>
      <c r="CU54" s="308">
        <v>5.39</v>
      </c>
      <c r="CV54" s="309">
        <v>0.56686046511627897</v>
      </c>
      <c r="CW54" s="310">
        <v>19779</v>
      </c>
      <c r="CX54" s="215">
        <v>0</v>
      </c>
      <c r="CY54" s="407">
        <v>42614</v>
      </c>
      <c r="CZ54" s="295">
        <v>63.039955562124817</v>
      </c>
      <c r="DA54" s="296">
        <v>2.9784702785949624</v>
      </c>
      <c r="DB54" s="296">
        <v>1.9611907157263353</v>
      </c>
      <c r="DC54" s="296">
        <v>17.35069531924227</v>
      </c>
      <c r="DD54" s="296">
        <v>20.469106426803858</v>
      </c>
      <c r="DE54" s="296">
        <v>4.9396609943212972</v>
      </c>
      <c r="DF54" s="297">
        <v>0.65845569446188679</v>
      </c>
      <c r="DG54" s="298">
        <v>457782</v>
      </c>
      <c r="DH54" s="215">
        <v>0</v>
      </c>
      <c r="DI54" s="407">
        <v>42614</v>
      </c>
      <c r="DJ54" s="295">
        <v>62.767274638900879</v>
      </c>
      <c r="DK54" s="296">
        <v>3.2452555251019124</v>
      </c>
      <c r="DL54" s="296">
        <v>2.4240508393785469</v>
      </c>
      <c r="DM54" s="296">
        <v>5.6551814681304267</v>
      </c>
      <c r="DN54" s="296">
        <v>29.064668791801353</v>
      </c>
      <c r="DO54" s="296">
        <v>5.6693063644804589</v>
      </c>
      <c r="DP54" s="297">
        <v>0.7469522262973185</v>
      </c>
      <c r="DQ54" s="298">
        <v>805596</v>
      </c>
    </row>
    <row r="55" spans="1:121" ht="27" customHeight="1" x14ac:dyDescent="0.35">
      <c r="A55" s="294">
        <v>42644</v>
      </c>
      <c r="B55" s="295">
        <v>0</v>
      </c>
      <c r="C55" s="296">
        <v>0</v>
      </c>
      <c r="D55" s="296">
        <v>0</v>
      </c>
      <c r="E55" s="296">
        <v>0</v>
      </c>
      <c r="F55" s="296">
        <v>0</v>
      </c>
      <c r="G55" s="296">
        <v>0</v>
      </c>
      <c r="H55" s="297" t="s">
        <v>15</v>
      </c>
      <c r="I55" s="298">
        <v>0</v>
      </c>
      <c r="J55" s="231"/>
      <c r="K55" s="294">
        <v>42644</v>
      </c>
      <c r="L55" s="295">
        <v>0</v>
      </c>
      <c r="M55" s="296">
        <v>0</v>
      </c>
      <c r="N55" s="296">
        <v>0</v>
      </c>
      <c r="O55" s="296">
        <v>0</v>
      </c>
      <c r="P55" s="296">
        <v>0</v>
      </c>
      <c r="Q55" s="296">
        <v>0</v>
      </c>
      <c r="R55" s="297" t="s">
        <v>15</v>
      </c>
      <c r="S55" s="298">
        <v>0</v>
      </c>
      <c r="U55" s="294">
        <v>42644</v>
      </c>
      <c r="V55" s="295">
        <v>63.711549143071593</v>
      </c>
      <c r="W55" s="296">
        <v>1.6809987073099537</v>
      </c>
      <c r="X55" s="296">
        <v>2.3940361119219382</v>
      </c>
      <c r="Y55" s="296">
        <v>19.192214669947042</v>
      </c>
      <c r="Z55" s="296">
        <v>9.911173428964597</v>
      </c>
      <c r="AA55" s="296">
        <v>4.0750348192318917</v>
      </c>
      <c r="AB55" s="297">
        <v>1.424174867899235</v>
      </c>
      <c r="AC55" s="298">
        <v>23981</v>
      </c>
      <c r="AD55" s="231"/>
      <c r="AE55" s="294">
        <v>42644</v>
      </c>
      <c r="AF55" s="295">
        <v>62.804893718463184</v>
      </c>
      <c r="AG55" s="296">
        <v>2.562425602924232</v>
      </c>
      <c r="AH55" s="296">
        <v>2.2881592435138463</v>
      </c>
      <c r="AI55" s="296">
        <v>7.7431920219317423</v>
      </c>
      <c r="AJ55" s="296">
        <v>36.305320036552899</v>
      </c>
      <c r="AK55" s="296">
        <v>4.8505848464380783</v>
      </c>
      <c r="AL55" s="297">
        <v>0.89296611808069903</v>
      </c>
      <c r="AM55" s="298">
        <v>25169</v>
      </c>
      <c r="AO55" s="300">
        <v>42644</v>
      </c>
      <c r="AP55" s="295">
        <v>63.425337383528436</v>
      </c>
      <c r="AQ55" s="296">
        <v>2.6747828289451232</v>
      </c>
      <c r="AR55" s="296">
        <v>1.8200436515706484</v>
      </c>
      <c r="AS55" s="296">
        <v>16.674978165232872</v>
      </c>
      <c r="AT55" s="296">
        <v>20.277084649916198</v>
      </c>
      <c r="AU55" s="296">
        <v>4.4948264805157718</v>
      </c>
      <c r="AV55" s="297">
        <v>0.68044539237917656</v>
      </c>
      <c r="AW55" s="298">
        <v>556681</v>
      </c>
      <c r="AY55" s="300">
        <v>42644</v>
      </c>
      <c r="AZ55" s="295">
        <v>62.83666694905601</v>
      </c>
      <c r="BA55" s="296">
        <v>3.2890838536357161</v>
      </c>
      <c r="BB55" s="296">
        <v>2.1858885051531347</v>
      </c>
      <c r="BC55" s="296">
        <v>5.2383581318249979</v>
      </c>
      <c r="BD55" s="296">
        <v>29.150189351474026</v>
      </c>
      <c r="BE55" s="296">
        <v>5.4749723587888504</v>
      </c>
      <c r="BF55" s="297">
        <v>0.66458886499256575</v>
      </c>
      <c r="BG55" s="298">
        <v>1065843</v>
      </c>
      <c r="CD55" s="215">
        <v>0</v>
      </c>
      <c r="CE55" s="306">
        <v>42644</v>
      </c>
      <c r="CF55" s="307">
        <v>63.711549143071593</v>
      </c>
      <c r="CG55" s="308">
        <v>1.6809987073099537</v>
      </c>
      <c r="CH55" s="308">
        <v>2.3940361119219382</v>
      </c>
      <c r="CI55" s="308">
        <v>19.192214669947042</v>
      </c>
      <c r="CJ55" s="308">
        <v>9.911173428964597</v>
      </c>
      <c r="CK55" s="308">
        <v>4.0750348192318917</v>
      </c>
      <c r="CL55" s="309">
        <v>1.424174867899235</v>
      </c>
      <c r="CM55" s="310">
        <v>23981</v>
      </c>
      <c r="CN55" s="221">
        <v>0</v>
      </c>
      <c r="CO55" s="306">
        <v>42644</v>
      </c>
      <c r="CP55" s="308">
        <v>62.804893718463184</v>
      </c>
      <c r="CQ55" s="308">
        <v>2.562425602924232</v>
      </c>
      <c r="CR55" s="308">
        <v>2.2881592435138463</v>
      </c>
      <c r="CS55" s="308">
        <v>7.7431920219317423</v>
      </c>
      <c r="CT55" s="308">
        <v>36.305320036552899</v>
      </c>
      <c r="CU55" s="308">
        <v>4.8505848464380783</v>
      </c>
      <c r="CV55" s="309">
        <v>0.89296611808069903</v>
      </c>
      <c r="CW55" s="310">
        <v>25169</v>
      </c>
      <c r="CX55" s="215">
        <v>0</v>
      </c>
      <c r="CY55" s="407">
        <v>42644</v>
      </c>
      <c r="CZ55" s="295">
        <v>63.425337383528436</v>
      </c>
      <c r="DA55" s="296">
        <v>2.6747828289451232</v>
      </c>
      <c r="DB55" s="296">
        <v>1.8200436515706484</v>
      </c>
      <c r="DC55" s="296">
        <v>16.674978165232872</v>
      </c>
      <c r="DD55" s="296">
        <v>20.277084649916198</v>
      </c>
      <c r="DE55" s="296">
        <v>4.4948264805157718</v>
      </c>
      <c r="DF55" s="297">
        <v>0.68044539237917656</v>
      </c>
      <c r="DG55" s="298">
        <v>556681</v>
      </c>
      <c r="DH55" s="215">
        <v>0</v>
      </c>
      <c r="DI55" s="407">
        <v>42644</v>
      </c>
      <c r="DJ55" s="295">
        <v>62.83666694905601</v>
      </c>
      <c r="DK55" s="296">
        <v>3.2890838536357161</v>
      </c>
      <c r="DL55" s="296">
        <v>2.1858885051531347</v>
      </c>
      <c r="DM55" s="296">
        <v>5.2383581318249979</v>
      </c>
      <c r="DN55" s="296">
        <v>29.150189351474026</v>
      </c>
      <c r="DO55" s="296">
        <v>5.4749723587888504</v>
      </c>
      <c r="DP55" s="297">
        <v>0.66458886499256575</v>
      </c>
      <c r="DQ55" s="298">
        <v>1065843</v>
      </c>
    </row>
    <row r="56" spans="1:121" ht="27" customHeight="1" x14ac:dyDescent="0.35">
      <c r="A56" s="294">
        <v>42675</v>
      </c>
      <c r="B56" s="295">
        <v>62.03</v>
      </c>
      <c r="C56" s="296">
        <v>2.5</v>
      </c>
      <c r="D56" s="296">
        <v>3.38</v>
      </c>
      <c r="E56" s="296">
        <v>0</v>
      </c>
      <c r="F56" s="296">
        <v>0</v>
      </c>
      <c r="G56" s="296">
        <v>5.88</v>
      </c>
      <c r="H56" s="297">
        <v>1.3519999999999999</v>
      </c>
      <c r="I56" s="298">
        <v>6317</v>
      </c>
      <c r="J56" s="231"/>
      <c r="K56" s="294">
        <v>42675</v>
      </c>
      <c r="L56" s="295">
        <v>0</v>
      </c>
      <c r="M56" s="296">
        <v>0</v>
      </c>
      <c r="N56" s="296">
        <v>0</v>
      </c>
      <c r="O56" s="296">
        <v>0</v>
      </c>
      <c r="P56" s="296">
        <v>0</v>
      </c>
      <c r="Q56" s="296">
        <v>0</v>
      </c>
      <c r="R56" s="297" t="s">
        <v>15</v>
      </c>
      <c r="S56" s="298">
        <v>0</v>
      </c>
      <c r="U56" s="294">
        <v>42675</v>
      </c>
      <c r="V56" s="295">
        <v>63.031409654426916</v>
      </c>
      <c r="W56" s="296">
        <v>3.6380900584400231</v>
      </c>
      <c r="X56" s="296">
        <v>1.8864861669425395</v>
      </c>
      <c r="Y56" s="296">
        <v>21.456670607708677</v>
      </c>
      <c r="Z56" s="296">
        <v>20.778958213694558</v>
      </c>
      <c r="AA56" s="296">
        <v>5.5245762253825621</v>
      </c>
      <c r="AB56" s="297">
        <v>0.51853751189200792</v>
      </c>
      <c r="AC56" s="298">
        <v>32903</v>
      </c>
      <c r="AD56" s="231"/>
      <c r="AE56" s="294">
        <v>42675</v>
      </c>
      <c r="AF56" s="295">
        <v>62.72</v>
      </c>
      <c r="AG56" s="296">
        <v>2.4500000000000002</v>
      </c>
      <c r="AH56" s="296">
        <v>2.27</v>
      </c>
      <c r="AI56" s="296">
        <v>8.4</v>
      </c>
      <c r="AJ56" s="296">
        <v>37.4</v>
      </c>
      <c r="AK56" s="296">
        <v>4.7200000000000006</v>
      </c>
      <c r="AL56" s="297">
        <v>0.92653061224489786</v>
      </c>
      <c r="AM56" s="298">
        <v>24609</v>
      </c>
      <c r="AO56" s="300">
        <v>42675</v>
      </c>
      <c r="AP56" s="295">
        <v>63.048192269503815</v>
      </c>
      <c r="AQ56" s="296">
        <v>2.4673400481203678</v>
      </c>
      <c r="AR56" s="296">
        <v>2.0698477551885581</v>
      </c>
      <c r="AS56" s="296">
        <v>18.134520228032532</v>
      </c>
      <c r="AT56" s="296">
        <v>19.388687158109246</v>
      </c>
      <c r="AU56" s="296">
        <v>4.5371878033089263</v>
      </c>
      <c r="AV56" s="297">
        <v>0.83889845534885987</v>
      </c>
      <c r="AW56" s="298">
        <v>551018</v>
      </c>
      <c r="AY56" s="300">
        <v>42675</v>
      </c>
      <c r="AZ56" s="295">
        <v>62.445553816185509</v>
      </c>
      <c r="BA56" s="296">
        <v>3.084543777551179</v>
      </c>
      <c r="BB56" s="296">
        <v>2.6913288382854574</v>
      </c>
      <c r="BC56" s="296">
        <v>5.1172463226581684</v>
      </c>
      <c r="BD56" s="296">
        <v>27.318454193875734</v>
      </c>
      <c r="BE56" s="296">
        <v>5.7758726158366365</v>
      </c>
      <c r="BF56" s="297">
        <v>0.87252087581720261</v>
      </c>
      <c r="BG56" s="298">
        <v>1016971</v>
      </c>
      <c r="CD56" s="215">
        <v>0</v>
      </c>
      <c r="CE56" s="306">
        <v>42675</v>
      </c>
      <c r="CF56" s="307">
        <v>63.031409654426916</v>
      </c>
      <c r="CG56" s="308">
        <v>3.6380900584400231</v>
      </c>
      <c r="CH56" s="308">
        <v>1.8864861669425395</v>
      </c>
      <c r="CI56" s="308">
        <v>21.456670607708677</v>
      </c>
      <c r="CJ56" s="308">
        <v>20.778958213694558</v>
      </c>
      <c r="CK56" s="308">
        <v>5.5245762253825621</v>
      </c>
      <c r="CL56" s="309">
        <v>0.51853751189200792</v>
      </c>
      <c r="CM56" s="310">
        <v>32903</v>
      </c>
      <c r="CN56" s="221">
        <v>0</v>
      </c>
      <c r="CO56" s="306">
        <v>42675</v>
      </c>
      <c r="CP56" s="308">
        <v>62.72</v>
      </c>
      <c r="CQ56" s="308">
        <v>2.4500000000000002</v>
      </c>
      <c r="CR56" s="308">
        <v>2.27</v>
      </c>
      <c r="CS56" s="308">
        <v>8.4</v>
      </c>
      <c r="CT56" s="308">
        <v>37.4</v>
      </c>
      <c r="CU56" s="308">
        <v>4.7200000000000006</v>
      </c>
      <c r="CV56" s="309">
        <v>0.92653061224489786</v>
      </c>
      <c r="CW56" s="310">
        <v>24609</v>
      </c>
      <c r="CX56" s="215">
        <v>0</v>
      </c>
      <c r="CY56" s="407">
        <v>42675</v>
      </c>
      <c r="CZ56" s="295">
        <v>63.048192269503815</v>
      </c>
      <c r="DA56" s="296">
        <v>2.4673400481203678</v>
      </c>
      <c r="DB56" s="296">
        <v>2.0698477551885581</v>
      </c>
      <c r="DC56" s="296">
        <v>18.134520228032532</v>
      </c>
      <c r="DD56" s="296">
        <v>19.388687158109246</v>
      </c>
      <c r="DE56" s="296">
        <v>4.5371878033089263</v>
      </c>
      <c r="DF56" s="297">
        <v>0.83889845534885987</v>
      </c>
      <c r="DG56" s="298">
        <v>551018</v>
      </c>
      <c r="DH56" s="215">
        <v>0</v>
      </c>
      <c r="DI56" s="407">
        <v>42675</v>
      </c>
      <c r="DJ56" s="295">
        <v>62.445553816185509</v>
      </c>
      <c r="DK56" s="296">
        <v>3.084543777551179</v>
      </c>
      <c r="DL56" s="296">
        <v>2.6913288382854574</v>
      </c>
      <c r="DM56" s="296">
        <v>5.1172463226581684</v>
      </c>
      <c r="DN56" s="296">
        <v>27.318454193875734</v>
      </c>
      <c r="DO56" s="296">
        <v>5.7758726158366365</v>
      </c>
      <c r="DP56" s="297">
        <v>0.87252087581720261</v>
      </c>
      <c r="DQ56" s="298">
        <v>1016971</v>
      </c>
    </row>
    <row r="57" spans="1:121" ht="27" customHeight="1" x14ac:dyDescent="0.35">
      <c r="A57" s="294">
        <v>42705</v>
      </c>
      <c r="B57" s="295">
        <v>63.45000000000001</v>
      </c>
      <c r="C57" s="296">
        <v>1.89</v>
      </c>
      <c r="D57" s="296">
        <v>2.16</v>
      </c>
      <c r="E57" s="296">
        <v>17.14</v>
      </c>
      <c r="F57" s="296">
        <v>19.61</v>
      </c>
      <c r="G57" s="296">
        <v>4.05</v>
      </c>
      <c r="H57" s="297">
        <v>1.142857142857143</v>
      </c>
      <c r="I57" s="298">
        <v>16787</v>
      </c>
      <c r="J57" s="231"/>
      <c r="K57" s="294">
        <v>42705</v>
      </c>
      <c r="L57" s="295">
        <v>0</v>
      </c>
      <c r="M57" s="296">
        <v>0</v>
      </c>
      <c r="N57" s="296">
        <v>0</v>
      </c>
      <c r="O57" s="296">
        <v>0</v>
      </c>
      <c r="P57" s="296">
        <v>0</v>
      </c>
      <c r="Q57" s="296">
        <v>0</v>
      </c>
      <c r="R57" s="297" t="s">
        <v>15</v>
      </c>
      <c r="S57" s="298">
        <v>0</v>
      </c>
      <c r="U57" s="294">
        <v>42705</v>
      </c>
      <c r="V57" s="295">
        <v>63.4112173128945</v>
      </c>
      <c r="W57" s="296">
        <v>2.0466411181244366</v>
      </c>
      <c r="X57" s="296">
        <v>2.2059693417493236</v>
      </c>
      <c r="Y57" s="296">
        <v>18.198602344454464</v>
      </c>
      <c r="Z57" s="296">
        <v>17.050946798917945</v>
      </c>
      <c r="AA57" s="296">
        <v>4.2526104598737602</v>
      </c>
      <c r="AB57" s="297">
        <v>1.0778486380508649</v>
      </c>
      <c r="AC57" s="298">
        <v>29916</v>
      </c>
      <c r="AD57" s="231"/>
      <c r="AE57" s="294">
        <v>42705</v>
      </c>
      <c r="AF57" s="295">
        <v>63.061241712707179</v>
      </c>
      <c r="AG57" s="296">
        <v>2.0854482044198894</v>
      </c>
      <c r="AH57" s="296">
        <v>2.4291415745856355</v>
      </c>
      <c r="AI57" s="296">
        <v>7.9777002762430946</v>
      </c>
      <c r="AJ57" s="296">
        <v>36.619385359116016</v>
      </c>
      <c r="AK57" s="296">
        <v>4.5145897790055249</v>
      </c>
      <c r="AL57" s="297">
        <v>1.164805517316289</v>
      </c>
      <c r="AM57" s="298">
        <v>28960</v>
      </c>
      <c r="AO57" s="300">
        <v>42705</v>
      </c>
      <c r="AP57" s="295">
        <v>63.387458547943275</v>
      </c>
      <c r="AQ57" s="296">
        <v>2.2642285409659997</v>
      </c>
      <c r="AR57" s="296">
        <v>2.2479207530750958</v>
      </c>
      <c r="AS57" s="296">
        <v>18.493537634155711</v>
      </c>
      <c r="AT57" s="296">
        <v>18.232702928886692</v>
      </c>
      <c r="AU57" s="296">
        <v>4.5121492940410954</v>
      </c>
      <c r="AV57" s="297">
        <v>0.99279764052265396</v>
      </c>
      <c r="AW57" s="298">
        <v>513528</v>
      </c>
      <c r="AY57" s="300">
        <v>42705</v>
      </c>
      <c r="AZ57" s="295">
        <v>62.620333240533938</v>
      </c>
      <c r="BA57" s="296">
        <v>2.763587516457938</v>
      </c>
      <c r="BB57" s="296">
        <v>2.8186727000228156</v>
      </c>
      <c r="BC57" s="296">
        <v>5.9462427339120385</v>
      </c>
      <c r="BD57" s="296">
        <v>28.066634061285278</v>
      </c>
      <c r="BE57" s="296">
        <v>5.5822602164807531</v>
      </c>
      <c r="BF57" s="297">
        <v>1.0199324910960228</v>
      </c>
      <c r="BG57" s="298">
        <v>921706</v>
      </c>
      <c r="CD57" s="215">
        <v>0</v>
      </c>
      <c r="CE57" s="306">
        <v>42705</v>
      </c>
      <c r="CF57" s="307">
        <v>63.4112173128945</v>
      </c>
      <c r="CG57" s="308">
        <v>2.0466411181244366</v>
      </c>
      <c r="CH57" s="308">
        <v>2.2059693417493236</v>
      </c>
      <c r="CI57" s="308">
        <v>18.198602344454464</v>
      </c>
      <c r="CJ57" s="308">
        <v>17.050946798917945</v>
      </c>
      <c r="CK57" s="308">
        <v>4.2526104598737602</v>
      </c>
      <c r="CL57" s="309">
        <v>1.0778486380508649</v>
      </c>
      <c r="CM57" s="310">
        <v>29916</v>
      </c>
      <c r="CN57" s="221">
        <v>0</v>
      </c>
      <c r="CO57" s="306">
        <v>42705</v>
      </c>
      <c r="CP57" s="308">
        <v>63.061241712707179</v>
      </c>
      <c r="CQ57" s="308">
        <v>2.0854482044198894</v>
      </c>
      <c r="CR57" s="308">
        <v>2.4291415745856355</v>
      </c>
      <c r="CS57" s="308">
        <v>7.9777002762430946</v>
      </c>
      <c r="CT57" s="308">
        <v>36.619385359116016</v>
      </c>
      <c r="CU57" s="308">
        <v>4.5145897790055249</v>
      </c>
      <c r="CV57" s="309">
        <v>1.164805517316289</v>
      </c>
      <c r="CW57" s="310">
        <v>28960</v>
      </c>
      <c r="CX57" s="215">
        <v>0</v>
      </c>
      <c r="CY57" s="407">
        <v>42705</v>
      </c>
      <c r="CZ57" s="295">
        <v>63.387458547943275</v>
      </c>
      <c r="DA57" s="296">
        <v>2.2642285409659997</v>
      </c>
      <c r="DB57" s="296">
        <v>2.2479207530750958</v>
      </c>
      <c r="DC57" s="296">
        <v>18.493537634155711</v>
      </c>
      <c r="DD57" s="296">
        <v>18.232702928886692</v>
      </c>
      <c r="DE57" s="296">
        <v>4.5121492940410954</v>
      </c>
      <c r="DF57" s="297">
        <v>0.99279764052265396</v>
      </c>
      <c r="DG57" s="298">
        <v>513528</v>
      </c>
      <c r="DH57" s="215">
        <v>0</v>
      </c>
      <c r="DI57" s="407">
        <v>42705</v>
      </c>
      <c r="DJ57" s="295">
        <v>62.620333240533938</v>
      </c>
      <c r="DK57" s="296">
        <v>2.763587516457938</v>
      </c>
      <c r="DL57" s="296">
        <v>2.8186727000228156</v>
      </c>
      <c r="DM57" s="296">
        <v>5.9462427339120385</v>
      </c>
      <c r="DN57" s="296">
        <v>28.066634061285278</v>
      </c>
      <c r="DO57" s="296">
        <v>5.5822602164807531</v>
      </c>
      <c r="DP57" s="297">
        <v>1.0199324910960228</v>
      </c>
      <c r="DQ57" s="298">
        <v>921706</v>
      </c>
    </row>
    <row r="58" spans="1:121" ht="27" customHeight="1" x14ac:dyDescent="0.35">
      <c r="A58" s="294">
        <v>42736</v>
      </c>
      <c r="B58" s="295">
        <v>62.8</v>
      </c>
      <c r="C58" s="296">
        <v>2.4500000000000002</v>
      </c>
      <c r="D58" s="296">
        <v>2.61</v>
      </c>
      <c r="E58" s="296">
        <v>16.3</v>
      </c>
      <c r="F58" s="296">
        <v>20.5</v>
      </c>
      <c r="G58" s="296">
        <v>5.0600000000000005</v>
      </c>
      <c r="H58" s="297">
        <v>1.0653061224489795</v>
      </c>
      <c r="I58" s="298">
        <v>14247</v>
      </c>
      <c r="J58" s="231"/>
      <c r="K58" s="294">
        <v>42736</v>
      </c>
      <c r="L58" s="295">
        <v>0</v>
      </c>
      <c r="M58" s="296">
        <v>0</v>
      </c>
      <c r="N58" s="296">
        <v>0</v>
      </c>
      <c r="O58" s="296">
        <v>0</v>
      </c>
      <c r="P58" s="296">
        <v>0</v>
      </c>
      <c r="Q58" s="296">
        <v>0</v>
      </c>
      <c r="R58" s="297" t="s">
        <v>15</v>
      </c>
      <c r="S58" s="298">
        <v>0</v>
      </c>
      <c r="U58" s="294">
        <v>42736</v>
      </c>
      <c r="V58" s="295">
        <v>64.305104715578977</v>
      </c>
      <c r="W58" s="296">
        <v>1.5863369814889881</v>
      </c>
      <c r="X58" s="296">
        <v>1.9771693014457503</v>
      </c>
      <c r="Y58" s="296">
        <v>18.419119037967839</v>
      </c>
      <c r="Z58" s="296">
        <v>17.15948925820835</v>
      </c>
      <c r="AA58" s="296">
        <v>3.5635062829347381</v>
      </c>
      <c r="AB58" s="297">
        <v>1.2463740835127692</v>
      </c>
      <c r="AC58" s="298">
        <v>22203</v>
      </c>
      <c r="AD58" s="231"/>
      <c r="AE58" s="294">
        <v>42736</v>
      </c>
      <c r="AF58" s="295">
        <v>62.893155388243834</v>
      </c>
      <c r="AG58" s="296">
        <v>2.3374056603773585</v>
      </c>
      <c r="AH58" s="296">
        <v>2.5705610486211898</v>
      </c>
      <c r="AI58" s="296">
        <v>5.7998843432510885</v>
      </c>
      <c r="AJ58" s="296">
        <v>33.841890420899858</v>
      </c>
      <c r="AK58" s="296">
        <v>4.9079667089985488</v>
      </c>
      <c r="AL58" s="297">
        <v>1.0997496464546894</v>
      </c>
      <c r="AM58" s="298">
        <v>22048</v>
      </c>
      <c r="AO58" s="300">
        <v>42736</v>
      </c>
      <c r="AP58" s="295">
        <v>63.404835010668862</v>
      </c>
      <c r="AQ58" s="296">
        <v>2.2359776289924227</v>
      </c>
      <c r="AR58" s="296">
        <v>2.2080246643928834</v>
      </c>
      <c r="AS58" s="296">
        <v>17.812676750281422</v>
      </c>
      <c r="AT58" s="296">
        <v>18.710942325139875</v>
      </c>
      <c r="AU58" s="296">
        <v>4.4440022933853065</v>
      </c>
      <c r="AV58" s="297">
        <v>0.98749854907442192</v>
      </c>
      <c r="AW58" s="298">
        <v>476152</v>
      </c>
      <c r="AY58" s="300">
        <v>42736</v>
      </c>
      <c r="AZ58" s="295">
        <v>62.758578362554353</v>
      </c>
      <c r="BA58" s="296">
        <v>2.9438639913672451</v>
      </c>
      <c r="BB58" s="296">
        <v>2.5959011613620095</v>
      </c>
      <c r="BC58" s="296">
        <v>6.0493902261824628</v>
      </c>
      <c r="BD58" s="296">
        <v>31.068690022116098</v>
      </c>
      <c r="BE58" s="296">
        <v>5.5397651527292542</v>
      </c>
      <c r="BF58" s="297">
        <v>0.88180064329547103</v>
      </c>
      <c r="BG58" s="298">
        <v>949468</v>
      </c>
      <c r="CD58" s="215">
        <v>0</v>
      </c>
      <c r="CE58" s="306">
        <v>42736</v>
      </c>
      <c r="CF58" s="307">
        <v>64.305104715578977</v>
      </c>
      <c r="CG58" s="308">
        <v>1.5863369814889881</v>
      </c>
      <c r="CH58" s="308">
        <v>1.9771693014457503</v>
      </c>
      <c r="CI58" s="308">
        <v>18.419119037967839</v>
      </c>
      <c r="CJ58" s="308">
        <v>17.15948925820835</v>
      </c>
      <c r="CK58" s="308">
        <v>3.5635062829347381</v>
      </c>
      <c r="CL58" s="309">
        <v>1.2463740835127692</v>
      </c>
      <c r="CM58" s="310">
        <v>22203</v>
      </c>
      <c r="CN58" s="221">
        <v>0</v>
      </c>
      <c r="CO58" s="306">
        <v>42736</v>
      </c>
      <c r="CP58" s="308">
        <v>62.893155388243834</v>
      </c>
      <c r="CQ58" s="308">
        <v>2.3374056603773585</v>
      </c>
      <c r="CR58" s="308">
        <v>2.5705610486211898</v>
      </c>
      <c r="CS58" s="308">
        <v>5.7998843432510885</v>
      </c>
      <c r="CT58" s="308">
        <v>33.841890420899858</v>
      </c>
      <c r="CU58" s="308">
        <v>4.9079667089985488</v>
      </c>
      <c r="CV58" s="309">
        <v>1.0997496464546894</v>
      </c>
      <c r="CW58" s="310">
        <v>22048</v>
      </c>
      <c r="CX58" s="215">
        <v>0</v>
      </c>
      <c r="CY58" s="407">
        <v>42736</v>
      </c>
      <c r="CZ58" s="295">
        <v>63.404835010668862</v>
      </c>
      <c r="DA58" s="296">
        <v>2.2359776289924227</v>
      </c>
      <c r="DB58" s="296">
        <v>2.2080246643928834</v>
      </c>
      <c r="DC58" s="296">
        <v>17.812676750281422</v>
      </c>
      <c r="DD58" s="296">
        <v>18.710942325139875</v>
      </c>
      <c r="DE58" s="296">
        <v>4.4440022933853065</v>
      </c>
      <c r="DF58" s="297">
        <v>0.98749854907442192</v>
      </c>
      <c r="DG58" s="298">
        <v>476152</v>
      </c>
      <c r="DH58" s="215">
        <v>0</v>
      </c>
      <c r="DI58" s="407">
        <v>42736</v>
      </c>
      <c r="DJ58" s="295">
        <v>62.758578362554353</v>
      </c>
      <c r="DK58" s="296">
        <v>2.9438639913672451</v>
      </c>
      <c r="DL58" s="296">
        <v>2.5959011613620095</v>
      </c>
      <c r="DM58" s="296">
        <v>6.0493902261824628</v>
      </c>
      <c r="DN58" s="296">
        <v>31.068690022116098</v>
      </c>
      <c r="DO58" s="296">
        <v>5.5397651527292542</v>
      </c>
      <c r="DP58" s="297">
        <v>0.88180064329547103</v>
      </c>
      <c r="DQ58" s="298">
        <v>949468</v>
      </c>
    </row>
    <row r="59" spans="1:121" ht="27" customHeight="1" x14ac:dyDescent="0.35">
      <c r="A59" s="294">
        <v>42767</v>
      </c>
      <c r="B59" s="295">
        <v>62.679999999999993</v>
      </c>
      <c r="C59" s="296">
        <v>2.4900000000000002</v>
      </c>
      <c r="D59" s="296">
        <v>2.4900000000000002</v>
      </c>
      <c r="E59" s="296">
        <v>16.3</v>
      </c>
      <c r="F59" s="296">
        <v>18.399999999999999</v>
      </c>
      <c r="G59" s="296">
        <v>4.9800000000000004</v>
      </c>
      <c r="H59" s="297">
        <v>1</v>
      </c>
      <c r="I59" s="298">
        <v>23355</v>
      </c>
      <c r="J59" s="231"/>
      <c r="K59" s="294">
        <v>42767</v>
      </c>
      <c r="L59" s="295">
        <v>0</v>
      </c>
      <c r="M59" s="296">
        <v>0</v>
      </c>
      <c r="N59" s="296">
        <v>0</v>
      </c>
      <c r="O59" s="296">
        <v>0</v>
      </c>
      <c r="P59" s="296">
        <v>0</v>
      </c>
      <c r="Q59" s="296">
        <v>0</v>
      </c>
      <c r="R59" s="297" t="s">
        <v>15</v>
      </c>
      <c r="S59" s="298">
        <v>0</v>
      </c>
      <c r="U59" s="294">
        <v>42767</v>
      </c>
      <c r="V59" s="295">
        <v>64.311216216216224</v>
      </c>
      <c r="W59" s="296">
        <v>1.7523446327683616</v>
      </c>
      <c r="X59" s="296">
        <v>1.6752725606962895</v>
      </c>
      <c r="Y59" s="296">
        <v>17.852782867613374</v>
      </c>
      <c r="Z59" s="296">
        <v>16.823522675217589</v>
      </c>
      <c r="AA59" s="296">
        <v>3.4276171934646511</v>
      </c>
      <c r="AB59" s="297">
        <v>0.95601774295372866</v>
      </c>
      <c r="AC59" s="298">
        <v>29966</v>
      </c>
      <c r="AD59" s="231"/>
      <c r="AE59" s="294">
        <v>42767</v>
      </c>
      <c r="AF59" s="295">
        <v>63.191357514814158</v>
      </c>
      <c r="AG59" s="296">
        <v>2.156369186568504</v>
      </c>
      <c r="AH59" s="296">
        <v>2.417505835877177</v>
      </c>
      <c r="AI59" s="296">
        <v>6.7932124259292515</v>
      </c>
      <c r="AJ59" s="296">
        <v>35.121817202370266</v>
      </c>
      <c r="AK59" s="296">
        <v>4.573875022445681</v>
      </c>
      <c r="AL59" s="297">
        <v>1.1211001580504996</v>
      </c>
      <c r="AM59" s="298">
        <v>25698</v>
      </c>
      <c r="AO59" s="300">
        <v>42767</v>
      </c>
      <c r="AP59" s="295">
        <v>63.182927025287221</v>
      </c>
      <c r="AQ59" s="296">
        <v>2.5722907377641571</v>
      </c>
      <c r="AR59" s="296">
        <v>2.2377320298091314</v>
      </c>
      <c r="AS59" s="296">
        <v>17.942598958970979</v>
      </c>
      <c r="AT59" s="296">
        <v>19.131803792094338</v>
      </c>
      <c r="AU59" s="296">
        <v>4.8100227675732885</v>
      </c>
      <c r="AV59" s="297">
        <v>0.86993744406752982</v>
      </c>
      <c r="AW59" s="298">
        <v>510192</v>
      </c>
      <c r="AY59" s="300">
        <v>42767</v>
      </c>
      <c r="AZ59" s="295">
        <v>62.530165479452052</v>
      </c>
      <c r="BA59" s="296">
        <v>3.1489534453347114</v>
      </c>
      <c r="BB59" s="296">
        <v>2.7295119152235725</v>
      </c>
      <c r="BC59" s="296">
        <v>8.6976919927629872</v>
      </c>
      <c r="BD59" s="296">
        <v>29.828416159214267</v>
      </c>
      <c r="BE59" s="296">
        <v>5.8784653605582839</v>
      </c>
      <c r="BF59" s="297">
        <v>0.86679970428506758</v>
      </c>
      <c r="BG59" s="298">
        <v>970672</v>
      </c>
      <c r="CD59" s="215">
        <v>0</v>
      </c>
      <c r="CE59" s="306">
        <v>42767</v>
      </c>
      <c r="CF59" s="307">
        <v>64.311216216216224</v>
      </c>
      <c r="CG59" s="308">
        <v>1.7523446327683616</v>
      </c>
      <c r="CH59" s="308">
        <v>1.6752725606962895</v>
      </c>
      <c r="CI59" s="308">
        <v>17.852782867613374</v>
      </c>
      <c r="CJ59" s="308">
        <v>16.823522675217589</v>
      </c>
      <c r="CK59" s="308">
        <v>3.4276171934646511</v>
      </c>
      <c r="CL59" s="309">
        <v>0.95601774295372866</v>
      </c>
      <c r="CM59" s="310">
        <v>29966</v>
      </c>
      <c r="CN59" s="221">
        <v>0</v>
      </c>
      <c r="CO59" s="306">
        <v>42767</v>
      </c>
      <c r="CP59" s="308">
        <v>63.191357514814158</v>
      </c>
      <c r="CQ59" s="308">
        <v>2.156369186568504</v>
      </c>
      <c r="CR59" s="308">
        <v>2.417505835877177</v>
      </c>
      <c r="CS59" s="308">
        <v>6.7932124259292515</v>
      </c>
      <c r="CT59" s="308">
        <v>35.121817202370266</v>
      </c>
      <c r="CU59" s="308">
        <v>4.573875022445681</v>
      </c>
      <c r="CV59" s="309">
        <v>1.1211001580504996</v>
      </c>
      <c r="CW59" s="310">
        <v>25698</v>
      </c>
      <c r="CX59" s="215">
        <v>0</v>
      </c>
      <c r="CY59" s="407">
        <v>42767</v>
      </c>
      <c r="CZ59" s="295">
        <v>63.182927025287221</v>
      </c>
      <c r="DA59" s="296">
        <v>2.5722907377641571</v>
      </c>
      <c r="DB59" s="296">
        <v>2.2377320298091314</v>
      </c>
      <c r="DC59" s="296">
        <v>17.942598958970979</v>
      </c>
      <c r="DD59" s="296">
        <v>19.131803792094338</v>
      </c>
      <c r="DE59" s="296">
        <v>4.8100227675732885</v>
      </c>
      <c r="DF59" s="297">
        <v>0.86993744406752982</v>
      </c>
      <c r="DG59" s="298">
        <v>510192</v>
      </c>
      <c r="DH59" s="215">
        <v>0</v>
      </c>
      <c r="DI59" s="407">
        <v>42767</v>
      </c>
      <c r="DJ59" s="295">
        <v>62.530165479452052</v>
      </c>
      <c r="DK59" s="296">
        <v>3.1489534453347114</v>
      </c>
      <c r="DL59" s="296">
        <v>2.7295119152235725</v>
      </c>
      <c r="DM59" s="296">
        <v>8.6976919927629872</v>
      </c>
      <c r="DN59" s="296">
        <v>29.828416159214267</v>
      </c>
      <c r="DO59" s="296">
        <v>5.8784653605582839</v>
      </c>
      <c r="DP59" s="297">
        <v>0.86679970428506758</v>
      </c>
      <c r="DQ59" s="298">
        <v>970672</v>
      </c>
    </row>
    <row r="60" spans="1:121" ht="27" customHeight="1" thickBot="1" x14ac:dyDescent="0.4">
      <c r="A60" s="294">
        <v>42795</v>
      </c>
      <c r="B60" s="312">
        <v>63.019999999999996</v>
      </c>
      <c r="C60" s="313">
        <v>2.1</v>
      </c>
      <c r="D60" s="313">
        <v>2.33</v>
      </c>
      <c r="E60" s="296">
        <v>16</v>
      </c>
      <c r="F60" s="296">
        <v>20.8</v>
      </c>
      <c r="G60" s="296">
        <v>4.43</v>
      </c>
      <c r="H60" s="297">
        <v>1.1095238095238096</v>
      </c>
      <c r="I60" s="298">
        <v>39548</v>
      </c>
      <c r="J60" s="231"/>
      <c r="K60" s="294">
        <v>42795</v>
      </c>
      <c r="L60" s="312">
        <v>0</v>
      </c>
      <c r="M60" s="313">
        <v>0</v>
      </c>
      <c r="N60" s="313">
        <v>0</v>
      </c>
      <c r="O60" s="296">
        <v>0</v>
      </c>
      <c r="P60" s="296">
        <v>0</v>
      </c>
      <c r="Q60" s="296">
        <v>0</v>
      </c>
      <c r="R60" s="297" t="s">
        <v>15</v>
      </c>
      <c r="S60" s="298">
        <v>0</v>
      </c>
      <c r="U60" s="294">
        <v>42795</v>
      </c>
      <c r="V60" s="312">
        <v>63.733385826771652</v>
      </c>
      <c r="W60" s="313">
        <v>2.0025062163282223</v>
      </c>
      <c r="X60" s="313">
        <v>2.1913510153336095</v>
      </c>
      <c r="Y60" s="296">
        <v>17.608215913800247</v>
      </c>
      <c r="Z60" s="296">
        <v>16.892768338168256</v>
      </c>
      <c r="AA60" s="296">
        <v>4.1938572316618323</v>
      </c>
      <c r="AB60" s="297">
        <v>1.0943042261070486</v>
      </c>
      <c r="AC60" s="298">
        <v>28956</v>
      </c>
      <c r="AD60" s="231"/>
      <c r="AE60" s="294">
        <v>42795</v>
      </c>
      <c r="AF60" s="312">
        <v>62.8</v>
      </c>
      <c r="AG60" s="313">
        <v>2.46</v>
      </c>
      <c r="AH60" s="313">
        <v>2.14</v>
      </c>
      <c r="AI60" s="296">
        <v>8.3000000000000007</v>
      </c>
      <c r="AJ60" s="296">
        <v>37.5</v>
      </c>
      <c r="AK60" s="296">
        <v>4.5999999999999996</v>
      </c>
      <c r="AL60" s="297">
        <v>0.86991869918699194</v>
      </c>
      <c r="AM60" s="298">
        <v>26929</v>
      </c>
      <c r="AO60" s="314">
        <v>42795</v>
      </c>
      <c r="AP60" s="312">
        <v>63.161049419634004</v>
      </c>
      <c r="AQ60" s="313">
        <v>2.2496387177223829</v>
      </c>
      <c r="AR60" s="313">
        <v>2.2794670222336677</v>
      </c>
      <c r="AS60" s="313">
        <v>17.649598818089867</v>
      </c>
      <c r="AT60" s="313">
        <v>20.51882635781584</v>
      </c>
      <c r="AU60" s="296">
        <v>4.5291057399560506</v>
      </c>
      <c r="AV60" s="297">
        <v>1.0132591532481643</v>
      </c>
      <c r="AW60" s="298">
        <v>590231</v>
      </c>
      <c r="AY60" s="314">
        <v>42795</v>
      </c>
      <c r="AZ60" s="312">
        <v>62.555115740740746</v>
      </c>
      <c r="BA60" s="313">
        <v>2.9311130109591232</v>
      </c>
      <c r="BB60" s="313">
        <v>2.7679262558995283</v>
      </c>
      <c r="BC60" s="313">
        <v>5.721518388528918</v>
      </c>
      <c r="BD60" s="313">
        <v>26.956303645708346</v>
      </c>
      <c r="BE60" s="296">
        <v>5.6990392668586516</v>
      </c>
      <c r="BF60" s="297">
        <v>0.94432601047811637</v>
      </c>
      <c r="BG60" s="298">
        <v>1014591</v>
      </c>
      <c r="CD60" s="215">
        <v>0</v>
      </c>
      <c r="CE60" s="306">
        <v>42795</v>
      </c>
      <c r="CF60" s="317">
        <v>63.733385826771652</v>
      </c>
      <c r="CG60" s="318">
        <v>2.0025062163282223</v>
      </c>
      <c r="CH60" s="318">
        <v>2.1913510153336095</v>
      </c>
      <c r="CI60" s="318">
        <v>17.608215913800247</v>
      </c>
      <c r="CJ60" s="318">
        <v>16.892768338168256</v>
      </c>
      <c r="CK60" s="308">
        <v>4.1938572316618323</v>
      </c>
      <c r="CL60" s="309">
        <v>1.0943042261070486</v>
      </c>
      <c r="CM60" s="310">
        <v>28956</v>
      </c>
      <c r="CN60" s="221">
        <v>0</v>
      </c>
      <c r="CO60" s="306">
        <v>42795</v>
      </c>
      <c r="CP60" s="318">
        <v>62.8</v>
      </c>
      <c r="CQ60" s="318">
        <v>2.46</v>
      </c>
      <c r="CR60" s="318">
        <v>2.14</v>
      </c>
      <c r="CS60" s="318">
        <v>8.3000000000000007</v>
      </c>
      <c r="CT60" s="318">
        <v>37.5</v>
      </c>
      <c r="CU60" s="308">
        <v>4.5999999999999996</v>
      </c>
      <c r="CV60" s="309">
        <v>0.86991869918699194</v>
      </c>
      <c r="CW60" s="310">
        <v>26929</v>
      </c>
      <c r="CX60" s="215">
        <v>0</v>
      </c>
      <c r="CY60" s="408">
        <v>42795</v>
      </c>
      <c r="CZ60" s="312">
        <v>63.161049419634004</v>
      </c>
      <c r="DA60" s="313">
        <v>2.2496387177223829</v>
      </c>
      <c r="DB60" s="313">
        <v>2.2794670222336677</v>
      </c>
      <c r="DC60" s="313">
        <v>17.649598818089867</v>
      </c>
      <c r="DD60" s="313">
        <v>20.51882635781584</v>
      </c>
      <c r="DE60" s="296">
        <v>4.5291057399560506</v>
      </c>
      <c r="DF60" s="297">
        <v>1.0132591532481643</v>
      </c>
      <c r="DG60" s="298">
        <v>590231</v>
      </c>
      <c r="DH60" s="215">
        <v>0</v>
      </c>
      <c r="DI60" s="408">
        <v>42795</v>
      </c>
      <c r="DJ60" s="312">
        <v>62.555115740740746</v>
      </c>
      <c r="DK60" s="313">
        <v>2.9311130109591232</v>
      </c>
      <c r="DL60" s="313">
        <v>2.7679262558995283</v>
      </c>
      <c r="DM60" s="313">
        <v>5.721518388528918</v>
      </c>
      <c r="DN60" s="313">
        <v>26.956303645708346</v>
      </c>
      <c r="DO60" s="296">
        <v>5.6990392668586516</v>
      </c>
      <c r="DP60" s="297">
        <v>0.94432601047811637</v>
      </c>
      <c r="DQ60" s="298">
        <v>1014591</v>
      </c>
    </row>
    <row r="61" spans="1:121" ht="27" customHeight="1" thickBot="1" x14ac:dyDescent="0.4">
      <c r="A61" s="320" t="s">
        <v>17</v>
      </c>
      <c r="B61" s="321">
        <v>62.919151555050171</v>
      </c>
      <c r="C61" s="321">
        <v>2.2306324934665951</v>
      </c>
      <c r="D61" s="321">
        <v>2.4447587128693118</v>
      </c>
      <c r="E61" s="321">
        <v>16.323810426136667</v>
      </c>
      <c r="F61" s="321">
        <v>19.945143766566957</v>
      </c>
      <c r="G61" s="322">
        <v>4.6753912063359069</v>
      </c>
      <c r="H61" s="323">
        <v>1.0959934996149663</v>
      </c>
      <c r="I61" s="324">
        <v>100254</v>
      </c>
      <c r="J61" s="231"/>
      <c r="K61" s="320" t="s">
        <v>17</v>
      </c>
      <c r="L61" s="321"/>
      <c r="M61" s="321"/>
      <c r="N61" s="321"/>
      <c r="O61" s="321"/>
      <c r="P61" s="321"/>
      <c r="Q61" s="322"/>
      <c r="R61" s="323"/>
      <c r="S61" s="324"/>
      <c r="U61" s="320" t="s">
        <v>17</v>
      </c>
      <c r="V61" s="321">
        <v>63.877274581755096</v>
      </c>
      <c r="W61" s="321">
        <v>1.9607929360402201</v>
      </c>
      <c r="X61" s="321">
        <v>2.0857426833531236</v>
      </c>
      <c r="Y61" s="321">
        <v>19.225298285359102</v>
      </c>
      <c r="Z61" s="321">
        <v>14.264894939749793</v>
      </c>
      <c r="AA61" s="322">
        <v>4.0465356193933442</v>
      </c>
      <c r="AB61" s="323">
        <v>1.0637240909105052</v>
      </c>
      <c r="AC61" s="324">
        <v>333090</v>
      </c>
      <c r="AD61" s="299"/>
      <c r="AE61" s="325" t="s">
        <v>17</v>
      </c>
      <c r="AF61" s="321">
        <v>62.403136074683012</v>
      </c>
      <c r="AG61" s="321">
        <v>2.5607014520253362</v>
      </c>
      <c r="AH61" s="321">
        <v>3.0273923338882969</v>
      </c>
      <c r="AI61" s="321">
        <v>9.7766641559297955</v>
      </c>
      <c r="AJ61" s="321">
        <v>35.140611932369147</v>
      </c>
      <c r="AK61" s="322">
        <v>5.5880937859136335</v>
      </c>
      <c r="AL61" s="323">
        <v>1.1822511880460882</v>
      </c>
      <c r="AM61" s="324">
        <v>292814</v>
      </c>
      <c r="AO61" s="326">
        <v>0</v>
      </c>
      <c r="AP61" s="321">
        <v>63.26048463836073</v>
      </c>
      <c r="AQ61" s="321">
        <v>2.48578543950426</v>
      </c>
      <c r="AR61" s="321">
        <v>2.0909193737562108</v>
      </c>
      <c r="AS61" s="321">
        <v>17.583207504062081</v>
      </c>
      <c r="AT61" s="321">
        <v>19.259274100416519</v>
      </c>
      <c r="AU61" s="322">
        <v>4.5767048132604708</v>
      </c>
      <c r="AV61" s="323">
        <v>0.84115038270286224</v>
      </c>
      <c r="AW61" s="324">
        <v>6294402</v>
      </c>
      <c r="AY61" s="326">
        <v>0</v>
      </c>
      <c r="AZ61" s="321">
        <v>62.630021522699018</v>
      </c>
      <c r="BA61" s="321">
        <v>3.0974541431144846</v>
      </c>
      <c r="BB61" s="321">
        <v>2.5923963336893223</v>
      </c>
      <c r="BC61" s="321">
        <v>5.8562406654497146</v>
      </c>
      <c r="BD61" s="321">
        <v>29.632569011954885</v>
      </c>
      <c r="BE61" s="322">
        <v>5.689850476803807</v>
      </c>
      <c r="BF61" s="323">
        <v>0.83694421738320635</v>
      </c>
      <c r="BG61" s="324">
        <v>11489682</v>
      </c>
      <c r="CD61" s="215">
        <v>0</v>
      </c>
      <c r="CE61" s="334" t="s">
        <v>17</v>
      </c>
      <c r="CF61" s="335">
        <v>63.877274581755096</v>
      </c>
      <c r="CG61" s="335">
        <v>1.9607929360402201</v>
      </c>
      <c r="CH61" s="335">
        <v>2.0857426833531236</v>
      </c>
      <c r="CI61" s="335">
        <v>19.225298285359102</v>
      </c>
      <c r="CJ61" s="335">
        <v>14.264894939749793</v>
      </c>
      <c r="CK61" s="336">
        <v>4.0465356193933442</v>
      </c>
      <c r="CL61" s="337">
        <v>1.0637240909105052</v>
      </c>
      <c r="CM61" s="338">
        <v>333090</v>
      </c>
      <c r="CN61" s="223">
        <v>0</v>
      </c>
      <c r="CO61" s="334" t="s">
        <v>17</v>
      </c>
      <c r="CP61" s="340">
        <v>62.403136074683012</v>
      </c>
      <c r="CQ61" s="340">
        <v>2.5607014520253362</v>
      </c>
      <c r="CR61" s="340">
        <v>3.0273923338882969</v>
      </c>
      <c r="CS61" s="340">
        <v>9.7766641559297955</v>
      </c>
      <c r="CT61" s="340">
        <v>35.140611932369147</v>
      </c>
      <c r="CU61" s="340">
        <v>5.5880937859136335</v>
      </c>
      <c r="CV61" s="341">
        <v>1.1822511880460882</v>
      </c>
      <c r="CW61" s="342">
        <v>292814</v>
      </c>
      <c r="CX61" s="215">
        <v>0</v>
      </c>
      <c r="CY61" s="409">
        <v>0</v>
      </c>
      <c r="CZ61" s="295">
        <v>63.26048463836073</v>
      </c>
      <c r="DA61" s="295">
        <v>2.48578543950426</v>
      </c>
      <c r="DB61" s="295">
        <v>2.0909193737562108</v>
      </c>
      <c r="DC61" s="295">
        <v>17.583207504062081</v>
      </c>
      <c r="DD61" s="295">
        <v>19.259274100416519</v>
      </c>
      <c r="DE61" s="296">
        <v>4.5767048132604708</v>
      </c>
      <c r="DF61" s="297">
        <v>0.84115038270286224</v>
      </c>
      <c r="DG61" s="324">
        <v>6294402</v>
      </c>
      <c r="DH61" s="215">
        <v>0</v>
      </c>
      <c r="DI61" s="409">
        <v>0</v>
      </c>
      <c r="DJ61" s="321">
        <v>62.630021522699018</v>
      </c>
      <c r="DK61" s="321">
        <v>3.0974541431144846</v>
      </c>
      <c r="DL61" s="321">
        <v>2.5923963336893223</v>
      </c>
      <c r="DM61" s="321">
        <v>5.8562406654497146</v>
      </c>
      <c r="DN61" s="321">
        <v>29.632569011954885</v>
      </c>
      <c r="DO61" s="322">
        <v>5.689850476803807</v>
      </c>
      <c r="DP61" s="323">
        <v>0.83694421738320635</v>
      </c>
      <c r="DQ61" s="324">
        <v>11489682</v>
      </c>
    </row>
    <row r="62" spans="1:121" ht="27" hidden="1" customHeight="1" x14ac:dyDescent="0.25">
      <c r="CE62" s="347"/>
      <c r="CF62" s="223"/>
      <c r="CG62" s="223"/>
      <c r="CH62" s="223"/>
      <c r="CI62" s="223"/>
      <c r="CJ62" s="223"/>
      <c r="CK62" s="223"/>
      <c r="CL62" s="223"/>
      <c r="CM62" s="223"/>
      <c r="CN62" s="223"/>
      <c r="CO62" s="347"/>
      <c r="CP62" s="223"/>
      <c r="CQ62" s="223"/>
      <c r="CR62" s="223"/>
      <c r="CS62" s="223"/>
      <c r="CT62" s="223"/>
      <c r="CU62" s="223"/>
      <c r="CV62" s="223"/>
      <c r="CW62" s="223"/>
    </row>
    <row r="63" spans="1:121" ht="27" hidden="1" customHeight="1" x14ac:dyDescent="0.25">
      <c r="A63" s="350"/>
      <c r="B63" s="295">
        <v>62.9</v>
      </c>
      <c r="C63" s="295">
        <v>2.31</v>
      </c>
      <c r="D63" s="295">
        <v>2.52</v>
      </c>
      <c r="E63" s="295">
        <v>14.75</v>
      </c>
      <c r="F63" s="295">
        <v>17.25</v>
      </c>
      <c r="G63" s="296">
        <v>4.83</v>
      </c>
      <c r="H63" s="297">
        <v>1.0909090909090908</v>
      </c>
      <c r="I63" s="298"/>
      <c r="J63" s="256"/>
      <c r="K63" s="350"/>
      <c r="L63" s="295">
        <v>0</v>
      </c>
      <c r="M63" s="295">
        <v>0</v>
      </c>
      <c r="N63" s="295">
        <v>0</v>
      </c>
      <c r="O63" s="295">
        <v>0</v>
      </c>
      <c r="P63" s="295">
        <v>0</v>
      </c>
      <c r="Q63" s="296">
        <v>0</v>
      </c>
      <c r="R63" s="297" t="s">
        <v>15</v>
      </c>
      <c r="S63" s="298"/>
      <c r="T63" s="351"/>
      <c r="U63" s="351"/>
      <c r="V63" s="295">
        <v>63.815276313884461</v>
      </c>
      <c r="W63" s="295">
        <v>2.0114399884175476</v>
      </c>
      <c r="X63" s="295">
        <v>2.145018387143478</v>
      </c>
      <c r="Y63" s="295">
        <v>19.756172723324163</v>
      </c>
      <c r="Z63" s="295">
        <v>13.982373389315187</v>
      </c>
      <c r="AA63" s="296">
        <v>4.1564583755610256</v>
      </c>
      <c r="AB63" s="297">
        <v>1.0664093383322959</v>
      </c>
      <c r="AC63" s="298"/>
      <c r="AD63" s="351"/>
      <c r="AE63" s="351"/>
      <c r="AF63" s="295">
        <v>62.727036193290402</v>
      </c>
      <c r="AG63" s="295">
        <v>2.4664587019605069</v>
      </c>
      <c r="AH63" s="295">
        <v>2.5864890915846841</v>
      </c>
      <c r="AI63" s="295">
        <v>8.3480131290254072</v>
      </c>
      <c r="AJ63" s="295">
        <v>35.233916324580655</v>
      </c>
      <c r="AK63" s="296">
        <v>5.052947793545191</v>
      </c>
      <c r="AL63" s="297">
        <v>1.0486650717195343</v>
      </c>
      <c r="AM63" s="351"/>
      <c r="AN63" s="256"/>
      <c r="AO63" s="256"/>
      <c r="AP63" s="295">
        <v>63.200295270595753</v>
      </c>
      <c r="AQ63" s="295">
        <v>2.4895028191806046</v>
      </c>
      <c r="AR63" s="295">
        <v>2.0980188144706267</v>
      </c>
      <c r="AS63" s="295">
        <v>17.553601495787916</v>
      </c>
      <c r="AT63" s="295">
        <v>19.236370500725858</v>
      </c>
      <c r="AU63" s="296">
        <v>4.5875216336512317</v>
      </c>
      <c r="AV63" s="297">
        <v>0.84274610910509795</v>
      </c>
      <c r="AW63" s="256"/>
      <c r="AX63" s="256"/>
      <c r="AY63" s="256"/>
      <c r="AZ63" s="295">
        <v>62.57357412482299</v>
      </c>
      <c r="BA63" s="295">
        <v>3.1092356645726187</v>
      </c>
      <c r="BB63" s="295">
        <v>2.5995342449221344</v>
      </c>
      <c r="BC63" s="295">
        <v>5.7830760626447191</v>
      </c>
      <c r="BD63" s="295">
        <v>29.523992481148355</v>
      </c>
      <c r="BE63" s="296">
        <v>5.7087699094947535</v>
      </c>
      <c r="BF63" s="297">
        <v>0.83606857934310186</v>
      </c>
      <c r="CE63" s="347"/>
      <c r="CF63" s="223"/>
      <c r="CG63" s="223"/>
      <c r="CH63" s="223"/>
      <c r="CI63" s="223"/>
      <c r="CJ63" s="223"/>
      <c r="CK63" s="223"/>
      <c r="CL63" s="223"/>
      <c r="CM63" s="223"/>
      <c r="CN63" s="223"/>
      <c r="CO63" s="347"/>
      <c r="CP63" s="223"/>
      <c r="CQ63" s="223"/>
      <c r="CR63" s="223"/>
      <c r="CS63" s="223"/>
      <c r="CT63" s="223"/>
      <c r="CU63" s="223"/>
      <c r="CV63" s="223"/>
      <c r="CW63" s="223"/>
    </row>
    <row r="64" spans="1:121" ht="27" customHeight="1" x14ac:dyDescent="0.35">
      <c r="A64" s="804"/>
      <c r="B64" s="804"/>
      <c r="C64" s="804"/>
      <c r="D64" s="804"/>
      <c r="E64" s="804"/>
      <c r="F64" s="804"/>
      <c r="G64" s="390"/>
      <c r="H64" s="362"/>
      <c r="I64" s="362"/>
      <c r="J64" s="410"/>
      <c r="K64" s="804"/>
      <c r="L64" s="804"/>
      <c r="M64" s="804"/>
      <c r="N64" s="804"/>
      <c r="O64" s="804"/>
      <c r="P64" s="804"/>
      <c r="Q64" s="362"/>
      <c r="R64" s="362"/>
      <c r="S64" s="362"/>
      <c r="T64" s="390"/>
      <c r="U64" s="361"/>
      <c r="V64" s="362"/>
      <c r="W64" s="362"/>
      <c r="X64" s="362"/>
      <c r="Y64" s="362"/>
      <c r="Z64" s="362"/>
      <c r="AA64" s="362"/>
      <c r="AB64" s="390"/>
      <c r="AD64" s="390"/>
      <c r="AE64" s="390"/>
      <c r="AF64" s="390"/>
      <c r="AG64" s="390"/>
      <c r="AH64" s="390"/>
      <c r="AI64" s="411"/>
      <c r="AJ64" s="351"/>
      <c r="AK64" s="390"/>
      <c r="AL64" s="390"/>
      <c r="AM64" s="390"/>
      <c r="AP64" s="256"/>
      <c r="AQ64" s="256"/>
      <c r="AR64" s="256"/>
      <c r="AS64" s="256"/>
      <c r="AT64" s="256"/>
      <c r="CE64" s="347"/>
      <c r="CF64" s="223"/>
      <c r="CG64" s="223"/>
      <c r="CH64" s="223"/>
      <c r="CI64" s="223"/>
      <c r="CJ64" s="223"/>
      <c r="CK64" s="223"/>
      <c r="CL64" s="223"/>
      <c r="CM64" s="223"/>
      <c r="CN64" s="223"/>
      <c r="CO64" s="347"/>
      <c r="CP64" s="223"/>
      <c r="CQ64" s="223"/>
      <c r="CR64" s="223"/>
      <c r="CS64" s="223"/>
      <c r="CT64" s="223"/>
      <c r="CU64" s="223"/>
      <c r="CV64" s="223"/>
      <c r="CW64" s="223"/>
    </row>
    <row r="65" spans="1:121" ht="27" customHeight="1" x14ac:dyDescent="0.35">
      <c r="A65" s="410"/>
      <c r="B65" s="412"/>
      <c r="C65" s="412"/>
      <c r="D65" s="410"/>
      <c r="E65" s="411"/>
      <c r="F65" s="351"/>
      <c r="G65" s="390"/>
      <c r="H65" s="413"/>
      <c r="I65" s="413"/>
      <c r="J65" s="390"/>
      <c r="K65" s="410"/>
      <c r="L65" s="412"/>
      <c r="M65" s="412"/>
      <c r="N65" s="410"/>
      <c r="O65" s="411"/>
      <c r="P65" s="351"/>
      <c r="Q65" s="413"/>
      <c r="R65" s="413"/>
      <c r="S65" s="413"/>
      <c r="T65" s="390"/>
      <c r="U65" s="410"/>
      <c r="V65" s="412"/>
      <c r="W65" s="412"/>
      <c r="X65" s="410"/>
      <c r="Y65" s="411"/>
      <c r="Z65" s="351"/>
      <c r="AA65" s="413"/>
      <c r="AB65" s="390"/>
      <c r="AD65" s="390"/>
      <c r="AE65" s="410"/>
      <c r="AF65" s="412"/>
      <c r="AG65" s="412"/>
      <c r="AH65" s="413"/>
      <c r="AI65" s="351"/>
      <c r="AJ65" s="351"/>
      <c r="AK65" s="390"/>
      <c r="AL65" s="390"/>
      <c r="AM65" s="390"/>
      <c r="CE65" s="226" t="s">
        <v>19</v>
      </c>
      <c r="CF65" s="221">
        <v>0</v>
      </c>
      <c r="CG65" s="221">
        <v>0</v>
      </c>
      <c r="CH65" s="219" t="s">
        <v>1</v>
      </c>
      <c r="CI65" s="221">
        <v>0</v>
      </c>
      <c r="CJ65" s="221">
        <v>0</v>
      </c>
      <c r="CK65" s="222">
        <v>0</v>
      </c>
      <c r="CL65" s="222">
        <v>0</v>
      </c>
      <c r="CM65" s="222">
        <v>0</v>
      </c>
      <c r="CN65" s="223">
        <v>0</v>
      </c>
      <c r="CO65" s="226" t="s">
        <v>19</v>
      </c>
      <c r="CP65" s="221">
        <v>0</v>
      </c>
      <c r="CQ65" s="221">
        <v>0</v>
      </c>
      <c r="CR65" s="219" t="s">
        <v>2</v>
      </c>
      <c r="CS65" s="221">
        <v>0</v>
      </c>
      <c r="CT65" s="221">
        <v>0</v>
      </c>
      <c r="CU65" s="222">
        <v>0</v>
      </c>
      <c r="CV65" s="222">
        <v>0</v>
      </c>
      <c r="CW65" s="222">
        <v>0</v>
      </c>
    </row>
    <row r="66" spans="1:121" ht="27" customHeight="1" thickBot="1" x14ac:dyDescent="0.4">
      <c r="A66" s="351"/>
      <c r="B66" s="351"/>
      <c r="C66" s="351"/>
      <c r="D66" s="351"/>
      <c r="E66" s="351"/>
      <c r="F66" s="351"/>
      <c r="G66" s="390"/>
      <c r="H66" s="351"/>
      <c r="I66" s="351"/>
      <c r="J66" s="390"/>
      <c r="K66" s="805"/>
      <c r="L66" s="805"/>
      <c r="M66" s="805"/>
      <c r="N66" s="805"/>
      <c r="O66" s="805"/>
      <c r="P66" s="805"/>
      <c r="Q66" s="351"/>
      <c r="R66" s="351"/>
      <c r="S66" s="351"/>
      <c r="T66" s="390"/>
      <c r="U66" s="351"/>
      <c r="V66" s="351"/>
      <c r="W66" s="351"/>
      <c r="X66" s="351"/>
      <c r="Y66" s="351"/>
      <c r="Z66" s="351"/>
      <c r="AA66" s="413"/>
      <c r="AB66" s="390"/>
      <c r="AD66" s="390"/>
      <c r="AE66" s="390"/>
      <c r="AF66" s="390"/>
      <c r="AG66" s="390"/>
      <c r="AH66" s="390"/>
      <c r="AI66" s="390"/>
      <c r="AJ66" s="390"/>
      <c r="AK66" s="390"/>
      <c r="AL66" s="390"/>
      <c r="AM66" s="390"/>
      <c r="CE66" s="230">
        <v>0</v>
      </c>
      <c r="CF66" s="221">
        <v>0</v>
      </c>
      <c r="CG66" s="221">
        <v>0</v>
      </c>
      <c r="CH66" s="221">
        <v>0</v>
      </c>
      <c r="CI66" s="221">
        <v>0</v>
      </c>
      <c r="CJ66" s="221">
        <v>0</v>
      </c>
      <c r="CK66" s="221">
        <v>0</v>
      </c>
      <c r="CL66" s="221">
        <v>0</v>
      </c>
      <c r="CM66" s="221">
        <v>0</v>
      </c>
      <c r="CN66" s="223">
        <v>0</v>
      </c>
      <c r="CO66" s="230">
        <v>0</v>
      </c>
      <c r="CP66" s="221">
        <v>0</v>
      </c>
      <c r="CQ66" s="221">
        <v>0</v>
      </c>
      <c r="CR66" s="221">
        <v>0</v>
      </c>
      <c r="CS66" s="221">
        <v>0</v>
      </c>
      <c r="CT66" s="221">
        <v>0</v>
      </c>
      <c r="CU66" s="221">
        <v>0</v>
      </c>
      <c r="CV66" s="221">
        <v>0</v>
      </c>
      <c r="CW66" s="221">
        <v>0</v>
      </c>
    </row>
    <row r="67" spans="1:121" ht="27" customHeight="1" thickBot="1" x14ac:dyDescent="0.4">
      <c r="A67" s="362"/>
      <c r="B67" s="362"/>
      <c r="C67" s="362"/>
      <c r="D67" s="362"/>
      <c r="E67" s="362"/>
      <c r="F67" s="362"/>
      <c r="G67" s="390"/>
      <c r="H67" s="390"/>
      <c r="I67" s="390"/>
      <c r="J67" s="390"/>
      <c r="K67" s="362"/>
      <c r="L67" s="362"/>
      <c r="M67" s="362"/>
      <c r="N67" s="362"/>
      <c r="O67" s="362"/>
      <c r="P67" s="362"/>
      <c r="Q67" s="351"/>
      <c r="R67" s="390"/>
      <c r="S67" s="390"/>
      <c r="T67" s="390"/>
      <c r="U67" s="362"/>
      <c r="V67" s="362"/>
      <c r="W67" s="362"/>
      <c r="X67" s="362"/>
      <c r="Y67" s="362"/>
      <c r="Z67" s="362"/>
      <c r="AA67" s="413"/>
      <c r="AB67" s="362"/>
      <c r="AD67" s="390"/>
      <c r="AE67" s="362"/>
      <c r="AF67" s="362"/>
      <c r="AG67" s="362"/>
      <c r="AH67" s="362"/>
      <c r="AI67" s="362"/>
      <c r="AJ67" s="362"/>
      <c r="AK67" s="362"/>
      <c r="AL67" s="390"/>
      <c r="AM67" s="390"/>
      <c r="CE67" s="249">
        <v>0</v>
      </c>
      <c r="CF67" s="245" t="s">
        <v>6</v>
      </c>
      <c r="CG67" s="246" t="s">
        <v>31</v>
      </c>
      <c r="CH67" s="246" t="s">
        <v>32</v>
      </c>
      <c r="CI67" s="246" t="s">
        <v>9</v>
      </c>
      <c r="CJ67" s="250" t="s">
        <v>10</v>
      </c>
      <c r="CK67" s="246" t="s">
        <v>11</v>
      </c>
      <c r="CL67" s="246" t="s">
        <v>12</v>
      </c>
      <c r="CM67" s="248" t="s">
        <v>13</v>
      </c>
      <c r="CN67" s="223">
        <v>0</v>
      </c>
      <c r="CO67" s="249">
        <v>0</v>
      </c>
      <c r="CP67" s="245" t="s">
        <v>6</v>
      </c>
      <c r="CQ67" s="246" t="s">
        <v>31</v>
      </c>
      <c r="CR67" s="246" t="s">
        <v>32</v>
      </c>
      <c r="CS67" s="246" t="s">
        <v>9</v>
      </c>
      <c r="CT67" s="250" t="s">
        <v>10</v>
      </c>
      <c r="CU67" s="246" t="s">
        <v>11</v>
      </c>
      <c r="CV67" s="246" t="s">
        <v>12</v>
      </c>
      <c r="CW67" s="248" t="s">
        <v>13</v>
      </c>
    </row>
    <row r="68" spans="1:121" ht="27" customHeight="1" thickBot="1" x14ac:dyDescent="0.4">
      <c r="A68" s="414"/>
      <c r="B68" s="414"/>
      <c r="C68" s="414"/>
      <c r="D68" s="414"/>
      <c r="E68" s="414"/>
      <c r="F68" s="414"/>
      <c r="G68" s="390"/>
      <c r="H68" s="390"/>
      <c r="I68" s="390"/>
      <c r="J68" s="415"/>
      <c r="K68" s="414"/>
      <c r="L68" s="414"/>
      <c r="M68" s="416"/>
      <c r="N68" s="414"/>
      <c r="O68" s="414"/>
      <c r="P68" s="414"/>
      <c r="Q68" s="351"/>
      <c r="R68" s="390"/>
      <c r="S68" s="390"/>
      <c r="T68" s="390"/>
      <c r="U68" s="414"/>
      <c r="V68" s="414"/>
      <c r="W68" s="414"/>
      <c r="X68" s="414"/>
      <c r="Y68" s="414"/>
      <c r="Z68" s="414"/>
      <c r="AA68" s="413"/>
      <c r="AB68" s="416"/>
      <c r="AD68" s="390"/>
      <c r="AE68" s="414"/>
      <c r="AF68" s="417"/>
      <c r="AG68" s="417"/>
      <c r="AH68" s="417"/>
      <c r="AI68" s="417"/>
      <c r="AJ68" s="417"/>
      <c r="AK68" s="416"/>
      <c r="AL68" s="390"/>
      <c r="AM68" s="390"/>
      <c r="CE68" s="264" t="s">
        <v>14</v>
      </c>
      <c r="CF68" s="265">
        <v>0</v>
      </c>
      <c r="CG68" s="265">
        <v>0</v>
      </c>
      <c r="CH68" s="265">
        <v>0</v>
      </c>
      <c r="CI68" s="265">
        <v>0</v>
      </c>
      <c r="CJ68" s="265">
        <v>0</v>
      </c>
      <c r="CK68" s="266" t="s">
        <v>15</v>
      </c>
      <c r="CL68" s="266" t="s">
        <v>15</v>
      </c>
      <c r="CM68" s="269">
        <v>0</v>
      </c>
      <c r="CN68" s="223">
        <v>0</v>
      </c>
      <c r="CO68" s="264" t="s">
        <v>14</v>
      </c>
      <c r="CP68" s="265">
        <v>0</v>
      </c>
      <c r="CQ68" s="265">
        <v>0</v>
      </c>
      <c r="CR68" s="265">
        <v>0</v>
      </c>
      <c r="CS68" s="265">
        <v>0</v>
      </c>
      <c r="CT68" s="265">
        <v>0</v>
      </c>
      <c r="CU68" s="266" t="s">
        <v>15</v>
      </c>
      <c r="CV68" s="266" t="s">
        <v>15</v>
      </c>
      <c r="CW68" s="269">
        <v>0</v>
      </c>
    </row>
    <row r="69" spans="1:121" ht="27" customHeight="1" x14ac:dyDescent="0.35">
      <c r="A69" s="418"/>
      <c r="B69" s="419"/>
      <c r="C69" s="419"/>
      <c r="D69" s="419"/>
      <c r="E69" s="419"/>
      <c r="F69" s="419"/>
      <c r="G69" s="390"/>
      <c r="H69" s="390"/>
      <c r="I69" s="390"/>
      <c r="J69" s="415"/>
      <c r="K69" s="418"/>
      <c r="L69" s="419"/>
      <c r="M69" s="419"/>
      <c r="N69" s="419"/>
      <c r="O69" s="419"/>
      <c r="P69" s="419"/>
      <c r="Q69" s="351"/>
      <c r="R69" s="390"/>
      <c r="S69" s="390"/>
      <c r="T69" s="390"/>
      <c r="U69" s="418"/>
      <c r="V69" s="420"/>
      <c r="W69" s="420"/>
      <c r="X69" s="420"/>
      <c r="Y69" s="420"/>
      <c r="Z69" s="420"/>
      <c r="AA69" s="413"/>
      <c r="AB69" s="344"/>
      <c r="AD69" s="390"/>
      <c r="AE69" s="421"/>
      <c r="AF69" s="422"/>
      <c r="AG69" s="422"/>
      <c r="AH69" s="422"/>
      <c r="AI69" s="422"/>
      <c r="AJ69" s="422"/>
      <c r="AK69" s="344"/>
      <c r="AL69" s="390"/>
      <c r="AM69" s="390"/>
      <c r="BU69" s="423"/>
      <c r="BV69" s="394"/>
      <c r="BW69" s="394"/>
      <c r="BX69" s="395"/>
      <c r="BY69" s="396"/>
      <c r="BZ69" s="214"/>
      <c r="CA69" s="397"/>
      <c r="CB69" s="397"/>
      <c r="CE69" s="286" t="s">
        <v>16</v>
      </c>
      <c r="CF69" s="287">
        <v>0</v>
      </c>
      <c r="CG69" s="288">
        <v>0</v>
      </c>
      <c r="CH69" s="288">
        <v>0</v>
      </c>
      <c r="CI69" s="288">
        <v>0</v>
      </c>
      <c r="CJ69" s="288">
        <v>0</v>
      </c>
      <c r="CK69" s="288" t="s">
        <v>15</v>
      </c>
      <c r="CL69" s="289" t="s">
        <v>15</v>
      </c>
      <c r="CM69" s="293">
        <v>0</v>
      </c>
      <c r="CN69" s="291">
        <v>0</v>
      </c>
      <c r="CO69" s="286" t="s">
        <v>16</v>
      </c>
      <c r="CP69" s="287">
        <v>0</v>
      </c>
      <c r="CQ69" s="288">
        <v>0</v>
      </c>
      <c r="CR69" s="288">
        <v>0</v>
      </c>
      <c r="CS69" s="288">
        <v>0</v>
      </c>
      <c r="CT69" s="288">
        <v>0</v>
      </c>
      <c r="CU69" s="288" t="s">
        <v>15</v>
      </c>
      <c r="CV69" s="289" t="s">
        <v>15</v>
      </c>
      <c r="CW69" s="293">
        <v>0</v>
      </c>
      <c r="DI69" s="423"/>
      <c r="DJ69" s="231"/>
      <c r="DK69" s="231"/>
      <c r="DL69" s="395"/>
      <c r="DM69" s="231"/>
      <c r="DN69" s="231"/>
      <c r="DO69" s="397"/>
      <c r="DP69" s="397"/>
      <c r="DQ69" s="397"/>
    </row>
    <row r="70" spans="1:121" ht="27" customHeight="1" thickBot="1" x14ac:dyDescent="0.4">
      <c r="A70" s="350" t="s">
        <v>33</v>
      </c>
      <c r="B70" s="256"/>
      <c r="C70" s="256"/>
      <c r="D70" s="256"/>
      <c r="E70" s="256"/>
      <c r="F70" s="256"/>
      <c r="G70" s="390"/>
      <c r="H70" s="390"/>
      <c r="I70" s="390"/>
      <c r="J70" s="415"/>
      <c r="K70" s="350" t="s">
        <v>43</v>
      </c>
      <c r="L70" s="256"/>
      <c r="M70" s="256"/>
      <c r="N70" s="256"/>
      <c r="O70" s="256"/>
      <c r="P70" s="256"/>
      <c r="Q70" s="390"/>
      <c r="R70" s="390"/>
      <c r="S70" s="390"/>
      <c r="T70" s="390"/>
      <c r="U70" s="350"/>
      <c r="V70" s="256"/>
      <c r="W70" s="256"/>
      <c r="X70" s="256"/>
      <c r="Y70" s="256"/>
      <c r="Z70" s="256"/>
      <c r="AA70" s="413"/>
      <c r="AB70" s="424"/>
      <c r="AD70" s="390"/>
      <c r="AE70" s="350"/>
      <c r="AF70" s="256"/>
      <c r="AG70" s="256"/>
      <c r="AH70" s="256"/>
      <c r="AI70" s="256"/>
      <c r="AJ70" s="256"/>
      <c r="AK70" s="424"/>
      <c r="AL70" s="390"/>
      <c r="AM70" s="390"/>
      <c r="BK70" s="425"/>
      <c r="BL70" s="394"/>
      <c r="BM70" s="394"/>
      <c r="BN70" s="395"/>
      <c r="BO70" s="396"/>
      <c r="BP70" s="214"/>
      <c r="BQ70" s="397"/>
      <c r="BR70" s="397"/>
      <c r="BS70" s="397"/>
      <c r="BU70" s="400"/>
      <c r="BV70" s="214"/>
      <c r="BW70" s="214"/>
      <c r="BX70" s="214"/>
      <c r="BY70" s="214"/>
      <c r="BZ70" s="214"/>
      <c r="CA70" s="214"/>
      <c r="CB70" s="214"/>
      <c r="CE70" s="311">
        <v>42461</v>
      </c>
      <c r="CF70" s="307">
        <v>63.56</v>
      </c>
      <c r="CG70" s="308">
        <v>1.77</v>
      </c>
      <c r="CH70" s="308">
        <v>2.14</v>
      </c>
      <c r="CI70" s="308">
        <v>17.25</v>
      </c>
      <c r="CJ70" s="308">
        <v>18.329999999999998</v>
      </c>
      <c r="CK70" s="308">
        <v>3.91</v>
      </c>
      <c r="CL70" s="309">
        <v>1.2090395480225988</v>
      </c>
      <c r="CM70" s="310">
        <v>61439</v>
      </c>
      <c r="CN70" s="223">
        <v>0</v>
      </c>
      <c r="CO70" s="311">
        <v>42461</v>
      </c>
      <c r="CP70" s="307">
        <v>63</v>
      </c>
      <c r="CQ70" s="308">
        <v>2.2799999999999998</v>
      </c>
      <c r="CR70" s="308">
        <v>2.39</v>
      </c>
      <c r="CS70" s="308">
        <v>0</v>
      </c>
      <c r="CT70" s="308">
        <v>0</v>
      </c>
      <c r="CU70" s="308">
        <v>4.67</v>
      </c>
      <c r="CV70" s="309">
        <v>1.0482456140350878</v>
      </c>
      <c r="CW70" s="310">
        <v>7200</v>
      </c>
      <c r="DI70" s="400"/>
      <c r="DJ70" s="214"/>
      <c r="DK70" s="214"/>
      <c r="DL70" s="214"/>
      <c r="DM70" s="214"/>
      <c r="DN70" s="214"/>
      <c r="DO70" s="214"/>
      <c r="DP70" s="214"/>
      <c r="DQ70" s="214"/>
    </row>
    <row r="71" spans="1:121" ht="27" customHeight="1" thickBot="1" x14ac:dyDescent="0.4">
      <c r="A71" s="350" t="s">
        <v>41</v>
      </c>
      <c r="B71" s="256" t="s">
        <v>34</v>
      </c>
      <c r="C71" s="256" t="s">
        <v>35</v>
      </c>
      <c r="D71" s="256" t="s">
        <v>31</v>
      </c>
      <c r="E71" s="256" t="s">
        <v>9</v>
      </c>
      <c r="F71" s="256" t="s">
        <v>10</v>
      </c>
      <c r="G71" s="390" t="s">
        <v>42</v>
      </c>
      <c r="H71" s="390"/>
      <c r="I71" s="390"/>
      <c r="J71" s="415"/>
      <c r="K71" s="350" t="s">
        <v>41</v>
      </c>
      <c r="L71" s="256" t="s">
        <v>34</v>
      </c>
      <c r="M71" s="256" t="s">
        <v>35</v>
      </c>
      <c r="N71" s="256" t="s">
        <v>31</v>
      </c>
      <c r="O71" s="256" t="s">
        <v>9</v>
      </c>
      <c r="P71" s="256" t="s">
        <v>10</v>
      </c>
      <c r="Q71" s="390" t="s">
        <v>42</v>
      </c>
      <c r="R71" s="390"/>
      <c r="S71" s="390"/>
      <c r="T71" s="390"/>
      <c r="U71" s="350"/>
      <c r="V71" s="256"/>
      <c r="W71" s="256"/>
      <c r="X71" s="256"/>
      <c r="Y71" s="256"/>
      <c r="Z71" s="256"/>
      <c r="AA71" s="413"/>
      <c r="AB71" s="256"/>
      <c r="AD71" s="390"/>
      <c r="AE71" s="350"/>
      <c r="AF71" s="256"/>
      <c r="AG71" s="256"/>
      <c r="AH71" s="256"/>
      <c r="AI71" s="256"/>
      <c r="AJ71" s="256"/>
      <c r="AK71" s="424"/>
      <c r="AL71" s="390"/>
      <c r="AM71" s="390"/>
      <c r="CE71" s="311">
        <v>42491</v>
      </c>
      <c r="CF71" s="307">
        <v>62.65</v>
      </c>
      <c r="CG71" s="308">
        <v>2.4900000000000002</v>
      </c>
      <c r="CH71" s="308">
        <v>2.74</v>
      </c>
      <c r="CI71" s="308">
        <v>17.100000000000001</v>
      </c>
      <c r="CJ71" s="308">
        <v>17.899999999999999</v>
      </c>
      <c r="CK71" s="308">
        <v>5.23</v>
      </c>
      <c r="CL71" s="309">
        <v>1.1004016064257027</v>
      </c>
      <c r="CM71" s="310">
        <v>56035</v>
      </c>
      <c r="CN71" s="223">
        <v>0</v>
      </c>
      <c r="CO71" s="311">
        <v>42491</v>
      </c>
      <c r="CP71" s="307">
        <v>61.800000000000004</v>
      </c>
      <c r="CQ71" s="308">
        <v>3.17</v>
      </c>
      <c r="CR71" s="308">
        <v>3.27</v>
      </c>
      <c r="CS71" s="308">
        <v>0</v>
      </c>
      <c r="CT71" s="308">
        <v>0</v>
      </c>
      <c r="CU71" s="308">
        <v>6.4399999999999995</v>
      </c>
      <c r="CV71" s="309">
        <v>1.0315457413249212</v>
      </c>
      <c r="CW71" s="310">
        <v>10518</v>
      </c>
      <c r="DI71" s="399"/>
      <c r="DJ71" s="232"/>
      <c r="DK71" s="233"/>
      <c r="DL71" s="233"/>
      <c r="DM71" s="233"/>
      <c r="DN71" s="237"/>
      <c r="DO71" s="233"/>
      <c r="DP71" s="233"/>
      <c r="DQ71" s="426"/>
    </row>
    <row r="72" spans="1:121" ht="27" customHeight="1" thickBot="1" x14ac:dyDescent="0.4">
      <c r="A72" s="350" t="s">
        <v>36</v>
      </c>
      <c r="B72" s="256">
        <v>44.77</v>
      </c>
      <c r="C72" s="256">
        <v>2.56</v>
      </c>
      <c r="D72" s="256">
        <v>3.59</v>
      </c>
      <c r="E72" s="256">
        <v>2.63</v>
      </c>
      <c r="F72" s="256">
        <v>24.9</v>
      </c>
      <c r="G72" s="390">
        <v>348</v>
      </c>
      <c r="H72" s="390"/>
      <c r="I72" s="390"/>
      <c r="J72" s="415"/>
      <c r="K72" s="350" t="s">
        <v>36</v>
      </c>
      <c r="L72" s="256">
        <v>30.27</v>
      </c>
      <c r="M72" s="256">
        <v>19.21</v>
      </c>
      <c r="N72" s="256">
        <v>3.94</v>
      </c>
      <c r="O72" s="256">
        <v>5.92</v>
      </c>
      <c r="P72" s="256">
        <v>8.9499999999999993</v>
      </c>
      <c r="Q72" s="390">
        <v>74</v>
      </c>
      <c r="R72" s="390"/>
      <c r="S72" s="390"/>
      <c r="T72" s="390"/>
      <c r="U72" s="350"/>
      <c r="V72" s="256"/>
      <c r="W72" s="256"/>
      <c r="X72" s="256"/>
      <c r="Y72" s="256"/>
      <c r="Z72" s="256"/>
      <c r="AA72" s="413"/>
      <c r="AB72" s="256"/>
      <c r="AD72" s="390"/>
      <c r="AE72" s="350"/>
      <c r="AF72" s="256"/>
      <c r="AG72" s="256"/>
      <c r="AH72" s="256"/>
      <c r="AI72" s="256"/>
      <c r="AJ72" s="256"/>
      <c r="AK72" s="424"/>
      <c r="AL72" s="390"/>
      <c r="AM72" s="390"/>
      <c r="CE72" s="311">
        <v>42522</v>
      </c>
      <c r="CF72" s="307">
        <v>63.626078231963696</v>
      </c>
      <c r="CG72" s="308">
        <v>2.1110113689834704</v>
      </c>
      <c r="CH72" s="308">
        <v>1.9011384162353335</v>
      </c>
      <c r="CI72" s="308">
        <v>18.268859914087521</v>
      </c>
      <c r="CJ72" s="308">
        <v>17.681890681683644</v>
      </c>
      <c r="CK72" s="308">
        <v>4.0121497852188037</v>
      </c>
      <c r="CL72" s="309">
        <v>0.90058179892740298</v>
      </c>
      <c r="CM72" s="310">
        <v>72481</v>
      </c>
      <c r="CN72" s="223">
        <v>0</v>
      </c>
      <c r="CO72" s="311">
        <v>42522</v>
      </c>
      <c r="CP72" s="307">
        <v>63</v>
      </c>
      <c r="CQ72" s="308">
        <v>2.65</v>
      </c>
      <c r="CR72" s="308">
        <v>1.85</v>
      </c>
      <c r="CS72" s="308">
        <v>0</v>
      </c>
      <c r="CT72" s="308">
        <v>0</v>
      </c>
      <c r="CU72" s="308">
        <v>4.5</v>
      </c>
      <c r="CV72" s="309">
        <v>0.69811320754716988</v>
      </c>
      <c r="CW72" s="310">
        <v>7277</v>
      </c>
      <c r="DI72" s="403"/>
      <c r="DJ72" s="427"/>
      <c r="DK72" s="254"/>
      <c r="DL72" s="254"/>
      <c r="DM72" s="254"/>
      <c r="DN72" s="254"/>
      <c r="DO72" s="254"/>
      <c r="DP72" s="254"/>
      <c r="DQ72" s="428"/>
    </row>
    <row r="73" spans="1:121" ht="27" customHeight="1" thickBot="1" x14ac:dyDescent="0.4">
      <c r="A73" s="350" t="s">
        <v>37</v>
      </c>
      <c r="B73" s="256">
        <v>48.35</v>
      </c>
      <c r="C73" s="256">
        <v>2.4300000000000002</v>
      </c>
      <c r="D73" s="256">
        <v>5.0999999999999996</v>
      </c>
      <c r="E73" s="256">
        <v>15.15</v>
      </c>
      <c r="F73" s="256">
        <v>13.2</v>
      </c>
      <c r="G73" s="390">
        <v>20</v>
      </c>
      <c r="H73" s="390"/>
      <c r="I73" s="390"/>
      <c r="J73" s="415"/>
      <c r="K73" s="350" t="s">
        <v>37</v>
      </c>
      <c r="L73" s="256">
        <v>30.2</v>
      </c>
      <c r="M73" s="256">
        <v>15.9</v>
      </c>
      <c r="N73" s="256">
        <v>7.3</v>
      </c>
      <c r="O73" s="256">
        <v>63.5</v>
      </c>
      <c r="P73" s="256">
        <v>9.4</v>
      </c>
      <c r="Q73" s="390">
        <v>3</v>
      </c>
      <c r="R73" s="390"/>
      <c r="S73" s="390"/>
      <c r="T73" s="390"/>
      <c r="U73" s="350"/>
      <c r="V73" s="256"/>
      <c r="W73" s="256"/>
      <c r="X73" s="256"/>
      <c r="Y73" s="256"/>
      <c r="Z73" s="256"/>
      <c r="AA73" s="413"/>
      <c r="AB73" s="256"/>
      <c r="AD73" s="390"/>
      <c r="AE73" s="350"/>
      <c r="AF73" s="256"/>
      <c r="AG73" s="256"/>
      <c r="AH73" s="256"/>
      <c r="AI73" s="256"/>
      <c r="AJ73" s="256"/>
      <c r="AK73" s="424"/>
      <c r="AL73" s="390"/>
      <c r="AM73" s="390"/>
      <c r="CE73" s="311">
        <v>42552</v>
      </c>
      <c r="CF73" s="307">
        <v>63.45</v>
      </c>
      <c r="CG73" s="308">
        <v>2.16</v>
      </c>
      <c r="CH73" s="308">
        <v>1.73</v>
      </c>
      <c r="CI73" s="308">
        <v>15</v>
      </c>
      <c r="CJ73" s="308">
        <v>18</v>
      </c>
      <c r="CK73" s="308">
        <v>3.89</v>
      </c>
      <c r="CL73" s="309">
        <v>0.80092592592592582</v>
      </c>
      <c r="CM73" s="310">
        <v>7410</v>
      </c>
      <c r="CN73" s="223">
        <v>0</v>
      </c>
      <c r="CO73" s="311">
        <v>42552</v>
      </c>
      <c r="CP73" s="307">
        <v>0</v>
      </c>
      <c r="CQ73" s="308">
        <v>0</v>
      </c>
      <c r="CR73" s="308">
        <v>0</v>
      </c>
      <c r="CS73" s="308">
        <v>0</v>
      </c>
      <c r="CT73" s="308">
        <v>0</v>
      </c>
      <c r="CU73" s="308">
        <v>0</v>
      </c>
      <c r="CV73" s="309" t="s">
        <v>15</v>
      </c>
      <c r="CW73" s="310">
        <v>0</v>
      </c>
      <c r="DI73" s="429"/>
      <c r="DJ73" s="430"/>
      <c r="DK73" s="431"/>
      <c r="DL73" s="431"/>
      <c r="DM73" s="431"/>
      <c r="DN73" s="431"/>
      <c r="DO73" s="431"/>
      <c r="DP73" s="432"/>
      <c r="DQ73" s="433"/>
    </row>
    <row r="74" spans="1:121" ht="27" customHeight="1" x14ac:dyDescent="0.35">
      <c r="A74" s="350" t="s">
        <v>38</v>
      </c>
      <c r="B74" s="256">
        <v>48.21</v>
      </c>
      <c r="C74" s="256">
        <v>2.94</v>
      </c>
      <c r="D74" s="256">
        <v>4.25</v>
      </c>
      <c r="E74" s="256"/>
      <c r="F74" s="256"/>
      <c r="G74" s="390">
        <v>115</v>
      </c>
      <c r="H74" s="390"/>
      <c r="I74" s="390"/>
      <c r="J74" s="390"/>
      <c r="K74" s="350" t="s">
        <v>38</v>
      </c>
      <c r="L74" s="256"/>
      <c r="M74" s="256"/>
      <c r="N74" s="256"/>
      <c r="O74" s="256"/>
      <c r="P74" s="256"/>
      <c r="Q74" s="390">
        <v>23</v>
      </c>
      <c r="R74" s="390"/>
      <c r="S74" s="390"/>
      <c r="T74" s="390"/>
      <c r="U74" s="350"/>
      <c r="V74" s="256"/>
      <c r="W74" s="256"/>
      <c r="X74" s="256"/>
      <c r="Y74" s="256"/>
      <c r="Z74" s="256"/>
      <c r="AA74" s="413"/>
      <c r="AB74" s="256"/>
      <c r="AD74" s="390"/>
      <c r="AE74" s="350"/>
      <c r="AF74" s="256"/>
      <c r="AG74" s="256"/>
      <c r="AH74" s="256"/>
      <c r="AI74" s="256"/>
      <c r="AJ74" s="256"/>
      <c r="AK74" s="424"/>
      <c r="AL74" s="390"/>
      <c r="AM74" s="390"/>
      <c r="CE74" s="311">
        <v>42583</v>
      </c>
      <c r="CF74" s="307">
        <v>63.210000000000008</v>
      </c>
      <c r="CG74" s="308">
        <v>2.66</v>
      </c>
      <c r="CH74" s="308">
        <v>1.6999999999999997</v>
      </c>
      <c r="CI74" s="308">
        <v>18.8</v>
      </c>
      <c r="CJ74" s="308">
        <v>16.8</v>
      </c>
      <c r="CK74" s="308">
        <v>4.3599999999999994</v>
      </c>
      <c r="CL74" s="309">
        <v>0.63909774436090216</v>
      </c>
      <c r="CM74" s="310">
        <v>24534</v>
      </c>
      <c r="CN74" s="223">
        <v>0</v>
      </c>
      <c r="CO74" s="311">
        <v>42583</v>
      </c>
      <c r="CP74" s="307">
        <v>62.71</v>
      </c>
      <c r="CQ74" s="308">
        <v>2.89</v>
      </c>
      <c r="CR74" s="308">
        <v>2</v>
      </c>
      <c r="CS74" s="308">
        <v>0</v>
      </c>
      <c r="CT74" s="308">
        <v>0</v>
      </c>
      <c r="CU74" s="308">
        <v>4.8900000000000006</v>
      </c>
      <c r="CV74" s="309">
        <v>0.69204152249134943</v>
      </c>
      <c r="CW74" s="310">
        <v>10545</v>
      </c>
      <c r="DI74" s="434"/>
      <c r="DJ74" s="435"/>
      <c r="DK74" s="436"/>
      <c r="DL74" s="436"/>
      <c r="DM74" s="436"/>
      <c r="DN74" s="436"/>
      <c r="DO74" s="436"/>
      <c r="DP74" s="437"/>
      <c r="DQ74" s="438"/>
    </row>
    <row r="75" spans="1:121" ht="27" customHeight="1" x14ac:dyDescent="0.35">
      <c r="A75" s="350" t="s">
        <v>39</v>
      </c>
      <c r="B75" s="256">
        <v>47.9</v>
      </c>
      <c r="C75" s="256">
        <v>2.9</v>
      </c>
      <c r="D75" s="256">
        <v>3.52</v>
      </c>
      <c r="E75" s="256">
        <v>39.47</v>
      </c>
      <c r="F75" s="256">
        <v>1.57</v>
      </c>
      <c r="G75" s="390">
        <v>4</v>
      </c>
      <c r="H75" s="390"/>
      <c r="I75" s="390"/>
      <c r="J75" s="390"/>
      <c r="K75" s="350" t="s">
        <v>39</v>
      </c>
      <c r="L75" s="256"/>
      <c r="M75" s="256"/>
      <c r="N75" s="256"/>
      <c r="O75" s="256"/>
      <c r="P75" s="256"/>
      <c r="Q75" s="390"/>
      <c r="R75" s="390"/>
      <c r="S75" s="390"/>
      <c r="T75" s="390"/>
      <c r="U75" s="350"/>
      <c r="V75" s="256"/>
      <c r="W75" s="256"/>
      <c r="X75" s="256"/>
      <c r="Y75" s="256"/>
      <c r="Z75" s="256"/>
      <c r="AA75" s="413"/>
      <c r="AB75" s="256"/>
      <c r="AD75" s="390"/>
      <c r="AE75" s="350"/>
      <c r="AF75" s="256"/>
      <c r="AG75" s="256"/>
      <c r="AH75" s="256"/>
      <c r="AI75" s="256"/>
      <c r="AJ75" s="256"/>
      <c r="AK75" s="424"/>
      <c r="AL75" s="390"/>
      <c r="AM75" s="390"/>
      <c r="CE75" s="311">
        <v>42614</v>
      </c>
      <c r="CF75" s="307">
        <v>63.080960279807464</v>
      </c>
      <c r="CG75" s="308">
        <v>2.8360491048239083</v>
      </c>
      <c r="CH75" s="308">
        <v>1.8177740069951864</v>
      </c>
      <c r="CI75" s="308">
        <v>16.030245524119543</v>
      </c>
      <c r="CJ75" s="308">
        <v>15.087722062541124</v>
      </c>
      <c r="CK75" s="308">
        <v>4.6538231118190945</v>
      </c>
      <c r="CL75" s="309">
        <v>0.64095293833357403</v>
      </c>
      <c r="CM75" s="310">
        <v>28877</v>
      </c>
      <c r="CN75" s="223">
        <v>0</v>
      </c>
      <c r="CO75" s="311">
        <v>42614</v>
      </c>
      <c r="CP75" s="307">
        <v>62.703657351154305</v>
      </c>
      <c r="CQ75" s="308">
        <v>2.8202916160388822</v>
      </c>
      <c r="CR75" s="308">
        <v>2.4753219927095986</v>
      </c>
      <c r="CS75" s="308">
        <v>4.66</v>
      </c>
      <c r="CT75" s="308">
        <v>29.86</v>
      </c>
      <c r="CU75" s="308">
        <v>5.2956136087484804</v>
      </c>
      <c r="CV75" s="309">
        <v>0.8776829951316184</v>
      </c>
      <c r="CW75" s="310">
        <v>33743</v>
      </c>
      <c r="DI75" s="439"/>
      <c r="DJ75" s="440"/>
      <c r="DK75" s="296"/>
      <c r="DL75" s="296"/>
      <c r="DM75" s="296"/>
      <c r="DN75" s="296"/>
      <c r="DO75" s="296"/>
      <c r="DP75" s="297"/>
      <c r="DQ75" s="298"/>
    </row>
    <row r="76" spans="1:121" ht="27" customHeight="1" x14ac:dyDescent="0.35">
      <c r="A76" s="350" t="s">
        <v>40</v>
      </c>
      <c r="B76" s="256">
        <v>49.81</v>
      </c>
      <c r="C76" s="256">
        <v>2.15</v>
      </c>
      <c r="D76" s="256">
        <v>3.92</v>
      </c>
      <c r="E76" s="256">
        <v>7.05</v>
      </c>
      <c r="F76" s="256">
        <v>17.88</v>
      </c>
      <c r="G76" s="390">
        <v>577</v>
      </c>
      <c r="H76" s="390"/>
      <c r="I76" s="390"/>
      <c r="J76" s="390"/>
      <c r="K76" s="350" t="s">
        <v>40</v>
      </c>
      <c r="L76" s="256"/>
      <c r="M76" s="256"/>
      <c r="N76" s="256"/>
      <c r="O76" s="256"/>
      <c r="P76" s="256"/>
      <c r="Q76" s="390"/>
      <c r="R76" s="390"/>
      <c r="S76" s="390"/>
      <c r="T76" s="390"/>
      <c r="U76" s="350"/>
      <c r="V76" s="256"/>
      <c r="W76" s="256"/>
      <c r="X76" s="256"/>
      <c r="Y76" s="256"/>
      <c r="Z76" s="256"/>
      <c r="AA76" s="413"/>
      <c r="AB76" s="256"/>
      <c r="AD76" s="390"/>
      <c r="AE76" s="350"/>
      <c r="AF76" s="256"/>
      <c r="AG76" s="256"/>
      <c r="AH76" s="256"/>
      <c r="AI76" s="256"/>
      <c r="AJ76" s="256"/>
      <c r="AK76" s="424"/>
      <c r="AL76" s="390"/>
      <c r="AM76" s="390"/>
      <c r="CE76" s="311">
        <v>42644</v>
      </c>
      <c r="CF76" s="307">
        <v>63.2</v>
      </c>
      <c r="CG76" s="308">
        <v>2.39</v>
      </c>
      <c r="CH76" s="308">
        <v>1.87</v>
      </c>
      <c r="CI76" s="308">
        <v>17</v>
      </c>
      <c r="CJ76" s="308">
        <v>18.100000000000001</v>
      </c>
      <c r="CK76" s="308">
        <v>4.26</v>
      </c>
      <c r="CL76" s="309">
        <v>0.78242677824267781</v>
      </c>
      <c r="CM76" s="310">
        <v>55351</v>
      </c>
      <c r="CN76" s="223">
        <v>0</v>
      </c>
      <c r="CO76" s="311">
        <v>42644</v>
      </c>
      <c r="CP76" s="307">
        <v>62.72</v>
      </c>
      <c r="CQ76" s="308">
        <v>3.15</v>
      </c>
      <c r="CR76" s="308">
        <v>1.6599999999999997</v>
      </c>
      <c r="CS76" s="308">
        <v>0</v>
      </c>
      <c r="CT76" s="308">
        <v>0</v>
      </c>
      <c r="CU76" s="308">
        <v>4.8099999999999996</v>
      </c>
      <c r="CV76" s="309">
        <v>0.52698412698412689</v>
      </c>
      <c r="CW76" s="310">
        <v>40897</v>
      </c>
      <c r="DI76" s="439"/>
      <c r="DJ76" s="440"/>
      <c r="DK76" s="296"/>
      <c r="DL76" s="296"/>
      <c r="DM76" s="296"/>
      <c r="DN76" s="296"/>
      <c r="DO76" s="296"/>
      <c r="DP76" s="297"/>
      <c r="DQ76" s="298"/>
    </row>
    <row r="77" spans="1:121" ht="27" customHeight="1" x14ac:dyDescent="0.35">
      <c r="A77" s="350"/>
      <c r="B77" s="256">
        <f>SUMPRODUCT(B72:B76,$G$72:$G$76)/$G$77</f>
        <v>47.954022556390981</v>
      </c>
      <c r="C77" s="256">
        <f t="shared" ref="C77:F77" si="0">SUMPRODUCT(C72:C76,$G$72:$G$76)/$G$77</f>
        <v>2.3775657894736839</v>
      </c>
      <c r="D77" s="256">
        <f t="shared" si="0"/>
        <v>3.8684116541353379</v>
      </c>
      <c r="E77" s="256">
        <f t="shared" si="0"/>
        <v>5.1165131578947358</v>
      </c>
      <c r="F77" s="256">
        <f t="shared" si="0"/>
        <v>18.094210526315788</v>
      </c>
      <c r="G77" s="390">
        <f>SUM(G72:G76)</f>
        <v>1064</v>
      </c>
      <c r="H77" s="390"/>
      <c r="I77" s="390"/>
      <c r="J77" s="390"/>
      <c r="K77" s="350"/>
      <c r="L77" s="256">
        <f>SUMPRODUCT(L72:L76,$Q$72:$Q$76)/$Q$77</f>
        <v>30.267272727272726</v>
      </c>
      <c r="M77" s="256">
        <f t="shared" ref="M77:P77" si="1">SUMPRODUCT(M72:M76,$Q$72:$Q$76)/$Q$77</f>
        <v>19.08103896103896</v>
      </c>
      <c r="N77" s="256">
        <f t="shared" si="1"/>
        <v>4.0709090909090904</v>
      </c>
      <c r="O77" s="256">
        <f t="shared" si="1"/>
        <v>8.1633766233766227</v>
      </c>
      <c r="P77" s="256">
        <f t="shared" si="1"/>
        <v>8.9675324675324681</v>
      </c>
      <c r="Q77" s="390">
        <f>SUM(Q72:Q73)</f>
        <v>77</v>
      </c>
      <c r="R77" s="390"/>
      <c r="S77" s="390"/>
      <c r="T77" s="390"/>
      <c r="U77" s="350"/>
      <c r="V77" s="256"/>
      <c r="W77" s="256"/>
      <c r="X77" s="256"/>
      <c r="Y77" s="256"/>
      <c r="Z77" s="256"/>
      <c r="AA77" s="413"/>
      <c r="AB77" s="256"/>
      <c r="AD77" s="390"/>
      <c r="AE77" s="350"/>
      <c r="AF77" s="256"/>
      <c r="AG77" s="256"/>
      <c r="AH77" s="256"/>
      <c r="AI77" s="256"/>
      <c r="AJ77" s="256"/>
      <c r="AK77" s="424"/>
      <c r="AL77" s="390"/>
      <c r="AM77" s="390"/>
      <c r="CE77" s="311">
        <v>42675</v>
      </c>
      <c r="CF77" s="307">
        <v>63.292935384477992</v>
      </c>
      <c r="CG77" s="308">
        <v>2.211902741805841</v>
      </c>
      <c r="CH77" s="308">
        <v>2.1151618737161737</v>
      </c>
      <c r="CI77" s="308">
        <v>13.226315084397605</v>
      </c>
      <c r="CJ77" s="308">
        <v>18.033906180226847</v>
      </c>
      <c r="CK77" s="308">
        <v>4.3270646155220147</v>
      </c>
      <c r="CL77" s="309">
        <v>0.95626350731375909</v>
      </c>
      <c r="CM77" s="310">
        <v>54688</v>
      </c>
      <c r="CN77" s="223">
        <v>0</v>
      </c>
      <c r="CO77" s="311">
        <v>42675</v>
      </c>
      <c r="CP77" s="307">
        <v>62.812773955361642</v>
      </c>
      <c r="CQ77" s="308">
        <v>2.5581506964255745</v>
      </c>
      <c r="CR77" s="308">
        <v>1.9839469709682831</v>
      </c>
      <c r="CS77" s="308">
        <v>4.8</v>
      </c>
      <c r="CT77" s="308">
        <v>30.6</v>
      </c>
      <c r="CU77" s="308">
        <v>4.5420976673938576</v>
      </c>
      <c r="CV77" s="309">
        <v>0.77553952303919838</v>
      </c>
      <c r="CW77" s="310">
        <v>59590</v>
      </c>
      <c r="DI77" s="439"/>
      <c r="DJ77" s="440"/>
      <c r="DK77" s="296"/>
      <c r="DL77" s="296"/>
      <c r="DM77" s="296"/>
      <c r="DN77" s="296"/>
      <c r="DO77" s="296"/>
      <c r="DP77" s="297"/>
      <c r="DQ77" s="298"/>
    </row>
    <row r="78" spans="1:121" ht="27" customHeight="1" x14ac:dyDescent="0.35">
      <c r="A78" s="350"/>
      <c r="B78" s="256"/>
      <c r="C78" s="256"/>
      <c r="D78" s="256"/>
      <c r="E78" s="256"/>
      <c r="F78" s="256"/>
      <c r="G78" s="390"/>
      <c r="H78" s="390"/>
      <c r="I78" s="390"/>
      <c r="J78" s="390"/>
      <c r="K78" s="350"/>
      <c r="L78" s="256"/>
      <c r="M78" s="256"/>
      <c r="N78" s="256"/>
      <c r="O78" s="256"/>
      <c r="P78" s="256"/>
      <c r="Q78" s="351"/>
      <c r="R78" s="390"/>
      <c r="S78" s="390"/>
      <c r="T78" s="390"/>
      <c r="U78" s="350"/>
      <c r="V78" s="256"/>
      <c r="W78" s="256"/>
      <c r="X78" s="256"/>
      <c r="Y78" s="256"/>
      <c r="Z78" s="256"/>
      <c r="AA78" s="413"/>
      <c r="AB78" s="256"/>
      <c r="AD78" s="390"/>
      <c r="AE78" s="350"/>
      <c r="AF78" s="256"/>
      <c r="AG78" s="256"/>
      <c r="AH78" s="256"/>
      <c r="AI78" s="256"/>
      <c r="AJ78" s="256"/>
      <c r="AK78" s="424"/>
      <c r="AL78" s="390"/>
      <c r="AM78" s="390"/>
      <c r="CE78" s="311">
        <v>42705</v>
      </c>
      <c r="CF78" s="307">
        <v>63.29999999999999</v>
      </c>
      <c r="CG78" s="308">
        <v>1.98</v>
      </c>
      <c r="CH78" s="308">
        <v>2.3099999999999996</v>
      </c>
      <c r="CI78" s="308">
        <v>19.100000000000005</v>
      </c>
      <c r="CJ78" s="308">
        <v>19</v>
      </c>
      <c r="CK78" s="308">
        <v>4.2899999999999991</v>
      </c>
      <c r="CL78" s="309">
        <v>1.1666666666666665</v>
      </c>
      <c r="CM78" s="310">
        <v>57617</v>
      </c>
      <c r="CN78" s="223">
        <v>0</v>
      </c>
      <c r="CO78" s="311">
        <v>42705</v>
      </c>
      <c r="CP78" s="307">
        <v>62.780000000000008</v>
      </c>
      <c r="CQ78" s="308">
        <v>2.16</v>
      </c>
      <c r="CR78" s="308">
        <v>2.58</v>
      </c>
      <c r="CS78" s="308">
        <v>0</v>
      </c>
      <c r="CT78" s="308">
        <v>0</v>
      </c>
      <c r="CU78" s="308">
        <v>4.74</v>
      </c>
      <c r="CV78" s="309">
        <v>1.1944444444444444</v>
      </c>
      <c r="CW78" s="310">
        <v>81248</v>
      </c>
      <c r="DI78" s="439"/>
      <c r="DJ78" s="440"/>
      <c r="DK78" s="296"/>
      <c r="DL78" s="296"/>
      <c r="DM78" s="296"/>
      <c r="DN78" s="296"/>
      <c r="DO78" s="296"/>
      <c r="DP78" s="297"/>
      <c r="DQ78" s="298"/>
    </row>
    <row r="79" spans="1:121" ht="27" customHeight="1" x14ac:dyDescent="0.35">
      <c r="A79" s="350"/>
      <c r="B79" s="256"/>
      <c r="C79" s="256"/>
      <c r="D79" s="256"/>
      <c r="E79" s="256"/>
      <c r="F79" s="256"/>
      <c r="G79" s="390"/>
      <c r="H79" s="390"/>
      <c r="I79" s="390"/>
      <c r="J79" s="390"/>
      <c r="K79" s="350"/>
      <c r="L79" s="256"/>
      <c r="M79" s="256"/>
      <c r="N79" s="256"/>
      <c r="O79" s="256"/>
      <c r="P79" s="256"/>
      <c r="Q79" s="351"/>
      <c r="R79" s="390"/>
      <c r="S79" s="390"/>
      <c r="T79" s="390"/>
      <c r="U79" s="350"/>
      <c r="V79" s="256"/>
      <c r="W79" s="256"/>
      <c r="X79" s="256"/>
      <c r="Y79" s="256"/>
      <c r="Z79" s="256"/>
      <c r="AA79" s="413"/>
      <c r="AB79" s="256"/>
      <c r="AD79" s="390"/>
      <c r="AE79" s="350"/>
      <c r="AF79" s="256"/>
      <c r="AG79" s="256"/>
      <c r="AH79" s="256"/>
      <c r="AI79" s="256"/>
      <c r="AJ79" s="256"/>
      <c r="AK79" s="424"/>
      <c r="AL79" s="390"/>
      <c r="AM79" s="390"/>
      <c r="CE79" s="311">
        <v>42736</v>
      </c>
      <c r="CF79" s="307">
        <v>62.91</v>
      </c>
      <c r="CG79" s="308">
        <v>2.2999999999999998</v>
      </c>
      <c r="CH79" s="308">
        <v>2.4300000000000002</v>
      </c>
      <c r="CI79" s="308">
        <v>17.3</v>
      </c>
      <c r="CJ79" s="308">
        <v>18.7</v>
      </c>
      <c r="CK79" s="308">
        <v>4.7300000000000004</v>
      </c>
      <c r="CL79" s="309">
        <v>1.0565217391304349</v>
      </c>
      <c r="CM79" s="310">
        <v>40606</v>
      </c>
      <c r="CN79" s="223">
        <v>0</v>
      </c>
      <c r="CO79" s="311">
        <v>42736</v>
      </c>
      <c r="CP79" s="307">
        <v>62.849999999999994</v>
      </c>
      <c r="CQ79" s="308">
        <v>2.0099999999999998</v>
      </c>
      <c r="CR79" s="308">
        <v>2.5099999999999998</v>
      </c>
      <c r="CS79" s="308">
        <v>0</v>
      </c>
      <c r="CT79" s="308">
        <v>0</v>
      </c>
      <c r="CU79" s="308">
        <v>4.5199999999999996</v>
      </c>
      <c r="CV79" s="309">
        <v>1.2487562189054726</v>
      </c>
      <c r="CW79" s="310">
        <v>77293</v>
      </c>
      <c r="DI79" s="439"/>
      <c r="DJ79" s="440"/>
      <c r="DK79" s="296"/>
      <c r="DL79" s="296"/>
      <c r="DM79" s="296"/>
      <c r="DN79" s="296"/>
      <c r="DO79" s="296"/>
      <c r="DP79" s="297"/>
      <c r="DQ79" s="298"/>
    </row>
    <row r="80" spans="1:121" ht="27" customHeight="1" x14ac:dyDescent="0.35">
      <c r="A80" s="350"/>
      <c r="B80" s="256"/>
      <c r="C80" s="256"/>
      <c r="D80" s="256"/>
      <c r="E80" s="256"/>
      <c r="F80" s="256"/>
      <c r="G80" s="390"/>
      <c r="H80" s="390"/>
      <c r="I80" s="390"/>
      <c r="J80" s="390"/>
      <c r="K80" s="350"/>
      <c r="L80" s="256"/>
      <c r="M80" s="256"/>
      <c r="N80" s="256"/>
      <c r="O80" s="256"/>
      <c r="P80" s="256"/>
      <c r="Q80" s="351"/>
      <c r="R80" s="390"/>
      <c r="S80" s="390"/>
      <c r="T80" s="390"/>
      <c r="U80" s="350"/>
      <c r="V80" s="256"/>
      <c r="W80" s="256"/>
      <c r="X80" s="256"/>
      <c r="Y80" s="256"/>
      <c r="Z80" s="256"/>
      <c r="AA80" s="413"/>
      <c r="AB80" s="256"/>
      <c r="AD80" s="390"/>
      <c r="AE80" s="350"/>
      <c r="AF80" s="256"/>
      <c r="AG80" s="256"/>
      <c r="AH80" s="256"/>
      <c r="AI80" s="256"/>
      <c r="AJ80" s="256"/>
      <c r="AK80" s="424"/>
      <c r="AL80" s="390"/>
      <c r="AM80" s="390"/>
      <c r="CE80" s="311">
        <v>42767</v>
      </c>
      <c r="CF80" s="307">
        <v>63.03</v>
      </c>
      <c r="CG80" s="308">
        <v>2.4300000000000002</v>
      </c>
      <c r="CH80" s="308">
        <v>2.4500000000000002</v>
      </c>
      <c r="CI80" s="308">
        <v>16.3</v>
      </c>
      <c r="CJ80" s="308">
        <v>18.399999999999999</v>
      </c>
      <c r="CK80" s="308">
        <v>4.8800000000000008</v>
      </c>
      <c r="CL80" s="309">
        <v>1.0082304526748971</v>
      </c>
      <c r="CM80" s="310">
        <v>45488</v>
      </c>
      <c r="CN80" s="223">
        <v>0</v>
      </c>
      <c r="CO80" s="311">
        <v>42767</v>
      </c>
      <c r="CP80" s="307">
        <v>62.621774487247983</v>
      </c>
      <c r="CQ80" s="308">
        <v>2.6474324781105865</v>
      </c>
      <c r="CR80" s="308">
        <v>2.7589505075727012</v>
      </c>
      <c r="CS80" s="308">
        <v>6.2194657660423704</v>
      </c>
      <c r="CT80" s="308">
        <v>44.660009210930305</v>
      </c>
      <c r="CU80" s="308">
        <v>5.4063829856832877</v>
      </c>
      <c r="CV80" s="309">
        <v>1.042123087324857</v>
      </c>
      <c r="CW80" s="310">
        <v>91711</v>
      </c>
      <c r="DI80" s="439"/>
      <c r="DJ80" s="440"/>
      <c r="DK80" s="296"/>
      <c r="DL80" s="296"/>
      <c r="DM80" s="296"/>
      <c r="DN80" s="296"/>
      <c r="DO80" s="296"/>
      <c r="DP80" s="297"/>
      <c r="DQ80" s="298"/>
    </row>
    <row r="81" spans="1:121" ht="27" customHeight="1" thickBot="1" x14ac:dyDescent="0.4">
      <c r="A81" s="350"/>
      <c r="B81" s="256"/>
      <c r="C81" s="256"/>
      <c r="D81" s="256"/>
      <c r="E81" s="256"/>
      <c r="F81" s="256"/>
      <c r="G81" s="390"/>
      <c r="H81" s="390"/>
      <c r="I81" s="390"/>
      <c r="J81" s="390"/>
      <c r="K81" s="350"/>
      <c r="L81" s="256"/>
      <c r="M81" s="256"/>
      <c r="N81" s="256"/>
      <c r="O81" s="256"/>
      <c r="P81" s="256"/>
      <c r="Q81" s="351"/>
      <c r="R81" s="390"/>
      <c r="S81" s="390"/>
      <c r="T81" s="390"/>
      <c r="U81" s="350"/>
      <c r="V81" s="256"/>
      <c r="W81" s="256"/>
      <c r="X81" s="256"/>
      <c r="Y81" s="256"/>
      <c r="Z81" s="256"/>
      <c r="AA81" s="413"/>
      <c r="AB81" s="256"/>
      <c r="AD81" s="390"/>
      <c r="AE81" s="350"/>
      <c r="AF81" s="256"/>
      <c r="AG81" s="256"/>
      <c r="AH81" s="256"/>
      <c r="AI81" s="256"/>
      <c r="AJ81" s="256"/>
      <c r="AK81" s="424"/>
      <c r="AL81" s="390"/>
      <c r="AM81" s="390"/>
      <c r="CE81" s="319">
        <v>42795</v>
      </c>
      <c r="CF81" s="317">
        <v>63.51</v>
      </c>
      <c r="CG81" s="318">
        <v>1.88</v>
      </c>
      <c r="CH81" s="318">
        <v>2.08</v>
      </c>
      <c r="CI81" s="318">
        <v>16.399999999999999</v>
      </c>
      <c r="CJ81" s="318">
        <v>18.7</v>
      </c>
      <c r="CK81" s="318">
        <v>3.96</v>
      </c>
      <c r="CL81" s="441">
        <v>1.1063829787234043</v>
      </c>
      <c r="CM81" s="442">
        <v>63318</v>
      </c>
      <c r="CN81" s="223">
        <v>0</v>
      </c>
      <c r="CO81" s="319">
        <v>42795</v>
      </c>
      <c r="CP81" s="317">
        <v>62.950437529697311</v>
      </c>
      <c r="CQ81" s="318">
        <v>2.3930327858326166</v>
      </c>
      <c r="CR81" s="318">
        <v>2.2325066457768821</v>
      </c>
      <c r="CS81" s="318">
        <v>4.3</v>
      </c>
      <c r="CT81" s="318">
        <v>31</v>
      </c>
      <c r="CU81" s="308">
        <v>4.6255394316094982</v>
      </c>
      <c r="CV81" s="309">
        <v>0.93291937285352233</v>
      </c>
      <c r="CW81" s="310">
        <v>77869</v>
      </c>
      <c r="DI81" s="439"/>
      <c r="DJ81" s="440"/>
      <c r="DK81" s="296"/>
      <c r="DL81" s="296"/>
      <c r="DM81" s="296"/>
      <c r="DN81" s="296"/>
      <c r="DO81" s="296"/>
      <c r="DP81" s="297"/>
      <c r="DQ81" s="298"/>
    </row>
    <row r="82" spans="1:121" ht="27" customHeight="1" thickBot="1" x14ac:dyDescent="0.4">
      <c r="A82" s="410"/>
      <c r="B82" s="256"/>
      <c r="C82" s="256"/>
      <c r="D82" s="256"/>
      <c r="E82" s="256"/>
      <c r="F82" s="256"/>
      <c r="G82" s="390"/>
      <c r="H82" s="390"/>
      <c r="I82" s="390"/>
      <c r="J82" s="390"/>
      <c r="K82" s="410"/>
      <c r="L82" s="256"/>
      <c r="M82" s="256"/>
      <c r="N82" s="256"/>
      <c r="O82" s="256"/>
      <c r="P82" s="256"/>
      <c r="Q82" s="390"/>
      <c r="R82" s="390"/>
      <c r="S82" s="390"/>
      <c r="T82" s="390"/>
      <c r="U82" s="410"/>
      <c r="V82" s="256"/>
      <c r="W82" s="256"/>
      <c r="X82" s="256"/>
      <c r="Y82" s="256"/>
      <c r="Z82" s="256"/>
      <c r="AA82" s="390"/>
      <c r="AB82" s="424"/>
      <c r="AD82" s="390"/>
      <c r="AE82" s="350"/>
      <c r="AF82" s="256"/>
      <c r="AG82" s="256"/>
      <c r="AH82" s="256"/>
      <c r="AI82" s="256"/>
      <c r="AJ82" s="256"/>
      <c r="AK82" s="424"/>
      <c r="AL82" s="390"/>
      <c r="AM82" s="390"/>
      <c r="CE82" s="443" t="s">
        <v>17</v>
      </c>
      <c r="CF82" s="336">
        <v>63.256011381008328</v>
      </c>
      <c r="CG82" s="336">
        <v>2.2096695433590368</v>
      </c>
      <c r="CH82" s="336">
        <v>2.1553912097282764</v>
      </c>
      <c r="CI82" s="336">
        <v>16.949350358141519</v>
      </c>
      <c r="CJ82" s="336">
        <v>18.059918216417461</v>
      </c>
      <c r="CK82" s="336">
        <v>4.3650607530873131</v>
      </c>
      <c r="CL82" s="336">
        <v>0.97543599503650258</v>
      </c>
      <c r="CM82" s="444">
        <v>567844</v>
      </c>
      <c r="CN82" s="223">
        <v>0</v>
      </c>
      <c r="CO82" s="443" t="s">
        <v>17</v>
      </c>
      <c r="CP82" s="336">
        <v>62.76640985677588</v>
      </c>
      <c r="CQ82" s="336">
        <v>2.482359331660946</v>
      </c>
      <c r="CR82" s="336">
        <v>2.3826218188318324</v>
      </c>
      <c r="CS82" s="336">
        <v>5.1290902498906936</v>
      </c>
      <c r="CT82" s="336">
        <v>35.528000078899218</v>
      </c>
      <c r="CU82" s="336">
        <v>4.8649811504927785</v>
      </c>
      <c r="CV82" s="336">
        <v>0.95982148452199334</v>
      </c>
      <c r="CW82" s="444">
        <v>497891</v>
      </c>
      <c r="DI82" s="439"/>
      <c r="DJ82" s="440"/>
      <c r="DK82" s="296"/>
      <c r="DL82" s="296"/>
      <c r="DM82" s="296"/>
      <c r="DN82" s="296"/>
      <c r="DO82" s="296"/>
      <c r="DP82" s="297"/>
      <c r="DQ82" s="298"/>
    </row>
    <row r="83" spans="1:121" s="223" customFormat="1" ht="42" customHeight="1" x14ac:dyDescent="0.65">
      <c r="A83" s="445"/>
      <c r="B83" s="445"/>
      <c r="C83" s="445"/>
      <c r="D83" s="445"/>
      <c r="E83" s="445"/>
      <c r="F83" s="445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356"/>
      <c r="R83" s="445"/>
      <c r="S83" s="445"/>
      <c r="T83" s="445"/>
      <c r="U83" s="445"/>
      <c r="V83" s="445"/>
      <c r="W83" s="445"/>
      <c r="X83" s="445"/>
      <c r="Y83" s="445"/>
      <c r="Z83" s="445"/>
      <c r="AA83" s="446"/>
      <c r="AB83" s="445"/>
      <c r="AD83" s="445"/>
      <c r="AE83" s="445"/>
      <c r="AF83" s="445"/>
      <c r="AG83" s="445"/>
      <c r="AH83" s="445"/>
      <c r="AI83" s="445"/>
      <c r="AJ83" s="445"/>
      <c r="AK83" s="445"/>
      <c r="AL83" s="445"/>
      <c r="AM83" s="445"/>
      <c r="BI83" s="224"/>
      <c r="BK83" s="347"/>
      <c r="BU83" s="347"/>
      <c r="CE83" s="447"/>
      <c r="CF83" s="357"/>
      <c r="CG83" s="357"/>
      <c r="CH83" s="357"/>
      <c r="CI83" s="357"/>
      <c r="CJ83" s="357"/>
      <c r="CK83" s="357"/>
      <c r="CL83" s="357"/>
      <c r="CM83" s="803" t="s">
        <v>30</v>
      </c>
      <c r="CN83" s="803"/>
      <c r="CO83" s="803"/>
      <c r="CP83" s="357"/>
      <c r="CQ83" s="357"/>
      <c r="CR83" s="357"/>
      <c r="CS83" s="357"/>
      <c r="CT83" s="357"/>
      <c r="CU83" s="357"/>
      <c r="CV83" s="357"/>
      <c r="CW83" s="448"/>
      <c r="CY83" s="347"/>
      <c r="DI83" s="449"/>
      <c r="DJ83" s="450"/>
      <c r="DK83" s="308"/>
      <c r="DL83" s="308"/>
      <c r="DM83" s="308"/>
      <c r="DN83" s="308"/>
      <c r="DO83" s="308"/>
      <c r="DP83" s="309"/>
      <c r="DQ83" s="310"/>
    </row>
    <row r="84" spans="1:121" ht="27" customHeight="1" x14ac:dyDescent="0.35">
      <c r="A84" s="350"/>
      <c r="B84" s="256"/>
      <c r="C84" s="256"/>
      <c r="D84" s="256"/>
      <c r="E84" s="256"/>
      <c r="F84" s="256"/>
      <c r="G84" s="390"/>
      <c r="H84" s="390"/>
      <c r="I84" s="390"/>
      <c r="J84" s="390"/>
      <c r="K84" s="350"/>
      <c r="L84" s="256"/>
      <c r="M84" s="256"/>
      <c r="N84" s="256"/>
      <c r="O84" s="256"/>
      <c r="P84" s="256"/>
      <c r="Q84" s="351"/>
      <c r="R84" s="390"/>
      <c r="S84" s="390"/>
      <c r="T84" s="390"/>
      <c r="U84" s="350"/>
      <c r="V84" s="256"/>
      <c r="W84" s="256"/>
      <c r="X84" s="256"/>
      <c r="Y84" s="256"/>
      <c r="Z84" s="256"/>
      <c r="AA84" s="413"/>
      <c r="AB84" s="390"/>
      <c r="AD84" s="390"/>
      <c r="AE84" s="350"/>
      <c r="AF84" s="256"/>
      <c r="AG84" s="256"/>
      <c r="AH84" s="256"/>
      <c r="AI84" s="451"/>
      <c r="AJ84" s="451"/>
      <c r="AK84" s="390"/>
      <c r="AL84" s="390"/>
      <c r="AM84" s="390"/>
      <c r="CE84" s="452"/>
      <c r="CF84" s="453"/>
      <c r="CG84" s="453"/>
      <c r="CH84" s="453"/>
      <c r="CI84" s="453"/>
      <c r="CJ84" s="453"/>
      <c r="CK84" s="453"/>
      <c r="CL84" s="453"/>
      <c r="CM84" s="453"/>
      <c r="CN84" s="351"/>
      <c r="CO84" s="452"/>
      <c r="CP84" s="453"/>
      <c r="CQ84" s="453"/>
      <c r="CR84" s="453"/>
      <c r="CS84" s="453"/>
      <c r="CT84" s="453"/>
      <c r="CU84" s="453"/>
      <c r="CV84" s="453"/>
      <c r="CW84" s="453"/>
      <c r="DI84" s="439"/>
      <c r="DJ84" s="440"/>
      <c r="DK84" s="296"/>
      <c r="DL84" s="296"/>
      <c r="DM84" s="296"/>
      <c r="DN84" s="296"/>
      <c r="DO84" s="296"/>
      <c r="DP84" s="297"/>
      <c r="DQ84" s="298"/>
    </row>
    <row r="85" spans="1:121" ht="27" customHeight="1" thickBot="1" x14ac:dyDescent="0.4">
      <c r="A85" s="454"/>
      <c r="B85" s="455"/>
      <c r="C85" s="455"/>
      <c r="D85" s="455"/>
      <c r="E85" s="455"/>
      <c r="F85" s="455"/>
      <c r="G85" s="390"/>
      <c r="H85" s="390"/>
      <c r="I85" s="390"/>
      <c r="J85" s="390"/>
      <c r="K85" s="454"/>
      <c r="L85" s="455"/>
      <c r="M85" s="455"/>
      <c r="N85" s="455"/>
      <c r="O85" s="455"/>
      <c r="P85" s="455"/>
      <c r="Q85" s="351"/>
      <c r="R85" s="390"/>
      <c r="S85" s="390"/>
      <c r="T85" s="390"/>
      <c r="U85" s="454"/>
      <c r="V85" s="455"/>
      <c r="W85" s="455"/>
      <c r="X85" s="455"/>
      <c r="Y85" s="455"/>
      <c r="Z85" s="455"/>
      <c r="AA85" s="413"/>
      <c r="AB85" s="390"/>
      <c r="AD85" s="390"/>
      <c r="AE85" s="390"/>
      <c r="AF85" s="390"/>
      <c r="AG85" s="390"/>
      <c r="AH85" s="390"/>
      <c r="AI85" s="390"/>
      <c r="AJ85" s="390"/>
      <c r="AK85" s="390"/>
      <c r="AL85" s="390"/>
      <c r="AM85" s="390"/>
      <c r="CE85" s="452"/>
      <c r="CF85" s="453"/>
      <c r="CG85" s="453"/>
      <c r="CH85" s="453"/>
      <c r="CI85" s="453"/>
      <c r="CJ85" s="453"/>
      <c r="CK85" s="453"/>
      <c r="CL85" s="453"/>
      <c r="CM85" s="453"/>
      <c r="CN85" s="351"/>
      <c r="CO85" s="452"/>
      <c r="CP85" s="453"/>
      <c r="CQ85" s="453"/>
      <c r="CR85" s="453"/>
      <c r="CS85" s="453"/>
      <c r="CT85" s="453"/>
      <c r="CU85" s="453"/>
      <c r="CV85" s="453"/>
      <c r="CW85" s="453"/>
      <c r="CY85" s="456"/>
      <c r="CZ85" s="344"/>
      <c r="DA85" s="344"/>
      <c r="DB85" s="344"/>
      <c r="DC85" s="344"/>
      <c r="DD85" s="344"/>
      <c r="DE85" s="344"/>
      <c r="DF85" s="344"/>
      <c r="DG85" s="344"/>
      <c r="DI85" s="457"/>
      <c r="DJ85" s="458"/>
      <c r="DK85" s="313"/>
      <c r="DL85" s="313"/>
      <c r="DM85" s="313"/>
      <c r="DN85" s="313"/>
      <c r="DO85" s="313"/>
      <c r="DP85" s="459"/>
      <c r="DQ85" s="298"/>
    </row>
    <row r="86" spans="1:121" ht="27" customHeight="1" thickBot="1" x14ac:dyDescent="0.4">
      <c r="A86" s="390"/>
      <c r="B86" s="390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51"/>
      <c r="R86" s="390"/>
      <c r="S86" s="390"/>
      <c r="T86" s="390"/>
      <c r="U86" s="390"/>
      <c r="V86" s="390"/>
      <c r="W86" s="390"/>
      <c r="X86" s="390"/>
      <c r="Y86" s="390"/>
      <c r="Z86" s="390"/>
      <c r="AA86" s="413"/>
      <c r="AB86" s="390"/>
      <c r="AD86" s="390"/>
      <c r="AE86" s="390"/>
      <c r="AF86" s="390"/>
      <c r="AG86" s="390"/>
      <c r="AH86" s="390"/>
      <c r="AI86" s="390"/>
      <c r="AJ86" s="390"/>
      <c r="AK86" s="390"/>
      <c r="AL86" s="390"/>
      <c r="AM86" s="390"/>
      <c r="CE86" s="452"/>
      <c r="CF86" s="453"/>
      <c r="CG86" s="453"/>
      <c r="CH86" s="453"/>
      <c r="CI86" s="453"/>
      <c r="CJ86" s="453"/>
      <c r="CK86" s="453"/>
      <c r="CL86" s="453"/>
      <c r="CM86" s="453"/>
      <c r="CN86" s="351"/>
      <c r="CO86" s="452"/>
      <c r="CP86" s="453"/>
      <c r="CQ86" s="453"/>
      <c r="CR86" s="453"/>
      <c r="CS86" s="453"/>
      <c r="CT86" s="453"/>
      <c r="CU86" s="453"/>
      <c r="CV86" s="453"/>
      <c r="CW86" s="453"/>
      <c r="CY86" s="388"/>
      <c r="CZ86" s="256"/>
      <c r="DA86" s="256"/>
      <c r="DB86" s="256"/>
      <c r="DC86" s="256"/>
      <c r="DD86" s="256"/>
      <c r="DE86" s="256"/>
      <c r="DF86" s="256"/>
      <c r="DG86" s="256"/>
      <c r="DI86" s="460"/>
      <c r="DJ86" s="321"/>
      <c r="DK86" s="322"/>
      <c r="DL86" s="322"/>
      <c r="DM86" s="322"/>
      <c r="DN86" s="322"/>
      <c r="DO86" s="322"/>
      <c r="DP86" s="323"/>
      <c r="DQ86" s="324"/>
    </row>
    <row r="87" spans="1:121" ht="27" customHeight="1" x14ac:dyDescent="0.35">
      <c r="A87" s="390"/>
      <c r="B87" s="390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51"/>
      <c r="R87" s="390"/>
      <c r="S87" s="390"/>
      <c r="T87" s="390"/>
      <c r="U87" s="390"/>
      <c r="V87" s="390"/>
      <c r="W87" s="390"/>
      <c r="X87" s="390"/>
      <c r="Y87" s="390"/>
      <c r="Z87" s="390"/>
      <c r="AA87" s="413"/>
      <c r="AB87" s="390"/>
      <c r="AD87" s="390"/>
      <c r="AE87" s="390"/>
      <c r="AF87" s="390"/>
      <c r="AG87" s="390"/>
      <c r="AH87" s="390"/>
      <c r="AI87" s="390"/>
      <c r="AJ87" s="390"/>
      <c r="AK87" s="390"/>
      <c r="AL87" s="390"/>
      <c r="AM87" s="390"/>
      <c r="CE87" s="392"/>
      <c r="CF87" s="461"/>
      <c r="CG87" s="461"/>
      <c r="CH87" s="461"/>
      <c r="CI87" s="461"/>
      <c r="CJ87" s="461"/>
      <c r="CK87" s="461"/>
      <c r="CL87" s="461"/>
      <c r="CM87" s="462"/>
      <c r="CN87" s="351"/>
      <c r="CO87" s="392"/>
      <c r="CP87" s="461"/>
      <c r="CQ87" s="461"/>
      <c r="CR87" s="461"/>
      <c r="CS87" s="461"/>
      <c r="CT87" s="461"/>
      <c r="CU87" s="461"/>
      <c r="CV87" s="461"/>
      <c r="CW87" s="462"/>
      <c r="CY87" s="463"/>
      <c r="CZ87" s="453"/>
      <c r="DA87" s="453"/>
      <c r="DB87" s="453"/>
      <c r="DC87" s="453"/>
      <c r="DD87" s="453"/>
      <c r="DE87" s="453"/>
      <c r="DF87" s="453"/>
      <c r="DG87" s="464"/>
    </row>
    <row r="88" spans="1:121" ht="27" customHeight="1" x14ac:dyDescent="0.35">
      <c r="A88" s="804"/>
      <c r="B88" s="804"/>
      <c r="C88" s="804"/>
      <c r="D88" s="804"/>
      <c r="E88" s="804"/>
      <c r="F88" s="804"/>
      <c r="G88" s="390"/>
      <c r="H88" s="362"/>
      <c r="I88" s="362"/>
      <c r="J88" s="410"/>
      <c r="K88" s="804"/>
      <c r="L88" s="804"/>
      <c r="M88" s="804"/>
      <c r="N88" s="804"/>
      <c r="O88" s="804"/>
      <c r="P88" s="804"/>
      <c r="Q88" s="351"/>
      <c r="R88" s="390"/>
      <c r="S88" s="390"/>
      <c r="T88" s="390"/>
      <c r="U88" s="390"/>
      <c r="V88" s="390"/>
      <c r="W88" s="390"/>
      <c r="X88" s="390"/>
      <c r="Y88" s="390"/>
      <c r="Z88" s="390"/>
      <c r="AA88" s="413"/>
      <c r="AB88" s="390"/>
      <c r="AD88" s="390"/>
      <c r="AE88" s="390"/>
      <c r="AF88" s="390"/>
      <c r="AG88" s="390"/>
      <c r="AH88" s="390"/>
      <c r="AI88" s="390"/>
      <c r="AJ88" s="390"/>
      <c r="AK88" s="390"/>
      <c r="AL88" s="390"/>
      <c r="AM88" s="390"/>
      <c r="CE88" s="423"/>
      <c r="CF88" s="231"/>
      <c r="CG88" s="231"/>
      <c r="CH88" s="395"/>
      <c r="CI88" s="231"/>
      <c r="CJ88" s="231"/>
      <c r="CK88" s="397"/>
      <c r="CL88" s="397"/>
      <c r="CM88" s="397"/>
      <c r="CO88" s="423"/>
      <c r="CP88" s="231"/>
      <c r="CQ88" s="231"/>
      <c r="CR88" s="395"/>
      <c r="CS88" s="231"/>
      <c r="CT88" s="231"/>
      <c r="CU88" s="397"/>
      <c r="CV88" s="397"/>
      <c r="CW88" s="397"/>
      <c r="CY88" s="423"/>
      <c r="CZ88" s="231"/>
      <c r="DA88" s="231"/>
      <c r="DB88" s="395"/>
      <c r="DC88" s="231"/>
      <c r="DD88" s="231"/>
      <c r="DE88" s="397"/>
      <c r="DF88" s="397"/>
      <c r="DG88" s="397"/>
    </row>
    <row r="89" spans="1:121" ht="27" customHeight="1" thickBot="1" x14ac:dyDescent="0.4">
      <c r="A89" s="410"/>
      <c r="B89" s="412"/>
      <c r="C89" s="412"/>
      <c r="D89" s="410"/>
      <c r="E89" s="411"/>
      <c r="F89" s="351"/>
      <c r="G89" s="390"/>
      <c r="H89" s="390"/>
      <c r="I89" s="390"/>
      <c r="J89" s="390"/>
      <c r="K89" s="410"/>
      <c r="L89" s="412"/>
      <c r="M89" s="412"/>
      <c r="N89" s="410"/>
      <c r="O89" s="411"/>
      <c r="P89" s="351"/>
      <c r="Q89" s="390"/>
      <c r="R89" s="390"/>
      <c r="S89" s="390"/>
      <c r="T89" s="390"/>
      <c r="U89" s="390"/>
      <c r="V89" s="390"/>
      <c r="W89" s="390"/>
      <c r="X89" s="390"/>
      <c r="Y89" s="390"/>
      <c r="Z89" s="390"/>
      <c r="AA89" s="390"/>
      <c r="AB89" s="390"/>
      <c r="AD89" s="390"/>
      <c r="AE89" s="390"/>
      <c r="AF89" s="390"/>
      <c r="AG89" s="390"/>
      <c r="AH89" s="390"/>
      <c r="AI89" s="390"/>
      <c r="AJ89" s="390"/>
      <c r="AK89" s="390"/>
      <c r="AL89" s="390"/>
      <c r="AM89" s="390"/>
      <c r="BK89" s="388"/>
      <c r="BL89" s="256"/>
      <c r="BM89" s="256"/>
      <c r="BN89" s="256"/>
      <c r="BO89" s="256"/>
      <c r="BP89" s="256"/>
      <c r="BQ89" s="256"/>
      <c r="BR89" s="256"/>
      <c r="BS89" s="256"/>
      <c r="CE89" s="400"/>
      <c r="CF89" s="214"/>
      <c r="CG89" s="214"/>
      <c r="CH89" s="214"/>
      <c r="CI89" s="214"/>
      <c r="CJ89" s="214"/>
      <c r="CK89" s="214"/>
      <c r="CL89" s="214"/>
      <c r="CM89" s="214"/>
      <c r="CO89" s="400"/>
      <c r="CP89" s="214"/>
      <c r="CQ89" s="214"/>
      <c r="CR89" s="214"/>
      <c r="CS89" s="214"/>
      <c r="CT89" s="214"/>
      <c r="CU89" s="214"/>
      <c r="CV89" s="214"/>
      <c r="CW89" s="214"/>
      <c r="CY89" s="400"/>
      <c r="CZ89" s="214"/>
      <c r="DA89" s="214"/>
      <c r="DB89" s="214"/>
      <c r="DC89" s="214"/>
      <c r="DD89" s="214"/>
      <c r="DE89" s="214"/>
      <c r="DF89" s="214"/>
      <c r="DG89" s="214"/>
    </row>
    <row r="90" spans="1:121" ht="27" customHeight="1" thickBot="1" x14ac:dyDescent="0.4">
      <c r="A90" s="351"/>
      <c r="B90" s="351"/>
      <c r="C90" s="351"/>
      <c r="D90" s="351"/>
      <c r="E90" s="351"/>
      <c r="F90" s="351"/>
      <c r="G90" s="390"/>
      <c r="H90" s="390"/>
      <c r="I90" s="390"/>
      <c r="J90" s="390"/>
      <c r="K90" s="805"/>
      <c r="L90" s="805"/>
      <c r="M90" s="805"/>
      <c r="N90" s="805"/>
      <c r="O90" s="805"/>
      <c r="P90" s="805"/>
      <c r="Q90" s="390"/>
      <c r="R90" s="390"/>
      <c r="S90" s="390"/>
      <c r="T90" s="390"/>
      <c r="U90" s="390"/>
      <c r="V90" s="390"/>
      <c r="W90" s="390"/>
      <c r="X90" s="390"/>
      <c r="Y90" s="390"/>
      <c r="Z90" s="390"/>
      <c r="AA90" s="390"/>
      <c r="AB90" s="390"/>
      <c r="AD90" s="390"/>
      <c r="AE90" s="390"/>
      <c r="AF90" s="390"/>
      <c r="AG90" s="390"/>
      <c r="AH90" s="390"/>
      <c r="AI90" s="390"/>
      <c r="AJ90" s="390"/>
      <c r="AK90" s="390"/>
      <c r="AL90" s="390"/>
      <c r="AM90" s="390"/>
      <c r="BK90" s="391"/>
      <c r="BL90" s="344"/>
      <c r="BM90" s="344"/>
      <c r="BN90" s="344"/>
      <c r="BO90" s="344"/>
      <c r="BP90" s="344"/>
      <c r="BQ90" s="344"/>
      <c r="BR90" s="344"/>
      <c r="BS90" s="360"/>
      <c r="CE90" s="399"/>
      <c r="CF90" s="232"/>
      <c r="CG90" s="233"/>
      <c r="CH90" s="233"/>
      <c r="CI90" s="233"/>
      <c r="CJ90" s="237"/>
      <c r="CK90" s="233"/>
      <c r="CL90" s="233"/>
      <c r="CM90" s="235"/>
      <c r="CO90" s="399"/>
      <c r="CP90" s="232"/>
      <c r="CQ90" s="233"/>
      <c r="CR90" s="233"/>
      <c r="CS90" s="233"/>
      <c r="CT90" s="237"/>
      <c r="CU90" s="233"/>
      <c r="CV90" s="233"/>
      <c r="CW90" s="426"/>
      <c r="CY90" s="399"/>
      <c r="CZ90" s="232"/>
      <c r="DA90" s="233"/>
      <c r="DB90" s="233"/>
      <c r="DC90" s="233"/>
      <c r="DD90" s="237"/>
      <c r="DE90" s="233"/>
      <c r="DF90" s="233"/>
      <c r="DG90" s="426"/>
    </row>
    <row r="91" spans="1:121" ht="27" customHeight="1" thickBot="1" x14ac:dyDescent="0.4">
      <c r="A91" s="362"/>
      <c r="B91" s="362"/>
      <c r="C91" s="362"/>
      <c r="D91" s="362"/>
      <c r="E91" s="362"/>
      <c r="F91" s="362"/>
      <c r="G91" s="390"/>
      <c r="H91" s="390"/>
      <c r="I91" s="390"/>
      <c r="J91" s="390"/>
      <c r="K91" s="362"/>
      <c r="L91" s="362"/>
      <c r="M91" s="362"/>
      <c r="N91" s="362"/>
      <c r="O91" s="362"/>
      <c r="P91" s="362"/>
      <c r="Q91" s="390"/>
      <c r="R91" s="390"/>
      <c r="S91" s="390"/>
      <c r="T91" s="390"/>
      <c r="U91" s="390"/>
      <c r="V91" s="390"/>
      <c r="W91" s="390"/>
      <c r="X91" s="390"/>
      <c r="Y91" s="390"/>
      <c r="Z91" s="390"/>
      <c r="AA91" s="390"/>
      <c r="AB91" s="390"/>
      <c r="AD91" s="390"/>
      <c r="AE91" s="390"/>
      <c r="AF91" s="390"/>
      <c r="AG91" s="390"/>
      <c r="AH91" s="390"/>
      <c r="AI91" s="390"/>
      <c r="AJ91" s="390"/>
      <c r="AK91" s="390"/>
      <c r="AL91" s="390"/>
      <c r="AM91" s="390"/>
      <c r="BK91" s="423"/>
      <c r="BL91" s="394"/>
      <c r="BM91" s="394"/>
      <c r="BN91" s="395"/>
      <c r="BO91" s="396"/>
      <c r="BP91" s="214"/>
      <c r="BQ91" s="397"/>
      <c r="BR91" s="397"/>
      <c r="BS91" s="397"/>
      <c r="CE91" s="465"/>
      <c r="CF91" s="466"/>
      <c r="CG91" s="254"/>
      <c r="CH91" s="254"/>
      <c r="CI91" s="254"/>
      <c r="CJ91" s="254"/>
      <c r="CK91" s="254"/>
      <c r="CL91" s="254"/>
      <c r="CM91" s="428"/>
      <c r="CO91" s="465"/>
      <c r="CP91" s="466"/>
      <c r="CQ91" s="254"/>
      <c r="CR91" s="254"/>
      <c r="CS91" s="254"/>
      <c r="CT91" s="254"/>
      <c r="CU91" s="254"/>
      <c r="CV91" s="254"/>
      <c r="CW91" s="428"/>
      <c r="CY91" s="465"/>
      <c r="CZ91" s="466"/>
      <c r="DA91" s="254"/>
      <c r="DB91" s="254"/>
      <c r="DC91" s="254"/>
      <c r="DD91" s="254"/>
      <c r="DE91" s="254"/>
      <c r="DF91" s="254"/>
      <c r="DG91" s="428"/>
    </row>
    <row r="92" spans="1:121" ht="27" customHeight="1" thickBot="1" x14ac:dyDescent="0.4">
      <c r="A92" s="414"/>
      <c r="B92" s="414"/>
      <c r="C92" s="414"/>
      <c r="D92" s="414"/>
      <c r="E92" s="414"/>
      <c r="F92" s="414"/>
      <c r="G92" s="390"/>
      <c r="H92" s="390"/>
      <c r="I92" s="390"/>
      <c r="J92" s="390"/>
      <c r="K92" s="414"/>
      <c r="L92" s="416"/>
      <c r="M92" s="416"/>
      <c r="N92" s="416"/>
      <c r="O92" s="416"/>
      <c r="P92" s="416"/>
      <c r="Q92" s="390"/>
      <c r="R92" s="390"/>
      <c r="S92" s="390"/>
      <c r="T92" s="390"/>
      <c r="U92" s="390"/>
      <c r="V92" s="390"/>
      <c r="W92" s="390"/>
      <c r="X92" s="390"/>
      <c r="Y92" s="390"/>
      <c r="Z92" s="390"/>
      <c r="AA92" s="390"/>
      <c r="AB92" s="390"/>
      <c r="AD92" s="390"/>
      <c r="AE92" s="390"/>
      <c r="AF92" s="390"/>
      <c r="AG92" s="390"/>
      <c r="AH92" s="390"/>
      <c r="AI92" s="390"/>
      <c r="AJ92" s="390"/>
      <c r="AK92" s="390"/>
      <c r="AL92" s="390"/>
      <c r="AM92" s="390"/>
      <c r="BK92" s="400"/>
      <c r="BL92" s="214"/>
      <c r="BM92" s="214"/>
      <c r="BN92" s="214"/>
      <c r="BO92" s="214"/>
      <c r="BP92" s="214"/>
      <c r="BQ92" s="214"/>
      <c r="BR92" s="214"/>
      <c r="BS92" s="214"/>
      <c r="CE92" s="429"/>
      <c r="CF92" s="430"/>
      <c r="CG92" s="431"/>
      <c r="CH92" s="431"/>
      <c r="CI92" s="431"/>
      <c r="CJ92" s="431"/>
      <c r="CK92" s="431"/>
      <c r="CL92" s="467"/>
      <c r="CM92" s="433"/>
      <c r="CO92" s="429"/>
      <c r="CP92" s="430"/>
      <c r="CQ92" s="431"/>
      <c r="CR92" s="431"/>
      <c r="CS92" s="431"/>
      <c r="CT92" s="431"/>
      <c r="CU92" s="431"/>
      <c r="CV92" s="432"/>
      <c r="CW92" s="433"/>
      <c r="CY92" s="429"/>
      <c r="CZ92" s="430"/>
      <c r="DA92" s="431"/>
      <c r="DB92" s="431"/>
      <c r="DC92" s="431"/>
      <c r="DD92" s="431"/>
      <c r="DE92" s="431"/>
      <c r="DF92" s="432"/>
      <c r="DG92" s="433"/>
    </row>
    <row r="93" spans="1:121" ht="27" customHeight="1" thickBot="1" x14ac:dyDescent="0.4">
      <c r="A93" s="418"/>
      <c r="B93" s="419"/>
      <c r="C93" s="419"/>
      <c r="D93" s="419"/>
      <c r="E93" s="419"/>
      <c r="F93" s="419"/>
      <c r="G93" s="390"/>
      <c r="H93" s="390"/>
      <c r="I93" s="390"/>
      <c r="J93" s="390"/>
      <c r="K93" s="418"/>
      <c r="L93" s="419"/>
      <c r="M93" s="419"/>
      <c r="N93" s="419"/>
      <c r="O93" s="419"/>
      <c r="P93" s="419"/>
      <c r="Q93" s="390"/>
      <c r="R93" s="390"/>
      <c r="S93" s="390"/>
      <c r="T93" s="390"/>
      <c r="U93" s="390"/>
      <c r="V93" s="390"/>
      <c r="W93" s="390"/>
      <c r="X93" s="390"/>
      <c r="Y93" s="390"/>
      <c r="Z93" s="390"/>
      <c r="AA93" s="390"/>
      <c r="AB93" s="390"/>
      <c r="AD93" s="390"/>
      <c r="AE93" s="390"/>
      <c r="AF93" s="390"/>
      <c r="AG93" s="390"/>
      <c r="AH93" s="390"/>
      <c r="AI93" s="390"/>
      <c r="AJ93" s="390"/>
      <c r="AK93" s="390"/>
      <c r="AL93" s="390"/>
      <c r="AM93" s="390"/>
      <c r="BK93" s="468"/>
      <c r="BL93" s="232"/>
      <c r="BM93" s="233"/>
      <c r="BN93" s="233"/>
      <c r="BO93" s="233"/>
      <c r="BP93" s="233"/>
      <c r="BQ93" s="236"/>
      <c r="BR93" s="233"/>
      <c r="BS93" s="426"/>
      <c r="CE93" s="434"/>
      <c r="CF93" s="435"/>
      <c r="CG93" s="436"/>
      <c r="CH93" s="436"/>
      <c r="CI93" s="436"/>
      <c r="CJ93" s="436"/>
      <c r="CK93" s="436"/>
      <c r="CL93" s="469"/>
      <c r="CM93" s="470"/>
      <c r="CO93" s="434"/>
      <c r="CP93" s="435"/>
      <c r="CQ93" s="436"/>
      <c r="CR93" s="436"/>
      <c r="CS93" s="436"/>
      <c r="CT93" s="436"/>
      <c r="CU93" s="436"/>
      <c r="CV93" s="437"/>
      <c r="CW93" s="438"/>
      <c r="CY93" s="434"/>
      <c r="CZ93" s="435"/>
      <c r="DA93" s="436"/>
      <c r="DB93" s="436"/>
      <c r="DC93" s="436"/>
      <c r="DD93" s="436"/>
      <c r="DE93" s="436"/>
      <c r="DF93" s="437"/>
      <c r="DG93" s="438"/>
    </row>
    <row r="94" spans="1:121" ht="27" customHeight="1" thickBot="1" x14ac:dyDescent="0.4">
      <c r="A94" s="350"/>
      <c r="B94" s="256"/>
      <c r="C94" s="256"/>
      <c r="D94" s="256"/>
      <c r="E94" s="256"/>
      <c r="F94" s="256"/>
      <c r="G94" s="390"/>
      <c r="H94" s="390"/>
      <c r="I94" s="390"/>
      <c r="J94" s="390"/>
      <c r="K94" s="350"/>
      <c r="L94" s="256"/>
      <c r="M94" s="256"/>
      <c r="N94" s="256"/>
      <c r="O94" s="256"/>
      <c r="P94" s="256"/>
      <c r="Q94" s="390"/>
      <c r="R94" s="390"/>
      <c r="S94" s="390"/>
      <c r="T94" s="390"/>
      <c r="U94" s="390"/>
      <c r="V94" s="390"/>
      <c r="W94" s="390"/>
      <c r="X94" s="390"/>
      <c r="Y94" s="390"/>
      <c r="Z94" s="390"/>
      <c r="AA94" s="390"/>
      <c r="AB94" s="390"/>
      <c r="AD94" s="390"/>
      <c r="AE94" s="390"/>
      <c r="AF94" s="390"/>
      <c r="AG94" s="390"/>
      <c r="AH94" s="390"/>
      <c r="AI94" s="390"/>
      <c r="AJ94" s="390"/>
      <c r="AK94" s="390"/>
      <c r="AL94" s="390"/>
      <c r="AM94" s="390"/>
      <c r="BK94" s="403"/>
      <c r="BL94" s="471"/>
      <c r="BM94" s="322"/>
      <c r="BN94" s="322"/>
      <c r="BO94" s="322"/>
      <c r="BP94" s="322"/>
      <c r="BQ94" s="322"/>
      <c r="BR94" s="472"/>
      <c r="BS94" s="473"/>
      <c r="CE94" s="439"/>
      <c r="CF94" s="440"/>
      <c r="CG94" s="296"/>
      <c r="CH94" s="296"/>
      <c r="CI94" s="296"/>
      <c r="CJ94" s="296"/>
      <c r="CK94" s="296"/>
      <c r="CL94" s="474"/>
      <c r="CM94" s="475"/>
      <c r="CO94" s="439"/>
      <c r="CP94" s="440"/>
      <c r="CQ94" s="296"/>
      <c r="CR94" s="296"/>
      <c r="CS94" s="296"/>
      <c r="CT94" s="296"/>
      <c r="CU94" s="296"/>
      <c r="CV94" s="297"/>
      <c r="CW94" s="298"/>
      <c r="CY94" s="439"/>
      <c r="CZ94" s="440"/>
      <c r="DA94" s="296"/>
      <c r="DB94" s="476"/>
      <c r="DC94" s="296"/>
      <c r="DD94" s="296"/>
      <c r="DE94" s="296"/>
      <c r="DF94" s="297"/>
      <c r="DG94" s="298"/>
    </row>
    <row r="95" spans="1:121" ht="27" customHeight="1" thickBot="1" x14ac:dyDescent="0.4">
      <c r="A95" s="350"/>
      <c r="B95" s="256"/>
      <c r="C95" s="256"/>
      <c r="D95" s="256"/>
      <c r="E95" s="256"/>
      <c r="F95" s="256"/>
      <c r="G95" s="390"/>
      <c r="H95" s="390"/>
      <c r="I95" s="390"/>
      <c r="J95" s="390"/>
      <c r="K95" s="350"/>
      <c r="L95" s="256"/>
      <c r="M95" s="256"/>
      <c r="N95" s="256"/>
      <c r="O95" s="256"/>
      <c r="P95" s="256"/>
      <c r="Q95" s="390"/>
      <c r="R95" s="390"/>
      <c r="S95" s="390"/>
      <c r="T95" s="390"/>
      <c r="U95" s="390"/>
      <c r="V95" s="390"/>
      <c r="W95" s="390"/>
      <c r="X95" s="390"/>
      <c r="Y95" s="390"/>
      <c r="Z95" s="390"/>
      <c r="AA95" s="390"/>
      <c r="AB95" s="390"/>
      <c r="AD95" s="390"/>
      <c r="AE95" s="390"/>
      <c r="AF95" s="390"/>
      <c r="AG95" s="390"/>
      <c r="AH95" s="390"/>
      <c r="AI95" s="390"/>
      <c r="AJ95" s="390"/>
      <c r="AK95" s="390"/>
      <c r="AL95" s="390"/>
      <c r="AM95" s="390"/>
      <c r="BK95" s="429"/>
      <c r="BL95" s="430"/>
      <c r="BM95" s="431"/>
      <c r="BN95" s="431"/>
      <c r="BO95" s="431"/>
      <c r="BP95" s="431"/>
      <c r="BQ95" s="431"/>
      <c r="BR95" s="432"/>
      <c r="BS95" s="433"/>
      <c r="CE95" s="439"/>
      <c r="CF95" s="440"/>
      <c r="CG95" s="296"/>
      <c r="CH95" s="296"/>
      <c r="CI95" s="296"/>
      <c r="CJ95" s="296"/>
      <c r="CK95" s="296"/>
      <c r="CL95" s="474"/>
      <c r="CM95" s="475"/>
      <c r="CN95" s="299"/>
      <c r="CO95" s="439"/>
      <c r="CP95" s="440"/>
      <c r="CQ95" s="296"/>
      <c r="CR95" s="296"/>
      <c r="CS95" s="296"/>
      <c r="CT95" s="296"/>
      <c r="CU95" s="296"/>
      <c r="CV95" s="297"/>
      <c r="CW95" s="298"/>
      <c r="CY95" s="439"/>
      <c r="CZ95" s="440"/>
      <c r="DA95" s="296"/>
      <c r="DB95" s="296"/>
      <c r="DC95" s="296"/>
      <c r="DD95" s="296"/>
      <c r="DE95" s="296"/>
      <c r="DF95" s="297"/>
      <c r="DG95" s="298"/>
    </row>
    <row r="96" spans="1:121" ht="27" customHeight="1" x14ac:dyDescent="0.35">
      <c r="A96" s="350"/>
      <c r="B96" s="256"/>
      <c r="C96" s="256"/>
      <c r="D96" s="256"/>
      <c r="E96" s="256"/>
      <c r="F96" s="256"/>
      <c r="G96" s="390"/>
      <c r="H96" s="390"/>
      <c r="I96" s="390"/>
      <c r="J96" s="390"/>
      <c r="K96" s="350"/>
      <c r="L96" s="256"/>
      <c r="M96" s="256"/>
      <c r="N96" s="256"/>
      <c r="O96" s="256"/>
      <c r="P96" s="256"/>
      <c r="Q96" s="390"/>
      <c r="R96" s="390"/>
      <c r="S96" s="390"/>
      <c r="T96" s="390"/>
      <c r="U96" s="390"/>
      <c r="V96" s="390"/>
      <c r="W96" s="390"/>
      <c r="X96" s="390"/>
      <c r="Y96" s="390"/>
      <c r="Z96" s="390"/>
      <c r="AA96" s="390"/>
      <c r="AB96" s="390"/>
      <c r="AD96" s="390"/>
      <c r="AE96" s="390"/>
      <c r="AF96" s="390"/>
      <c r="AG96" s="390"/>
      <c r="AH96" s="390"/>
      <c r="AI96" s="390"/>
      <c r="AJ96" s="390"/>
      <c r="AK96" s="390"/>
      <c r="AL96" s="390"/>
      <c r="AM96" s="390"/>
      <c r="BK96" s="477"/>
      <c r="BL96" s="478"/>
      <c r="BM96" s="436"/>
      <c r="BN96" s="436"/>
      <c r="BO96" s="436"/>
      <c r="BP96" s="436"/>
      <c r="BQ96" s="436"/>
      <c r="BR96" s="437"/>
      <c r="BS96" s="438"/>
      <c r="CE96" s="439"/>
      <c r="CF96" s="440"/>
      <c r="CG96" s="296"/>
      <c r="CH96" s="296"/>
      <c r="CI96" s="296"/>
      <c r="CJ96" s="296"/>
      <c r="CK96" s="296"/>
      <c r="CL96" s="474"/>
      <c r="CM96" s="475"/>
      <c r="CN96" s="299"/>
      <c r="CO96" s="439"/>
      <c r="CP96" s="440"/>
      <c r="CQ96" s="296"/>
      <c r="CR96" s="296"/>
      <c r="CS96" s="296"/>
      <c r="CT96" s="296"/>
      <c r="CU96" s="296"/>
      <c r="CV96" s="297"/>
      <c r="CW96" s="298"/>
      <c r="CY96" s="439"/>
      <c r="CZ96" s="440"/>
      <c r="DA96" s="296"/>
      <c r="DB96" s="296"/>
      <c r="DC96" s="296"/>
      <c r="DD96" s="296"/>
      <c r="DE96" s="296"/>
      <c r="DF96" s="297"/>
      <c r="DG96" s="298"/>
    </row>
    <row r="97" spans="1:111" s="215" customFormat="1" ht="27" customHeight="1" x14ac:dyDescent="0.35">
      <c r="A97" s="350"/>
      <c r="B97" s="256"/>
      <c r="C97" s="256"/>
      <c r="D97" s="256"/>
      <c r="E97" s="256"/>
      <c r="F97" s="256"/>
      <c r="G97" s="390"/>
      <c r="H97" s="390"/>
      <c r="I97" s="390"/>
      <c r="J97" s="390"/>
      <c r="K97" s="350"/>
      <c r="L97" s="256"/>
      <c r="M97" s="256"/>
      <c r="N97" s="256"/>
      <c r="O97" s="256"/>
      <c r="P97" s="256"/>
      <c r="Q97" s="390"/>
      <c r="R97" s="390"/>
      <c r="S97" s="390"/>
      <c r="T97" s="390"/>
      <c r="U97" s="390"/>
      <c r="V97" s="390"/>
      <c r="W97" s="390"/>
      <c r="X97" s="390"/>
      <c r="Y97" s="390"/>
      <c r="Z97" s="390"/>
      <c r="AA97" s="390"/>
      <c r="AB97" s="390"/>
      <c r="AD97" s="390"/>
      <c r="AE97" s="390"/>
      <c r="AF97" s="390"/>
      <c r="AG97" s="390"/>
      <c r="AH97" s="390"/>
      <c r="AI97" s="390"/>
      <c r="AJ97" s="390"/>
      <c r="AK97" s="390"/>
      <c r="AL97" s="390"/>
      <c r="AM97" s="390"/>
      <c r="BI97" s="227"/>
      <c r="BK97" s="479"/>
      <c r="BL97" s="295"/>
      <c r="BM97" s="296"/>
      <c r="BN97" s="296"/>
      <c r="BO97" s="296"/>
      <c r="BP97" s="296"/>
      <c r="BQ97" s="296"/>
      <c r="BR97" s="297"/>
      <c r="BS97" s="298"/>
      <c r="BU97" s="398"/>
      <c r="CE97" s="439"/>
      <c r="CF97" s="440"/>
      <c r="CG97" s="296"/>
      <c r="CH97" s="296"/>
      <c r="CI97" s="296"/>
      <c r="CJ97" s="296"/>
      <c r="CK97" s="296"/>
      <c r="CL97" s="474"/>
      <c r="CM97" s="475"/>
      <c r="CN97" s="299"/>
      <c r="CO97" s="439"/>
      <c r="CP97" s="440"/>
      <c r="CQ97" s="296"/>
      <c r="CR97" s="296"/>
      <c r="CS97" s="296"/>
      <c r="CT97" s="296"/>
      <c r="CU97" s="296"/>
      <c r="CV97" s="297"/>
      <c r="CW97" s="298"/>
      <c r="CY97" s="439"/>
      <c r="CZ97" s="440"/>
      <c r="DA97" s="296"/>
      <c r="DB97" s="296"/>
      <c r="DC97" s="296"/>
      <c r="DD97" s="296"/>
      <c r="DE97" s="296"/>
      <c r="DF97" s="297"/>
      <c r="DG97" s="298"/>
    </row>
    <row r="98" spans="1:111" s="215" customFormat="1" ht="27" customHeight="1" x14ac:dyDescent="0.35">
      <c r="A98" s="350"/>
      <c r="B98" s="256"/>
      <c r="C98" s="256"/>
      <c r="D98" s="256"/>
      <c r="E98" s="256"/>
      <c r="F98" s="256"/>
      <c r="G98" s="390"/>
      <c r="H98" s="390"/>
      <c r="I98" s="390"/>
      <c r="J98" s="390"/>
      <c r="K98" s="350"/>
      <c r="L98" s="256"/>
      <c r="M98" s="256"/>
      <c r="N98" s="256"/>
      <c r="O98" s="256"/>
      <c r="P98" s="256"/>
      <c r="Q98" s="390"/>
      <c r="R98" s="390"/>
      <c r="S98" s="390"/>
      <c r="T98" s="390"/>
      <c r="U98" s="390"/>
      <c r="V98" s="390"/>
      <c r="W98" s="390"/>
      <c r="X98" s="390"/>
      <c r="Y98" s="390"/>
      <c r="Z98" s="390"/>
      <c r="AA98" s="390"/>
      <c r="AB98" s="390"/>
      <c r="AD98" s="390"/>
      <c r="AE98" s="390"/>
      <c r="AF98" s="390"/>
      <c r="AG98" s="390"/>
      <c r="AH98" s="390"/>
      <c r="AI98" s="390"/>
      <c r="AJ98" s="390"/>
      <c r="AK98" s="390"/>
      <c r="AL98" s="390"/>
      <c r="AM98" s="390"/>
      <c r="BI98" s="227"/>
      <c r="BK98" s="479"/>
      <c r="BL98" s="295"/>
      <c r="BM98" s="296"/>
      <c r="BN98" s="296"/>
      <c r="BO98" s="296"/>
      <c r="BP98" s="296"/>
      <c r="BQ98" s="296"/>
      <c r="BR98" s="297"/>
      <c r="BS98" s="298"/>
      <c r="BU98" s="398"/>
      <c r="CE98" s="439"/>
      <c r="CF98" s="440"/>
      <c r="CG98" s="296"/>
      <c r="CH98" s="296"/>
      <c r="CI98" s="296"/>
      <c r="CJ98" s="296"/>
      <c r="CK98" s="296"/>
      <c r="CL98" s="474"/>
      <c r="CM98" s="475"/>
      <c r="CN98" s="299"/>
      <c r="CO98" s="439"/>
      <c r="CP98" s="440"/>
      <c r="CQ98" s="296"/>
      <c r="CR98" s="296"/>
      <c r="CS98" s="296"/>
      <c r="CT98" s="296"/>
      <c r="CU98" s="296"/>
      <c r="CV98" s="297"/>
      <c r="CW98" s="298"/>
      <c r="CY98" s="439"/>
      <c r="CZ98" s="440"/>
      <c r="DA98" s="296"/>
      <c r="DB98" s="296"/>
      <c r="DC98" s="296"/>
      <c r="DD98" s="296"/>
      <c r="DE98" s="296"/>
      <c r="DF98" s="297"/>
      <c r="DG98" s="298"/>
    </row>
    <row r="99" spans="1:111" s="215" customFormat="1" ht="27" customHeight="1" x14ac:dyDescent="0.35">
      <c r="A99" s="350"/>
      <c r="B99" s="256"/>
      <c r="C99" s="256"/>
      <c r="D99" s="256"/>
      <c r="E99" s="256"/>
      <c r="F99" s="256"/>
      <c r="G99" s="390"/>
      <c r="H99" s="390"/>
      <c r="I99" s="390"/>
      <c r="J99" s="390"/>
      <c r="K99" s="350"/>
      <c r="L99" s="256"/>
      <c r="M99" s="256"/>
      <c r="N99" s="256"/>
      <c r="O99" s="256"/>
      <c r="P99" s="256"/>
      <c r="Q99" s="390"/>
      <c r="R99" s="390"/>
      <c r="S99" s="390"/>
      <c r="T99" s="390"/>
      <c r="U99" s="390"/>
      <c r="V99" s="390"/>
      <c r="W99" s="390"/>
      <c r="X99" s="390"/>
      <c r="Y99" s="390"/>
      <c r="Z99" s="390"/>
      <c r="AA99" s="390"/>
      <c r="AB99" s="390"/>
      <c r="AD99" s="390"/>
      <c r="AE99" s="390"/>
      <c r="AF99" s="390"/>
      <c r="AG99" s="390"/>
      <c r="AH99" s="390"/>
      <c r="AI99" s="390"/>
      <c r="AJ99" s="390"/>
      <c r="AK99" s="390"/>
      <c r="AL99" s="390"/>
      <c r="AM99" s="390"/>
      <c r="BI99" s="227"/>
      <c r="BK99" s="479"/>
      <c r="BL99" s="295"/>
      <c r="BM99" s="296"/>
      <c r="BN99" s="296"/>
      <c r="BO99" s="296"/>
      <c r="BP99" s="296"/>
      <c r="BQ99" s="296"/>
      <c r="BR99" s="297"/>
      <c r="BS99" s="298"/>
      <c r="BU99" s="398"/>
      <c r="CE99" s="439"/>
      <c r="CF99" s="440"/>
      <c r="CG99" s="296"/>
      <c r="CH99" s="296"/>
      <c r="CI99" s="296"/>
      <c r="CJ99" s="296"/>
      <c r="CK99" s="296"/>
      <c r="CL99" s="474"/>
      <c r="CM99" s="475"/>
      <c r="CN99" s="299"/>
      <c r="CO99" s="439"/>
      <c r="CP99" s="440"/>
      <c r="CQ99" s="296"/>
      <c r="CR99" s="296"/>
      <c r="CS99" s="296"/>
      <c r="CT99" s="296"/>
      <c r="CU99" s="296"/>
      <c r="CV99" s="297"/>
      <c r="CW99" s="298"/>
      <c r="CY99" s="439"/>
      <c r="CZ99" s="440"/>
      <c r="DA99" s="296"/>
      <c r="DB99" s="296"/>
      <c r="DC99" s="296"/>
      <c r="DD99" s="296"/>
      <c r="DE99" s="296"/>
      <c r="DF99" s="297"/>
      <c r="DG99" s="298"/>
    </row>
    <row r="100" spans="1:111" s="215" customFormat="1" ht="27" customHeight="1" x14ac:dyDescent="0.35">
      <c r="A100" s="350"/>
      <c r="B100" s="256"/>
      <c r="C100" s="256"/>
      <c r="D100" s="256"/>
      <c r="E100" s="256"/>
      <c r="F100" s="256"/>
      <c r="G100" s="390"/>
      <c r="H100" s="390"/>
      <c r="I100" s="390"/>
      <c r="J100" s="390"/>
      <c r="K100" s="350"/>
      <c r="L100" s="256"/>
      <c r="M100" s="256"/>
      <c r="N100" s="256"/>
      <c r="O100" s="256"/>
      <c r="P100" s="256"/>
      <c r="Q100" s="390"/>
      <c r="R100" s="390"/>
      <c r="S100" s="390"/>
      <c r="T100" s="390"/>
      <c r="U100" s="390"/>
      <c r="V100" s="390"/>
      <c r="W100" s="390"/>
      <c r="X100" s="390"/>
      <c r="Y100" s="390"/>
      <c r="Z100" s="390"/>
      <c r="AA100" s="390"/>
      <c r="AB100" s="390"/>
      <c r="AD100" s="390"/>
      <c r="AE100" s="390"/>
      <c r="AF100" s="390"/>
      <c r="AG100" s="390"/>
      <c r="AH100" s="390"/>
      <c r="AI100" s="390"/>
      <c r="AJ100" s="390"/>
      <c r="AK100" s="390"/>
      <c r="AL100" s="390"/>
      <c r="AM100" s="390"/>
      <c r="BI100" s="227"/>
      <c r="BK100" s="479"/>
      <c r="BL100" s="295"/>
      <c r="BM100" s="296"/>
      <c r="BN100" s="296"/>
      <c r="BO100" s="296"/>
      <c r="BP100" s="296"/>
      <c r="BQ100" s="296"/>
      <c r="BR100" s="297"/>
      <c r="BS100" s="298"/>
      <c r="BU100" s="398"/>
      <c r="CE100" s="439"/>
      <c r="CF100" s="440"/>
      <c r="CG100" s="296"/>
      <c r="CH100" s="296"/>
      <c r="CI100" s="296"/>
      <c r="CJ100" s="296"/>
      <c r="CK100" s="296"/>
      <c r="CL100" s="474"/>
      <c r="CM100" s="475"/>
      <c r="CN100" s="299"/>
      <c r="CO100" s="439"/>
      <c r="CP100" s="440"/>
      <c r="CQ100" s="296"/>
      <c r="CR100" s="296"/>
      <c r="CS100" s="296"/>
      <c r="CT100" s="296"/>
      <c r="CU100" s="296"/>
      <c r="CV100" s="297"/>
      <c r="CW100" s="298"/>
      <c r="CY100" s="439"/>
      <c r="CZ100" s="440"/>
      <c r="DA100" s="296"/>
      <c r="DB100" s="296"/>
      <c r="DC100" s="296"/>
      <c r="DD100" s="296"/>
      <c r="DE100" s="296"/>
      <c r="DF100" s="297"/>
      <c r="DG100" s="298"/>
    </row>
    <row r="101" spans="1:111" s="215" customFormat="1" ht="27" customHeight="1" x14ac:dyDescent="0.35">
      <c r="A101" s="350"/>
      <c r="B101" s="256"/>
      <c r="C101" s="256"/>
      <c r="D101" s="256"/>
      <c r="E101" s="256"/>
      <c r="F101" s="256"/>
      <c r="G101" s="390"/>
      <c r="H101" s="390"/>
      <c r="I101" s="390"/>
      <c r="J101" s="390"/>
      <c r="K101" s="350"/>
      <c r="L101" s="256"/>
      <c r="M101" s="256"/>
      <c r="N101" s="256"/>
      <c r="O101" s="256"/>
      <c r="P101" s="256"/>
      <c r="Q101" s="390"/>
      <c r="R101" s="390"/>
      <c r="S101" s="390"/>
      <c r="T101" s="390"/>
      <c r="U101" s="390"/>
      <c r="V101" s="390"/>
      <c r="W101" s="390"/>
      <c r="X101" s="390"/>
      <c r="Y101" s="390"/>
      <c r="Z101" s="390"/>
      <c r="AA101" s="390"/>
      <c r="AB101" s="390"/>
      <c r="AD101" s="390"/>
      <c r="AE101" s="390"/>
      <c r="AF101" s="390"/>
      <c r="AG101" s="390"/>
      <c r="AH101" s="390"/>
      <c r="AI101" s="390"/>
      <c r="AJ101" s="390"/>
      <c r="AK101" s="390"/>
      <c r="AL101" s="390"/>
      <c r="AM101" s="390"/>
      <c r="BI101" s="227"/>
      <c r="BK101" s="479"/>
      <c r="BL101" s="295"/>
      <c r="BM101" s="296"/>
      <c r="BN101" s="296"/>
      <c r="BO101" s="296"/>
      <c r="BP101" s="296"/>
      <c r="BQ101" s="296"/>
      <c r="BR101" s="297"/>
      <c r="BS101" s="298"/>
      <c r="BU101" s="398"/>
      <c r="CE101" s="439"/>
      <c r="CF101" s="440"/>
      <c r="CG101" s="296"/>
      <c r="CH101" s="296"/>
      <c r="CI101" s="296"/>
      <c r="CJ101" s="296"/>
      <c r="CK101" s="296"/>
      <c r="CL101" s="474"/>
      <c r="CM101" s="475"/>
      <c r="CN101" s="299"/>
      <c r="CO101" s="439"/>
      <c r="CP101" s="440"/>
      <c r="CQ101" s="296"/>
      <c r="CR101" s="296"/>
      <c r="CS101" s="296"/>
      <c r="CT101" s="296"/>
      <c r="CU101" s="296"/>
      <c r="CV101" s="297"/>
      <c r="CW101" s="298"/>
      <c r="CY101" s="439"/>
      <c r="CZ101" s="440"/>
      <c r="DA101" s="296"/>
      <c r="DB101" s="296"/>
      <c r="DC101" s="296"/>
      <c r="DD101" s="296"/>
      <c r="DE101" s="296"/>
      <c r="DF101" s="297"/>
      <c r="DG101" s="298"/>
    </row>
    <row r="102" spans="1:111" s="215" customFormat="1" ht="27" customHeight="1" x14ac:dyDescent="0.35">
      <c r="A102" s="350"/>
      <c r="B102" s="256"/>
      <c r="C102" s="256"/>
      <c r="D102" s="256"/>
      <c r="E102" s="256"/>
      <c r="F102" s="256"/>
      <c r="G102" s="390"/>
      <c r="H102" s="390"/>
      <c r="I102" s="390"/>
      <c r="J102" s="390"/>
      <c r="K102" s="350"/>
      <c r="L102" s="256"/>
      <c r="M102" s="256"/>
      <c r="N102" s="256"/>
      <c r="O102" s="256"/>
      <c r="P102" s="256"/>
      <c r="Q102" s="390"/>
      <c r="R102" s="390"/>
      <c r="S102" s="390"/>
      <c r="T102" s="390"/>
      <c r="U102" s="390"/>
      <c r="V102" s="390"/>
      <c r="W102" s="390"/>
      <c r="X102" s="390"/>
      <c r="Y102" s="390"/>
      <c r="Z102" s="390"/>
      <c r="AA102" s="390"/>
      <c r="AB102" s="390"/>
      <c r="AD102" s="390"/>
      <c r="AE102" s="390"/>
      <c r="AF102" s="390"/>
      <c r="AG102" s="390"/>
      <c r="AH102" s="390"/>
      <c r="AI102" s="390"/>
      <c r="AJ102" s="390"/>
      <c r="AK102" s="390"/>
      <c r="AL102" s="390"/>
      <c r="AM102" s="390"/>
      <c r="BI102" s="227"/>
      <c r="BK102" s="479"/>
      <c r="BL102" s="295"/>
      <c r="BM102" s="296"/>
      <c r="BN102" s="296"/>
      <c r="BO102" s="296"/>
      <c r="BP102" s="296"/>
      <c r="BQ102" s="296"/>
      <c r="BR102" s="297"/>
      <c r="BS102" s="298"/>
      <c r="BU102" s="398"/>
      <c r="CE102" s="439"/>
      <c r="CF102" s="440"/>
      <c r="CG102" s="296"/>
      <c r="CH102" s="296"/>
      <c r="CI102" s="296"/>
      <c r="CJ102" s="296"/>
      <c r="CK102" s="296"/>
      <c r="CL102" s="474"/>
      <c r="CM102" s="475"/>
      <c r="CN102" s="299"/>
      <c r="CO102" s="439"/>
      <c r="CP102" s="440"/>
      <c r="CQ102" s="296"/>
      <c r="CR102" s="296"/>
      <c r="CS102" s="296"/>
      <c r="CT102" s="296"/>
      <c r="CU102" s="296"/>
      <c r="CV102" s="297"/>
      <c r="CW102" s="298"/>
      <c r="CY102" s="439"/>
      <c r="CZ102" s="440"/>
      <c r="DA102" s="296"/>
      <c r="DB102" s="296"/>
      <c r="DC102" s="296"/>
      <c r="DD102" s="296"/>
      <c r="DE102" s="296"/>
      <c r="DF102" s="297"/>
      <c r="DG102" s="298"/>
    </row>
    <row r="103" spans="1:111" s="215" customFormat="1" ht="27" customHeight="1" x14ac:dyDescent="0.35">
      <c r="A103" s="350"/>
      <c r="B103" s="256"/>
      <c r="C103" s="256"/>
      <c r="D103" s="256"/>
      <c r="E103" s="256"/>
      <c r="F103" s="256"/>
      <c r="G103" s="390"/>
      <c r="H103" s="390"/>
      <c r="I103" s="390"/>
      <c r="J103" s="390"/>
      <c r="K103" s="350"/>
      <c r="L103" s="256"/>
      <c r="M103" s="256"/>
      <c r="N103" s="256"/>
      <c r="O103" s="256"/>
      <c r="P103" s="256"/>
      <c r="Q103" s="390"/>
      <c r="R103" s="390"/>
      <c r="S103" s="390"/>
      <c r="T103" s="390"/>
      <c r="U103" s="390"/>
      <c r="V103" s="390"/>
      <c r="W103" s="390"/>
      <c r="X103" s="390"/>
      <c r="Y103" s="390"/>
      <c r="Z103" s="390"/>
      <c r="AA103" s="390"/>
      <c r="AB103" s="390"/>
      <c r="AD103" s="390"/>
      <c r="AE103" s="390"/>
      <c r="AF103" s="390"/>
      <c r="AG103" s="390"/>
      <c r="AH103" s="390"/>
      <c r="AI103" s="390"/>
      <c r="AJ103" s="390"/>
      <c r="AK103" s="390"/>
      <c r="AL103" s="390"/>
      <c r="AM103" s="390"/>
      <c r="BI103" s="227"/>
      <c r="BK103" s="479"/>
      <c r="BL103" s="295"/>
      <c r="BM103" s="296"/>
      <c r="BN103" s="296"/>
      <c r="BO103" s="296"/>
      <c r="BP103" s="296"/>
      <c r="BQ103" s="296"/>
      <c r="BR103" s="297"/>
      <c r="BS103" s="298"/>
      <c r="BU103" s="398"/>
      <c r="CE103" s="439"/>
      <c r="CF103" s="440"/>
      <c r="CG103" s="296"/>
      <c r="CH103" s="296"/>
      <c r="CI103" s="296"/>
      <c r="CJ103" s="296"/>
      <c r="CK103" s="296"/>
      <c r="CL103" s="474"/>
      <c r="CM103" s="475"/>
      <c r="CN103" s="299"/>
      <c r="CO103" s="439"/>
      <c r="CP103" s="440"/>
      <c r="CQ103" s="296"/>
      <c r="CR103" s="296"/>
      <c r="CS103" s="296"/>
      <c r="CT103" s="296"/>
      <c r="CU103" s="296"/>
      <c r="CV103" s="297"/>
      <c r="CW103" s="298"/>
      <c r="CY103" s="439"/>
      <c r="CZ103" s="440"/>
      <c r="DA103" s="296"/>
      <c r="DB103" s="296"/>
      <c r="DC103" s="296"/>
      <c r="DD103" s="296"/>
      <c r="DE103" s="296"/>
      <c r="DF103" s="297"/>
      <c r="DG103" s="298"/>
    </row>
    <row r="104" spans="1:111" s="215" customFormat="1" ht="27" customHeight="1" thickBot="1" x14ac:dyDescent="0.4">
      <c r="A104" s="350"/>
      <c r="B104" s="256"/>
      <c r="C104" s="256"/>
      <c r="D104" s="256"/>
      <c r="E104" s="256"/>
      <c r="F104" s="256"/>
      <c r="G104" s="390"/>
      <c r="H104" s="390"/>
      <c r="I104" s="390"/>
      <c r="J104" s="390"/>
      <c r="K104" s="350"/>
      <c r="L104" s="256"/>
      <c r="M104" s="256"/>
      <c r="N104" s="256"/>
      <c r="O104" s="256"/>
      <c r="P104" s="256"/>
      <c r="Q104" s="390"/>
      <c r="R104" s="390"/>
      <c r="S104" s="390"/>
      <c r="T104" s="390"/>
      <c r="U104" s="390"/>
      <c r="V104" s="390"/>
      <c r="W104" s="390"/>
      <c r="X104" s="390"/>
      <c r="Y104" s="390"/>
      <c r="Z104" s="390"/>
      <c r="AA104" s="390"/>
      <c r="AB104" s="390"/>
      <c r="AD104" s="390"/>
      <c r="AE104" s="390"/>
      <c r="AF104" s="390"/>
      <c r="AG104" s="390"/>
      <c r="AH104" s="390"/>
      <c r="AI104" s="390"/>
      <c r="AJ104" s="390"/>
      <c r="AK104" s="390"/>
      <c r="AL104" s="390"/>
      <c r="AM104" s="390"/>
      <c r="BI104" s="227"/>
      <c r="BK104" s="479"/>
      <c r="BL104" s="295"/>
      <c r="BM104" s="296"/>
      <c r="BN104" s="296"/>
      <c r="BO104" s="296"/>
      <c r="BP104" s="296"/>
      <c r="BQ104" s="296"/>
      <c r="BR104" s="297"/>
      <c r="BS104" s="298"/>
      <c r="BU104" s="398"/>
      <c r="CE104" s="457"/>
      <c r="CF104" s="458"/>
      <c r="CG104" s="313"/>
      <c r="CH104" s="313"/>
      <c r="CI104" s="313"/>
      <c r="CJ104" s="313"/>
      <c r="CK104" s="313"/>
      <c r="CL104" s="480"/>
      <c r="CM104" s="481"/>
      <c r="CN104" s="299"/>
      <c r="CO104" s="457"/>
      <c r="CP104" s="458"/>
      <c r="CQ104" s="313"/>
      <c r="CR104" s="313"/>
      <c r="CS104" s="313"/>
      <c r="CT104" s="313"/>
      <c r="CU104" s="313"/>
      <c r="CV104" s="459"/>
      <c r="CW104" s="383"/>
      <c r="CY104" s="457"/>
      <c r="CZ104" s="458"/>
      <c r="DA104" s="313"/>
      <c r="DB104" s="313"/>
      <c r="DC104" s="313"/>
      <c r="DD104" s="313"/>
      <c r="DE104" s="313"/>
      <c r="DF104" s="459"/>
      <c r="DG104" s="298"/>
    </row>
    <row r="105" spans="1:111" s="215" customFormat="1" ht="27" customHeight="1" thickBot="1" x14ac:dyDescent="0.4">
      <c r="A105" s="350"/>
      <c r="B105" s="256"/>
      <c r="C105" s="256"/>
      <c r="D105" s="256"/>
      <c r="E105" s="256"/>
      <c r="F105" s="256"/>
      <c r="G105" s="390"/>
      <c r="H105" s="390"/>
      <c r="I105" s="390"/>
      <c r="J105" s="390"/>
      <c r="K105" s="350"/>
      <c r="L105" s="256"/>
      <c r="M105" s="256"/>
      <c r="N105" s="256"/>
      <c r="O105" s="256"/>
      <c r="P105" s="256"/>
      <c r="Q105" s="390"/>
      <c r="R105" s="390"/>
      <c r="S105" s="390"/>
      <c r="T105" s="390"/>
      <c r="U105" s="390"/>
      <c r="V105" s="390"/>
      <c r="W105" s="390"/>
      <c r="X105" s="390"/>
      <c r="Y105" s="390"/>
      <c r="Z105" s="390"/>
      <c r="AA105" s="390"/>
      <c r="AB105" s="390"/>
      <c r="AD105" s="390"/>
      <c r="AE105" s="390"/>
      <c r="AF105" s="390"/>
      <c r="AG105" s="390"/>
      <c r="AH105" s="390"/>
      <c r="AI105" s="390"/>
      <c r="AJ105" s="390"/>
      <c r="AK105" s="390"/>
      <c r="AL105" s="390"/>
      <c r="AM105" s="390"/>
      <c r="BI105" s="227"/>
      <c r="BK105" s="479"/>
      <c r="BL105" s="295"/>
      <c r="BM105" s="296"/>
      <c r="BN105" s="296"/>
      <c r="BO105" s="296"/>
      <c r="BP105" s="296"/>
      <c r="BQ105" s="296"/>
      <c r="BR105" s="297"/>
      <c r="BS105" s="298"/>
      <c r="BU105" s="398"/>
      <c r="CE105" s="482"/>
      <c r="CF105" s="321"/>
      <c r="CG105" s="322"/>
      <c r="CH105" s="322"/>
      <c r="CI105" s="322"/>
      <c r="CJ105" s="322"/>
      <c r="CK105" s="322"/>
      <c r="CL105" s="483"/>
      <c r="CM105" s="484"/>
      <c r="CN105" s="299"/>
      <c r="CO105" s="482"/>
      <c r="CP105" s="321"/>
      <c r="CQ105" s="322"/>
      <c r="CR105" s="322"/>
      <c r="CS105" s="322"/>
      <c r="CT105" s="322"/>
      <c r="CU105" s="322"/>
      <c r="CV105" s="483"/>
      <c r="CW105" s="484"/>
      <c r="CY105" s="460"/>
      <c r="CZ105" s="321"/>
      <c r="DA105" s="322"/>
      <c r="DB105" s="322"/>
      <c r="DC105" s="322"/>
      <c r="DD105" s="322"/>
      <c r="DE105" s="322"/>
      <c r="DF105" s="323"/>
      <c r="DG105" s="324"/>
    </row>
    <row r="106" spans="1:111" s="215" customFormat="1" ht="27" customHeight="1" x14ac:dyDescent="0.35">
      <c r="A106" s="410"/>
      <c r="B106" s="256"/>
      <c r="C106" s="256"/>
      <c r="D106" s="256"/>
      <c r="E106" s="256"/>
      <c r="F106" s="256"/>
      <c r="G106" s="390"/>
      <c r="H106" s="390"/>
      <c r="I106" s="390"/>
      <c r="J106" s="390"/>
      <c r="K106" s="410"/>
      <c r="L106" s="256"/>
      <c r="M106" s="256"/>
      <c r="N106" s="256"/>
      <c r="O106" s="256"/>
      <c r="P106" s="256"/>
      <c r="Q106" s="390"/>
      <c r="R106" s="390"/>
      <c r="S106" s="390"/>
      <c r="T106" s="390"/>
      <c r="U106" s="390"/>
      <c r="V106" s="390"/>
      <c r="W106" s="390"/>
      <c r="X106" s="390"/>
      <c r="Y106" s="390"/>
      <c r="Z106" s="390"/>
      <c r="AA106" s="390"/>
      <c r="AB106" s="390"/>
      <c r="AD106" s="390"/>
      <c r="AE106" s="390"/>
      <c r="AF106" s="390"/>
      <c r="AG106" s="390"/>
      <c r="AH106" s="390"/>
      <c r="AI106" s="390"/>
      <c r="AJ106" s="390"/>
      <c r="AK106" s="390"/>
      <c r="AL106" s="390"/>
      <c r="AM106" s="390"/>
      <c r="BI106" s="227"/>
      <c r="BK106" s="479"/>
      <c r="BL106" s="295"/>
      <c r="BM106" s="296"/>
      <c r="BN106" s="296"/>
      <c r="BO106" s="296"/>
      <c r="BP106" s="296"/>
      <c r="BQ106" s="296"/>
      <c r="BR106" s="297"/>
      <c r="BS106" s="298"/>
      <c r="BU106" s="398"/>
      <c r="CE106" s="398"/>
      <c r="CO106" s="398"/>
      <c r="CY106" s="398"/>
    </row>
    <row r="107" spans="1:111" s="215" customFormat="1" ht="27" customHeight="1" thickBot="1" x14ac:dyDescent="0.4">
      <c r="A107" s="390"/>
      <c r="B107" s="390"/>
      <c r="C107" s="390"/>
      <c r="D107" s="390"/>
      <c r="E107" s="390"/>
      <c r="F107" s="390"/>
      <c r="G107" s="390"/>
      <c r="H107" s="390"/>
      <c r="I107" s="390"/>
      <c r="J107" s="390"/>
      <c r="K107" s="390"/>
      <c r="L107" s="390"/>
      <c r="M107" s="390"/>
      <c r="N107" s="390"/>
      <c r="O107" s="390"/>
      <c r="P107" s="390"/>
      <c r="Q107" s="390"/>
      <c r="R107" s="390"/>
      <c r="S107" s="390"/>
      <c r="T107" s="390"/>
      <c r="U107" s="390"/>
      <c r="V107" s="390"/>
      <c r="W107" s="390"/>
      <c r="X107" s="390"/>
      <c r="Y107" s="390"/>
      <c r="Z107" s="390"/>
      <c r="AA107" s="390"/>
      <c r="AB107" s="390"/>
      <c r="AD107" s="390"/>
      <c r="AE107" s="390"/>
      <c r="AF107" s="390"/>
      <c r="AG107" s="390"/>
      <c r="AH107" s="390"/>
      <c r="AI107" s="390"/>
      <c r="AJ107" s="390"/>
      <c r="AK107" s="390"/>
      <c r="AL107" s="390"/>
      <c r="AM107" s="390"/>
      <c r="BI107" s="227"/>
      <c r="BK107" s="479"/>
      <c r="BL107" s="312"/>
      <c r="BM107" s="313"/>
      <c r="BN107" s="313"/>
      <c r="BO107" s="313"/>
      <c r="BP107" s="313"/>
      <c r="BQ107" s="313"/>
      <c r="BR107" s="459"/>
      <c r="BS107" s="298"/>
      <c r="BU107" s="398"/>
      <c r="CE107" s="398"/>
      <c r="CO107" s="398"/>
      <c r="CY107" s="398"/>
    </row>
    <row r="108" spans="1:111" s="215" customFormat="1" ht="27" customHeight="1" thickBot="1" x14ac:dyDescent="0.4">
      <c r="A108" s="350"/>
      <c r="B108" s="256"/>
      <c r="C108" s="256"/>
      <c r="D108" s="256"/>
      <c r="E108" s="256"/>
      <c r="F108" s="256"/>
      <c r="G108" s="390"/>
      <c r="H108" s="390"/>
      <c r="I108" s="390"/>
      <c r="J108" s="390"/>
      <c r="K108" s="350"/>
      <c r="L108" s="256"/>
      <c r="M108" s="256"/>
      <c r="N108" s="256"/>
      <c r="O108" s="256"/>
      <c r="P108" s="256"/>
      <c r="Q108" s="390"/>
      <c r="R108" s="390"/>
      <c r="S108" s="390"/>
      <c r="T108" s="390"/>
      <c r="U108" s="390"/>
      <c r="V108" s="390"/>
      <c r="W108" s="390"/>
      <c r="X108" s="390"/>
      <c r="Y108" s="390"/>
      <c r="Z108" s="390"/>
      <c r="AA108" s="390"/>
      <c r="AB108" s="390"/>
      <c r="AD108" s="390"/>
      <c r="AE108" s="390"/>
      <c r="AF108" s="390"/>
      <c r="AG108" s="390"/>
      <c r="AH108" s="390"/>
      <c r="AI108" s="390"/>
      <c r="AJ108" s="390"/>
      <c r="AK108" s="390"/>
      <c r="AL108" s="390"/>
      <c r="AM108" s="390"/>
      <c r="BI108" s="227"/>
      <c r="BK108" s="460"/>
      <c r="BL108" s="321"/>
      <c r="BM108" s="322"/>
      <c r="BN108" s="322"/>
      <c r="BO108" s="322"/>
      <c r="BP108" s="322"/>
      <c r="BQ108" s="322"/>
      <c r="BR108" s="323"/>
      <c r="BS108" s="324"/>
      <c r="BU108" s="398"/>
      <c r="CE108" s="398"/>
      <c r="CO108" s="398"/>
      <c r="CY108" s="398"/>
    </row>
    <row r="109" spans="1:111" s="215" customFormat="1" ht="27" customHeight="1" x14ac:dyDescent="0.35">
      <c r="A109" s="454"/>
      <c r="B109" s="455"/>
      <c r="C109" s="455"/>
      <c r="D109" s="455"/>
      <c r="E109" s="455"/>
      <c r="F109" s="455"/>
      <c r="G109" s="390"/>
      <c r="H109" s="390"/>
      <c r="I109" s="390"/>
      <c r="J109" s="390"/>
      <c r="K109" s="454"/>
      <c r="L109" s="455"/>
      <c r="M109" s="455"/>
      <c r="N109" s="455"/>
      <c r="O109" s="455"/>
      <c r="P109" s="455"/>
      <c r="Q109" s="390"/>
      <c r="R109" s="390"/>
      <c r="S109" s="390"/>
      <c r="T109" s="390"/>
      <c r="U109" s="390"/>
      <c r="V109" s="390"/>
      <c r="W109" s="390"/>
      <c r="X109" s="390"/>
      <c r="Y109" s="390"/>
      <c r="Z109" s="390"/>
      <c r="AA109" s="390"/>
      <c r="AB109" s="390"/>
      <c r="AD109" s="390"/>
      <c r="AE109" s="390"/>
      <c r="AF109" s="390"/>
      <c r="AG109" s="390"/>
      <c r="AH109" s="390"/>
      <c r="AI109" s="390"/>
      <c r="AJ109" s="390"/>
      <c r="AK109" s="390"/>
      <c r="AL109" s="390"/>
      <c r="AM109" s="390"/>
      <c r="BI109" s="227"/>
      <c r="BK109" s="398"/>
      <c r="BU109" s="398"/>
      <c r="CE109" s="398"/>
      <c r="CO109" s="398"/>
      <c r="CY109" s="398"/>
    </row>
    <row r="110" spans="1:111" s="215" customFormat="1" ht="27" customHeight="1" x14ac:dyDescent="0.35">
      <c r="A110" s="390"/>
      <c r="B110" s="390"/>
      <c r="C110" s="390"/>
      <c r="D110" s="390"/>
      <c r="E110" s="390"/>
      <c r="F110" s="390"/>
      <c r="G110" s="390"/>
      <c r="H110" s="390"/>
      <c r="I110" s="390"/>
      <c r="J110" s="390"/>
      <c r="K110" s="390"/>
      <c r="L110" s="390"/>
      <c r="M110" s="390"/>
      <c r="N110" s="390"/>
      <c r="O110" s="390"/>
      <c r="P110" s="390"/>
      <c r="Q110" s="390"/>
      <c r="R110" s="390"/>
      <c r="S110" s="390"/>
      <c r="T110" s="390"/>
      <c r="U110" s="390"/>
      <c r="V110" s="390"/>
      <c r="W110" s="390"/>
      <c r="X110" s="390"/>
      <c r="Y110" s="390"/>
      <c r="Z110" s="390"/>
      <c r="AA110" s="390"/>
      <c r="AB110" s="390"/>
      <c r="AD110" s="390"/>
      <c r="AE110" s="390"/>
      <c r="AF110" s="390"/>
      <c r="AG110" s="390"/>
      <c r="AH110" s="390"/>
      <c r="AI110" s="390"/>
      <c r="AJ110" s="390"/>
      <c r="AK110" s="390"/>
      <c r="AL110" s="390"/>
      <c r="AM110" s="390"/>
      <c r="BI110" s="227"/>
      <c r="BK110" s="398"/>
      <c r="BU110" s="398"/>
      <c r="CE110" s="398"/>
      <c r="CO110" s="398"/>
      <c r="CY110" s="398"/>
    </row>
    <row r="111" spans="1:111" s="215" customFormat="1" ht="27" customHeight="1" x14ac:dyDescent="0.35">
      <c r="A111" s="390"/>
      <c r="B111" s="390"/>
      <c r="C111" s="390"/>
      <c r="D111" s="390"/>
      <c r="E111" s="390"/>
      <c r="F111" s="390"/>
      <c r="G111" s="390"/>
      <c r="H111" s="390"/>
      <c r="I111" s="390"/>
      <c r="J111" s="390"/>
      <c r="K111" s="390"/>
      <c r="L111" s="390"/>
      <c r="M111" s="390"/>
      <c r="N111" s="390"/>
      <c r="O111" s="390"/>
      <c r="P111" s="390"/>
      <c r="Q111" s="390"/>
      <c r="R111" s="390"/>
      <c r="S111" s="390"/>
      <c r="T111" s="390"/>
      <c r="U111" s="390"/>
      <c r="V111" s="390"/>
      <c r="W111" s="390"/>
      <c r="X111" s="390"/>
      <c r="Y111" s="390"/>
      <c r="Z111" s="390"/>
      <c r="AA111" s="390"/>
      <c r="AB111" s="390"/>
      <c r="AD111" s="390"/>
      <c r="AE111" s="390"/>
      <c r="AF111" s="390"/>
      <c r="AG111" s="390"/>
      <c r="AH111" s="390"/>
      <c r="AI111" s="390"/>
      <c r="AJ111" s="390"/>
      <c r="AK111" s="390"/>
      <c r="AL111" s="390"/>
      <c r="AM111" s="390"/>
      <c r="BI111" s="227"/>
      <c r="BK111" s="398"/>
      <c r="BU111" s="398"/>
      <c r="CE111" s="398"/>
      <c r="CO111" s="398"/>
      <c r="CY111" s="398"/>
    </row>
    <row r="112" spans="1:111" s="215" customFormat="1" ht="27" customHeight="1" x14ac:dyDescent="0.35">
      <c r="A112" s="390"/>
      <c r="B112" s="390"/>
      <c r="C112" s="390"/>
      <c r="D112" s="390"/>
      <c r="E112" s="390"/>
      <c r="F112" s="390"/>
      <c r="G112" s="390"/>
      <c r="H112" s="390"/>
      <c r="I112" s="390"/>
      <c r="J112" s="390"/>
      <c r="K112" s="390"/>
      <c r="L112" s="390"/>
      <c r="M112" s="390"/>
      <c r="N112" s="390"/>
      <c r="O112" s="390"/>
      <c r="P112" s="390"/>
      <c r="Q112" s="390"/>
      <c r="R112" s="390"/>
      <c r="S112" s="390"/>
      <c r="T112" s="390"/>
      <c r="U112" s="390"/>
      <c r="V112" s="390"/>
      <c r="W112" s="390"/>
      <c r="X112" s="390"/>
      <c r="Y112" s="390"/>
      <c r="Z112" s="390"/>
      <c r="AA112" s="390"/>
      <c r="AB112" s="390"/>
      <c r="AD112" s="390"/>
      <c r="AE112" s="390"/>
      <c r="AF112" s="390"/>
      <c r="AG112" s="390"/>
      <c r="AH112" s="390"/>
      <c r="AI112" s="390"/>
      <c r="AJ112" s="390"/>
      <c r="AK112" s="390"/>
      <c r="AL112" s="390"/>
      <c r="AM112" s="390"/>
      <c r="BI112" s="227"/>
      <c r="BK112" s="398"/>
      <c r="BU112" s="398"/>
      <c r="CE112" s="398"/>
      <c r="CO112" s="398"/>
      <c r="CY112" s="398"/>
    </row>
    <row r="113" spans="1:39" s="215" customFormat="1" ht="27" customHeight="1" x14ac:dyDescent="0.35">
      <c r="A113" s="390"/>
      <c r="B113" s="390"/>
      <c r="C113" s="390"/>
      <c r="D113" s="390"/>
      <c r="E113" s="390"/>
      <c r="F113" s="390"/>
      <c r="G113" s="390"/>
      <c r="H113" s="390"/>
      <c r="I113" s="390"/>
      <c r="J113" s="390"/>
      <c r="K113" s="390"/>
      <c r="L113" s="390"/>
      <c r="M113" s="390"/>
      <c r="N113" s="390"/>
      <c r="O113" s="390"/>
      <c r="P113" s="390"/>
      <c r="Q113" s="390"/>
      <c r="R113" s="390"/>
      <c r="S113" s="390"/>
      <c r="T113" s="390"/>
      <c r="U113" s="390"/>
      <c r="V113" s="390"/>
      <c r="W113" s="390"/>
      <c r="X113" s="390"/>
      <c r="Y113" s="390"/>
      <c r="Z113" s="390"/>
      <c r="AA113" s="390"/>
      <c r="AB113" s="390"/>
      <c r="AD113" s="390"/>
      <c r="AE113" s="390"/>
      <c r="AF113" s="390"/>
      <c r="AG113" s="390"/>
      <c r="AH113" s="390"/>
      <c r="AI113" s="390"/>
      <c r="AJ113" s="390"/>
      <c r="AK113" s="390"/>
      <c r="AL113" s="390"/>
      <c r="AM113" s="390"/>
    </row>
    <row r="114" spans="1:39" s="215" customFormat="1" ht="27" customHeight="1" x14ac:dyDescent="0.35">
      <c r="A114" s="390"/>
      <c r="B114" s="390"/>
      <c r="C114" s="390"/>
      <c r="D114" s="390"/>
      <c r="E114" s="390"/>
      <c r="F114" s="390"/>
      <c r="G114" s="390"/>
      <c r="H114" s="390"/>
      <c r="I114" s="390"/>
      <c r="J114" s="390"/>
      <c r="K114" s="390"/>
      <c r="L114" s="390"/>
      <c r="M114" s="390"/>
      <c r="N114" s="390"/>
      <c r="O114" s="390"/>
      <c r="P114" s="390"/>
      <c r="Q114" s="390"/>
      <c r="R114" s="390"/>
      <c r="S114" s="390"/>
      <c r="T114" s="390"/>
      <c r="U114" s="390"/>
      <c r="V114" s="390"/>
      <c r="W114" s="390"/>
      <c r="X114" s="390"/>
      <c r="Y114" s="390"/>
      <c r="Z114" s="390"/>
      <c r="AA114" s="390"/>
      <c r="AB114" s="390"/>
      <c r="AD114" s="390"/>
      <c r="AE114" s="390"/>
      <c r="AF114" s="390"/>
      <c r="AG114" s="390"/>
      <c r="AH114" s="390"/>
      <c r="AI114" s="390"/>
      <c r="AJ114" s="390"/>
      <c r="AK114" s="390"/>
      <c r="AL114" s="390"/>
      <c r="AM114" s="390"/>
    </row>
    <row r="115" spans="1:39" s="215" customFormat="1" ht="27" customHeight="1" x14ac:dyDescent="0.35">
      <c r="A115" s="390"/>
      <c r="B115" s="390"/>
      <c r="C115" s="390"/>
      <c r="D115" s="390"/>
      <c r="E115" s="390"/>
      <c r="F115" s="390"/>
      <c r="G115" s="390"/>
      <c r="H115" s="390"/>
      <c r="I115" s="390"/>
      <c r="J115" s="390"/>
      <c r="K115" s="390"/>
      <c r="L115" s="390"/>
      <c r="M115" s="390"/>
      <c r="N115" s="390"/>
      <c r="O115" s="390"/>
      <c r="P115" s="390"/>
      <c r="Q115" s="390"/>
      <c r="R115" s="390"/>
      <c r="S115" s="390"/>
      <c r="T115" s="390"/>
      <c r="U115" s="390"/>
      <c r="V115" s="390"/>
      <c r="W115" s="390"/>
      <c r="X115" s="390"/>
      <c r="Y115" s="390"/>
      <c r="Z115" s="390"/>
      <c r="AA115" s="390"/>
      <c r="AB115" s="390"/>
      <c r="AD115" s="390"/>
      <c r="AE115" s="390"/>
      <c r="AF115" s="390"/>
      <c r="AG115" s="390"/>
      <c r="AH115" s="390"/>
      <c r="AI115" s="390"/>
      <c r="AJ115" s="390"/>
      <c r="AK115" s="390"/>
      <c r="AL115" s="390"/>
      <c r="AM115" s="390"/>
    </row>
    <row r="116" spans="1:39" s="215" customFormat="1" ht="27" customHeight="1" x14ac:dyDescent="0.35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</row>
    <row r="117" spans="1:39" s="215" customFormat="1" ht="27" customHeight="1" x14ac:dyDescent="0.35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485"/>
      <c r="L117" s="485"/>
      <c r="M117" s="485"/>
      <c r="N117" s="485"/>
      <c r="O117" s="485"/>
      <c r="P117" s="485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</row>
    <row r="118" spans="1:39" s="215" customFormat="1" ht="27" customHeight="1" x14ac:dyDescent="0.35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486"/>
      <c r="L118" s="486"/>
      <c r="M118" s="486"/>
      <c r="N118" s="486"/>
      <c r="O118" s="486"/>
      <c r="P118" s="486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</row>
    <row r="119" spans="1:39" s="215" customFormat="1" ht="27" customHeight="1" x14ac:dyDescent="0.35">
      <c r="A119" s="390"/>
      <c r="B119" s="390"/>
      <c r="C119" s="390"/>
      <c r="D119" s="390"/>
      <c r="E119" s="390"/>
      <c r="F119" s="390"/>
      <c r="G119" s="390"/>
      <c r="H119" s="390"/>
      <c r="I119" s="390"/>
      <c r="J119" s="390"/>
      <c r="K119" s="486"/>
      <c r="L119" s="486"/>
      <c r="M119" s="486"/>
      <c r="N119" s="486"/>
      <c r="O119" s="390"/>
      <c r="P119" s="390"/>
      <c r="Q119" s="390"/>
      <c r="R119" s="390"/>
      <c r="S119" s="390"/>
      <c r="T119" s="390"/>
      <c r="U119" s="390"/>
      <c r="V119" s="390"/>
      <c r="W119" s="390"/>
      <c r="X119" s="390"/>
      <c r="Y119" s="390"/>
      <c r="Z119" s="390"/>
      <c r="AA119" s="390"/>
      <c r="AB119" s="390"/>
      <c r="AD119" s="390"/>
      <c r="AE119" s="390"/>
      <c r="AF119" s="390"/>
      <c r="AG119" s="390"/>
      <c r="AH119" s="390"/>
      <c r="AI119" s="390"/>
      <c r="AJ119" s="390"/>
      <c r="AK119" s="390"/>
      <c r="AL119" s="390"/>
      <c r="AM119" s="390"/>
    </row>
    <row r="120" spans="1:39" s="215" customFormat="1" ht="27" customHeight="1" x14ac:dyDescent="0.35">
      <c r="A120" s="390"/>
      <c r="B120" s="390"/>
      <c r="C120" s="390"/>
      <c r="D120" s="390"/>
      <c r="E120" s="390"/>
      <c r="F120" s="390"/>
      <c r="G120" s="390"/>
      <c r="H120" s="390"/>
      <c r="I120" s="390"/>
      <c r="J120" s="390"/>
      <c r="K120" s="487"/>
      <c r="L120" s="488"/>
      <c r="M120" s="488"/>
      <c r="N120" s="489"/>
      <c r="O120" s="488"/>
      <c r="P120" s="488"/>
      <c r="Q120" s="390"/>
      <c r="R120" s="390"/>
      <c r="S120" s="390"/>
      <c r="T120" s="390"/>
      <c r="U120" s="390"/>
      <c r="V120" s="390"/>
      <c r="W120" s="390"/>
      <c r="X120" s="390"/>
      <c r="Y120" s="390"/>
      <c r="Z120" s="390"/>
      <c r="AA120" s="390"/>
      <c r="AB120" s="390"/>
      <c r="AD120" s="390"/>
      <c r="AE120" s="390"/>
      <c r="AF120" s="390"/>
      <c r="AG120" s="390"/>
      <c r="AH120" s="390"/>
      <c r="AI120" s="390"/>
      <c r="AJ120" s="390"/>
      <c r="AK120" s="390"/>
      <c r="AL120" s="390"/>
      <c r="AM120" s="390"/>
    </row>
    <row r="121" spans="1:39" s="215" customFormat="1" ht="27" customHeight="1" x14ac:dyDescent="0.35">
      <c r="A121" s="390"/>
      <c r="B121" s="390"/>
      <c r="C121" s="390"/>
      <c r="D121" s="390"/>
      <c r="E121" s="390"/>
      <c r="F121" s="390"/>
      <c r="G121" s="390"/>
      <c r="H121" s="390"/>
      <c r="I121" s="390"/>
      <c r="J121" s="390"/>
      <c r="K121" s="487"/>
      <c r="L121" s="488"/>
      <c r="M121" s="488"/>
      <c r="N121" s="489"/>
      <c r="O121" s="488"/>
      <c r="P121" s="488"/>
      <c r="Q121" s="390"/>
      <c r="R121" s="390"/>
      <c r="S121" s="390"/>
      <c r="T121" s="390"/>
      <c r="U121" s="390"/>
      <c r="V121" s="390"/>
      <c r="W121" s="390"/>
      <c r="X121" s="390"/>
      <c r="Y121" s="390"/>
      <c r="Z121" s="390"/>
      <c r="AA121" s="390"/>
      <c r="AB121" s="390"/>
      <c r="AD121" s="390"/>
      <c r="AE121" s="390"/>
      <c r="AF121" s="390"/>
      <c r="AG121" s="390"/>
      <c r="AH121" s="390"/>
      <c r="AI121" s="390"/>
      <c r="AJ121" s="390"/>
      <c r="AK121" s="390"/>
      <c r="AL121" s="390"/>
      <c r="AM121" s="390"/>
    </row>
    <row r="122" spans="1:39" s="215" customFormat="1" ht="27" customHeight="1" x14ac:dyDescent="0.35">
      <c r="A122" s="390"/>
      <c r="B122" s="390"/>
      <c r="C122" s="390"/>
      <c r="D122" s="390"/>
      <c r="E122" s="390"/>
      <c r="F122" s="390"/>
      <c r="G122" s="390"/>
      <c r="H122" s="390"/>
      <c r="I122" s="390"/>
      <c r="J122" s="390"/>
      <c r="K122" s="487"/>
      <c r="L122" s="488"/>
      <c r="M122" s="488"/>
      <c r="N122" s="489"/>
      <c r="O122" s="488"/>
      <c r="P122" s="488"/>
      <c r="Q122" s="390"/>
      <c r="R122" s="390"/>
      <c r="S122" s="390"/>
      <c r="T122" s="390"/>
      <c r="U122" s="390"/>
      <c r="V122" s="390"/>
      <c r="W122" s="390"/>
      <c r="X122" s="390"/>
      <c r="Y122" s="390"/>
      <c r="Z122" s="390"/>
      <c r="AA122" s="390"/>
      <c r="AB122" s="390"/>
      <c r="AD122" s="390"/>
      <c r="AE122" s="390"/>
      <c r="AF122" s="390"/>
      <c r="AG122" s="390"/>
      <c r="AH122" s="390"/>
      <c r="AI122" s="390"/>
      <c r="AJ122" s="390"/>
      <c r="AK122" s="390"/>
      <c r="AL122" s="390"/>
      <c r="AM122" s="390"/>
    </row>
    <row r="123" spans="1:39" s="215" customFormat="1" ht="27" customHeight="1" x14ac:dyDescent="0.35">
      <c r="A123" s="390"/>
      <c r="B123" s="390"/>
      <c r="C123" s="390"/>
      <c r="D123" s="390"/>
      <c r="E123" s="390"/>
      <c r="F123" s="390"/>
      <c r="G123" s="390"/>
      <c r="H123" s="390"/>
      <c r="I123" s="390"/>
      <c r="J123" s="390"/>
      <c r="K123" s="487"/>
      <c r="L123" s="488"/>
      <c r="M123" s="488"/>
      <c r="N123" s="489"/>
      <c r="O123" s="488"/>
      <c r="P123" s="488"/>
      <c r="Q123" s="390"/>
      <c r="R123" s="390"/>
      <c r="S123" s="390"/>
      <c r="T123" s="390"/>
      <c r="U123" s="390"/>
      <c r="V123" s="390"/>
      <c r="W123" s="390"/>
      <c r="X123" s="390"/>
      <c r="Y123" s="390"/>
      <c r="Z123" s="390"/>
      <c r="AA123" s="390"/>
      <c r="AB123" s="390"/>
      <c r="AD123" s="390"/>
      <c r="AE123" s="390"/>
      <c r="AF123" s="390"/>
      <c r="AG123" s="390"/>
      <c r="AH123" s="390"/>
      <c r="AI123" s="390"/>
      <c r="AJ123" s="390"/>
      <c r="AK123" s="390"/>
      <c r="AL123" s="390"/>
      <c r="AM123" s="390"/>
    </row>
    <row r="124" spans="1:39" s="215" customFormat="1" ht="27" customHeight="1" x14ac:dyDescent="0.35">
      <c r="A124" s="390"/>
      <c r="B124" s="390"/>
      <c r="C124" s="390"/>
      <c r="D124" s="390"/>
      <c r="E124" s="390"/>
      <c r="F124" s="390"/>
      <c r="G124" s="390"/>
      <c r="H124" s="390"/>
      <c r="I124" s="390"/>
      <c r="J124" s="390"/>
      <c r="K124" s="487"/>
      <c r="L124" s="488"/>
      <c r="M124" s="488"/>
      <c r="N124" s="489"/>
      <c r="O124" s="488"/>
      <c r="P124" s="488"/>
      <c r="Q124" s="390"/>
      <c r="R124" s="390"/>
      <c r="S124" s="390"/>
      <c r="T124" s="390"/>
      <c r="U124" s="390"/>
      <c r="V124" s="390"/>
      <c r="W124" s="390"/>
      <c r="X124" s="390"/>
      <c r="Y124" s="390"/>
      <c r="Z124" s="390"/>
      <c r="AA124" s="390"/>
      <c r="AB124" s="390"/>
      <c r="AD124" s="390"/>
      <c r="AE124" s="390"/>
      <c r="AF124" s="390"/>
      <c r="AG124" s="390"/>
      <c r="AH124" s="390"/>
      <c r="AI124" s="390"/>
      <c r="AJ124" s="390"/>
      <c r="AK124" s="390"/>
      <c r="AL124" s="390"/>
      <c r="AM124" s="390"/>
    </row>
    <row r="125" spans="1:39" s="215" customFormat="1" ht="27" customHeight="1" x14ac:dyDescent="0.35">
      <c r="A125" s="390"/>
      <c r="B125" s="390"/>
      <c r="C125" s="390"/>
      <c r="D125" s="390"/>
      <c r="E125" s="390"/>
      <c r="F125" s="390"/>
      <c r="G125" s="390"/>
      <c r="H125" s="390"/>
      <c r="I125" s="390"/>
      <c r="J125" s="390"/>
      <c r="K125" s="490"/>
      <c r="L125" s="490"/>
      <c r="M125" s="490"/>
      <c r="N125" s="490"/>
      <c r="O125" s="490"/>
      <c r="P125" s="490"/>
      <c r="Q125" s="390"/>
      <c r="R125" s="390"/>
      <c r="S125" s="390"/>
      <c r="T125" s="390"/>
      <c r="U125" s="390"/>
      <c r="V125" s="390"/>
      <c r="W125" s="390"/>
      <c r="X125" s="390"/>
      <c r="Y125" s="390"/>
      <c r="Z125" s="390"/>
      <c r="AA125" s="390"/>
      <c r="AB125" s="390"/>
      <c r="AD125" s="390"/>
      <c r="AE125" s="390"/>
      <c r="AF125" s="390"/>
      <c r="AG125" s="390"/>
      <c r="AH125" s="390"/>
      <c r="AI125" s="390"/>
      <c r="AJ125" s="390"/>
      <c r="AK125" s="390"/>
      <c r="AL125" s="390"/>
      <c r="AM125" s="390"/>
    </row>
    <row r="126" spans="1:39" s="215" customFormat="1" ht="27" customHeight="1" x14ac:dyDescent="0.35">
      <c r="A126" s="390"/>
      <c r="B126" s="390"/>
      <c r="C126" s="390"/>
      <c r="D126" s="390"/>
      <c r="E126" s="390"/>
      <c r="F126" s="390"/>
      <c r="G126" s="390"/>
      <c r="H126" s="390"/>
      <c r="I126" s="390"/>
      <c r="J126" s="390"/>
      <c r="K126" s="490"/>
      <c r="L126" s="491"/>
      <c r="M126" s="491"/>
      <c r="N126" s="491"/>
      <c r="O126" s="491"/>
      <c r="P126" s="491"/>
      <c r="Q126" s="390"/>
      <c r="R126" s="390"/>
      <c r="S126" s="390"/>
      <c r="T126" s="390"/>
      <c r="U126" s="390"/>
      <c r="V126" s="390"/>
      <c r="W126" s="390"/>
      <c r="X126" s="390"/>
      <c r="Y126" s="390"/>
      <c r="Z126" s="390"/>
      <c r="AA126" s="390"/>
      <c r="AB126" s="390"/>
      <c r="AD126" s="390"/>
      <c r="AE126" s="390"/>
      <c r="AF126" s="390"/>
      <c r="AG126" s="390"/>
      <c r="AH126" s="390"/>
      <c r="AI126" s="390"/>
      <c r="AJ126" s="390"/>
      <c r="AK126" s="390"/>
      <c r="AL126" s="390"/>
      <c r="AM126" s="390"/>
    </row>
    <row r="127" spans="1:39" s="215" customFormat="1" ht="27" customHeight="1" x14ac:dyDescent="0.35">
      <c r="A127" s="390"/>
      <c r="B127" s="390"/>
      <c r="C127" s="390"/>
      <c r="D127" s="390"/>
      <c r="E127" s="390"/>
      <c r="F127" s="390"/>
      <c r="G127" s="390"/>
      <c r="H127" s="390"/>
      <c r="I127" s="390"/>
      <c r="J127" s="390"/>
      <c r="K127" s="490"/>
      <c r="L127" s="490"/>
      <c r="M127" s="490"/>
      <c r="N127" s="490"/>
      <c r="O127" s="490"/>
      <c r="P127" s="490"/>
      <c r="Q127" s="390"/>
      <c r="R127" s="390"/>
      <c r="S127" s="390"/>
      <c r="T127" s="390"/>
      <c r="U127" s="390"/>
      <c r="V127" s="390"/>
      <c r="W127" s="390"/>
      <c r="X127" s="390"/>
      <c r="Y127" s="390"/>
      <c r="Z127" s="390"/>
      <c r="AA127" s="390"/>
      <c r="AB127" s="390"/>
      <c r="AD127" s="390"/>
      <c r="AE127" s="390"/>
      <c r="AF127" s="390"/>
      <c r="AG127" s="390"/>
      <c r="AH127" s="390"/>
      <c r="AI127" s="390"/>
      <c r="AJ127" s="390"/>
      <c r="AK127" s="390"/>
      <c r="AL127" s="390"/>
      <c r="AM127" s="390"/>
    </row>
    <row r="128" spans="1:39" s="215" customFormat="1" ht="27" customHeight="1" x14ac:dyDescent="0.35">
      <c r="A128" s="390"/>
      <c r="B128" s="390"/>
      <c r="C128" s="390"/>
      <c r="D128" s="390"/>
      <c r="E128" s="390"/>
      <c r="F128" s="390"/>
      <c r="G128" s="390"/>
      <c r="H128" s="390"/>
      <c r="I128" s="390"/>
      <c r="J128" s="390"/>
      <c r="K128" s="490"/>
      <c r="L128" s="490"/>
      <c r="M128" s="490"/>
      <c r="N128" s="490"/>
      <c r="O128" s="490"/>
      <c r="P128" s="490"/>
      <c r="Q128" s="390"/>
      <c r="R128" s="390"/>
      <c r="S128" s="390"/>
      <c r="T128" s="390"/>
      <c r="U128" s="390"/>
      <c r="V128" s="390"/>
      <c r="W128" s="390"/>
      <c r="X128" s="390"/>
      <c r="Y128" s="390"/>
      <c r="Z128" s="390"/>
      <c r="AA128" s="390"/>
      <c r="AB128" s="390"/>
      <c r="AD128" s="390"/>
      <c r="AE128" s="390"/>
      <c r="AF128" s="390"/>
      <c r="AG128" s="390"/>
      <c r="AH128" s="390"/>
      <c r="AI128" s="390"/>
      <c r="AJ128" s="390"/>
      <c r="AK128" s="390"/>
      <c r="AL128" s="390"/>
      <c r="AM128" s="390"/>
    </row>
    <row r="129" spans="1:39" s="215" customFormat="1" ht="27" customHeight="1" x14ac:dyDescent="0.35">
      <c r="A129" s="390"/>
      <c r="B129" s="390"/>
      <c r="C129" s="390"/>
      <c r="D129" s="390"/>
      <c r="E129" s="390"/>
      <c r="F129" s="390"/>
      <c r="G129" s="390"/>
      <c r="H129" s="390"/>
      <c r="I129" s="390"/>
      <c r="J129" s="390"/>
      <c r="K129" s="490"/>
      <c r="L129" s="491"/>
      <c r="M129" s="491"/>
      <c r="N129" s="491"/>
      <c r="O129" s="491"/>
      <c r="P129" s="491"/>
      <c r="Q129" s="390"/>
      <c r="R129" s="390"/>
      <c r="S129" s="390"/>
      <c r="T129" s="390"/>
      <c r="U129" s="390"/>
      <c r="V129" s="390"/>
      <c r="W129" s="390"/>
      <c r="X129" s="390"/>
      <c r="Y129" s="390"/>
      <c r="Z129" s="390"/>
      <c r="AA129" s="390"/>
      <c r="AB129" s="390"/>
      <c r="AD129" s="390"/>
      <c r="AE129" s="390"/>
      <c r="AF129" s="390"/>
      <c r="AG129" s="390"/>
      <c r="AH129" s="390"/>
      <c r="AI129" s="390"/>
      <c r="AJ129" s="390"/>
      <c r="AK129" s="390"/>
      <c r="AL129" s="390"/>
      <c r="AM129" s="390"/>
    </row>
    <row r="130" spans="1:39" s="215" customFormat="1" ht="27" customHeight="1" x14ac:dyDescent="0.35">
      <c r="A130" s="390"/>
      <c r="B130" s="390"/>
      <c r="C130" s="390"/>
      <c r="D130" s="390"/>
      <c r="E130" s="390"/>
      <c r="F130" s="390"/>
      <c r="G130" s="390"/>
      <c r="H130" s="390"/>
      <c r="I130" s="390"/>
      <c r="J130" s="390"/>
      <c r="K130" s="390"/>
      <c r="L130" s="492"/>
      <c r="M130" s="492"/>
      <c r="N130" s="492"/>
      <c r="O130" s="492"/>
      <c r="P130" s="492"/>
      <c r="Q130" s="390"/>
      <c r="R130" s="390"/>
      <c r="S130" s="390"/>
      <c r="T130" s="390"/>
      <c r="U130" s="390"/>
      <c r="V130" s="390"/>
      <c r="W130" s="390"/>
      <c r="X130" s="390"/>
      <c r="Y130" s="390"/>
      <c r="Z130" s="390"/>
      <c r="AA130" s="390"/>
      <c r="AB130" s="390"/>
      <c r="AD130" s="390"/>
      <c r="AE130" s="390"/>
      <c r="AF130" s="390"/>
      <c r="AG130" s="390"/>
      <c r="AH130" s="390"/>
      <c r="AI130" s="390"/>
      <c r="AJ130" s="390"/>
      <c r="AK130" s="390"/>
      <c r="AL130" s="390"/>
      <c r="AM130" s="390"/>
    </row>
    <row r="131" spans="1:39" s="215" customFormat="1" ht="27" customHeight="1" x14ac:dyDescent="0.35">
      <c r="A131" s="390"/>
      <c r="B131" s="390"/>
      <c r="C131" s="390"/>
      <c r="D131" s="390"/>
      <c r="E131" s="390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  <c r="X131" s="390"/>
      <c r="Y131" s="390"/>
      <c r="Z131" s="390"/>
      <c r="AA131" s="390"/>
      <c r="AB131" s="390"/>
      <c r="AD131" s="390"/>
      <c r="AE131" s="390"/>
      <c r="AF131" s="390"/>
      <c r="AG131" s="390"/>
      <c r="AH131" s="390"/>
      <c r="AI131" s="390"/>
      <c r="AJ131" s="390"/>
      <c r="AK131" s="390"/>
      <c r="AL131" s="390"/>
      <c r="AM131" s="390"/>
    </row>
    <row r="132" spans="1:39" s="215" customFormat="1" ht="27" customHeight="1" x14ac:dyDescent="0.35">
      <c r="A132" s="390"/>
      <c r="B132" s="390"/>
      <c r="C132" s="390"/>
      <c r="D132" s="390"/>
      <c r="E132" s="390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  <c r="X132" s="390"/>
      <c r="Y132" s="390"/>
      <c r="Z132" s="390"/>
      <c r="AA132" s="390"/>
      <c r="AB132" s="390"/>
      <c r="AD132" s="390"/>
      <c r="AE132" s="390"/>
      <c r="AF132" s="390"/>
      <c r="AG132" s="390"/>
      <c r="AH132" s="390"/>
      <c r="AI132" s="390"/>
      <c r="AJ132" s="390"/>
      <c r="AK132" s="390"/>
      <c r="AL132" s="390"/>
      <c r="AM132" s="390"/>
    </row>
    <row r="133" spans="1:39" s="215" customFormat="1" ht="27" customHeight="1" x14ac:dyDescent="0.35">
      <c r="A133" s="390"/>
      <c r="B133" s="390"/>
      <c r="C133" s="390"/>
      <c r="D133" s="390"/>
      <c r="E133" s="390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  <c r="X133" s="390"/>
      <c r="Y133" s="390"/>
      <c r="Z133" s="390"/>
      <c r="AA133" s="390"/>
      <c r="AB133" s="390"/>
      <c r="AD133" s="390"/>
      <c r="AE133" s="390"/>
      <c r="AF133" s="390"/>
      <c r="AG133" s="390"/>
      <c r="AH133" s="390"/>
      <c r="AI133" s="390"/>
      <c r="AJ133" s="390"/>
      <c r="AK133" s="390"/>
      <c r="AL133" s="390"/>
      <c r="AM133" s="390"/>
    </row>
    <row r="134" spans="1:39" s="215" customFormat="1" ht="27" customHeight="1" x14ac:dyDescent="0.35">
      <c r="A134" s="390"/>
      <c r="B134" s="390"/>
      <c r="C134" s="390"/>
      <c r="D134" s="390"/>
      <c r="E134" s="390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  <c r="X134" s="390"/>
      <c r="Y134" s="390"/>
      <c r="Z134" s="390"/>
      <c r="AA134" s="390"/>
      <c r="AB134" s="390"/>
      <c r="AD134" s="390"/>
      <c r="AE134" s="390"/>
      <c r="AF134" s="390"/>
      <c r="AG134" s="390"/>
      <c r="AH134" s="390"/>
      <c r="AI134" s="390"/>
      <c r="AJ134" s="390"/>
      <c r="AK134" s="390"/>
      <c r="AL134" s="390"/>
      <c r="AM134" s="390"/>
    </row>
    <row r="135" spans="1:39" s="215" customFormat="1" ht="27" customHeight="1" x14ac:dyDescent="0.35">
      <c r="A135" s="390"/>
      <c r="B135" s="390"/>
      <c r="C135" s="390"/>
      <c r="D135" s="390"/>
      <c r="E135" s="390"/>
      <c r="F135" s="390"/>
      <c r="G135" s="390"/>
      <c r="H135" s="390"/>
      <c r="I135" s="390"/>
      <c r="J135" s="390"/>
      <c r="K135" s="490"/>
      <c r="L135" s="490"/>
      <c r="M135" s="490"/>
      <c r="N135" s="490"/>
      <c r="O135" s="490"/>
      <c r="P135" s="490"/>
      <c r="Q135" s="390"/>
      <c r="R135" s="390"/>
      <c r="S135" s="390"/>
      <c r="T135" s="390"/>
      <c r="U135" s="390"/>
      <c r="V135" s="390"/>
      <c r="W135" s="390"/>
      <c r="X135" s="390"/>
      <c r="Y135" s="390"/>
      <c r="Z135" s="390"/>
      <c r="AA135" s="390"/>
      <c r="AB135" s="390"/>
      <c r="AD135" s="390"/>
      <c r="AE135" s="390"/>
      <c r="AF135" s="390"/>
      <c r="AG135" s="390"/>
      <c r="AH135" s="390"/>
      <c r="AI135" s="390"/>
      <c r="AJ135" s="390"/>
      <c r="AK135" s="390"/>
      <c r="AL135" s="390"/>
      <c r="AM135" s="390"/>
    </row>
    <row r="136" spans="1:39" s="215" customFormat="1" ht="27" customHeight="1" x14ac:dyDescent="0.35">
      <c r="A136" s="390"/>
      <c r="B136" s="390"/>
      <c r="C136" s="390"/>
      <c r="D136" s="390"/>
      <c r="E136" s="390"/>
      <c r="F136" s="390"/>
      <c r="G136" s="390"/>
      <c r="H136" s="390"/>
      <c r="I136" s="390"/>
      <c r="J136" s="390"/>
      <c r="K136" s="490"/>
      <c r="L136" s="490"/>
      <c r="M136" s="490"/>
      <c r="N136" s="490"/>
      <c r="O136" s="490"/>
      <c r="P136" s="490"/>
      <c r="Q136" s="390"/>
      <c r="R136" s="390"/>
      <c r="S136" s="390"/>
      <c r="T136" s="390"/>
      <c r="U136" s="390"/>
      <c r="V136" s="390"/>
      <c r="W136" s="390"/>
      <c r="X136" s="390"/>
      <c r="Y136" s="390"/>
      <c r="Z136" s="390"/>
      <c r="AA136" s="390"/>
      <c r="AB136" s="390"/>
      <c r="AD136" s="390"/>
      <c r="AE136" s="390"/>
      <c r="AF136" s="390"/>
      <c r="AG136" s="390"/>
      <c r="AH136" s="390"/>
      <c r="AI136" s="390"/>
      <c r="AJ136" s="390"/>
      <c r="AK136" s="390"/>
      <c r="AL136" s="390"/>
      <c r="AM136" s="390"/>
    </row>
    <row r="137" spans="1:39" s="215" customFormat="1" ht="27" customHeight="1" x14ac:dyDescent="0.35">
      <c r="A137" s="390"/>
      <c r="B137" s="390"/>
      <c r="C137" s="390"/>
      <c r="D137" s="390"/>
      <c r="E137" s="390"/>
      <c r="F137" s="390"/>
      <c r="G137" s="390"/>
      <c r="H137" s="390"/>
      <c r="I137" s="390"/>
      <c r="J137" s="390"/>
      <c r="K137" s="490"/>
      <c r="L137" s="490"/>
      <c r="M137" s="490"/>
      <c r="N137" s="490"/>
      <c r="O137" s="490"/>
      <c r="P137" s="490"/>
      <c r="Q137" s="390"/>
      <c r="R137" s="390"/>
      <c r="S137" s="390"/>
      <c r="T137" s="390"/>
      <c r="U137" s="390"/>
      <c r="V137" s="390"/>
      <c r="W137" s="390"/>
      <c r="X137" s="390"/>
      <c r="Y137" s="390"/>
      <c r="Z137" s="390"/>
      <c r="AA137" s="390"/>
      <c r="AB137" s="390"/>
      <c r="AD137" s="390"/>
      <c r="AE137" s="390"/>
      <c r="AF137" s="390"/>
      <c r="AG137" s="390"/>
      <c r="AH137" s="390"/>
      <c r="AI137" s="390"/>
      <c r="AJ137" s="390"/>
      <c r="AK137" s="390"/>
      <c r="AL137" s="390"/>
      <c r="AM137" s="390"/>
    </row>
    <row r="138" spans="1:39" s="215" customFormat="1" ht="27" customHeight="1" x14ac:dyDescent="0.35">
      <c r="A138" s="390"/>
      <c r="B138" s="390"/>
      <c r="C138" s="390"/>
      <c r="D138" s="390"/>
      <c r="E138" s="390"/>
      <c r="F138" s="390"/>
      <c r="G138" s="390"/>
      <c r="H138" s="390"/>
      <c r="I138" s="390"/>
      <c r="J138" s="390"/>
      <c r="K138" s="490"/>
      <c r="L138" s="490"/>
      <c r="M138" s="490"/>
      <c r="N138" s="490"/>
      <c r="O138" s="490"/>
      <c r="P138" s="490"/>
      <c r="Q138" s="390"/>
      <c r="R138" s="390"/>
      <c r="S138" s="390"/>
      <c r="T138" s="390"/>
      <c r="U138" s="390"/>
      <c r="V138" s="390"/>
      <c r="W138" s="390"/>
      <c r="X138" s="390"/>
      <c r="Y138" s="390"/>
      <c r="Z138" s="390"/>
      <c r="AA138" s="390"/>
      <c r="AB138" s="390"/>
      <c r="AD138" s="390"/>
      <c r="AE138" s="390"/>
      <c r="AF138" s="390"/>
      <c r="AG138" s="390"/>
      <c r="AH138" s="390"/>
      <c r="AI138" s="390"/>
      <c r="AJ138" s="390"/>
      <c r="AK138" s="390"/>
      <c r="AL138" s="390"/>
      <c r="AM138" s="390"/>
    </row>
    <row r="139" spans="1:39" s="215" customFormat="1" ht="27" customHeight="1" x14ac:dyDescent="0.35">
      <c r="A139" s="390"/>
      <c r="B139" s="390"/>
      <c r="C139" s="390"/>
      <c r="D139" s="390"/>
      <c r="E139" s="390"/>
      <c r="F139" s="390"/>
      <c r="G139" s="390"/>
      <c r="H139" s="390"/>
      <c r="I139" s="390"/>
      <c r="J139" s="390"/>
      <c r="K139" s="490"/>
      <c r="L139" s="490"/>
      <c r="M139" s="490"/>
      <c r="N139" s="490"/>
      <c r="O139" s="490"/>
      <c r="P139" s="490"/>
      <c r="Q139" s="390"/>
      <c r="R139" s="390"/>
      <c r="S139" s="390"/>
      <c r="T139" s="390"/>
      <c r="U139" s="390"/>
      <c r="V139" s="390"/>
      <c r="W139" s="390"/>
      <c r="X139" s="390"/>
      <c r="Y139" s="390"/>
      <c r="Z139" s="390"/>
      <c r="AA139" s="390"/>
      <c r="AB139" s="390"/>
      <c r="AD139" s="390"/>
      <c r="AE139" s="390"/>
      <c r="AF139" s="390"/>
      <c r="AG139" s="390"/>
      <c r="AH139" s="390"/>
      <c r="AI139" s="390"/>
      <c r="AJ139" s="390"/>
      <c r="AK139" s="390"/>
      <c r="AL139" s="390"/>
      <c r="AM139" s="390"/>
    </row>
    <row r="140" spans="1:39" s="215" customFormat="1" ht="27" customHeight="1" x14ac:dyDescent="0.35">
      <c r="A140" s="390"/>
      <c r="B140" s="390"/>
      <c r="C140" s="390"/>
      <c r="D140" s="390"/>
      <c r="E140" s="390"/>
      <c r="F140" s="390"/>
      <c r="G140" s="390"/>
      <c r="H140" s="390"/>
      <c r="I140" s="390"/>
      <c r="J140" s="390"/>
      <c r="K140" s="490"/>
      <c r="L140" s="490"/>
      <c r="M140" s="490"/>
      <c r="N140" s="490"/>
      <c r="O140" s="490"/>
      <c r="P140" s="490"/>
      <c r="Q140" s="390"/>
      <c r="R140" s="390"/>
      <c r="S140" s="390"/>
      <c r="T140" s="390"/>
      <c r="U140" s="390"/>
      <c r="V140" s="390"/>
      <c r="W140" s="390"/>
      <c r="X140" s="390"/>
      <c r="Y140" s="390"/>
      <c r="Z140" s="390"/>
      <c r="AA140" s="390"/>
      <c r="AB140" s="390"/>
      <c r="AD140" s="390"/>
      <c r="AE140" s="390"/>
      <c r="AF140" s="390"/>
      <c r="AG140" s="390"/>
      <c r="AH140" s="390"/>
      <c r="AI140" s="390"/>
      <c r="AJ140" s="390"/>
      <c r="AK140" s="390"/>
      <c r="AL140" s="390"/>
      <c r="AM140" s="390"/>
    </row>
    <row r="141" spans="1:39" s="215" customFormat="1" ht="27" customHeight="1" x14ac:dyDescent="0.35">
      <c r="A141" s="390"/>
      <c r="B141" s="390"/>
      <c r="C141" s="390"/>
      <c r="D141" s="390"/>
      <c r="E141" s="390"/>
      <c r="F141" s="390"/>
      <c r="G141" s="390"/>
      <c r="H141" s="390"/>
      <c r="I141" s="390"/>
      <c r="J141" s="390"/>
      <c r="K141" s="490"/>
      <c r="L141" s="490"/>
      <c r="M141" s="490"/>
      <c r="N141" s="490"/>
      <c r="O141" s="490"/>
      <c r="P141" s="490"/>
      <c r="Q141" s="390"/>
      <c r="R141" s="390"/>
      <c r="S141" s="390"/>
      <c r="T141" s="390"/>
      <c r="U141" s="390"/>
      <c r="V141" s="390"/>
      <c r="W141" s="390"/>
      <c r="X141" s="390"/>
      <c r="Y141" s="390"/>
      <c r="Z141" s="390"/>
      <c r="AA141" s="390"/>
      <c r="AB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</row>
    <row r="142" spans="1:39" s="215" customFormat="1" ht="27" customHeight="1" x14ac:dyDescent="0.35">
      <c r="A142" s="390"/>
      <c r="B142" s="390"/>
      <c r="C142" s="390"/>
      <c r="D142" s="390"/>
      <c r="E142" s="390"/>
      <c r="F142" s="390"/>
      <c r="G142" s="390"/>
      <c r="H142" s="390"/>
      <c r="I142" s="390"/>
      <c r="J142" s="390"/>
      <c r="K142" s="490"/>
      <c r="L142" s="490"/>
      <c r="M142" s="490"/>
      <c r="N142" s="490"/>
      <c r="O142" s="490"/>
      <c r="P142" s="490"/>
      <c r="Q142" s="390"/>
      <c r="R142" s="390"/>
      <c r="S142" s="390"/>
      <c r="T142" s="390"/>
      <c r="U142" s="390"/>
      <c r="V142" s="390"/>
      <c r="W142" s="390"/>
      <c r="X142" s="390"/>
      <c r="Y142" s="390"/>
      <c r="Z142" s="390"/>
      <c r="AA142" s="390"/>
      <c r="AB142" s="390"/>
      <c r="AD142" s="390"/>
      <c r="AE142" s="390"/>
      <c r="AF142" s="390"/>
      <c r="AG142" s="390"/>
      <c r="AH142" s="390"/>
      <c r="AI142" s="390"/>
      <c r="AJ142" s="390"/>
      <c r="AK142" s="390"/>
      <c r="AL142" s="390"/>
      <c r="AM142" s="390"/>
    </row>
    <row r="143" spans="1:39" s="215" customFormat="1" ht="27" customHeight="1" x14ac:dyDescent="0.35">
      <c r="A143" s="390"/>
      <c r="B143" s="390"/>
      <c r="C143" s="390"/>
      <c r="D143" s="390"/>
      <c r="E143" s="390"/>
      <c r="F143" s="390"/>
      <c r="G143" s="390"/>
      <c r="H143" s="390"/>
      <c r="I143" s="390"/>
      <c r="J143" s="390"/>
      <c r="K143" s="490"/>
      <c r="L143" s="490"/>
      <c r="M143" s="490"/>
      <c r="N143" s="490"/>
      <c r="O143" s="490"/>
      <c r="P143" s="490"/>
      <c r="Q143" s="390"/>
      <c r="R143" s="390"/>
      <c r="S143" s="390"/>
      <c r="T143" s="390"/>
      <c r="U143" s="390"/>
      <c r="V143" s="390"/>
      <c r="W143" s="390"/>
      <c r="X143" s="390"/>
      <c r="Y143" s="390"/>
      <c r="Z143" s="390"/>
      <c r="AA143" s="390"/>
      <c r="AB143" s="390"/>
      <c r="AD143" s="390"/>
      <c r="AE143" s="390"/>
      <c r="AF143" s="390"/>
      <c r="AG143" s="390"/>
      <c r="AH143" s="390"/>
      <c r="AI143" s="390"/>
      <c r="AJ143" s="390"/>
      <c r="AK143" s="390"/>
      <c r="AL143" s="390"/>
      <c r="AM143" s="390"/>
    </row>
    <row r="144" spans="1:39" s="215" customFormat="1" ht="27" customHeight="1" x14ac:dyDescent="0.35">
      <c r="A144" s="390"/>
      <c r="B144" s="390"/>
      <c r="C144" s="390"/>
      <c r="D144" s="390"/>
      <c r="E144" s="390"/>
      <c r="F144" s="390"/>
      <c r="G144" s="390"/>
      <c r="H144" s="390"/>
      <c r="I144" s="390"/>
      <c r="J144" s="390"/>
      <c r="K144" s="485"/>
      <c r="L144" s="485"/>
      <c r="M144" s="485"/>
      <c r="N144" s="485"/>
      <c r="O144" s="485"/>
      <c r="P144" s="485"/>
      <c r="Q144" s="390"/>
      <c r="R144" s="390"/>
      <c r="S144" s="390"/>
      <c r="T144" s="390"/>
      <c r="U144" s="390"/>
      <c r="V144" s="390"/>
      <c r="W144" s="390"/>
      <c r="X144" s="390"/>
      <c r="Y144" s="390"/>
      <c r="Z144" s="390"/>
      <c r="AA144" s="390"/>
      <c r="AB144" s="390"/>
      <c r="AD144" s="390"/>
      <c r="AE144" s="390"/>
      <c r="AF144" s="390"/>
      <c r="AG144" s="390"/>
      <c r="AH144" s="390"/>
      <c r="AI144" s="390"/>
      <c r="AJ144" s="390"/>
      <c r="AK144" s="390"/>
      <c r="AL144" s="390"/>
      <c r="AM144" s="390"/>
    </row>
    <row r="145" spans="1:39" s="215" customFormat="1" ht="27" customHeight="1" x14ac:dyDescent="0.35">
      <c r="A145" s="390"/>
      <c r="B145" s="390"/>
      <c r="C145" s="390"/>
      <c r="D145" s="390"/>
      <c r="E145" s="390"/>
      <c r="F145" s="390"/>
      <c r="G145" s="390"/>
      <c r="H145" s="390"/>
      <c r="I145" s="390"/>
      <c r="J145" s="390"/>
      <c r="K145" s="485"/>
      <c r="L145" s="485"/>
      <c r="M145" s="485"/>
      <c r="N145" s="485"/>
      <c r="O145" s="485"/>
      <c r="P145" s="485"/>
      <c r="Q145" s="390"/>
      <c r="R145" s="390"/>
      <c r="S145" s="390"/>
      <c r="T145" s="390"/>
      <c r="U145" s="390"/>
      <c r="V145" s="390"/>
      <c r="W145" s="390"/>
      <c r="X145" s="390"/>
      <c r="Y145" s="390"/>
      <c r="Z145" s="390"/>
      <c r="AA145" s="390"/>
      <c r="AB145" s="390"/>
      <c r="AD145" s="390"/>
      <c r="AE145" s="390"/>
      <c r="AF145" s="390"/>
      <c r="AG145" s="390"/>
      <c r="AH145" s="390"/>
      <c r="AI145" s="390"/>
      <c r="AJ145" s="390"/>
      <c r="AK145" s="390"/>
      <c r="AL145" s="390"/>
      <c r="AM145" s="390"/>
    </row>
    <row r="146" spans="1:39" s="215" customFormat="1" ht="27" customHeight="1" x14ac:dyDescent="0.35">
      <c r="A146" s="390"/>
      <c r="B146" s="390"/>
      <c r="C146" s="390"/>
      <c r="D146" s="390"/>
      <c r="E146" s="390"/>
      <c r="F146" s="390"/>
      <c r="G146" s="390"/>
      <c r="H146" s="390"/>
      <c r="I146" s="390"/>
      <c r="J146" s="390"/>
      <c r="K146" s="390"/>
      <c r="L146" s="492"/>
      <c r="M146" s="492"/>
      <c r="N146" s="492"/>
      <c r="O146" s="492"/>
      <c r="P146" s="492"/>
      <c r="Q146" s="390"/>
      <c r="R146" s="390"/>
      <c r="S146" s="390"/>
      <c r="T146" s="390"/>
      <c r="U146" s="390"/>
      <c r="V146" s="390"/>
      <c r="W146" s="390"/>
      <c r="X146" s="390"/>
      <c r="Y146" s="390"/>
      <c r="Z146" s="390"/>
      <c r="AA146" s="390"/>
      <c r="AB146" s="390"/>
      <c r="AD146" s="390"/>
      <c r="AE146" s="390"/>
      <c r="AF146" s="390"/>
      <c r="AG146" s="390"/>
      <c r="AH146" s="390"/>
      <c r="AI146" s="390"/>
      <c r="AJ146" s="390"/>
      <c r="AK146" s="390"/>
      <c r="AL146" s="390"/>
      <c r="AM146" s="390"/>
    </row>
    <row r="147" spans="1:39" s="215" customFormat="1" ht="27" customHeight="1" x14ac:dyDescent="0.35">
      <c r="A147" s="390"/>
      <c r="B147" s="390"/>
      <c r="C147" s="390"/>
      <c r="D147" s="390"/>
      <c r="E147" s="390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  <c r="X147" s="390"/>
      <c r="Y147" s="390"/>
      <c r="Z147" s="390"/>
      <c r="AA147" s="390"/>
      <c r="AB147" s="390"/>
      <c r="AD147" s="390"/>
      <c r="AE147" s="390"/>
      <c r="AF147" s="390"/>
      <c r="AG147" s="390"/>
      <c r="AH147" s="390"/>
      <c r="AI147" s="390"/>
      <c r="AJ147" s="390"/>
      <c r="AK147" s="390"/>
      <c r="AL147" s="390"/>
      <c r="AM147" s="390"/>
    </row>
    <row r="148" spans="1:39" s="215" customFormat="1" ht="27" customHeight="1" x14ac:dyDescent="0.35">
      <c r="A148" s="390"/>
      <c r="B148" s="390"/>
      <c r="C148" s="390"/>
      <c r="D148" s="390"/>
      <c r="E148" s="390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  <c r="X148" s="390"/>
      <c r="Y148" s="390"/>
      <c r="Z148" s="390"/>
      <c r="AA148" s="390"/>
      <c r="AB148" s="390"/>
      <c r="AD148" s="390"/>
      <c r="AE148" s="390"/>
      <c r="AF148" s="390"/>
      <c r="AG148" s="390"/>
      <c r="AH148" s="390"/>
      <c r="AI148" s="390"/>
      <c r="AJ148" s="390"/>
      <c r="AK148" s="390"/>
      <c r="AL148" s="390"/>
      <c r="AM148" s="390"/>
    </row>
    <row r="149" spans="1:39" s="215" customFormat="1" ht="27" customHeight="1" x14ac:dyDescent="0.35">
      <c r="A149" s="390"/>
      <c r="B149" s="390"/>
      <c r="C149" s="390"/>
      <c r="D149" s="390"/>
      <c r="E149" s="390"/>
      <c r="F149" s="390"/>
      <c r="G149" s="390"/>
      <c r="H149" s="390"/>
      <c r="I149" s="390"/>
      <c r="J149" s="390"/>
      <c r="K149" s="485"/>
      <c r="L149" s="485"/>
      <c r="M149" s="485"/>
      <c r="N149" s="485"/>
      <c r="O149" s="485"/>
      <c r="P149" s="485"/>
      <c r="Q149" s="390"/>
      <c r="R149" s="390"/>
      <c r="S149" s="390"/>
      <c r="T149" s="390"/>
      <c r="U149" s="390"/>
      <c r="V149" s="390"/>
      <c r="W149" s="390"/>
      <c r="X149" s="390"/>
      <c r="Y149" s="390"/>
      <c r="Z149" s="390"/>
      <c r="AA149" s="390"/>
      <c r="AB149" s="390"/>
      <c r="AD149" s="390"/>
      <c r="AE149" s="390"/>
      <c r="AF149" s="390"/>
      <c r="AG149" s="390"/>
      <c r="AH149" s="390"/>
      <c r="AI149" s="390"/>
      <c r="AJ149" s="390"/>
      <c r="AK149" s="390"/>
      <c r="AL149" s="390"/>
      <c r="AM149" s="390"/>
    </row>
    <row r="150" spans="1:39" s="215" customFormat="1" ht="27" customHeight="1" x14ac:dyDescent="0.35">
      <c r="A150" s="390"/>
      <c r="B150" s="390"/>
      <c r="C150" s="390"/>
      <c r="D150" s="390"/>
      <c r="E150" s="390"/>
      <c r="F150" s="390"/>
      <c r="G150" s="390"/>
      <c r="H150" s="390"/>
      <c r="I150" s="390"/>
      <c r="J150" s="390"/>
      <c r="K150" s="485"/>
      <c r="L150" s="485"/>
      <c r="M150" s="485"/>
      <c r="N150" s="485"/>
      <c r="O150" s="485"/>
      <c r="P150" s="485"/>
      <c r="Q150" s="390"/>
      <c r="R150" s="390"/>
      <c r="S150" s="390"/>
      <c r="T150" s="390"/>
      <c r="U150" s="390"/>
      <c r="V150" s="390"/>
      <c r="W150" s="390"/>
      <c r="X150" s="390"/>
      <c r="Y150" s="390"/>
      <c r="Z150" s="390"/>
      <c r="AA150" s="390"/>
      <c r="AB150" s="390"/>
      <c r="AD150" s="390"/>
      <c r="AE150" s="390"/>
      <c r="AF150" s="390"/>
      <c r="AG150" s="390"/>
      <c r="AH150" s="390"/>
      <c r="AI150" s="390"/>
      <c r="AJ150" s="390"/>
      <c r="AK150" s="390"/>
      <c r="AL150" s="390"/>
      <c r="AM150" s="390"/>
    </row>
    <row r="151" spans="1:39" s="215" customFormat="1" ht="27" customHeight="1" x14ac:dyDescent="0.35">
      <c r="A151" s="390"/>
      <c r="B151" s="390"/>
      <c r="C151" s="390"/>
      <c r="D151" s="390"/>
      <c r="E151" s="390"/>
      <c r="F151" s="390"/>
      <c r="G151" s="390"/>
      <c r="H151" s="390"/>
      <c r="I151" s="390"/>
      <c r="J151" s="390"/>
      <c r="K151" s="485"/>
      <c r="L151" s="485"/>
      <c r="M151" s="485"/>
      <c r="N151" s="485"/>
      <c r="O151" s="485"/>
      <c r="P151" s="485"/>
      <c r="Q151" s="390"/>
      <c r="R151" s="390"/>
      <c r="S151" s="390"/>
      <c r="T151" s="390"/>
      <c r="U151" s="390"/>
      <c r="V151" s="390"/>
      <c r="W151" s="390"/>
      <c r="X151" s="390"/>
      <c r="Y151" s="390"/>
      <c r="Z151" s="390"/>
      <c r="AA151" s="390"/>
      <c r="AB151" s="390"/>
      <c r="AD151" s="390"/>
      <c r="AE151" s="390"/>
      <c r="AF151" s="390"/>
      <c r="AG151" s="390"/>
      <c r="AH151" s="390"/>
      <c r="AI151" s="390"/>
      <c r="AJ151" s="390"/>
      <c r="AK151" s="390"/>
      <c r="AL151" s="390"/>
      <c r="AM151" s="390"/>
    </row>
    <row r="152" spans="1:39" s="215" customFormat="1" ht="27" customHeight="1" x14ac:dyDescent="0.35">
      <c r="A152" s="390"/>
      <c r="B152" s="390"/>
      <c r="C152" s="390"/>
      <c r="D152" s="390"/>
      <c r="E152" s="390"/>
      <c r="F152" s="390"/>
      <c r="G152" s="390"/>
      <c r="H152" s="390"/>
      <c r="I152" s="390"/>
      <c r="J152" s="390"/>
      <c r="K152" s="485"/>
      <c r="L152" s="485"/>
      <c r="M152" s="485"/>
      <c r="N152" s="485"/>
      <c r="O152" s="485"/>
      <c r="P152" s="485"/>
      <c r="Q152" s="390"/>
      <c r="R152" s="390"/>
      <c r="S152" s="390"/>
      <c r="T152" s="390"/>
      <c r="U152" s="390"/>
      <c r="V152" s="390"/>
      <c r="W152" s="390"/>
      <c r="X152" s="390"/>
      <c r="Y152" s="390"/>
      <c r="Z152" s="390"/>
      <c r="AA152" s="390"/>
      <c r="AB152" s="390"/>
      <c r="AD152" s="390"/>
      <c r="AE152" s="390"/>
      <c r="AF152" s="390"/>
      <c r="AG152" s="390"/>
      <c r="AH152" s="390"/>
      <c r="AI152" s="390"/>
      <c r="AJ152" s="390"/>
      <c r="AK152" s="390"/>
      <c r="AL152" s="390"/>
      <c r="AM152" s="390"/>
    </row>
    <row r="153" spans="1:39" s="215" customFormat="1" ht="27" customHeight="1" x14ac:dyDescent="0.35">
      <c r="A153" s="390"/>
      <c r="B153" s="390"/>
      <c r="C153" s="390"/>
      <c r="D153" s="390"/>
      <c r="E153" s="390"/>
      <c r="F153" s="390"/>
      <c r="G153" s="390"/>
      <c r="H153" s="390"/>
      <c r="I153" s="390"/>
      <c r="J153" s="390"/>
      <c r="K153" s="485"/>
      <c r="L153" s="485"/>
      <c r="M153" s="485"/>
      <c r="N153" s="485"/>
      <c r="O153" s="485"/>
      <c r="P153" s="485"/>
      <c r="Q153" s="390"/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D153" s="390"/>
      <c r="AE153" s="390"/>
      <c r="AF153" s="390"/>
      <c r="AG153" s="390"/>
      <c r="AH153" s="390"/>
      <c r="AI153" s="390"/>
      <c r="AJ153" s="390"/>
      <c r="AK153" s="390"/>
      <c r="AL153" s="390"/>
      <c r="AM153" s="390"/>
    </row>
    <row r="154" spans="1:39" s="215" customFormat="1" ht="27" customHeight="1" x14ac:dyDescent="0.35">
      <c r="A154" s="390"/>
      <c r="B154" s="390"/>
      <c r="C154" s="390"/>
      <c r="D154" s="390"/>
      <c r="E154" s="390"/>
      <c r="F154" s="390"/>
      <c r="G154" s="390"/>
      <c r="H154" s="390"/>
      <c r="I154" s="390"/>
      <c r="J154" s="390"/>
      <c r="K154" s="485"/>
      <c r="L154" s="485"/>
      <c r="M154" s="485"/>
      <c r="N154" s="485"/>
      <c r="O154" s="485"/>
      <c r="P154" s="485"/>
      <c r="Q154" s="390"/>
      <c r="R154" s="390"/>
      <c r="S154" s="390"/>
      <c r="T154" s="390"/>
      <c r="U154" s="390"/>
      <c r="V154" s="390"/>
      <c r="W154" s="390"/>
      <c r="X154" s="390"/>
      <c r="Y154" s="390"/>
      <c r="Z154" s="390"/>
      <c r="AA154" s="390"/>
      <c r="AB154" s="390"/>
      <c r="AD154" s="390"/>
      <c r="AE154" s="390"/>
      <c r="AF154" s="390"/>
      <c r="AG154" s="390"/>
      <c r="AH154" s="390"/>
      <c r="AI154" s="390"/>
      <c r="AJ154" s="390"/>
      <c r="AK154" s="390"/>
      <c r="AL154" s="390"/>
      <c r="AM154" s="390"/>
    </row>
    <row r="155" spans="1:39" s="215" customFormat="1" ht="27" customHeight="1" x14ac:dyDescent="0.35">
      <c r="A155" s="390"/>
      <c r="B155" s="390"/>
      <c r="C155" s="390"/>
      <c r="D155" s="390"/>
      <c r="E155" s="390"/>
      <c r="F155" s="390"/>
      <c r="G155" s="390"/>
      <c r="H155" s="390"/>
      <c r="I155" s="390"/>
      <c r="J155" s="390"/>
      <c r="K155" s="485"/>
      <c r="L155" s="485"/>
      <c r="M155" s="485"/>
      <c r="N155" s="485"/>
      <c r="O155" s="485"/>
      <c r="P155" s="485"/>
      <c r="Q155" s="390"/>
      <c r="R155" s="390"/>
      <c r="S155" s="390"/>
      <c r="T155" s="390"/>
      <c r="U155" s="390"/>
      <c r="V155" s="390"/>
      <c r="W155" s="390"/>
      <c r="X155" s="390"/>
      <c r="Y155" s="390"/>
      <c r="Z155" s="390"/>
      <c r="AA155" s="390"/>
      <c r="AB155" s="390"/>
      <c r="AD155" s="390"/>
      <c r="AE155" s="390"/>
      <c r="AF155" s="390"/>
      <c r="AG155" s="390"/>
      <c r="AH155" s="390"/>
      <c r="AI155" s="390"/>
      <c r="AJ155" s="390"/>
      <c r="AK155" s="390"/>
      <c r="AL155" s="390"/>
      <c r="AM155" s="390"/>
    </row>
    <row r="156" spans="1:39" s="215" customFormat="1" ht="27" customHeight="1" x14ac:dyDescent="0.35">
      <c r="A156" s="390"/>
      <c r="B156" s="390"/>
      <c r="C156" s="390"/>
      <c r="D156" s="390"/>
      <c r="E156" s="390"/>
      <c r="F156" s="390"/>
      <c r="G156" s="390"/>
      <c r="H156" s="390"/>
      <c r="I156" s="390"/>
      <c r="J156" s="390"/>
      <c r="K156" s="485"/>
      <c r="L156" s="485"/>
      <c r="M156" s="485"/>
      <c r="N156" s="485"/>
      <c r="O156" s="485"/>
      <c r="P156" s="485"/>
      <c r="Q156" s="390"/>
      <c r="R156" s="390"/>
      <c r="S156" s="390"/>
      <c r="T156" s="390"/>
      <c r="U156" s="390"/>
      <c r="V156" s="390"/>
      <c r="W156" s="390"/>
      <c r="X156" s="390"/>
      <c r="Y156" s="390"/>
      <c r="Z156" s="390"/>
      <c r="AA156" s="390"/>
      <c r="AB156" s="390"/>
      <c r="AD156" s="390"/>
      <c r="AE156" s="390"/>
      <c r="AF156" s="390"/>
      <c r="AG156" s="390"/>
      <c r="AH156" s="390"/>
      <c r="AI156" s="390"/>
      <c r="AJ156" s="390"/>
      <c r="AK156" s="390"/>
      <c r="AL156" s="390"/>
      <c r="AM156" s="390"/>
    </row>
    <row r="157" spans="1:39" s="215" customFormat="1" ht="27" customHeight="1" x14ac:dyDescent="0.35">
      <c r="A157" s="390"/>
      <c r="B157" s="390"/>
      <c r="C157" s="390"/>
      <c r="D157" s="390"/>
      <c r="E157" s="390"/>
      <c r="F157" s="390"/>
      <c r="G157" s="390"/>
      <c r="H157" s="390"/>
      <c r="I157" s="390"/>
      <c r="J157" s="390"/>
      <c r="K157" s="485"/>
      <c r="L157" s="485"/>
      <c r="M157" s="485"/>
      <c r="N157" s="485"/>
      <c r="O157" s="485"/>
      <c r="P157" s="485"/>
      <c r="Q157" s="390"/>
      <c r="R157" s="390"/>
      <c r="S157" s="390"/>
      <c r="T157" s="390"/>
      <c r="U157" s="390"/>
      <c r="V157" s="390"/>
      <c r="W157" s="390"/>
      <c r="X157" s="390"/>
      <c r="Y157" s="390"/>
      <c r="Z157" s="390"/>
      <c r="AA157" s="390"/>
      <c r="AB157" s="390"/>
      <c r="AD157" s="390"/>
      <c r="AE157" s="390"/>
      <c r="AF157" s="390"/>
      <c r="AG157" s="390"/>
      <c r="AH157" s="390"/>
      <c r="AI157" s="390"/>
      <c r="AJ157" s="390"/>
      <c r="AK157" s="390"/>
      <c r="AL157" s="390"/>
      <c r="AM157" s="390"/>
    </row>
    <row r="158" spans="1:39" s="215" customFormat="1" ht="27" customHeight="1" x14ac:dyDescent="0.35">
      <c r="A158" s="390"/>
      <c r="B158" s="390"/>
      <c r="C158" s="390"/>
      <c r="D158" s="390"/>
      <c r="E158" s="390"/>
      <c r="F158" s="390"/>
      <c r="G158" s="390"/>
      <c r="H158" s="390"/>
      <c r="I158" s="390"/>
      <c r="J158" s="390"/>
      <c r="K158" s="390"/>
      <c r="L158" s="492"/>
      <c r="M158" s="492"/>
      <c r="N158" s="492"/>
      <c r="O158" s="492"/>
      <c r="P158" s="492"/>
      <c r="Q158" s="390"/>
      <c r="R158" s="390"/>
      <c r="S158" s="390"/>
      <c r="T158" s="390"/>
      <c r="U158" s="390"/>
      <c r="V158" s="390"/>
      <c r="W158" s="390"/>
      <c r="X158" s="390"/>
      <c r="Y158" s="390"/>
      <c r="Z158" s="390"/>
      <c r="AA158" s="390"/>
      <c r="AB158" s="390"/>
      <c r="AD158" s="390"/>
      <c r="AE158" s="390"/>
      <c r="AF158" s="390"/>
      <c r="AG158" s="390"/>
      <c r="AH158" s="390"/>
      <c r="AI158" s="390"/>
      <c r="AJ158" s="390"/>
      <c r="AK158" s="390"/>
      <c r="AL158" s="390"/>
      <c r="AM158" s="390"/>
    </row>
    <row r="159" spans="1:39" s="215" customFormat="1" ht="27" customHeight="1" x14ac:dyDescent="0.35">
      <c r="A159" s="390"/>
      <c r="B159" s="390"/>
      <c r="C159" s="390"/>
      <c r="D159" s="390"/>
      <c r="E159" s="390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  <c r="X159" s="390"/>
      <c r="Y159" s="390"/>
      <c r="Z159" s="390"/>
      <c r="AA159" s="390"/>
      <c r="AB159" s="390"/>
      <c r="AD159" s="390"/>
      <c r="AE159" s="390"/>
      <c r="AF159" s="390"/>
      <c r="AG159" s="390"/>
      <c r="AH159" s="390"/>
      <c r="AI159" s="390"/>
      <c r="AJ159" s="390"/>
      <c r="AK159" s="390"/>
      <c r="AL159" s="390"/>
      <c r="AM159" s="390"/>
    </row>
    <row r="160" spans="1:39" s="215" customFormat="1" ht="27" customHeight="1" x14ac:dyDescent="0.35">
      <c r="A160" s="390"/>
      <c r="B160" s="390"/>
      <c r="C160" s="390"/>
      <c r="D160" s="390"/>
      <c r="E160" s="390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  <c r="X160" s="390"/>
      <c r="Y160" s="390"/>
      <c r="Z160" s="390"/>
      <c r="AA160" s="390"/>
      <c r="AB160" s="390"/>
      <c r="AD160" s="390"/>
      <c r="AE160" s="390"/>
      <c r="AF160" s="390"/>
      <c r="AG160" s="390"/>
      <c r="AH160" s="390"/>
      <c r="AI160" s="390"/>
      <c r="AJ160" s="390"/>
      <c r="AK160" s="390"/>
      <c r="AL160" s="390"/>
      <c r="AM160" s="390"/>
    </row>
    <row r="161" spans="1:39" s="215" customFormat="1" ht="27" customHeight="1" x14ac:dyDescent="0.35">
      <c r="A161" s="390"/>
      <c r="B161" s="390"/>
      <c r="C161" s="390"/>
      <c r="D161" s="390"/>
      <c r="E161" s="390"/>
      <c r="F161" s="390"/>
      <c r="G161" s="390"/>
      <c r="H161" s="390"/>
      <c r="I161" s="390"/>
      <c r="J161" s="390"/>
      <c r="K161" s="493"/>
      <c r="L161" s="493"/>
      <c r="M161" s="493"/>
      <c r="N161" s="493"/>
      <c r="O161" s="493"/>
      <c r="P161" s="493"/>
      <c r="Q161" s="390"/>
      <c r="R161" s="390"/>
      <c r="S161" s="390"/>
      <c r="T161" s="390"/>
      <c r="U161" s="390"/>
      <c r="V161" s="390"/>
      <c r="W161" s="390"/>
      <c r="X161" s="390"/>
      <c r="Y161" s="390"/>
      <c r="Z161" s="390"/>
      <c r="AA161" s="390"/>
      <c r="AB161" s="390"/>
      <c r="AD161" s="390"/>
      <c r="AE161" s="390"/>
      <c r="AF161" s="390"/>
      <c r="AG161" s="390"/>
      <c r="AH161" s="390"/>
      <c r="AI161" s="390"/>
      <c r="AJ161" s="390"/>
      <c r="AK161" s="390"/>
      <c r="AL161" s="390"/>
      <c r="AM161" s="390"/>
    </row>
    <row r="162" spans="1:39" s="215" customFormat="1" ht="27" customHeight="1" x14ac:dyDescent="0.35">
      <c r="A162" s="390"/>
      <c r="B162" s="390"/>
      <c r="C162" s="390"/>
      <c r="D162" s="390"/>
      <c r="E162" s="390"/>
      <c r="F162" s="390"/>
      <c r="G162" s="390"/>
      <c r="H162" s="390"/>
      <c r="I162" s="390"/>
      <c r="J162" s="390"/>
      <c r="K162" s="493"/>
      <c r="L162" s="493"/>
      <c r="M162" s="493"/>
      <c r="N162" s="493"/>
      <c r="O162" s="490"/>
      <c r="P162" s="4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90"/>
      <c r="AA162" s="390"/>
      <c r="AB162" s="390"/>
      <c r="AD162" s="390"/>
      <c r="AE162" s="390"/>
      <c r="AF162" s="390"/>
      <c r="AG162" s="390"/>
      <c r="AH162" s="390"/>
      <c r="AI162" s="390"/>
      <c r="AJ162" s="390"/>
      <c r="AK162" s="390"/>
      <c r="AL162" s="390"/>
      <c r="AM162" s="390"/>
    </row>
    <row r="163" spans="1:39" s="215" customFormat="1" ht="27" customHeight="1" x14ac:dyDescent="0.35">
      <c r="A163" s="390"/>
      <c r="B163" s="390"/>
      <c r="C163" s="390"/>
      <c r="D163" s="390"/>
      <c r="E163" s="390"/>
      <c r="F163" s="390"/>
      <c r="G163" s="390"/>
      <c r="H163" s="390"/>
      <c r="I163" s="390"/>
      <c r="J163" s="390"/>
      <c r="K163" s="490"/>
      <c r="L163" s="490"/>
      <c r="M163" s="490"/>
      <c r="N163" s="490"/>
      <c r="O163" s="490"/>
      <c r="P163" s="490"/>
      <c r="Q163" s="390"/>
      <c r="R163" s="390"/>
      <c r="S163" s="390"/>
      <c r="T163" s="390"/>
      <c r="U163" s="390"/>
      <c r="V163" s="390"/>
      <c r="W163" s="390"/>
      <c r="X163" s="390"/>
      <c r="Y163" s="390"/>
      <c r="Z163" s="390"/>
      <c r="AA163" s="390"/>
      <c r="AB163" s="390"/>
      <c r="AD163" s="390"/>
      <c r="AE163" s="390"/>
      <c r="AF163" s="390"/>
      <c r="AG163" s="390"/>
      <c r="AH163" s="390"/>
      <c r="AI163" s="390"/>
      <c r="AJ163" s="390"/>
      <c r="AK163" s="390"/>
      <c r="AL163" s="390"/>
      <c r="AM163" s="390"/>
    </row>
    <row r="164" spans="1:39" s="215" customFormat="1" ht="27" customHeight="1" x14ac:dyDescent="0.35">
      <c r="A164" s="390"/>
      <c r="B164" s="390"/>
      <c r="C164" s="390"/>
      <c r="D164" s="390"/>
      <c r="E164" s="390"/>
      <c r="F164" s="390"/>
      <c r="G164" s="390"/>
      <c r="H164" s="390"/>
      <c r="I164" s="390"/>
      <c r="J164" s="390"/>
      <c r="K164" s="490"/>
      <c r="L164" s="490"/>
      <c r="M164" s="490"/>
      <c r="N164" s="490"/>
      <c r="O164" s="490"/>
      <c r="P164" s="490"/>
      <c r="Q164" s="390"/>
      <c r="R164" s="390"/>
      <c r="S164" s="390"/>
      <c r="T164" s="390"/>
      <c r="U164" s="390"/>
      <c r="V164" s="390"/>
      <c r="W164" s="390"/>
      <c r="X164" s="390"/>
      <c r="Y164" s="390"/>
      <c r="Z164" s="390"/>
      <c r="AA164" s="390"/>
      <c r="AB164" s="390"/>
      <c r="AD164" s="390"/>
      <c r="AE164" s="390"/>
      <c r="AF164" s="390"/>
      <c r="AG164" s="390"/>
      <c r="AH164" s="390"/>
      <c r="AI164" s="390"/>
      <c r="AJ164" s="390"/>
      <c r="AK164" s="390"/>
      <c r="AL164" s="390"/>
      <c r="AM164" s="390"/>
    </row>
    <row r="165" spans="1:39" s="215" customFormat="1" ht="27" customHeight="1" x14ac:dyDescent="0.35">
      <c r="A165" s="390"/>
      <c r="B165" s="390"/>
      <c r="C165" s="390"/>
      <c r="D165" s="390"/>
      <c r="E165" s="390"/>
      <c r="F165" s="390"/>
      <c r="G165" s="390"/>
      <c r="H165" s="390"/>
      <c r="I165" s="390"/>
      <c r="J165" s="390"/>
      <c r="K165" s="490"/>
      <c r="L165" s="490"/>
      <c r="M165" s="490"/>
      <c r="N165" s="490"/>
      <c r="O165" s="490"/>
      <c r="P165" s="490"/>
      <c r="Q165" s="390"/>
      <c r="R165" s="390"/>
      <c r="S165" s="390"/>
      <c r="T165" s="390"/>
      <c r="U165" s="390"/>
      <c r="V165" s="390"/>
      <c r="W165" s="390"/>
      <c r="X165" s="390"/>
      <c r="Y165" s="390"/>
      <c r="Z165" s="390"/>
      <c r="AA165" s="390"/>
      <c r="AB165" s="390"/>
      <c r="AD165" s="390"/>
      <c r="AE165" s="390"/>
      <c r="AF165" s="390"/>
      <c r="AG165" s="390"/>
      <c r="AH165" s="390"/>
      <c r="AI165" s="390"/>
      <c r="AJ165" s="390"/>
      <c r="AK165" s="390"/>
      <c r="AL165" s="390"/>
      <c r="AM165" s="390"/>
    </row>
    <row r="166" spans="1:39" s="215" customFormat="1" ht="27" customHeight="1" x14ac:dyDescent="0.35">
      <c r="A166" s="390"/>
      <c r="B166" s="390"/>
      <c r="C166" s="390"/>
      <c r="D166" s="390"/>
      <c r="E166" s="390"/>
      <c r="F166" s="390"/>
      <c r="G166" s="390"/>
      <c r="H166" s="390"/>
      <c r="I166" s="390"/>
      <c r="J166" s="390"/>
      <c r="K166" s="490"/>
      <c r="L166" s="490"/>
      <c r="M166" s="490"/>
      <c r="N166" s="490"/>
      <c r="O166" s="490"/>
      <c r="P166" s="490"/>
      <c r="Q166" s="390"/>
      <c r="R166" s="390"/>
      <c r="S166" s="390"/>
      <c r="T166" s="390"/>
      <c r="U166" s="390"/>
      <c r="V166" s="390"/>
      <c r="W166" s="390"/>
      <c r="X166" s="390"/>
      <c r="Y166" s="390"/>
      <c r="Z166" s="390"/>
      <c r="AA166" s="390"/>
      <c r="AB166" s="390"/>
      <c r="AD166" s="390"/>
      <c r="AE166" s="390"/>
      <c r="AF166" s="390"/>
      <c r="AG166" s="390"/>
      <c r="AH166" s="390"/>
      <c r="AI166" s="390"/>
      <c r="AJ166" s="390"/>
      <c r="AK166" s="390"/>
      <c r="AL166" s="390"/>
      <c r="AM166" s="390"/>
    </row>
    <row r="167" spans="1:39" s="215" customFormat="1" ht="27" customHeight="1" x14ac:dyDescent="0.35">
      <c r="A167" s="390"/>
      <c r="B167" s="390"/>
      <c r="C167" s="390"/>
      <c r="D167" s="390"/>
      <c r="E167" s="390"/>
      <c r="F167" s="390"/>
      <c r="G167" s="390"/>
      <c r="H167" s="390"/>
      <c r="I167" s="390"/>
      <c r="J167" s="390"/>
      <c r="K167" s="490"/>
      <c r="L167" s="490"/>
      <c r="M167" s="490"/>
      <c r="N167" s="490"/>
      <c r="O167" s="490"/>
      <c r="P167" s="490"/>
      <c r="Q167" s="390"/>
      <c r="R167" s="390"/>
      <c r="S167" s="390"/>
      <c r="T167" s="390"/>
      <c r="U167" s="390"/>
      <c r="V167" s="390"/>
      <c r="W167" s="390"/>
      <c r="X167" s="390"/>
      <c r="Y167" s="390"/>
      <c r="Z167" s="390"/>
      <c r="AA167" s="390"/>
      <c r="AB167" s="390"/>
      <c r="AD167" s="390"/>
      <c r="AE167" s="390"/>
      <c r="AF167" s="390"/>
      <c r="AG167" s="390"/>
      <c r="AH167" s="390"/>
      <c r="AI167" s="390"/>
      <c r="AJ167" s="390"/>
      <c r="AK167" s="390"/>
      <c r="AL167" s="390"/>
      <c r="AM167" s="390"/>
    </row>
    <row r="168" spans="1:39" s="215" customFormat="1" ht="27" customHeight="1" x14ac:dyDescent="0.35">
      <c r="A168" s="390"/>
      <c r="B168" s="390"/>
      <c r="C168" s="390"/>
      <c r="D168" s="390"/>
      <c r="E168" s="390"/>
      <c r="F168" s="390"/>
      <c r="G168" s="390"/>
      <c r="H168" s="390"/>
      <c r="I168" s="390"/>
      <c r="J168" s="390"/>
      <c r="K168" s="490"/>
      <c r="L168" s="490"/>
      <c r="M168" s="490"/>
      <c r="N168" s="490"/>
      <c r="O168" s="490"/>
      <c r="P168" s="490"/>
      <c r="Q168" s="390"/>
      <c r="R168" s="390"/>
      <c r="S168" s="390"/>
      <c r="T168" s="390"/>
      <c r="U168" s="390"/>
      <c r="V168" s="390"/>
      <c r="W168" s="390"/>
      <c r="X168" s="390"/>
      <c r="Y168" s="390"/>
      <c r="Z168" s="390"/>
      <c r="AA168" s="390"/>
      <c r="AB168" s="390"/>
      <c r="AD168" s="390"/>
      <c r="AE168" s="390"/>
      <c r="AF168" s="390"/>
      <c r="AG168" s="390"/>
      <c r="AH168" s="390"/>
      <c r="AI168" s="390"/>
      <c r="AJ168" s="390"/>
      <c r="AK168" s="390"/>
      <c r="AL168" s="390"/>
      <c r="AM168" s="390"/>
    </row>
    <row r="169" spans="1:39" s="215" customFormat="1" ht="27" customHeight="1" x14ac:dyDescent="0.35">
      <c r="A169" s="390"/>
      <c r="B169" s="390"/>
      <c r="C169" s="390"/>
      <c r="D169" s="390"/>
      <c r="E169" s="390"/>
      <c r="F169" s="390"/>
      <c r="G169" s="390"/>
      <c r="H169" s="390"/>
      <c r="I169" s="390"/>
      <c r="J169" s="390"/>
      <c r="K169" s="490"/>
      <c r="L169" s="490"/>
      <c r="M169" s="490"/>
      <c r="N169" s="490"/>
      <c r="O169" s="490"/>
      <c r="P169" s="490"/>
      <c r="Q169" s="390"/>
      <c r="R169" s="390"/>
      <c r="S169" s="390"/>
      <c r="T169" s="390"/>
      <c r="U169" s="390"/>
      <c r="V169" s="390"/>
      <c r="W169" s="390"/>
      <c r="X169" s="390"/>
      <c r="Y169" s="390"/>
      <c r="Z169" s="390"/>
      <c r="AA169" s="390"/>
      <c r="AB169" s="390"/>
      <c r="AD169" s="390"/>
      <c r="AE169" s="390"/>
      <c r="AF169" s="390"/>
      <c r="AG169" s="390"/>
      <c r="AH169" s="390"/>
      <c r="AI169" s="390"/>
      <c r="AJ169" s="390"/>
      <c r="AK169" s="390"/>
      <c r="AL169" s="390"/>
      <c r="AM169" s="390"/>
    </row>
    <row r="170" spans="1:39" s="215" customFormat="1" ht="27" customHeight="1" x14ac:dyDescent="0.35">
      <c r="A170" s="390"/>
      <c r="B170" s="390"/>
      <c r="C170" s="390"/>
      <c r="D170" s="390"/>
      <c r="E170" s="390"/>
      <c r="F170" s="390"/>
      <c r="G170" s="390"/>
      <c r="H170" s="390"/>
      <c r="I170" s="390"/>
      <c r="J170" s="390"/>
      <c r="K170" s="490"/>
      <c r="L170" s="490"/>
      <c r="M170" s="490"/>
      <c r="N170" s="490"/>
      <c r="O170" s="490"/>
      <c r="P170" s="490"/>
      <c r="Q170" s="390"/>
      <c r="R170" s="390"/>
      <c r="S170" s="390"/>
      <c r="T170" s="390"/>
      <c r="U170" s="390"/>
      <c r="V170" s="390"/>
      <c r="W170" s="390"/>
      <c r="X170" s="390"/>
      <c r="Y170" s="390"/>
      <c r="Z170" s="390"/>
      <c r="AA170" s="390"/>
      <c r="AB170" s="390"/>
      <c r="AD170" s="390"/>
      <c r="AE170" s="390"/>
      <c r="AF170" s="390"/>
      <c r="AG170" s="390"/>
      <c r="AH170" s="390"/>
      <c r="AI170" s="390"/>
      <c r="AJ170" s="390"/>
      <c r="AK170" s="390"/>
      <c r="AL170" s="390"/>
      <c r="AM170" s="390"/>
    </row>
    <row r="171" spans="1:39" s="215" customFormat="1" ht="27" customHeight="1" x14ac:dyDescent="0.35">
      <c r="A171" s="390"/>
      <c r="B171" s="390"/>
      <c r="C171" s="390"/>
      <c r="D171" s="390"/>
      <c r="E171" s="390"/>
      <c r="F171" s="390"/>
      <c r="G171" s="390"/>
      <c r="H171" s="390"/>
      <c r="I171" s="390"/>
      <c r="J171" s="390"/>
      <c r="K171" s="390"/>
      <c r="L171" s="492"/>
      <c r="M171" s="492"/>
      <c r="N171" s="492"/>
      <c r="O171" s="492"/>
      <c r="P171" s="492"/>
      <c r="Q171" s="390"/>
      <c r="R171" s="390"/>
      <c r="S171" s="390"/>
      <c r="T171" s="390"/>
      <c r="U171" s="390"/>
      <c r="V171" s="390"/>
      <c r="W171" s="390"/>
      <c r="X171" s="390"/>
      <c r="Y171" s="390"/>
      <c r="Z171" s="390"/>
      <c r="AA171" s="390"/>
      <c r="AB171" s="390"/>
      <c r="AD171" s="390"/>
      <c r="AE171" s="390"/>
      <c r="AF171" s="390"/>
      <c r="AG171" s="390"/>
      <c r="AH171" s="390"/>
      <c r="AI171" s="390"/>
      <c r="AJ171" s="390"/>
      <c r="AK171" s="390"/>
      <c r="AL171" s="390"/>
      <c r="AM171" s="390"/>
    </row>
    <row r="172" spans="1:39" s="215" customFormat="1" ht="27" customHeight="1" x14ac:dyDescent="0.35">
      <c r="A172" s="390"/>
      <c r="B172" s="390"/>
      <c r="C172" s="390"/>
      <c r="D172" s="390"/>
      <c r="E172" s="390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  <c r="X172" s="390"/>
      <c r="Y172" s="390"/>
      <c r="Z172" s="390"/>
      <c r="AA172" s="390"/>
      <c r="AB172" s="390"/>
      <c r="AD172" s="390"/>
      <c r="AE172" s="390"/>
      <c r="AF172" s="390"/>
      <c r="AG172" s="390"/>
      <c r="AH172" s="390"/>
      <c r="AI172" s="390"/>
      <c r="AJ172" s="390"/>
      <c r="AK172" s="390"/>
      <c r="AL172" s="390"/>
      <c r="AM172" s="390"/>
    </row>
    <row r="173" spans="1:39" s="215" customFormat="1" ht="27" customHeight="1" x14ac:dyDescent="0.35">
      <c r="A173" s="390"/>
      <c r="B173" s="390"/>
      <c r="C173" s="390"/>
      <c r="D173" s="390"/>
      <c r="E173" s="390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  <c r="X173" s="390"/>
      <c r="Y173" s="390"/>
      <c r="Z173" s="390"/>
      <c r="AA173" s="390"/>
      <c r="AB173" s="390"/>
      <c r="AD173" s="390"/>
      <c r="AE173" s="390"/>
      <c r="AF173" s="390"/>
      <c r="AG173" s="390"/>
      <c r="AH173" s="390"/>
      <c r="AI173" s="390"/>
      <c r="AJ173" s="390"/>
      <c r="AK173" s="390"/>
      <c r="AL173" s="390"/>
      <c r="AM173" s="390"/>
    </row>
    <row r="174" spans="1:39" s="215" customFormat="1" ht="27" customHeight="1" x14ac:dyDescent="0.35">
      <c r="A174" s="390"/>
      <c r="B174" s="390"/>
      <c r="C174" s="390"/>
      <c r="D174" s="390"/>
      <c r="E174" s="390"/>
      <c r="F174" s="390"/>
      <c r="G174" s="390"/>
      <c r="H174" s="390"/>
      <c r="I174" s="390"/>
      <c r="J174" s="490"/>
      <c r="K174" s="490"/>
      <c r="L174" s="490"/>
      <c r="M174" s="490"/>
      <c r="N174" s="490"/>
      <c r="O174" s="490"/>
      <c r="P174" s="490"/>
      <c r="Q174" s="490"/>
      <c r="R174" s="490"/>
      <c r="S174" s="390"/>
      <c r="T174" s="390"/>
      <c r="U174" s="390"/>
      <c r="V174" s="390"/>
      <c r="W174" s="390"/>
      <c r="X174" s="390"/>
      <c r="Y174" s="390"/>
      <c r="Z174" s="390"/>
      <c r="AA174" s="390"/>
      <c r="AB174" s="390"/>
      <c r="AD174" s="390"/>
      <c r="AE174" s="390"/>
      <c r="AF174" s="390"/>
      <c r="AG174" s="390"/>
      <c r="AH174" s="390"/>
      <c r="AI174" s="390"/>
      <c r="AJ174" s="390"/>
      <c r="AK174" s="390"/>
      <c r="AL174" s="390"/>
      <c r="AM174" s="390"/>
    </row>
    <row r="175" spans="1:39" s="215" customFormat="1" ht="27" customHeight="1" x14ac:dyDescent="0.35">
      <c r="A175" s="390"/>
      <c r="B175" s="390"/>
      <c r="C175" s="390"/>
      <c r="D175" s="390"/>
      <c r="E175" s="390"/>
      <c r="F175" s="390"/>
      <c r="G175" s="390"/>
      <c r="H175" s="390"/>
      <c r="I175" s="390"/>
      <c r="J175" s="493"/>
      <c r="K175" s="490"/>
      <c r="L175" s="490"/>
      <c r="M175" s="490"/>
      <c r="N175" s="490"/>
      <c r="O175" s="490"/>
      <c r="P175" s="490"/>
      <c r="Q175" s="490"/>
      <c r="R175" s="490"/>
      <c r="S175" s="490"/>
      <c r="T175" s="390"/>
      <c r="U175" s="390"/>
      <c r="V175" s="390"/>
      <c r="W175" s="390"/>
      <c r="X175" s="390"/>
      <c r="Y175" s="390"/>
      <c r="Z175" s="390"/>
      <c r="AA175" s="390"/>
      <c r="AB175" s="390"/>
      <c r="AD175" s="390"/>
      <c r="AE175" s="390"/>
      <c r="AF175" s="390"/>
      <c r="AG175" s="390"/>
      <c r="AH175" s="390"/>
      <c r="AI175" s="390"/>
      <c r="AJ175" s="390"/>
      <c r="AK175" s="390"/>
      <c r="AL175" s="390"/>
      <c r="AM175" s="390"/>
    </row>
    <row r="176" spans="1:39" s="215" customFormat="1" ht="27" customHeight="1" x14ac:dyDescent="0.35">
      <c r="A176" s="390"/>
      <c r="B176" s="390"/>
      <c r="C176" s="390"/>
      <c r="D176" s="390"/>
      <c r="E176" s="390"/>
      <c r="F176" s="390"/>
      <c r="G176" s="390"/>
      <c r="H176" s="390"/>
      <c r="I176" s="390"/>
      <c r="J176" s="490"/>
      <c r="K176" s="490"/>
      <c r="L176" s="490"/>
      <c r="M176" s="490"/>
      <c r="N176" s="490"/>
      <c r="O176" s="490"/>
      <c r="P176" s="490"/>
      <c r="Q176" s="490"/>
      <c r="R176" s="490"/>
      <c r="S176" s="490"/>
      <c r="T176" s="390"/>
      <c r="U176" s="390"/>
      <c r="V176" s="390"/>
      <c r="W176" s="390"/>
      <c r="X176" s="390"/>
      <c r="Y176" s="390"/>
      <c r="Z176" s="390"/>
      <c r="AA176" s="390"/>
      <c r="AB176" s="390"/>
      <c r="AD176" s="390"/>
      <c r="AE176" s="390"/>
      <c r="AF176" s="390"/>
      <c r="AG176" s="390"/>
      <c r="AH176" s="390"/>
      <c r="AI176" s="390"/>
      <c r="AJ176" s="390"/>
      <c r="AK176" s="390"/>
      <c r="AL176" s="390"/>
      <c r="AM176" s="390"/>
    </row>
    <row r="177" spans="1:39" s="215" customFormat="1" ht="27" customHeight="1" x14ac:dyDescent="0.35">
      <c r="A177" s="390"/>
      <c r="B177" s="390"/>
      <c r="C177" s="390"/>
      <c r="D177" s="390"/>
      <c r="E177" s="390"/>
      <c r="F177" s="390"/>
      <c r="G177" s="390"/>
      <c r="H177" s="390"/>
      <c r="I177" s="390"/>
      <c r="J177" s="490"/>
      <c r="K177" s="490"/>
      <c r="L177" s="490"/>
      <c r="M177" s="490"/>
      <c r="N177" s="490"/>
      <c r="O177" s="490"/>
      <c r="P177" s="490"/>
      <c r="Q177" s="490"/>
      <c r="R177" s="490"/>
      <c r="S177" s="490"/>
      <c r="T177" s="390"/>
      <c r="U177" s="390"/>
      <c r="V177" s="390"/>
      <c r="W177" s="390"/>
      <c r="X177" s="390"/>
      <c r="Y177" s="390"/>
      <c r="Z177" s="390"/>
      <c r="AA177" s="390"/>
      <c r="AB177" s="390"/>
      <c r="AD177" s="390"/>
      <c r="AE177" s="390"/>
      <c r="AF177" s="390"/>
      <c r="AG177" s="390"/>
      <c r="AH177" s="390"/>
      <c r="AI177" s="390"/>
      <c r="AJ177" s="390"/>
      <c r="AK177" s="390"/>
      <c r="AL177" s="390"/>
      <c r="AM177" s="390"/>
    </row>
    <row r="178" spans="1:39" s="215" customFormat="1" ht="27" customHeight="1" x14ac:dyDescent="0.35">
      <c r="A178" s="390"/>
      <c r="B178" s="390"/>
      <c r="C178" s="390"/>
      <c r="D178" s="390"/>
      <c r="E178" s="390"/>
      <c r="F178" s="390"/>
      <c r="G178" s="390"/>
      <c r="H178" s="390"/>
      <c r="I178" s="390"/>
      <c r="J178" s="490"/>
      <c r="K178" s="490"/>
      <c r="L178" s="490"/>
      <c r="M178" s="490"/>
      <c r="N178" s="490"/>
      <c r="O178" s="490"/>
      <c r="P178" s="490"/>
      <c r="Q178" s="490"/>
      <c r="R178" s="490"/>
      <c r="S178" s="490"/>
      <c r="T178" s="390"/>
      <c r="U178" s="390"/>
      <c r="V178" s="390"/>
      <c r="W178" s="390"/>
      <c r="X178" s="390"/>
      <c r="Y178" s="390"/>
      <c r="Z178" s="390"/>
      <c r="AA178" s="390"/>
      <c r="AB178" s="390"/>
      <c r="AD178" s="390"/>
      <c r="AE178" s="390"/>
      <c r="AF178" s="390"/>
      <c r="AG178" s="390"/>
      <c r="AH178" s="390"/>
      <c r="AI178" s="390"/>
      <c r="AJ178" s="390"/>
      <c r="AK178" s="390"/>
      <c r="AL178" s="390"/>
      <c r="AM178" s="390"/>
    </row>
    <row r="179" spans="1:39" s="215" customFormat="1" ht="27" customHeight="1" x14ac:dyDescent="0.35">
      <c r="A179" s="390"/>
      <c r="B179" s="390"/>
      <c r="C179" s="390"/>
      <c r="D179" s="390"/>
      <c r="E179" s="390"/>
      <c r="F179" s="390"/>
      <c r="G179" s="390"/>
      <c r="H179" s="390"/>
      <c r="I179" s="390"/>
      <c r="J179" s="490"/>
      <c r="K179" s="490"/>
      <c r="L179" s="490"/>
      <c r="M179" s="490"/>
      <c r="N179" s="490"/>
      <c r="O179" s="490"/>
      <c r="P179" s="490"/>
      <c r="Q179" s="490"/>
      <c r="R179" s="490"/>
      <c r="S179" s="490"/>
      <c r="T179" s="390"/>
      <c r="U179" s="390"/>
      <c r="V179" s="390"/>
      <c r="W179" s="390"/>
      <c r="X179" s="390"/>
      <c r="Y179" s="390"/>
      <c r="Z179" s="390"/>
      <c r="AA179" s="390"/>
      <c r="AB179" s="390"/>
      <c r="AD179" s="390"/>
      <c r="AE179" s="390"/>
      <c r="AF179" s="390"/>
      <c r="AG179" s="390"/>
      <c r="AH179" s="390"/>
      <c r="AI179" s="390"/>
      <c r="AJ179" s="390"/>
      <c r="AK179" s="390"/>
      <c r="AL179" s="390"/>
      <c r="AM179" s="390"/>
    </row>
    <row r="180" spans="1:39" s="215" customFormat="1" ht="27" customHeight="1" x14ac:dyDescent="0.35">
      <c r="A180" s="390"/>
      <c r="B180" s="390"/>
      <c r="C180" s="390"/>
      <c r="D180" s="390"/>
      <c r="E180" s="390"/>
      <c r="F180" s="390"/>
      <c r="G180" s="390"/>
      <c r="H180" s="390"/>
      <c r="I180" s="390"/>
      <c r="J180" s="490"/>
      <c r="K180" s="490"/>
      <c r="L180" s="490"/>
      <c r="M180" s="490"/>
      <c r="N180" s="490"/>
      <c r="O180" s="490"/>
      <c r="P180" s="490"/>
      <c r="Q180" s="490"/>
      <c r="R180" s="490"/>
      <c r="S180" s="490"/>
      <c r="T180" s="390"/>
      <c r="U180" s="390"/>
      <c r="V180" s="390"/>
      <c r="W180" s="390"/>
      <c r="X180" s="390"/>
      <c r="Y180" s="390"/>
      <c r="Z180" s="390"/>
      <c r="AA180" s="390"/>
      <c r="AB180" s="390"/>
      <c r="AD180" s="390"/>
      <c r="AE180" s="390"/>
      <c r="AF180" s="390"/>
      <c r="AG180" s="390"/>
      <c r="AH180" s="390"/>
      <c r="AI180" s="390"/>
      <c r="AJ180" s="390"/>
      <c r="AK180" s="390"/>
      <c r="AL180" s="390"/>
      <c r="AM180" s="390"/>
    </row>
    <row r="181" spans="1:39" s="215" customFormat="1" ht="27" customHeight="1" x14ac:dyDescent="0.35">
      <c r="A181" s="390"/>
      <c r="B181" s="390"/>
      <c r="C181" s="390"/>
      <c r="D181" s="390"/>
      <c r="E181" s="390"/>
      <c r="F181" s="390"/>
      <c r="G181" s="390"/>
      <c r="H181" s="390"/>
      <c r="I181" s="390"/>
      <c r="J181" s="490"/>
      <c r="K181" s="490"/>
      <c r="L181" s="490"/>
      <c r="M181" s="490"/>
      <c r="N181" s="490"/>
      <c r="O181" s="490"/>
      <c r="P181" s="490"/>
      <c r="Q181" s="490"/>
      <c r="R181" s="490"/>
      <c r="S181" s="490"/>
      <c r="T181" s="390"/>
      <c r="U181" s="390"/>
      <c r="V181" s="390"/>
      <c r="W181" s="390"/>
      <c r="X181" s="390"/>
      <c r="Y181" s="390"/>
      <c r="Z181" s="390"/>
      <c r="AA181" s="390"/>
      <c r="AB181" s="390"/>
      <c r="AD181" s="390"/>
      <c r="AE181" s="390"/>
      <c r="AF181" s="390"/>
      <c r="AG181" s="390"/>
      <c r="AH181" s="390"/>
      <c r="AI181" s="390"/>
      <c r="AJ181" s="390"/>
      <c r="AK181" s="390"/>
      <c r="AL181" s="390"/>
      <c r="AM181" s="390"/>
    </row>
    <row r="182" spans="1:39" s="215" customFormat="1" ht="27" customHeight="1" x14ac:dyDescent="0.35">
      <c r="A182" s="390"/>
      <c r="B182" s="390"/>
      <c r="C182" s="390"/>
      <c r="D182" s="390"/>
      <c r="E182" s="390"/>
      <c r="F182" s="390"/>
      <c r="G182" s="390"/>
      <c r="H182" s="390"/>
      <c r="I182" s="390"/>
      <c r="J182" s="390"/>
      <c r="K182" s="490"/>
      <c r="L182" s="490"/>
      <c r="M182" s="490"/>
      <c r="N182" s="490"/>
      <c r="O182" s="490"/>
      <c r="P182" s="490"/>
      <c r="Q182" s="490"/>
      <c r="R182" s="490"/>
      <c r="S182" s="490"/>
      <c r="T182" s="390"/>
      <c r="U182" s="390"/>
      <c r="V182" s="390"/>
      <c r="W182" s="390"/>
      <c r="X182" s="390"/>
      <c r="Y182" s="390"/>
      <c r="Z182" s="390"/>
      <c r="AA182" s="390"/>
      <c r="AB182" s="390"/>
      <c r="AD182" s="390"/>
      <c r="AE182" s="390"/>
      <c r="AF182" s="390"/>
      <c r="AG182" s="390"/>
      <c r="AH182" s="390"/>
      <c r="AI182" s="390"/>
      <c r="AJ182" s="390"/>
      <c r="AK182" s="390"/>
      <c r="AL182" s="390"/>
      <c r="AM182" s="390"/>
    </row>
    <row r="183" spans="1:39" s="215" customFormat="1" ht="27" customHeight="1" x14ac:dyDescent="0.35">
      <c r="A183" s="390"/>
      <c r="B183" s="390"/>
      <c r="C183" s="390"/>
      <c r="D183" s="390"/>
      <c r="E183" s="390"/>
      <c r="F183" s="390"/>
      <c r="G183" s="390"/>
      <c r="H183" s="390"/>
      <c r="I183" s="390"/>
      <c r="J183" s="390"/>
      <c r="K183" s="490"/>
      <c r="L183" s="490"/>
      <c r="M183" s="490"/>
      <c r="N183" s="490"/>
      <c r="O183" s="490"/>
      <c r="P183" s="490"/>
      <c r="Q183" s="490"/>
      <c r="R183" s="490"/>
      <c r="S183" s="490"/>
      <c r="T183" s="390"/>
      <c r="U183" s="390"/>
      <c r="V183" s="390"/>
      <c r="W183" s="390"/>
      <c r="X183" s="390"/>
      <c r="Y183" s="390"/>
      <c r="Z183" s="390"/>
      <c r="AA183" s="390"/>
      <c r="AB183" s="390"/>
      <c r="AD183" s="390"/>
      <c r="AE183" s="390"/>
      <c r="AF183" s="390"/>
      <c r="AG183" s="390"/>
      <c r="AH183" s="390"/>
      <c r="AI183" s="390"/>
      <c r="AJ183" s="390"/>
      <c r="AK183" s="390"/>
      <c r="AL183" s="390"/>
      <c r="AM183" s="390"/>
    </row>
    <row r="184" spans="1:39" s="215" customFormat="1" ht="27" customHeight="1" x14ac:dyDescent="0.35">
      <c r="A184" s="390"/>
      <c r="B184" s="390"/>
      <c r="C184" s="390"/>
      <c r="D184" s="390"/>
      <c r="E184" s="390"/>
      <c r="F184" s="390"/>
      <c r="G184" s="390"/>
      <c r="H184" s="390"/>
      <c r="I184" s="390"/>
      <c r="J184" s="390"/>
      <c r="K184" s="490"/>
      <c r="L184" s="490"/>
      <c r="M184" s="490"/>
      <c r="N184" s="490"/>
      <c r="O184" s="490"/>
      <c r="P184" s="490"/>
      <c r="Q184" s="490"/>
      <c r="R184" s="490"/>
      <c r="S184" s="490"/>
      <c r="T184" s="390"/>
      <c r="U184" s="390"/>
      <c r="V184" s="390"/>
      <c r="W184" s="390"/>
      <c r="X184" s="390"/>
      <c r="Y184" s="390"/>
      <c r="Z184" s="390"/>
      <c r="AA184" s="390"/>
      <c r="AB184" s="390"/>
      <c r="AD184" s="390"/>
      <c r="AE184" s="390"/>
      <c r="AF184" s="390"/>
      <c r="AG184" s="390"/>
      <c r="AH184" s="390"/>
      <c r="AI184" s="390"/>
      <c r="AJ184" s="390"/>
      <c r="AK184" s="390"/>
      <c r="AL184" s="390"/>
      <c r="AM184" s="390"/>
    </row>
    <row r="185" spans="1:39" s="215" customFormat="1" ht="27" customHeight="1" x14ac:dyDescent="0.35">
      <c r="A185" s="390"/>
      <c r="B185" s="390"/>
      <c r="C185" s="390"/>
      <c r="D185" s="390"/>
      <c r="E185" s="390"/>
      <c r="F185" s="390"/>
      <c r="G185" s="390"/>
      <c r="H185" s="390"/>
      <c r="I185" s="390"/>
      <c r="J185" s="390"/>
      <c r="K185" s="490"/>
      <c r="L185" s="490"/>
      <c r="M185" s="490"/>
      <c r="N185" s="490"/>
      <c r="O185" s="490"/>
      <c r="P185" s="490"/>
      <c r="Q185" s="490"/>
      <c r="R185" s="490"/>
      <c r="S185" s="490"/>
      <c r="T185" s="390"/>
      <c r="U185" s="390"/>
      <c r="V185" s="390"/>
      <c r="W185" s="390"/>
      <c r="X185" s="390"/>
      <c r="Y185" s="390"/>
      <c r="Z185" s="390"/>
      <c r="AA185" s="390"/>
      <c r="AB185" s="390"/>
      <c r="AD185" s="390"/>
      <c r="AE185" s="390"/>
      <c r="AF185" s="390"/>
      <c r="AG185" s="390"/>
      <c r="AH185" s="390"/>
      <c r="AI185" s="390"/>
      <c r="AJ185" s="390"/>
      <c r="AK185" s="390"/>
      <c r="AL185" s="390"/>
      <c r="AM185" s="390"/>
    </row>
    <row r="186" spans="1:39" s="215" customFormat="1" ht="27" customHeight="1" x14ac:dyDescent="0.35">
      <c r="A186" s="390"/>
      <c r="B186" s="390"/>
      <c r="C186" s="390"/>
      <c r="D186" s="390"/>
      <c r="E186" s="390"/>
      <c r="F186" s="390"/>
      <c r="G186" s="390"/>
      <c r="H186" s="390"/>
      <c r="I186" s="390"/>
      <c r="J186" s="390"/>
      <c r="K186" s="390"/>
      <c r="L186" s="390"/>
      <c r="M186" s="492"/>
      <c r="N186" s="492"/>
      <c r="O186" s="492"/>
      <c r="P186" s="492"/>
      <c r="Q186" s="492"/>
      <c r="R186" s="492"/>
      <c r="S186" s="492"/>
      <c r="T186" s="390"/>
      <c r="U186" s="390"/>
      <c r="V186" s="390"/>
      <c r="W186" s="390"/>
      <c r="X186" s="390"/>
      <c r="Y186" s="390"/>
      <c r="Z186" s="390"/>
      <c r="AA186" s="390"/>
      <c r="AB186" s="390"/>
      <c r="AD186" s="390"/>
      <c r="AE186" s="390"/>
      <c r="AF186" s="390"/>
      <c r="AG186" s="390"/>
      <c r="AH186" s="390"/>
      <c r="AI186" s="390"/>
      <c r="AJ186" s="390"/>
      <c r="AK186" s="390"/>
      <c r="AL186" s="390"/>
      <c r="AM186" s="390"/>
    </row>
    <row r="187" spans="1:39" s="215" customFormat="1" ht="27" customHeight="1" x14ac:dyDescent="0.35">
      <c r="A187" s="390"/>
      <c r="B187" s="390"/>
      <c r="C187" s="390"/>
      <c r="D187" s="390"/>
      <c r="E187" s="390"/>
      <c r="F187" s="390"/>
      <c r="G187" s="390"/>
      <c r="H187" s="390"/>
      <c r="I187" s="390"/>
      <c r="J187" s="390"/>
      <c r="K187" s="493"/>
      <c r="L187" s="493"/>
      <c r="M187" s="493"/>
      <c r="N187" s="493"/>
      <c r="O187" s="493"/>
      <c r="P187" s="493"/>
      <c r="Q187" s="390"/>
      <c r="R187" s="390"/>
      <c r="S187" s="390"/>
      <c r="T187" s="390"/>
      <c r="U187" s="390"/>
      <c r="V187" s="390"/>
      <c r="W187" s="390"/>
      <c r="X187" s="390"/>
      <c r="Y187" s="390"/>
      <c r="Z187" s="390"/>
      <c r="AA187" s="390"/>
      <c r="AB187" s="390"/>
      <c r="AD187" s="390"/>
      <c r="AE187" s="390"/>
      <c r="AF187" s="390"/>
      <c r="AG187" s="390"/>
      <c r="AH187" s="390"/>
      <c r="AI187" s="390"/>
      <c r="AJ187" s="390"/>
      <c r="AK187" s="390"/>
      <c r="AL187" s="390"/>
      <c r="AM187" s="390"/>
    </row>
    <row r="188" spans="1:39" s="215" customFormat="1" ht="27" customHeight="1" x14ac:dyDescent="0.35">
      <c r="A188" s="390"/>
      <c r="B188" s="390"/>
      <c r="C188" s="390"/>
      <c r="D188" s="390"/>
      <c r="E188" s="390"/>
      <c r="F188" s="390"/>
      <c r="G188" s="390"/>
      <c r="H188" s="390"/>
      <c r="I188" s="390"/>
      <c r="J188" s="390"/>
      <c r="K188" s="493"/>
      <c r="L188" s="493"/>
      <c r="M188" s="493"/>
      <c r="N188" s="493"/>
      <c r="O188" s="490"/>
      <c r="P188" s="490"/>
      <c r="Q188" s="390"/>
      <c r="R188" s="390"/>
      <c r="S188" s="390"/>
      <c r="T188" s="390"/>
      <c r="U188" s="390"/>
      <c r="V188" s="390"/>
      <c r="W188" s="390"/>
      <c r="X188" s="390"/>
      <c r="Y188" s="390"/>
      <c r="Z188" s="390"/>
      <c r="AA188" s="390"/>
      <c r="AB188" s="390"/>
      <c r="AD188" s="390"/>
      <c r="AE188" s="390"/>
      <c r="AF188" s="390"/>
      <c r="AG188" s="390"/>
      <c r="AH188" s="390"/>
      <c r="AI188" s="390"/>
      <c r="AJ188" s="390"/>
      <c r="AK188" s="390"/>
      <c r="AL188" s="390"/>
      <c r="AM188" s="390"/>
    </row>
    <row r="189" spans="1:39" s="215" customFormat="1" ht="27" customHeight="1" x14ac:dyDescent="0.35">
      <c r="A189" s="390"/>
      <c r="B189" s="390"/>
      <c r="C189" s="390"/>
      <c r="D189" s="390"/>
      <c r="E189" s="390"/>
      <c r="F189" s="390"/>
      <c r="G189" s="390"/>
      <c r="H189" s="390"/>
      <c r="I189" s="390"/>
      <c r="J189" s="390"/>
      <c r="K189" s="490"/>
      <c r="L189" s="490"/>
      <c r="M189" s="490"/>
      <c r="N189" s="490"/>
      <c r="O189" s="490"/>
      <c r="P189" s="490"/>
      <c r="Q189" s="390"/>
      <c r="R189" s="390"/>
      <c r="S189" s="390"/>
      <c r="T189" s="390"/>
      <c r="U189" s="390"/>
      <c r="V189" s="390"/>
      <c r="W189" s="390"/>
      <c r="X189" s="390"/>
      <c r="Y189" s="390"/>
      <c r="Z189" s="390"/>
      <c r="AA189" s="390"/>
      <c r="AB189" s="390"/>
      <c r="AD189" s="390"/>
      <c r="AE189" s="390"/>
      <c r="AF189" s="390"/>
      <c r="AG189" s="390"/>
      <c r="AH189" s="390"/>
      <c r="AI189" s="390"/>
      <c r="AJ189" s="390"/>
      <c r="AK189" s="390"/>
      <c r="AL189" s="390"/>
      <c r="AM189" s="390"/>
    </row>
    <row r="190" spans="1:39" s="215" customFormat="1" ht="27" customHeight="1" x14ac:dyDescent="0.35">
      <c r="A190" s="390"/>
      <c r="B190" s="390"/>
      <c r="C190" s="390"/>
      <c r="D190" s="390"/>
      <c r="E190" s="390"/>
      <c r="F190" s="390"/>
      <c r="G190" s="390"/>
      <c r="H190" s="390"/>
      <c r="I190" s="390"/>
      <c r="J190" s="390"/>
      <c r="K190" s="490"/>
      <c r="L190" s="490"/>
      <c r="M190" s="490"/>
      <c r="N190" s="490"/>
      <c r="O190" s="490"/>
      <c r="P190" s="490"/>
      <c r="Q190" s="390"/>
      <c r="R190" s="390"/>
      <c r="S190" s="390"/>
      <c r="T190" s="390"/>
      <c r="U190" s="390"/>
      <c r="V190" s="390"/>
      <c r="W190" s="390"/>
      <c r="X190" s="390"/>
      <c r="Y190" s="390"/>
      <c r="Z190" s="390"/>
      <c r="AA190" s="390"/>
      <c r="AB190" s="390"/>
      <c r="AD190" s="390"/>
      <c r="AE190" s="390"/>
      <c r="AF190" s="390"/>
      <c r="AG190" s="390"/>
      <c r="AH190" s="390"/>
      <c r="AI190" s="390"/>
      <c r="AJ190" s="390"/>
      <c r="AK190" s="390"/>
      <c r="AL190" s="390"/>
      <c r="AM190" s="390"/>
    </row>
    <row r="191" spans="1:39" s="215" customFormat="1" ht="27" customHeight="1" x14ac:dyDescent="0.35">
      <c r="A191" s="390"/>
      <c r="B191" s="390"/>
      <c r="C191" s="390"/>
      <c r="D191" s="390"/>
      <c r="E191" s="390"/>
      <c r="F191" s="390"/>
      <c r="G191" s="390"/>
      <c r="H191" s="390"/>
      <c r="I191" s="390"/>
      <c r="J191" s="390"/>
      <c r="K191" s="490"/>
      <c r="L191" s="490"/>
      <c r="M191" s="490"/>
      <c r="N191" s="490"/>
      <c r="O191" s="490"/>
      <c r="P191" s="490"/>
      <c r="Q191" s="390"/>
      <c r="R191" s="390"/>
      <c r="S191" s="390"/>
      <c r="T191" s="390"/>
      <c r="U191" s="390"/>
      <c r="V191" s="390"/>
      <c r="W191" s="390"/>
      <c r="X191" s="390"/>
      <c r="Y191" s="390"/>
      <c r="Z191" s="390"/>
      <c r="AA191" s="390"/>
      <c r="AB191" s="390"/>
      <c r="AD191" s="390"/>
      <c r="AE191" s="390"/>
      <c r="AF191" s="390"/>
      <c r="AG191" s="390"/>
      <c r="AH191" s="390"/>
      <c r="AI191" s="390"/>
      <c r="AJ191" s="390"/>
      <c r="AK191" s="390"/>
      <c r="AL191" s="390"/>
      <c r="AM191" s="390"/>
    </row>
    <row r="192" spans="1:39" s="215" customFormat="1" ht="27" customHeight="1" x14ac:dyDescent="0.35">
      <c r="A192" s="390"/>
      <c r="B192" s="390"/>
      <c r="C192" s="390"/>
      <c r="D192" s="390"/>
      <c r="E192" s="390"/>
      <c r="F192" s="390"/>
      <c r="G192" s="390"/>
      <c r="H192" s="390"/>
      <c r="I192" s="390"/>
      <c r="J192" s="390"/>
      <c r="K192" s="490"/>
      <c r="L192" s="490"/>
      <c r="M192" s="490"/>
      <c r="N192" s="490"/>
      <c r="O192" s="490"/>
      <c r="P192" s="490"/>
      <c r="Q192" s="390"/>
      <c r="R192" s="390"/>
      <c r="S192" s="390"/>
      <c r="T192" s="390"/>
      <c r="U192" s="390"/>
      <c r="V192" s="390"/>
      <c r="W192" s="390"/>
      <c r="X192" s="390"/>
      <c r="Y192" s="390"/>
      <c r="Z192" s="390"/>
      <c r="AA192" s="390"/>
      <c r="AB192" s="390"/>
      <c r="AD192" s="390"/>
      <c r="AE192" s="390"/>
      <c r="AF192" s="390"/>
      <c r="AG192" s="390"/>
      <c r="AH192" s="390"/>
      <c r="AI192" s="390"/>
      <c r="AJ192" s="390"/>
      <c r="AK192" s="390"/>
      <c r="AL192" s="390"/>
      <c r="AM192" s="390"/>
    </row>
    <row r="193" spans="1:39" s="215" customFormat="1" ht="27" customHeight="1" x14ac:dyDescent="0.35">
      <c r="A193" s="390"/>
      <c r="B193" s="390"/>
      <c r="C193" s="390"/>
      <c r="D193" s="390"/>
      <c r="E193" s="390"/>
      <c r="F193" s="390"/>
      <c r="G193" s="390"/>
      <c r="H193" s="390"/>
      <c r="I193" s="390"/>
      <c r="J193" s="390"/>
      <c r="K193" s="490"/>
      <c r="L193" s="490"/>
      <c r="M193" s="490"/>
      <c r="N193" s="490"/>
      <c r="O193" s="490"/>
      <c r="P193" s="490"/>
      <c r="Q193" s="390"/>
      <c r="R193" s="390"/>
      <c r="S193" s="390"/>
      <c r="T193" s="390"/>
      <c r="U193" s="390"/>
      <c r="V193" s="390"/>
      <c r="W193" s="390"/>
      <c r="X193" s="390"/>
      <c r="Y193" s="390"/>
      <c r="Z193" s="390"/>
      <c r="AA193" s="390"/>
      <c r="AB193" s="390"/>
      <c r="AD193" s="390"/>
      <c r="AE193" s="390"/>
      <c r="AF193" s="390"/>
      <c r="AG193" s="390"/>
      <c r="AH193" s="390"/>
      <c r="AI193" s="390"/>
      <c r="AJ193" s="390"/>
      <c r="AK193" s="390"/>
      <c r="AL193" s="390"/>
      <c r="AM193" s="390"/>
    </row>
    <row r="194" spans="1:39" s="215" customFormat="1" ht="27" customHeight="1" x14ac:dyDescent="0.35">
      <c r="A194" s="390"/>
      <c r="B194" s="390"/>
      <c r="C194" s="390"/>
      <c r="D194" s="390"/>
      <c r="E194" s="390"/>
      <c r="F194" s="390"/>
      <c r="G194" s="390"/>
      <c r="H194" s="390"/>
      <c r="I194" s="390"/>
      <c r="J194" s="390"/>
      <c r="K194" s="490"/>
      <c r="L194" s="490"/>
      <c r="M194" s="490"/>
      <c r="N194" s="490"/>
      <c r="O194" s="490"/>
      <c r="P194" s="490"/>
      <c r="Q194" s="390"/>
      <c r="R194" s="390"/>
      <c r="S194" s="390"/>
      <c r="T194" s="390"/>
      <c r="U194" s="390"/>
      <c r="V194" s="390"/>
      <c r="W194" s="390"/>
      <c r="X194" s="390"/>
      <c r="Y194" s="390"/>
      <c r="Z194" s="390"/>
      <c r="AA194" s="390"/>
      <c r="AB194" s="390"/>
      <c r="AD194" s="390"/>
      <c r="AE194" s="390"/>
      <c r="AF194" s="390"/>
      <c r="AG194" s="390"/>
      <c r="AH194" s="390"/>
      <c r="AI194" s="390"/>
      <c r="AJ194" s="390"/>
      <c r="AK194" s="390"/>
      <c r="AL194" s="390"/>
      <c r="AM194" s="390"/>
    </row>
    <row r="195" spans="1:39" s="215" customFormat="1" ht="27" customHeight="1" x14ac:dyDescent="0.35">
      <c r="A195" s="390"/>
      <c r="B195" s="390"/>
      <c r="C195" s="390"/>
      <c r="D195" s="390"/>
      <c r="E195" s="390"/>
      <c r="F195" s="390"/>
      <c r="G195" s="390"/>
      <c r="H195" s="390"/>
      <c r="I195" s="390"/>
      <c r="J195" s="390"/>
      <c r="K195" s="490"/>
      <c r="L195" s="490"/>
      <c r="M195" s="490"/>
      <c r="N195" s="490"/>
      <c r="O195" s="490"/>
      <c r="P195" s="490"/>
      <c r="Q195" s="390"/>
      <c r="R195" s="390"/>
      <c r="S195" s="390"/>
      <c r="T195" s="390"/>
      <c r="U195" s="390"/>
      <c r="V195" s="390"/>
      <c r="W195" s="390"/>
      <c r="X195" s="390"/>
      <c r="Y195" s="390"/>
      <c r="Z195" s="390"/>
      <c r="AA195" s="390"/>
      <c r="AB195" s="390"/>
      <c r="AD195" s="390"/>
      <c r="AE195" s="390"/>
      <c r="AF195" s="390"/>
      <c r="AG195" s="390"/>
      <c r="AH195" s="390"/>
      <c r="AI195" s="390"/>
      <c r="AJ195" s="390"/>
      <c r="AK195" s="390"/>
      <c r="AL195" s="390"/>
      <c r="AM195" s="390"/>
    </row>
    <row r="196" spans="1:39" s="215" customFormat="1" ht="27" customHeight="1" x14ac:dyDescent="0.35">
      <c r="A196" s="390"/>
      <c r="B196" s="390"/>
      <c r="C196" s="390"/>
      <c r="D196" s="390"/>
      <c r="E196" s="390"/>
      <c r="F196" s="390"/>
      <c r="G196" s="390"/>
      <c r="H196" s="390"/>
      <c r="I196" s="390"/>
      <c r="J196" s="390"/>
      <c r="K196" s="490"/>
      <c r="L196" s="490"/>
      <c r="M196" s="490"/>
      <c r="N196" s="490"/>
      <c r="O196" s="490"/>
      <c r="P196" s="490"/>
      <c r="Q196" s="390"/>
      <c r="R196" s="390"/>
      <c r="S196" s="390"/>
      <c r="T196" s="390"/>
      <c r="U196" s="390"/>
      <c r="V196" s="390"/>
      <c r="W196" s="390"/>
      <c r="X196" s="390"/>
      <c r="Y196" s="390"/>
      <c r="Z196" s="390"/>
      <c r="AA196" s="390"/>
      <c r="AB196" s="390"/>
      <c r="AD196" s="390"/>
      <c r="AE196" s="390"/>
      <c r="AF196" s="390"/>
      <c r="AG196" s="390"/>
      <c r="AH196" s="390"/>
      <c r="AI196" s="390"/>
      <c r="AJ196" s="390"/>
      <c r="AK196" s="390"/>
      <c r="AL196" s="390"/>
      <c r="AM196" s="390"/>
    </row>
    <row r="197" spans="1:39" s="215" customFormat="1" ht="27" customHeight="1" x14ac:dyDescent="0.35">
      <c r="A197" s="390"/>
      <c r="B197" s="390"/>
      <c r="C197" s="390"/>
      <c r="D197" s="390"/>
      <c r="E197" s="390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  <c r="X197" s="390"/>
      <c r="Y197" s="390"/>
      <c r="Z197" s="390"/>
      <c r="AA197" s="390"/>
      <c r="AB197" s="390"/>
      <c r="AD197" s="390"/>
      <c r="AE197" s="390"/>
      <c r="AF197" s="390"/>
      <c r="AG197" s="390"/>
      <c r="AH197" s="390"/>
      <c r="AI197" s="390"/>
      <c r="AJ197" s="390"/>
      <c r="AK197" s="390"/>
      <c r="AL197" s="390"/>
      <c r="AM197" s="390"/>
    </row>
    <row r="198" spans="1:39" s="215" customFormat="1" ht="27" customHeight="1" x14ac:dyDescent="0.35">
      <c r="A198" s="390"/>
      <c r="B198" s="390"/>
      <c r="C198" s="390"/>
      <c r="D198" s="390"/>
      <c r="E198" s="390"/>
      <c r="F198" s="390"/>
      <c r="G198" s="390"/>
      <c r="H198" s="390"/>
      <c r="I198" s="390"/>
      <c r="J198" s="390"/>
      <c r="K198" s="390"/>
      <c r="L198" s="492"/>
      <c r="M198" s="492"/>
      <c r="N198" s="492"/>
      <c r="O198" s="492"/>
      <c r="P198" s="492"/>
      <c r="Q198" s="390"/>
      <c r="R198" s="390"/>
      <c r="S198" s="390"/>
      <c r="T198" s="390"/>
      <c r="U198" s="390"/>
      <c r="V198" s="390"/>
      <c r="W198" s="390"/>
      <c r="X198" s="390"/>
      <c r="Y198" s="390"/>
      <c r="Z198" s="390"/>
      <c r="AA198" s="390"/>
      <c r="AB198" s="390"/>
      <c r="AD198" s="390"/>
      <c r="AE198" s="390"/>
      <c r="AF198" s="390"/>
      <c r="AG198" s="390"/>
      <c r="AH198" s="390"/>
      <c r="AI198" s="390"/>
      <c r="AJ198" s="390"/>
      <c r="AK198" s="390"/>
      <c r="AL198" s="390"/>
      <c r="AM198" s="390"/>
    </row>
    <row r="199" spans="1:39" s="215" customFormat="1" ht="27" customHeight="1" x14ac:dyDescent="0.35">
      <c r="A199" s="390"/>
      <c r="B199" s="390"/>
      <c r="C199" s="390"/>
      <c r="D199" s="390"/>
      <c r="E199" s="390"/>
      <c r="F199" s="390"/>
      <c r="G199" s="390"/>
      <c r="H199" s="390"/>
      <c r="I199" s="390"/>
      <c r="J199" s="390"/>
      <c r="K199" s="390"/>
      <c r="L199" s="492"/>
      <c r="M199" s="492"/>
      <c r="N199" s="492"/>
      <c r="O199" s="492"/>
      <c r="P199" s="492"/>
      <c r="Q199" s="390"/>
      <c r="R199" s="390"/>
      <c r="S199" s="390"/>
      <c r="T199" s="390"/>
      <c r="U199" s="390"/>
      <c r="V199" s="390"/>
      <c r="W199" s="390"/>
      <c r="X199" s="390"/>
      <c r="Y199" s="390"/>
      <c r="Z199" s="390"/>
      <c r="AA199" s="390"/>
      <c r="AB199" s="390"/>
      <c r="AD199" s="390"/>
      <c r="AE199" s="390"/>
      <c r="AF199" s="390"/>
      <c r="AG199" s="390"/>
      <c r="AH199" s="390"/>
      <c r="AI199" s="390"/>
      <c r="AJ199" s="390"/>
      <c r="AK199" s="390"/>
      <c r="AL199" s="390"/>
      <c r="AM199" s="390"/>
    </row>
    <row r="200" spans="1:39" s="215" customFormat="1" ht="27" customHeight="1" x14ac:dyDescent="0.35">
      <c r="A200" s="390"/>
      <c r="B200" s="390"/>
      <c r="C200" s="390"/>
      <c r="D200" s="390"/>
      <c r="E200" s="390"/>
      <c r="F200" s="390"/>
      <c r="G200" s="390"/>
      <c r="H200" s="390"/>
      <c r="I200" s="390"/>
      <c r="J200" s="390"/>
      <c r="K200" s="493"/>
      <c r="L200" s="493"/>
      <c r="M200" s="493"/>
      <c r="N200" s="493"/>
      <c r="O200" s="490"/>
      <c r="P200" s="490"/>
      <c r="Q200" s="390"/>
      <c r="R200" s="390"/>
      <c r="S200" s="390"/>
      <c r="T200" s="390"/>
      <c r="U200" s="390"/>
      <c r="V200" s="390"/>
      <c r="W200" s="390"/>
      <c r="X200" s="390"/>
      <c r="Y200" s="390"/>
      <c r="Z200" s="390"/>
      <c r="AA200" s="390"/>
      <c r="AB200" s="390"/>
      <c r="AD200" s="390"/>
      <c r="AE200" s="390"/>
      <c r="AF200" s="390"/>
      <c r="AG200" s="390"/>
      <c r="AH200" s="390"/>
      <c r="AI200" s="390"/>
      <c r="AJ200" s="390"/>
      <c r="AK200" s="390"/>
      <c r="AL200" s="390"/>
      <c r="AM200" s="390"/>
    </row>
    <row r="201" spans="1:39" s="215" customFormat="1" ht="27" customHeight="1" x14ac:dyDescent="0.35">
      <c r="A201" s="390"/>
      <c r="B201" s="390"/>
      <c r="C201" s="390"/>
      <c r="D201" s="390"/>
      <c r="E201" s="390"/>
      <c r="F201" s="390"/>
      <c r="G201" s="390"/>
      <c r="H201" s="390"/>
      <c r="I201" s="390"/>
      <c r="J201" s="390"/>
      <c r="K201" s="490"/>
      <c r="L201" s="490"/>
      <c r="M201" s="490"/>
      <c r="N201" s="490"/>
      <c r="O201" s="490"/>
      <c r="P201" s="490"/>
      <c r="Q201" s="390"/>
      <c r="R201" s="390"/>
      <c r="S201" s="390"/>
      <c r="T201" s="390"/>
      <c r="U201" s="390"/>
      <c r="V201" s="390"/>
      <c r="W201" s="390"/>
      <c r="X201" s="390"/>
      <c r="Y201" s="390"/>
      <c r="Z201" s="390"/>
      <c r="AA201" s="390"/>
      <c r="AB201" s="390"/>
      <c r="AD201" s="390"/>
      <c r="AE201" s="390"/>
      <c r="AF201" s="390"/>
      <c r="AG201" s="390"/>
      <c r="AH201" s="390"/>
      <c r="AI201" s="390"/>
      <c r="AJ201" s="390"/>
      <c r="AK201" s="390"/>
      <c r="AL201" s="390"/>
      <c r="AM201" s="390"/>
    </row>
    <row r="202" spans="1:39" s="215" customFormat="1" ht="27" customHeight="1" x14ac:dyDescent="0.35">
      <c r="A202" s="390"/>
      <c r="B202" s="390"/>
      <c r="C202" s="390"/>
      <c r="D202" s="390"/>
      <c r="E202" s="390"/>
      <c r="F202" s="390"/>
      <c r="G202" s="390"/>
      <c r="H202" s="390"/>
      <c r="I202" s="390"/>
      <c r="J202" s="390"/>
      <c r="K202" s="490"/>
      <c r="L202" s="490"/>
      <c r="M202" s="490"/>
      <c r="N202" s="490"/>
      <c r="O202" s="490"/>
      <c r="P202" s="490"/>
      <c r="Q202" s="390"/>
      <c r="R202" s="390"/>
      <c r="S202" s="390"/>
      <c r="T202" s="390"/>
      <c r="U202" s="390"/>
      <c r="V202" s="390"/>
      <c r="W202" s="390"/>
      <c r="X202" s="390"/>
      <c r="Y202" s="390"/>
      <c r="Z202" s="390"/>
      <c r="AA202" s="390"/>
      <c r="AB202" s="390"/>
      <c r="AD202" s="390"/>
      <c r="AE202" s="390"/>
      <c r="AF202" s="390"/>
      <c r="AG202" s="390"/>
      <c r="AH202" s="390"/>
      <c r="AI202" s="390"/>
      <c r="AJ202" s="390"/>
      <c r="AK202" s="390"/>
      <c r="AL202" s="390"/>
      <c r="AM202" s="390"/>
    </row>
    <row r="203" spans="1:39" s="215" customFormat="1" ht="27" customHeight="1" x14ac:dyDescent="0.35">
      <c r="A203" s="390"/>
      <c r="B203" s="390"/>
      <c r="C203" s="390"/>
      <c r="D203" s="390"/>
      <c r="E203" s="390"/>
      <c r="F203" s="390"/>
      <c r="G203" s="390"/>
      <c r="H203" s="390"/>
      <c r="I203" s="390"/>
      <c r="J203" s="390"/>
      <c r="K203" s="490"/>
      <c r="L203" s="490"/>
      <c r="M203" s="490"/>
      <c r="N203" s="490"/>
      <c r="O203" s="490"/>
      <c r="P203" s="490"/>
      <c r="Q203" s="390"/>
      <c r="R203" s="390"/>
      <c r="S203" s="390"/>
      <c r="T203" s="390"/>
      <c r="U203" s="390"/>
      <c r="V203" s="390"/>
      <c r="W203" s="390"/>
      <c r="X203" s="390"/>
      <c r="Y203" s="390"/>
      <c r="Z203" s="390"/>
      <c r="AA203" s="390"/>
      <c r="AB203" s="390"/>
      <c r="AD203" s="390"/>
      <c r="AE203" s="390"/>
      <c r="AF203" s="390"/>
      <c r="AG203" s="390"/>
      <c r="AH203" s="390"/>
      <c r="AI203" s="390"/>
      <c r="AJ203" s="390"/>
      <c r="AK203" s="390"/>
      <c r="AL203" s="390"/>
      <c r="AM203" s="390"/>
    </row>
    <row r="204" spans="1:39" s="215" customFormat="1" ht="27" customHeight="1" x14ac:dyDescent="0.35">
      <c r="A204" s="390"/>
      <c r="B204" s="390"/>
      <c r="C204" s="390"/>
      <c r="D204" s="390"/>
      <c r="E204" s="390"/>
      <c r="F204" s="390"/>
      <c r="G204" s="390"/>
      <c r="H204" s="390"/>
      <c r="I204" s="390"/>
      <c r="J204" s="390"/>
      <c r="K204" s="490"/>
      <c r="L204" s="490"/>
      <c r="M204" s="490"/>
      <c r="N204" s="490"/>
      <c r="O204" s="490"/>
      <c r="P204" s="490"/>
      <c r="Q204" s="390"/>
      <c r="R204" s="390"/>
      <c r="S204" s="390"/>
      <c r="T204" s="390"/>
      <c r="U204" s="390"/>
      <c r="V204" s="390"/>
      <c r="W204" s="390"/>
      <c r="X204" s="390"/>
      <c r="Y204" s="390"/>
      <c r="Z204" s="390"/>
      <c r="AA204" s="390"/>
      <c r="AB204" s="390"/>
      <c r="AD204" s="390"/>
      <c r="AE204" s="390"/>
      <c r="AF204" s="390"/>
      <c r="AG204" s="390"/>
      <c r="AH204" s="390"/>
      <c r="AI204" s="390"/>
      <c r="AJ204" s="390"/>
      <c r="AK204" s="390"/>
      <c r="AL204" s="390"/>
      <c r="AM204" s="390"/>
    </row>
    <row r="205" spans="1:39" s="215" customFormat="1" ht="27" customHeight="1" x14ac:dyDescent="0.35">
      <c r="A205" s="390"/>
      <c r="B205" s="390"/>
      <c r="C205" s="390"/>
      <c r="D205" s="390"/>
      <c r="E205" s="390"/>
      <c r="F205" s="390"/>
      <c r="G205" s="390"/>
      <c r="H205" s="390"/>
      <c r="I205" s="390"/>
      <c r="J205" s="390"/>
      <c r="K205" s="490"/>
      <c r="L205" s="490"/>
      <c r="M205" s="490"/>
      <c r="N205" s="490"/>
      <c r="O205" s="490"/>
      <c r="P205" s="490"/>
      <c r="Q205" s="390"/>
      <c r="R205" s="390"/>
      <c r="S205" s="390"/>
      <c r="T205" s="390"/>
      <c r="U205" s="390"/>
      <c r="V205" s="390"/>
      <c r="W205" s="390"/>
      <c r="X205" s="390"/>
      <c r="Y205" s="390"/>
      <c r="Z205" s="390"/>
      <c r="AA205" s="390"/>
      <c r="AB205" s="390"/>
      <c r="AD205" s="390"/>
      <c r="AE205" s="390"/>
      <c r="AF205" s="390"/>
      <c r="AG205" s="390"/>
      <c r="AH205" s="390"/>
      <c r="AI205" s="390"/>
      <c r="AJ205" s="390"/>
      <c r="AK205" s="390"/>
      <c r="AL205" s="390"/>
      <c r="AM205" s="390"/>
    </row>
    <row r="206" spans="1:39" s="215" customFormat="1" ht="27" customHeight="1" x14ac:dyDescent="0.35">
      <c r="A206" s="390"/>
      <c r="B206" s="390"/>
      <c r="C206" s="390"/>
      <c r="D206" s="390"/>
      <c r="E206" s="390"/>
      <c r="F206" s="390"/>
      <c r="G206" s="390"/>
      <c r="H206" s="390"/>
      <c r="I206" s="390"/>
      <c r="J206" s="390"/>
      <c r="K206" s="490"/>
      <c r="L206" s="490"/>
      <c r="M206" s="490"/>
      <c r="N206" s="490"/>
      <c r="O206" s="490"/>
      <c r="P206" s="490"/>
      <c r="Q206" s="390"/>
      <c r="R206" s="390"/>
      <c r="S206" s="390"/>
      <c r="T206" s="390"/>
      <c r="U206" s="390"/>
      <c r="V206" s="390"/>
      <c r="W206" s="390"/>
      <c r="X206" s="390"/>
      <c r="Y206" s="390"/>
      <c r="Z206" s="390"/>
      <c r="AA206" s="390"/>
      <c r="AB206" s="390"/>
      <c r="AD206" s="390"/>
      <c r="AE206" s="390"/>
      <c r="AF206" s="390"/>
      <c r="AG206" s="390"/>
      <c r="AH206" s="390"/>
      <c r="AI206" s="390"/>
      <c r="AJ206" s="390"/>
      <c r="AK206" s="390"/>
      <c r="AL206" s="390"/>
      <c r="AM206" s="390"/>
    </row>
    <row r="207" spans="1:39" s="215" customFormat="1" ht="27" customHeight="1" x14ac:dyDescent="0.35">
      <c r="A207" s="390"/>
      <c r="B207" s="390"/>
      <c r="C207" s="390"/>
      <c r="D207" s="390"/>
      <c r="E207" s="390"/>
      <c r="F207" s="390"/>
      <c r="G207" s="390"/>
      <c r="H207" s="390"/>
      <c r="I207" s="390"/>
      <c r="J207" s="390"/>
      <c r="K207" s="490"/>
      <c r="L207" s="490"/>
      <c r="M207" s="490"/>
      <c r="N207" s="490"/>
      <c r="O207" s="490"/>
      <c r="P207" s="490"/>
      <c r="Q207" s="390"/>
      <c r="R207" s="390"/>
      <c r="S207" s="390"/>
      <c r="T207" s="390"/>
      <c r="U207" s="390"/>
      <c r="V207" s="390"/>
      <c r="W207" s="390"/>
      <c r="X207" s="390"/>
      <c r="Y207" s="390"/>
      <c r="Z207" s="390"/>
      <c r="AA207" s="390"/>
      <c r="AB207" s="390"/>
      <c r="AD207" s="390"/>
      <c r="AE207" s="390"/>
      <c r="AF207" s="390"/>
      <c r="AG207" s="390"/>
      <c r="AH207" s="390"/>
      <c r="AI207" s="390"/>
      <c r="AJ207" s="390"/>
      <c r="AK207" s="390"/>
      <c r="AL207" s="390"/>
      <c r="AM207" s="390"/>
    </row>
    <row r="208" spans="1:39" s="215" customFormat="1" ht="27" customHeight="1" x14ac:dyDescent="0.35">
      <c r="A208" s="390"/>
      <c r="B208" s="390"/>
      <c r="C208" s="390"/>
      <c r="D208" s="390"/>
      <c r="E208" s="390"/>
      <c r="F208" s="390"/>
      <c r="G208" s="390"/>
      <c r="H208" s="390"/>
      <c r="I208" s="390"/>
      <c r="J208" s="390"/>
      <c r="K208" s="490"/>
      <c r="L208" s="490"/>
      <c r="M208" s="490"/>
      <c r="N208" s="490"/>
      <c r="O208" s="490"/>
      <c r="P208" s="490"/>
      <c r="Q208" s="390"/>
      <c r="R208" s="390"/>
      <c r="S208" s="390"/>
      <c r="T208" s="390"/>
      <c r="U208" s="390"/>
      <c r="V208" s="390"/>
      <c r="W208" s="390"/>
      <c r="X208" s="390"/>
      <c r="Y208" s="390"/>
      <c r="Z208" s="390"/>
      <c r="AA208" s="390"/>
      <c r="AB208" s="390"/>
      <c r="AD208" s="390"/>
      <c r="AE208" s="390"/>
      <c r="AF208" s="390"/>
      <c r="AG208" s="390"/>
      <c r="AH208" s="390"/>
      <c r="AI208" s="390"/>
      <c r="AJ208" s="390"/>
      <c r="AK208" s="390"/>
      <c r="AL208" s="390"/>
      <c r="AM208" s="390"/>
    </row>
    <row r="209" spans="1:39" s="215" customFormat="1" ht="27" customHeight="1" x14ac:dyDescent="0.35">
      <c r="A209" s="390"/>
      <c r="B209" s="390"/>
      <c r="C209" s="390"/>
      <c r="D209" s="390"/>
      <c r="E209" s="390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  <c r="X209" s="390"/>
      <c r="Y209" s="390"/>
      <c r="Z209" s="390"/>
      <c r="AA209" s="390"/>
      <c r="AB209" s="390"/>
      <c r="AD209" s="390"/>
      <c r="AE209" s="390"/>
      <c r="AF209" s="390"/>
      <c r="AG209" s="390"/>
      <c r="AH209" s="390"/>
      <c r="AI209" s="390"/>
      <c r="AJ209" s="390"/>
      <c r="AK209" s="390"/>
      <c r="AL209" s="390"/>
      <c r="AM209" s="390"/>
    </row>
    <row r="210" spans="1:39" s="215" customFormat="1" ht="27" customHeight="1" x14ac:dyDescent="0.35">
      <c r="A210" s="390"/>
      <c r="B210" s="390"/>
      <c r="C210" s="390"/>
      <c r="D210" s="390"/>
      <c r="E210" s="390"/>
      <c r="F210" s="390"/>
      <c r="G210" s="390"/>
      <c r="H210" s="390"/>
      <c r="I210" s="390"/>
      <c r="J210" s="390"/>
      <c r="K210" s="390"/>
      <c r="L210" s="492"/>
      <c r="M210" s="492"/>
      <c r="N210" s="492"/>
      <c r="O210" s="492"/>
      <c r="P210" s="492"/>
      <c r="Q210" s="390"/>
      <c r="R210" s="390"/>
      <c r="S210" s="390"/>
      <c r="T210" s="390"/>
      <c r="U210" s="390"/>
      <c r="V210" s="390"/>
      <c r="W210" s="390"/>
      <c r="X210" s="390"/>
      <c r="Y210" s="390"/>
      <c r="Z210" s="390"/>
      <c r="AA210" s="390"/>
      <c r="AB210" s="390"/>
      <c r="AD210" s="390"/>
      <c r="AE210" s="390"/>
      <c r="AF210" s="390"/>
      <c r="AG210" s="390"/>
      <c r="AH210" s="390"/>
      <c r="AI210" s="390"/>
      <c r="AJ210" s="390"/>
      <c r="AK210" s="390"/>
      <c r="AL210" s="390"/>
      <c r="AM210" s="390"/>
    </row>
    <row r="211" spans="1:39" s="215" customFormat="1" ht="27" customHeight="1" x14ac:dyDescent="0.35">
      <c r="A211" s="390"/>
      <c r="B211" s="390"/>
      <c r="C211" s="390"/>
      <c r="D211" s="390"/>
      <c r="E211" s="390"/>
      <c r="F211" s="390"/>
      <c r="G211" s="390"/>
      <c r="H211" s="390"/>
      <c r="I211" s="390"/>
      <c r="J211" s="390"/>
      <c r="K211" s="390"/>
      <c r="L211" s="492"/>
      <c r="M211" s="492"/>
      <c r="N211" s="492"/>
      <c r="O211" s="492"/>
      <c r="P211" s="492"/>
      <c r="Q211" s="390"/>
      <c r="R211" s="390"/>
      <c r="S211" s="390"/>
      <c r="T211" s="390"/>
      <c r="U211" s="390"/>
      <c r="V211" s="390"/>
      <c r="W211" s="390"/>
      <c r="X211" s="390"/>
      <c r="Y211" s="390"/>
      <c r="Z211" s="390"/>
      <c r="AA211" s="390"/>
      <c r="AB211" s="390"/>
      <c r="AD211" s="390"/>
      <c r="AE211" s="390"/>
      <c r="AF211" s="390"/>
      <c r="AG211" s="390"/>
      <c r="AH211" s="390"/>
      <c r="AI211" s="390"/>
      <c r="AJ211" s="390"/>
      <c r="AK211" s="390"/>
      <c r="AL211" s="390"/>
      <c r="AM211" s="390"/>
    </row>
    <row r="212" spans="1:39" s="215" customFormat="1" ht="27" customHeight="1" x14ac:dyDescent="0.35">
      <c r="A212" s="390"/>
      <c r="B212" s="390"/>
      <c r="C212" s="390"/>
      <c r="D212" s="390"/>
      <c r="E212" s="390"/>
      <c r="F212" s="390"/>
      <c r="G212" s="390"/>
      <c r="H212" s="390"/>
      <c r="I212" s="390"/>
      <c r="J212" s="390"/>
      <c r="K212" s="494"/>
      <c r="L212" s="494"/>
      <c r="M212" s="494"/>
      <c r="N212" s="494"/>
      <c r="O212" s="494"/>
      <c r="P212" s="494"/>
      <c r="Q212" s="390"/>
      <c r="R212" s="390"/>
      <c r="S212" s="390"/>
      <c r="T212" s="390"/>
      <c r="U212" s="390"/>
      <c r="V212" s="390"/>
      <c r="W212" s="390"/>
      <c r="X212" s="390"/>
      <c r="Y212" s="390"/>
      <c r="Z212" s="390"/>
      <c r="AA212" s="390"/>
      <c r="AB212" s="390"/>
      <c r="AD212" s="390"/>
      <c r="AE212" s="390"/>
      <c r="AF212" s="390"/>
      <c r="AG212" s="390"/>
      <c r="AH212" s="390"/>
      <c r="AI212" s="390"/>
      <c r="AJ212" s="390"/>
      <c r="AK212" s="390"/>
      <c r="AL212" s="390"/>
      <c r="AM212" s="390"/>
    </row>
    <row r="213" spans="1:39" s="215" customFormat="1" ht="27" customHeight="1" x14ac:dyDescent="0.35">
      <c r="A213" s="390"/>
      <c r="B213" s="390"/>
      <c r="C213" s="390"/>
      <c r="D213" s="390"/>
      <c r="E213" s="390"/>
      <c r="F213" s="390"/>
      <c r="G213" s="390"/>
      <c r="H213" s="390"/>
      <c r="I213" s="390"/>
      <c r="J213" s="390"/>
      <c r="K213" s="494"/>
      <c r="L213" s="494"/>
      <c r="M213" s="494"/>
      <c r="N213" s="494"/>
      <c r="O213" s="495"/>
      <c r="P213" s="485"/>
      <c r="Q213" s="390"/>
      <c r="R213" s="390"/>
      <c r="S213" s="390"/>
      <c r="T213" s="390"/>
      <c r="U213" s="390"/>
      <c r="V213" s="390"/>
      <c r="W213" s="390"/>
      <c r="X213" s="390"/>
      <c r="Y213" s="390"/>
      <c r="Z213" s="390"/>
      <c r="AA213" s="390"/>
      <c r="AB213" s="390"/>
      <c r="AD213" s="390"/>
      <c r="AE213" s="390"/>
      <c r="AF213" s="390"/>
      <c r="AG213" s="390"/>
      <c r="AH213" s="390"/>
      <c r="AI213" s="390"/>
      <c r="AJ213" s="390"/>
      <c r="AK213" s="390"/>
      <c r="AL213" s="390"/>
      <c r="AM213" s="390"/>
    </row>
    <row r="214" spans="1:39" s="215" customFormat="1" ht="27" customHeight="1" x14ac:dyDescent="0.35">
      <c r="A214" s="390"/>
      <c r="B214" s="390"/>
      <c r="C214" s="390"/>
      <c r="D214" s="390"/>
      <c r="E214" s="390"/>
      <c r="F214" s="390"/>
      <c r="G214" s="390"/>
      <c r="H214" s="390"/>
      <c r="I214" s="390"/>
      <c r="J214" s="390"/>
      <c r="K214" s="485"/>
      <c r="L214" s="485"/>
      <c r="M214" s="485"/>
      <c r="N214" s="485"/>
      <c r="O214" s="485"/>
      <c r="P214" s="485"/>
      <c r="Q214" s="390"/>
      <c r="R214" s="390"/>
      <c r="S214" s="390"/>
      <c r="T214" s="390"/>
      <c r="U214" s="390"/>
      <c r="V214" s="390"/>
      <c r="W214" s="390"/>
      <c r="X214" s="390"/>
      <c r="Y214" s="390"/>
      <c r="Z214" s="390"/>
      <c r="AA214" s="390"/>
      <c r="AB214" s="390"/>
      <c r="AD214" s="390"/>
      <c r="AE214" s="390"/>
      <c r="AF214" s="390"/>
      <c r="AG214" s="390"/>
      <c r="AH214" s="390"/>
      <c r="AI214" s="390"/>
      <c r="AJ214" s="390"/>
      <c r="AK214" s="390"/>
      <c r="AL214" s="390"/>
      <c r="AM214" s="390"/>
    </row>
    <row r="215" spans="1:39" s="215" customFormat="1" ht="27" customHeight="1" x14ac:dyDescent="0.35">
      <c r="A215" s="390"/>
      <c r="B215" s="390"/>
      <c r="C215" s="390"/>
      <c r="D215" s="390"/>
      <c r="E215" s="390"/>
      <c r="F215" s="390"/>
      <c r="G215" s="390"/>
      <c r="H215" s="390"/>
      <c r="I215" s="390"/>
      <c r="J215" s="390"/>
      <c r="K215" s="485"/>
      <c r="L215" s="485"/>
      <c r="M215" s="485"/>
      <c r="N215" s="485"/>
      <c r="O215" s="485"/>
      <c r="P215" s="485"/>
      <c r="Q215" s="390"/>
      <c r="R215" s="390"/>
      <c r="S215" s="390"/>
      <c r="T215" s="390"/>
      <c r="U215" s="390"/>
      <c r="V215" s="390"/>
      <c r="W215" s="390"/>
      <c r="X215" s="390"/>
      <c r="Y215" s="390"/>
      <c r="Z215" s="390"/>
      <c r="AA215" s="390"/>
      <c r="AB215" s="390"/>
      <c r="AD215" s="390"/>
      <c r="AE215" s="390"/>
      <c r="AF215" s="390"/>
      <c r="AG215" s="390"/>
      <c r="AH215" s="390"/>
      <c r="AI215" s="390"/>
      <c r="AJ215" s="390"/>
      <c r="AK215" s="390"/>
      <c r="AL215" s="390"/>
      <c r="AM215" s="390"/>
    </row>
    <row r="216" spans="1:39" s="215" customFormat="1" ht="27" customHeight="1" x14ac:dyDescent="0.35">
      <c r="A216" s="390"/>
      <c r="B216" s="390"/>
      <c r="C216" s="390"/>
      <c r="D216" s="390"/>
      <c r="E216" s="390"/>
      <c r="F216" s="390"/>
      <c r="G216" s="390"/>
      <c r="H216" s="390"/>
      <c r="I216" s="390"/>
      <c r="J216" s="390"/>
      <c r="K216" s="485"/>
      <c r="L216" s="485"/>
      <c r="M216" s="485"/>
      <c r="N216" s="485"/>
      <c r="O216" s="485"/>
      <c r="P216" s="485"/>
      <c r="Q216" s="390"/>
      <c r="R216" s="390"/>
      <c r="S216" s="390"/>
      <c r="T216" s="390"/>
      <c r="U216" s="390"/>
      <c r="V216" s="390"/>
      <c r="W216" s="390"/>
      <c r="X216" s="390"/>
      <c r="Y216" s="390"/>
      <c r="Z216" s="390"/>
      <c r="AA216" s="390"/>
      <c r="AB216" s="390"/>
      <c r="AD216" s="390"/>
      <c r="AE216" s="390"/>
      <c r="AF216" s="390"/>
      <c r="AG216" s="390"/>
      <c r="AH216" s="390"/>
      <c r="AI216" s="390"/>
      <c r="AJ216" s="390"/>
      <c r="AK216" s="390"/>
      <c r="AL216" s="390"/>
      <c r="AM216" s="390"/>
    </row>
    <row r="217" spans="1:39" s="215" customFormat="1" ht="27" customHeight="1" x14ac:dyDescent="0.35">
      <c r="A217" s="390"/>
      <c r="B217" s="390"/>
      <c r="C217" s="390"/>
      <c r="D217" s="390"/>
      <c r="E217" s="390"/>
      <c r="F217" s="390"/>
      <c r="G217" s="390"/>
      <c r="H217" s="390"/>
      <c r="I217" s="390"/>
      <c r="J217" s="390"/>
      <c r="K217" s="485"/>
      <c r="L217" s="485"/>
      <c r="M217" s="485"/>
      <c r="N217" s="485"/>
      <c r="O217" s="485"/>
      <c r="P217" s="485"/>
      <c r="Q217" s="390"/>
      <c r="R217" s="390"/>
      <c r="S217" s="390"/>
      <c r="T217" s="390"/>
      <c r="U217" s="390"/>
      <c r="V217" s="390"/>
      <c r="W217" s="390"/>
      <c r="X217" s="390"/>
      <c r="Y217" s="390"/>
      <c r="Z217" s="390"/>
      <c r="AA217" s="390"/>
      <c r="AB217" s="390"/>
      <c r="AD217" s="390"/>
      <c r="AE217" s="390"/>
      <c r="AF217" s="390"/>
      <c r="AG217" s="390"/>
      <c r="AH217" s="390"/>
      <c r="AI217" s="390"/>
      <c r="AJ217" s="390"/>
      <c r="AK217" s="390"/>
      <c r="AL217" s="390"/>
      <c r="AM217" s="390"/>
    </row>
    <row r="218" spans="1:39" s="215" customFormat="1" ht="27" customHeight="1" x14ac:dyDescent="0.35">
      <c r="A218" s="390"/>
      <c r="B218" s="390"/>
      <c r="C218" s="390"/>
      <c r="D218" s="390"/>
      <c r="E218" s="390"/>
      <c r="F218" s="390"/>
      <c r="G218" s="390"/>
      <c r="H218" s="390"/>
      <c r="I218" s="390"/>
      <c r="J218" s="390"/>
      <c r="K218" s="485"/>
      <c r="L218" s="485"/>
      <c r="M218" s="485"/>
      <c r="N218" s="485"/>
      <c r="O218" s="485"/>
      <c r="P218" s="485"/>
      <c r="Q218" s="390"/>
      <c r="R218" s="390"/>
      <c r="S218" s="390"/>
      <c r="T218" s="390"/>
      <c r="U218" s="390"/>
      <c r="V218" s="390"/>
      <c r="W218" s="390"/>
      <c r="X218" s="390"/>
      <c r="Y218" s="390"/>
      <c r="Z218" s="390"/>
      <c r="AA218" s="390"/>
      <c r="AB218" s="390"/>
      <c r="AD218" s="390"/>
      <c r="AE218" s="390"/>
      <c r="AF218" s="390"/>
      <c r="AG218" s="390"/>
      <c r="AH218" s="390"/>
      <c r="AI218" s="390"/>
      <c r="AJ218" s="390"/>
      <c r="AK218" s="390"/>
      <c r="AL218" s="390"/>
      <c r="AM218" s="390"/>
    </row>
    <row r="219" spans="1:39" s="215" customFormat="1" ht="27" customHeight="1" x14ac:dyDescent="0.35">
      <c r="A219" s="390"/>
      <c r="B219" s="390"/>
      <c r="C219" s="390"/>
      <c r="D219" s="390"/>
      <c r="E219" s="390"/>
      <c r="F219" s="390"/>
      <c r="G219" s="390"/>
      <c r="H219" s="390"/>
      <c r="I219" s="390"/>
      <c r="J219" s="390"/>
      <c r="K219" s="485"/>
      <c r="L219" s="485"/>
      <c r="M219" s="485"/>
      <c r="N219" s="485"/>
      <c r="O219" s="485"/>
      <c r="P219" s="485"/>
      <c r="Q219" s="390"/>
      <c r="R219" s="390"/>
      <c r="S219" s="390"/>
      <c r="T219" s="390"/>
      <c r="U219" s="390"/>
      <c r="V219" s="390"/>
      <c r="W219" s="390"/>
      <c r="X219" s="390"/>
      <c r="Y219" s="390"/>
      <c r="Z219" s="390"/>
      <c r="AA219" s="390"/>
      <c r="AB219" s="390"/>
      <c r="AD219" s="390"/>
      <c r="AE219" s="390"/>
      <c r="AF219" s="390"/>
      <c r="AG219" s="390"/>
      <c r="AH219" s="390"/>
      <c r="AI219" s="390"/>
      <c r="AJ219" s="390"/>
      <c r="AK219" s="390"/>
      <c r="AL219" s="390"/>
      <c r="AM219" s="390"/>
    </row>
    <row r="220" spans="1:39" s="215" customFormat="1" ht="27" customHeight="1" x14ac:dyDescent="0.35">
      <c r="A220" s="390"/>
      <c r="B220" s="390"/>
      <c r="C220" s="390"/>
      <c r="D220" s="390"/>
      <c r="E220" s="390"/>
      <c r="F220" s="390"/>
      <c r="G220" s="390"/>
      <c r="H220" s="390"/>
      <c r="I220" s="390"/>
      <c r="J220" s="390"/>
      <c r="K220" s="485"/>
      <c r="L220" s="485"/>
      <c r="M220" s="485"/>
      <c r="N220" s="485"/>
      <c r="O220" s="485"/>
      <c r="P220" s="485"/>
      <c r="Q220" s="390"/>
      <c r="R220" s="390"/>
      <c r="S220" s="390"/>
      <c r="T220" s="390"/>
      <c r="U220" s="390"/>
      <c r="V220" s="390"/>
      <c r="W220" s="390"/>
      <c r="X220" s="390"/>
      <c r="Y220" s="390"/>
      <c r="Z220" s="390"/>
      <c r="AA220" s="390"/>
      <c r="AB220" s="390"/>
      <c r="AD220" s="390"/>
      <c r="AE220" s="390"/>
      <c r="AF220" s="390"/>
      <c r="AG220" s="390"/>
      <c r="AH220" s="390"/>
      <c r="AI220" s="390"/>
      <c r="AJ220" s="390"/>
      <c r="AK220" s="390"/>
      <c r="AL220" s="390"/>
      <c r="AM220" s="390"/>
    </row>
    <row r="221" spans="1:39" s="215" customFormat="1" ht="27" customHeight="1" x14ac:dyDescent="0.35">
      <c r="A221" s="390"/>
      <c r="B221" s="390"/>
      <c r="C221" s="390"/>
      <c r="D221" s="390"/>
      <c r="E221" s="390"/>
      <c r="F221" s="390"/>
      <c r="G221" s="390"/>
      <c r="H221" s="390"/>
      <c r="I221" s="390"/>
      <c r="J221" s="390"/>
      <c r="K221" s="485"/>
      <c r="L221" s="485"/>
      <c r="M221" s="485"/>
      <c r="N221" s="485"/>
      <c r="O221" s="485"/>
      <c r="P221" s="485"/>
      <c r="Q221" s="390"/>
      <c r="R221" s="390"/>
      <c r="S221" s="390"/>
      <c r="T221" s="390"/>
      <c r="U221" s="390"/>
      <c r="V221" s="390"/>
      <c r="W221" s="390"/>
      <c r="X221" s="390"/>
      <c r="Y221" s="390"/>
      <c r="Z221" s="390"/>
      <c r="AA221" s="390"/>
      <c r="AB221" s="390"/>
      <c r="AD221" s="390"/>
      <c r="AE221" s="390"/>
      <c r="AF221" s="390"/>
      <c r="AG221" s="390"/>
      <c r="AH221" s="390"/>
      <c r="AI221" s="390"/>
      <c r="AJ221" s="390"/>
      <c r="AK221" s="390"/>
      <c r="AL221" s="390"/>
      <c r="AM221" s="390"/>
    </row>
    <row r="222" spans="1:39" s="215" customFormat="1" ht="27" customHeight="1" x14ac:dyDescent="0.35">
      <c r="A222" s="390"/>
      <c r="B222" s="390"/>
      <c r="C222" s="390"/>
      <c r="D222" s="390"/>
      <c r="E222" s="390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  <c r="X222" s="390"/>
      <c r="Y222" s="390"/>
      <c r="Z222" s="390"/>
      <c r="AA222" s="390"/>
      <c r="AB222" s="390"/>
      <c r="AD222" s="390"/>
      <c r="AE222" s="390"/>
      <c r="AF222" s="390"/>
      <c r="AG222" s="390"/>
      <c r="AH222" s="390"/>
      <c r="AI222" s="390"/>
      <c r="AJ222" s="390"/>
      <c r="AK222" s="390"/>
      <c r="AL222" s="390"/>
      <c r="AM222" s="390"/>
    </row>
    <row r="223" spans="1:39" s="215" customFormat="1" ht="27" customHeight="1" x14ac:dyDescent="0.35">
      <c r="A223" s="390"/>
      <c r="B223" s="390"/>
      <c r="C223" s="390"/>
      <c r="D223" s="390"/>
      <c r="E223" s="390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  <c r="X223" s="390"/>
      <c r="Y223" s="390"/>
      <c r="Z223" s="390"/>
      <c r="AA223" s="390"/>
      <c r="AB223" s="390"/>
      <c r="AD223" s="390"/>
      <c r="AE223" s="390"/>
      <c r="AF223" s="390"/>
      <c r="AG223" s="390"/>
      <c r="AH223" s="390"/>
      <c r="AI223" s="390"/>
      <c r="AJ223" s="390"/>
      <c r="AK223" s="390"/>
      <c r="AL223" s="390"/>
      <c r="AM223" s="390"/>
    </row>
    <row r="224" spans="1:39" s="215" customFormat="1" ht="27" customHeight="1" x14ac:dyDescent="0.35">
      <c r="A224" s="390"/>
      <c r="B224" s="390"/>
      <c r="C224" s="390"/>
      <c r="D224" s="390"/>
      <c r="E224" s="390"/>
      <c r="F224" s="390"/>
      <c r="G224" s="390"/>
      <c r="H224" s="390"/>
      <c r="I224" s="390"/>
      <c r="J224" s="390"/>
      <c r="K224" s="493"/>
      <c r="L224" s="493"/>
      <c r="M224" s="493"/>
      <c r="N224" s="493"/>
      <c r="O224" s="493"/>
      <c r="P224" s="493"/>
      <c r="Q224" s="390"/>
      <c r="R224" s="390"/>
      <c r="S224" s="390"/>
      <c r="T224" s="390"/>
      <c r="U224" s="390"/>
      <c r="V224" s="390"/>
      <c r="W224" s="390"/>
      <c r="X224" s="390"/>
      <c r="Y224" s="390"/>
      <c r="Z224" s="390"/>
      <c r="AA224" s="390"/>
      <c r="AB224" s="390"/>
      <c r="AD224" s="390"/>
      <c r="AE224" s="390"/>
      <c r="AF224" s="390"/>
      <c r="AG224" s="390"/>
      <c r="AH224" s="390"/>
      <c r="AI224" s="390"/>
      <c r="AJ224" s="390"/>
      <c r="AK224" s="390"/>
      <c r="AL224" s="390"/>
      <c r="AM224" s="390"/>
    </row>
    <row r="225" spans="1:39" s="215" customFormat="1" ht="27" customHeight="1" x14ac:dyDescent="0.35">
      <c r="A225" s="390"/>
      <c r="B225" s="390"/>
      <c r="C225" s="390"/>
      <c r="D225" s="390"/>
      <c r="E225" s="390"/>
      <c r="F225" s="390"/>
      <c r="G225" s="390"/>
      <c r="H225" s="390"/>
      <c r="I225" s="390"/>
      <c r="J225" s="390"/>
      <c r="K225" s="493"/>
      <c r="L225" s="493"/>
      <c r="M225" s="493"/>
      <c r="N225" s="493"/>
      <c r="O225" s="490"/>
      <c r="P225" s="490"/>
      <c r="Q225" s="390"/>
      <c r="R225" s="390"/>
      <c r="S225" s="390"/>
      <c r="T225" s="390"/>
      <c r="U225" s="390"/>
      <c r="V225" s="390"/>
      <c r="W225" s="390"/>
      <c r="X225" s="390"/>
      <c r="Y225" s="390"/>
      <c r="Z225" s="390"/>
      <c r="AA225" s="390"/>
      <c r="AB225" s="390"/>
      <c r="AD225" s="390"/>
      <c r="AE225" s="390"/>
      <c r="AF225" s="390"/>
      <c r="AG225" s="390"/>
      <c r="AH225" s="390"/>
      <c r="AI225" s="390"/>
      <c r="AJ225" s="390"/>
      <c r="AK225" s="390"/>
      <c r="AL225" s="390"/>
      <c r="AM225" s="390"/>
    </row>
    <row r="226" spans="1:39" s="215" customFormat="1" ht="27" customHeight="1" x14ac:dyDescent="0.35">
      <c r="A226" s="390"/>
      <c r="B226" s="390"/>
      <c r="C226" s="390"/>
      <c r="D226" s="390"/>
      <c r="E226" s="390"/>
      <c r="F226" s="390"/>
      <c r="G226" s="390"/>
      <c r="H226" s="390"/>
      <c r="I226" s="390"/>
      <c r="J226" s="390"/>
      <c r="K226" s="490"/>
      <c r="L226" s="490"/>
      <c r="M226" s="490"/>
      <c r="N226" s="490"/>
      <c r="O226" s="490"/>
      <c r="P226" s="490"/>
      <c r="Q226" s="390"/>
      <c r="R226" s="390"/>
      <c r="S226" s="390"/>
      <c r="T226" s="390"/>
      <c r="U226" s="390"/>
      <c r="V226" s="390"/>
      <c r="W226" s="390"/>
      <c r="X226" s="390"/>
      <c r="Y226" s="390"/>
      <c r="Z226" s="390"/>
      <c r="AA226" s="390"/>
      <c r="AB226" s="390"/>
      <c r="AD226" s="390"/>
      <c r="AE226" s="390"/>
      <c r="AF226" s="390"/>
      <c r="AG226" s="390"/>
      <c r="AH226" s="390"/>
      <c r="AI226" s="390"/>
      <c r="AJ226" s="390"/>
      <c r="AK226" s="390"/>
      <c r="AL226" s="390"/>
      <c r="AM226" s="390"/>
    </row>
    <row r="227" spans="1:39" s="215" customFormat="1" ht="27" customHeight="1" x14ac:dyDescent="0.35">
      <c r="A227" s="390"/>
      <c r="B227" s="390"/>
      <c r="C227" s="390"/>
      <c r="D227" s="390"/>
      <c r="E227" s="390"/>
      <c r="F227" s="390"/>
      <c r="G227" s="390"/>
      <c r="H227" s="390"/>
      <c r="I227" s="390"/>
      <c r="J227" s="390"/>
      <c r="K227" s="490"/>
      <c r="L227" s="490"/>
      <c r="M227" s="490"/>
      <c r="N227" s="490"/>
      <c r="O227" s="490"/>
      <c r="P227" s="490"/>
      <c r="Q227" s="390"/>
      <c r="R227" s="390"/>
      <c r="S227" s="390"/>
      <c r="T227" s="390"/>
      <c r="U227" s="390"/>
      <c r="V227" s="390"/>
      <c r="W227" s="390"/>
      <c r="X227" s="390"/>
      <c r="Y227" s="390"/>
      <c r="Z227" s="390"/>
      <c r="AA227" s="390"/>
      <c r="AB227" s="390"/>
      <c r="AD227" s="390"/>
      <c r="AE227" s="390"/>
      <c r="AF227" s="390"/>
      <c r="AG227" s="390"/>
      <c r="AH227" s="390"/>
      <c r="AI227" s="390"/>
      <c r="AJ227" s="390"/>
      <c r="AK227" s="390"/>
      <c r="AL227" s="390"/>
      <c r="AM227" s="390"/>
    </row>
    <row r="228" spans="1:39" s="215" customFormat="1" ht="27" customHeight="1" x14ac:dyDescent="0.35">
      <c r="A228" s="390"/>
      <c r="B228" s="390"/>
      <c r="C228" s="390"/>
      <c r="D228" s="390"/>
      <c r="E228" s="390"/>
      <c r="F228" s="390"/>
      <c r="G228" s="390"/>
      <c r="H228" s="390"/>
      <c r="I228" s="390"/>
      <c r="J228" s="390"/>
      <c r="K228" s="490"/>
      <c r="L228" s="490"/>
      <c r="M228" s="490"/>
      <c r="N228" s="490"/>
      <c r="O228" s="490"/>
      <c r="P228" s="490"/>
      <c r="Q228" s="390"/>
      <c r="R228" s="390"/>
      <c r="S228" s="390"/>
      <c r="T228" s="390"/>
      <c r="U228" s="390"/>
      <c r="V228" s="390"/>
      <c r="W228" s="390"/>
      <c r="X228" s="390"/>
      <c r="Y228" s="390"/>
      <c r="Z228" s="390"/>
      <c r="AA228" s="390"/>
      <c r="AB228" s="390"/>
      <c r="AD228" s="390"/>
      <c r="AE228" s="390"/>
      <c r="AF228" s="390"/>
      <c r="AG228" s="390"/>
      <c r="AH228" s="390"/>
      <c r="AI228" s="390"/>
      <c r="AJ228" s="390"/>
      <c r="AK228" s="390"/>
      <c r="AL228" s="390"/>
      <c r="AM228" s="390"/>
    </row>
    <row r="229" spans="1:39" s="215" customFormat="1" ht="27" customHeight="1" x14ac:dyDescent="0.35">
      <c r="A229" s="390"/>
      <c r="B229" s="390"/>
      <c r="C229" s="390"/>
      <c r="D229" s="390"/>
      <c r="E229" s="390"/>
      <c r="F229" s="390"/>
      <c r="G229" s="390"/>
      <c r="H229" s="390"/>
      <c r="I229" s="390"/>
      <c r="J229" s="390"/>
      <c r="K229" s="490"/>
      <c r="L229" s="490"/>
      <c r="M229" s="490"/>
      <c r="N229" s="490"/>
      <c r="O229" s="490"/>
      <c r="P229" s="490"/>
      <c r="Q229" s="390"/>
      <c r="R229" s="390"/>
      <c r="S229" s="390"/>
      <c r="T229" s="390"/>
      <c r="U229" s="390"/>
      <c r="V229" s="390"/>
      <c r="W229" s="390"/>
      <c r="X229" s="390"/>
      <c r="Y229" s="390"/>
      <c r="Z229" s="390"/>
      <c r="AA229" s="390"/>
      <c r="AB229" s="390"/>
      <c r="AD229" s="390"/>
      <c r="AE229" s="390"/>
      <c r="AF229" s="390"/>
      <c r="AG229" s="390"/>
      <c r="AH229" s="390"/>
      <c r="AI229" s="390"/>
      <c r="AJ229" s="390"/>
      <c r="AK229" s="390"/>
      <c r="AL229" s="390"/>
      <c r="AM229" s="390"/>
    </row>
    <row r="230" spans="1:39" s="215" customFormat="1" ht="27" customHeight="1" x14ac:dyDescent="0.35">
      <c r="A230" s="390"/>
      <c r="B230" s="390"/>
      <c r="C230" s="390"/>
      <c r="D230" s="390"/>
      <c r="E230" s="390"/>
      <c r="F230" s="390"/>
      <c r="G230" s="390"/>
      <c r="H230" s="390"/>
      <c r="I230" s="390"/>
      <c r="J230" s="390"/>
      <c r="K230" s="490"/>
      <c r="L230" s="490"/>
      <c r="M230" s="490"/>
      <c r="N230" s="490"/>
      <c r="O230" s="490"/>
      <c r="P230" s="490"/>
      <c r="Q230" s="390"/>
      <c r="R230" s="390"/>
      <c r="S230" s="390"/>
      <c r="T230" s="390"/>
      <c r="U230" s="390"/>
      <c r="V230" s="390"/>
      <c r="W230" s="390"/>
      <c r="X230" s="390"/>
      <c r="Y230" s="390"/>
      <c r="Z230" s="390"/>
      <c r="AA230" s="390"/>
      <c r="AB230" s="390"/>
      <c r="AD230" s="390"/>
      <c r="AE230" s="390"/>
      <c r="AF230" s="390"/>
      <c r="AG230" s="390"/>
      <c r="AH230" s="390"/>
      <c r="AI230" s="390"/>
      <c r="AJ230" s="390"/>
      <c r="AK230" s="390"/>
      <c r="AL230" s="390"/>
      <c r="AM230" s="390"/>
    </row>
    <row r="231" spans="1:39" s="215" customFormat="1" ht="27" customHeight="1" x14ac:dyDescent="0.35">
      <c r="A231" s="390"/>
      <c r="B231" s="390"/>
      <c r="C231" s="390"/>
      <c r="D231" s="390"/>
      <c r="E231" s="390"/>
      <c r="F231" s="390"/>
      <c r="G231" s="390"/>
      <c r="H231" s="390"/>
      <c r="I231" s="390"/>
      <c r="J231" s="390"/>
      <c r="K231" s="490"/>
      <c r="L231" s="490"/>
      <c r="M231" s="490"/>
      <c r="N231" s="490"/>
      <c r="O231" s="490"/>
      <c r="P231" s="490"/>
      <c r="Q231" s="390"/>
      <c r="R231" s="390"/>
      <c r="S231" s="390"/>
      <c r="T231" s="390"/>
      <c r="U231" s="390"/>
      <c r="V231" s="390"/>
      <c r="W231" s="390"/>
      <c r="X231" s="390"/>
      <c r="Y231" s="390"/>
      <c r="Z231" s="390"/>
      <c r="AA231" s="390"/>
      <c r="AB231" s="390"/>
      <c r="AD231" s="390"/>
      <c r="AE231" s="390"/>
      <c r="AF231" s="390"/>
      <c r="AG231" s="390"/>
      <c r="AH231" s="390"/>
      <c r="AI231" s="390"/>
      <c r="AJ231" s="390"/>
      <c r="AK231" s="390"/>
      <c r="AL231" s="390"/>
      <c r="AM231" s="390"/>
    </row>
    <row r="232" spans="1:39" s="215" customFormat="1" ht="27" customHeight="1" x14ac:dyDescent="0.35">
      <c r="A232" s="390"/>
      <c r="B232" s="390"/>
      <c r="C232" s="390"/>
      <c r="D232" s="390"/>
      <c r="E232" s="390"/>
      <c r="F232" s="390"/>
      <c r="G232" s="390"/>
      <c r="H232" s="390"/>
      <c r="I232" s="390"/>
      <c r="J232" s="390"/>
      <c r="K232" s="490"/>
      <c r="L232" s="490"/>
      <c r="M232" s="490"/>
      <c r="N232" s="490"/>
      <c r="O232" s="490"/>
      <c r="P232" s="490"/>
      <c r="Q232" s="390"/>
      <c r="R232" s="390"/>
      <c r="S232" s="390"/>
      <c r="T232" s="390"/>
      <c r="U232" s="390"/>
      <c r="V232" s="390"/>
      <c r="W232" s="390"/>
      <c r="X232" s="390"/>
      <c r="Y232" s="390"/>
      <c r="Z232" s="390"/>
      <c r="AA232" s="390"/>
      <c r="AB232" s="390"/>
      <c r="AD232" s="390"/>
      <c r="AE232" s="390"/>
      <c r="AF232" s="390"/>
      <c r="AG232" s="390"/>
      <c r="AH232" s="390"/>
      <c r="AI232" s="390"/>
      <c r="AJ232" s="390"/>
      <c r="AK232" s="390"/>
      <c r="AL232" s="390"/>
      <c r="AM232" s="390"/>
    </row>
    <row r="233" spans="1:39" s="215" customFormat="1" ht="27" customHeight="1" x14ac:dyDescent="0.35">
      <c r="A233" s="390"/>
      <c r="B233" s="390"/>
      <c r="C233" s="390"/>
      <c r="D233" s="390"/>
      <c r="E233" s="390"/>
      <c r="F233" s="390"/>
      <c r="G233" s="390"/>
      <c r="H233" s="390"/>
      <c r="I233" s="390"/>
      <c r="J233" s="390"/>
      <c r="K233" s="490"/>
      <c r="L233" s="490"/>
      <c r="M233" s="490"/>
      <c r="N233" s="490"/>
      <c r="O233" s="490"/>
      <c r="P233" s="490"/>
      <c r="Q233" s="390"/>
      <c r="R233" s="390"/>
      <c r="S233" s="390"/>
      <c r="T233" s="390"/>
      <c r="U233" s="390"/>
      <c r="V233" s="390"/>
      <c r="W233" s="390"/>
      <c r="X233" s="390"/>
      <c r="Y233" s="390"/>
      <c r="Z233" s="390"/>
      <c r="AA233" s="390"/>
      <c r="AB233" s="390"/>
      <c r="AD233" s="390"/>
      <c r="AE233" s="390"/>
      <c r="AF233" s="390"/>
      <c r="AG233" s="390"/>
      <c r="AH233" s="390"/>
      <c r="AI233" s="390"/>
      <c r="AJ233" s="390"/>
      <c r="AK233" s="390"/>
      <c r="AL233" s="390"/>
      <c r="AM233" s="390"/>
    </row>
    <row r="234" spans="1:39" s="215" customFormat="1" ht="27" customHeight="1" x14ac:dyDescent="0.35">
      <c r="A234" s="390"/>
      <c r="B234" s="390"/>
      <c r="C234" s="390"/>
      <c r="D234" s="390"/>
      <c r="E234" s="390"/>
      <c r="F234" s="390"/>
      <c r="G234" s="390"/>
      <c r="H234" s="390"/>
      <c r="I234" s="390"/>
      <c r="J234" s="390"/>
      <c r="K234" s="490"/>
      <c r="L234" s="490"/>
      <c r="M234" s="490"/>
      <c r="N234" s="490"/>
      <c r="O234" s="490"/>
      <c r="P234" s="490"/>
      <c r="Q234" s="390"/>
      <c r="R234" s="390"/>
      <c r="S234" s="390"/>
      <c r="T234" s="390"/>
      <c r="U234" s="390"/>
      <c r="V234" s="390"/>
      <c r="W234" s="390"/>
      <c r="X234" s="390"/>
      <c r="Y234" s="390"/>
      <c r="Z234" s="390"/>
      <c r="AA234" s="390"/>
      <c r="AB234" s="390"/>
      <c r="AD234" s="390"/>
      <c r="AE234" s="390"/>
      <c r="AF234" s="390"/>
      <c r="AG234" s="390"/>
      <c r="AH234" s="390"/>
      <c r="AI234" s="390"/>
      <c r="AJ234" s="390"/>
      <c r="AK234" s="390"/>
      <c r="AL234" s="390"/>
      <c r="AM234" s="390"/>
    </row>
    <row r="235" spans="1:39" s="215" customFormat="1" ht="27" customHeight="1" x14ac:dyDescent="0.35">
      <c r="A235" s="390"/>
      <c r="B235" s="390"/>
      <c r="C235" s="390"/>
      <c r="D235" s="390"/>
      <c r="E235" s="390"/>
      <c r="F235" s="390"/>
      <c r="G235" s="390"/>
      <c r="H235" s="390"/>
      <c r="I235" s="390"/>
      <c r="J235" s="390"/>
      <c r="K235" s="490"/>
      <c r="L235" s="490"/>
      <c r="M235" s="490"/>
      <c r="N235" s="490"/>
      <c r="O235" s="490"/>
      <c r="P235" s="490"/>
      <c r="Q235" s="390"/>
      <c r="R235" s="390"/>
      <c r="S235" s="390"/>
      <c r="T235" s="390"/>
      <c r="U235" s="390"/>
      <c r="V235" s="390"/>
      <c r="W235" s="390"/>
      <c r="X235" s="390"/>
      <c r="Y235" s="390"/>
      <c r="Z235" s="390"/>
      <c r="AA235" s="390"/>
      <c r="AB235" s="390"/>
      <c r="AD235" s="390"/>
      <c r="AE235" s="390"/>
      <c r="AF235" s="390"/>
      <c r="AG235" s="390"/>
      <c r="AH235" s="390"/>
      <c r="AI235" s="390"/>
      <c r="AJ235" s="390"/>
      <c r="AK235" s="390"/>
      <c r="AL235" s="390"/>
      <c r="AM235" s="390"/>
    </row>
    <row r="236" spans="1:39" s="215" customFormat="1" ht="27" customHeight="1" x14ac:dyDescent="0.35">
      <c r="A236" s="390"/>
      <c r="B236" s="390"/>
      <c r="C236" s="390"/>
      <c r="D236" s="390"/>
      <c r="E236" s="390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  <c r="X236" s="390"/>
      <c r="Y236" s="390"/>
      <c r="Z236" s="390"/>
      <c r="AA236" s="390"/>
      <c r="AB236" s="390"/>
      <c r="AD236" s="390"/>
      <c r="AE236" s="390"/>
      <c r="AF236" s="390"/>
      <c r="AG236" s="390"/>
      <c r="AH236" s="390"/>
      <c r="AI236" s="390"/>
      <c r="AJ236" s="390"/>
      <c r="AK236" s="390"/>
      <c r="AL236" s="390"/>
      <c r="AM236" s="390"/>
    </row>
    <row r="237" spans="1:39" s="215" customFormat="1" ht="27" customHeight="1" x14ac:dyDescent="0.35">
      <c r="A237" s="390"/>
      <c r="B237" s="390"/>
      <c r="C237" s="390"/>
      <c r="D237" s="390"/>
      <c r="E237" s="390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  <c r="X237" s="390"/>
      <c r="Y237" s="390"/>
      <c r="Z237" s="390"/>
      <c r="AA237" s="390"/>
      <c r="AB237" s="390"/>
      <c r="AD237" s="390"/>
      <c r="AE237" s="390"/>
      <c r="AF237" s="390"/>
      <c r="AG237" s="390"/>
      <c r="AH237" s="390"/>
      <c r="AI237" s="390"/>
      <c r="AJ237" s="390"/>
      <c r="AK237" s="390"/>
      <c r="AL237" s="390"/>
      <c r="AM237" s="390"/>
    </row>
    <row r="238" spans="1:39" s="215" customFormat="1" ht="27" customHeight="1" x14ac:dyDescent="0.35">
      <c r="A238" s="390"/>
      <c r="B238" s="390"/>
      <c r="C238" s="390"/>
      <c r="D238" s="390"/>
      <c r="E238" s="390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  <c r="X238" s="390"/>
      <c r="Y238" s="390"/>
      <c r="Z238" s="390"/>
      <c r="AA238" s="390"/>
      <c r="AB238" s="390"/>
      <c r="AD238" s="390"/>
      <c r="AE238" s="390"/>
      <c r="AF238" s="390"/>
      <c r="AG238" s="390"/>
      <c r="AH238" s="390"/>
      <c r="AI238" s="390"/>
      <c r="AJ238" s="390"/>
      <c r="AK238" s="390"/>
      <c r="AL238" s="390"/>
      <c r="AM238" s="390"/>
    </row>
    <row r="239" spans="1:39" s="215" customFormat="1" ht="27" customHeight="1" x14ac:dyDescent="0.35">
      <c r="A239" s="390"/>
      <c r="B239" s="390"/>
      <c r="C239" s="390"/>
      <c r="D239" s="390"/>
      <c r="E239" s="390"/>
      <c r="F239" s="390"/>
      <c r="G239" s="390"/>
      <c r="H239" s="390"/>
      <c r="I239" s="390"/>
      <c r="J239" s="390"/>
      <c r="K239" s="496"/>
      <c r="L239" s="496"/>
      <c r="M239" s="496"/>
      <c r="N239" s="496"/>
      <c r="O239" s="496"/>
      <c r="P239" s="496"/>
      <c r="Q239" s="390"/>
      <c r="R239" s="390"/>
      <c r="S239" s="390"/>
      <c r="T239" s="390"/>
      <c r="U239" s="390"/>
      <c r="V239" s="390"/>
      <c r="W239" s="390"/>
      <c r="X239" s="390"/>
      <c r="Y239" s="390"/>
      <c r="Z239" s="390"/>
      <c r="AA239" s="390"/>
      <c r="AB239" s="390"/>
      <c r="AD239" s="390"/>
      <c r="AE239" s="390"/>
      <c r="AF239" s="390"/>
      <c r="AG239" s="390"/>
      <c r="AH239" s="390"/>
      <c r="AI239" s="390"/>
      <c r="AJ239" s="390"/>
      <c r="AK239" s="390"/>
      <c r="AL239" s="390"/>
      <c r="AM239" s="390"/>
    </row>
    <row r="240" spans="1:39" s="215" customFormat="1" ht="27" customHeight="1" x14ac:dyDescent="0.35">
      <c r="A240" s="390"/>
      <c r="B240" s="390"/>
      <c r="C240" s="390"/>
      <c r="D240" s="390"/>
      <c r="E240" s="390"/>
      <c r="F240" s="390"/>
      <c r="G240" s="390"/>
      <c r="H240" s="390"/>
      <c r="I240" s="390"/>
      <c r="J240" s="390"/>
      <c r="K240" s="497"/>
      <c r="L240" s="497"/>
      <c r="M240" s="497"/>
      <c r="N240" s="497"/>
      <c r="O240" s="497"/>
      <c r="P240" s="497"/>
      <c r="Q240" s="390"/>
      <c r="R240" s="390"/>
      <c r="S240" s="390"/>
      <c r="T240" s="390"/>
      <c r="U240" s="390"/>
      <c r="V240" s="390"/>
      <c r="W240" s="390"/>
      <c r="X240" s="390"/>
      <c r="Y240" s="390"/>
      <c r="Z240" s="390"/>
      <c r="AA240" s="390"/>
      <c r="AB240" s="390"/>
      <c r="AD240" s="390"/>
      <c r="AE240" s="390"/>
      <c r="AF240" s="390"/>
      <c r="AG240" s="390"/>
      <c r="AH240" s="390"/>
      <c r="AI240" s="390"/>
      <c r="AJ240" s="390"/>
      <c r="AK240" s="390"/>
      <c r="AL240" s="390"/>
      <c r="AM240" s="390"/>
    </row>
    <row r="241" spans="1:39" s="215" customFormat="1" ht="27" customHeight="1" x14ac:dyDescent="0.35">
      <c r="A241" s="390"/>
      <c r="B241" s="390"/>
      <c r="C241" s="390"/>
      <c r="D241" s="390"/>
      <c r="E241" s="390"/>
      <c r="F241" s="390"/>
      <c r="G241" s="390"/>
      <c r="H241" s="390"/>
      <c r="I241" s="390"/>
      <c r="J241" s="390"/>
      <c r="K241" s="498"/>
      <c r="L241" s="499"/>
      <c r="M241" s="499"/>
      <c r="N241" s="499"/>
      <c r="O241" s="498"/>
      <c r="P241" s="498"/>
      <c r="Q241" s="390"/>
      <c r="R241" s="390"/>
      <c r="S241" s="390"/>
      <c r="T241" s="390"/>
      <c r="U241" s="390"/>
      <c r="V241" s="390"/>
      <c r="W241" s="390"/>
      <c r="X241" s="390"/>
      <c r="Y241" s="390"/>
      <c r="Z241" s="390"/>
      <c r="AA241" s="390"/>
      <c r="AB241" s="390"/>
      <c r="AD241" s="390"/>
      <c r="AE241" s="390"/>
      <c r="AF241" s="390"/>
      <c r="AG241" s="390"/>
      <c r="AH241" s="390"/>
      <c r="AI241" s="390"/>
      <c r="AJ241" s="390"/>
      <c r="AK241" s="390"/>
      <c r="AL241" s="390"/>
      <c r="AM241" s="390"/>
    </row>
    <row r="242" spans="1:39" s="215" customFormat="1" ht="27" customHeight="1" x14ac:dyDescent="0.35">
      <c r="A242" s="390"/>
      <c r="B242" s="390"/>
      <c r="C242" s="390"/>
      <c r="D242" s="390"/>
      <c r="E242" s="390"/>
      <c r="F242" s="390"/>
      <c r="G242" s="390"/>
      <c r="H242" s="390"/>
      <c r="I242" s="390"/>
      <c r="J242" s="390"/>
      <c r="K242" s="499"/>
      <c r="L242" s="498"/>
      <c r="M242" s="498"/>
      <c r="N242" s="498"/>
      <c r="O242" s="497"/>
      <c r="P242" s="497"/>
      <c r="Q242" s="390"/>
      <c r="R242" s="390"/>
      <c r="S242" s="390"/>
      <c r="T242" s="390"/>
      <c r="U242" s="390"/>
      <c r="V242" s="390"/>
      <c r="W242" s="390"/>
      <c r="X242" s="390"/>
      <c r="Y242" s="390"/>
      <c r="Z242" s="390"/>
      <c r="AA242" s="390"/>
      <c r="AB242" s="390"/>
      <c r="AD242" s="390"/>
      <c r="AE242" s="390"/>
      <c r="AF242" s="390"/>
      <c r="AG242" s="390"/>
      <c r="AH242" s="390"/>
      <c r="AI242" s="390"/>
      <c r="AJ242" s="390"/>
      <c r="AK242" s="390"/>
      <c r="AL242" s="390"/>
      <c r="AM242" s="390"/>
    </row>
    <row r="243" spans="1:39" s="215" customFormat="1" ht="27" customHeight="1" x14ac:dyDescent="0.35">
      <c r="A243" s="390"/>
      <c r="B243" s="390"/>
      <c r="C243" s="390"/>
      <c r="D243" s="390"/>
      <c r="E243" s="390"/>
      <c r="F243" s="390"/>
      <c r="G243" s="390"/>
      <c r="H243" s="390"/>
      <c r="I243" s="390"/>
      <c r="J243" s="390"/>
      <c r="K243" s="497"/>
      <c r="L243" s="497"/>
      <c r="M243" s="497"/>
      <c r="N243" s="497"/>
      <c r="O243" s="497"/>
      <c r="P243" s="497"/>
      <c r="Q243" s="390"/>
      <c r="R243" s="390"/>
      <c r="S243" s="390"/>
      <c r="T243" s="390"/>
      <c r="U243" s="390"/>
      <c r="V243" s="390"/>
      <c r="W243" s="390"/>
      <c r="X243" s="390"/>
      <c r="Y243" s="390"/>
      <c r="Z243" s="390"/>
      <c r="AA243" s="390"/>
      <c r="AB243" s="390"/>
      <c r="AD243" s="390"/>
      <c r="AE243" s="390"/>
      <c r="AF243" s="390"/>
      <c r="AG243" s="390"/>
      <c r="AH243" s="390"/>
      <c r="AI243" s="390"/>
      <c r="AJ243" s="390"/>
      <c r="AK243" s="390"/>
      <c r="AL243" s="390"/>
      <c r="AM243" s="390"/>
    </row>
    <row r="244" spans="1:39" s="215" customFormat="1" ht="27" customHeight="1" x14ac:dyDescent="0.35">
      <c r="A244" s="390"/>
      <c r="B244" s="390"/>
      <c r="C244" s="390"/>
      <c r="D244" s="390"/>
      <c r="E244" s="390"/>
      <c r="F244" s="390"/>
      <c r="G244" s="390"/>
      <c r="H244" s="390"/>
      <c r="I244" s="390"/>
      <c r="J244" s="390"/>
      <c r="K244" s="497"/>
      <c r="L244" s="497"/>
      <c r="M244" s="497"/>
      <c r="N244" s="497"/>
      <c r="O244" s="497"/>
      <c r="P244" s="497"/>
      <c r="Q244" s="390"/>
      <c r="R244" s="390"/>
      <c r="S244" s="390"/>
      <c r="T244" s="390"/>
      <c r="U244" s="390"/>
      <c r="V244" s="390"/>
      <c r="W244" s="390"/>
      <c r="X244" s="390"/>
      <c r="Y244" s="390"/>
      <c r="Z244" s="390"/>
      <c r="AA244" s="390"/>
      <c r="AB244" s="390"/>
      <c r="AD244" s="390"/>
      <c r="AE244" s="390"/>
      <c r="AF244" s="390"/>
      <c r="AG244" s="390"/>
      <c r="AH244" s="390"/>
      <c r="AI244" s="390"/>
      <c r="AJ244" s="390"/>
      <c r="AK244" s="390"/>
      <c r="AL244" s="390"/>
      <c r="AM244" s="390"/>
    </row>
    <row r="245" spans="1:39" s="215" customFormat="1" ht="27" customHeight="1" x14ac:dyDescent="0.35">
      <c r="A245" s="390"/>
      <c r="B245" s="390"/>
      <c r="C245" s="390"/>
      <c r="D245" s="390"/>
      <c r="E245" s="390"/>
      <c r="F245" s="390"/>
      <c r="G245" s="390"/>
      <c r="H245" s="390"/>
      <c r="I245" s="390"/>
      <c r="J245" s="390"/>
      <c r="K245" s="497"/>
      <c r="L245" s="497"/>
      <c r="M245" s="497"/>
      <c r="N245" s="497"/>
      <c r="O245" s="497"/>
      <c r="P245" s="497"/>
      <c r="Q245" s="390"/>
      <c r="R245" s="390"/>
      <c r="S245" s="390"/>
      <c r="T245" s="390"/>
      <c r="U245" s="390"/>
      <c r="V245" s="390"/>
      <c r="W245" s="390"/>
      <c r="X245" s="390"/>
      <c r="Y245" s="390"/>
      <c r="Z245" s="390"/>
      <c r="AA245" s="390"/>
      <c r="AB245" s="390"/>
      <c r="AD245" s="390"/>
      <c r="AE245" s="390"/>
      <c r="AF245" s="390"/>
      <c r="AG245" s="390"/>
      <c r="AH245" s="390"/>
      <c r="AI245" s="390"/>
      <c r="AJ245" s="390"/>
      <c r="AK245" s="390"/>
      <c r="AL245" s="390"/>
      <c r="AM245" s="390"/>
    </row>
    <row r="246" spans="1:39" s="215" customFormat="1" ht="27" customHeight="1" x14ac:dyDescent="0.35">
      <c r="A246" s="390"/>
      <c r="B246" s="390"/>
      <c r="C246" s="390"/>
      <c r="D246" s="390"/>
      <c r="E246" s="390"/>
      <c r="F246" s="390"/>
      <c r="G246" s="390"/>
      <c r="H246" s="390"/>
      <c r="I246" s="390"/>
      <c r="J246" s="390"/>
      <c r="K246" s="497"/>
      <c r="L246" s="497"/>
      <c r="M246" s="497"/>
      <c r="N246" s="497"/>
      <c r="O246" s="497"/>
      <c r="P246" s="497"/>
      <c r="Q246" s="390"/>
      <c r="R246" s="390"/>
      <c r="S246" s="390"/>
      <c r="T246" s="390"/>
      <c r="U246" s="390"/>
      <c r="V246" s="390"/>
      <c r="W246" s="390"/>
      <c r="X246" s="390"/>
      <c r="Y246" s="390"/>
      <c r="Z246" s="390"/>
      <c r="AA246" s="390"/>
      <c r="AB246" s="390"/>
      <c r="AD246" s="390"/>
      <c r="AE246" s="390"/>
      <c r="AF246" s="390"/>
      <c r="AG246" s="390"/>
      <c r="AH246" s="390"/>
      <c r="AI246" s="390"/>
      <c r="AJ246" s="390"/>
      <c r="AK246" s="390"/>
      <c r="AL246" s="390"/>
      <c r="AM246" s="390"/>
    </row>
    <row r="247" spans="1:39" s="215" customFormat="1" ht="27" customHeight="1" x14ac:dyDescent="0.35">
      <c r="A247" s="390"/>
      <c r="B247" s="390"/>
      <c r="C247" s="390"/>
      <c r="D247" s="390"/>
      <c r="E247" s="390"/>
      <c r="F247" s="390"/>
      <c r="G247" s="390"/>
      <c r="H247" s="390"/>
      <c r="I247" s="390"/>
      <c r="J247" s="390"/>
      <c r="K247" s="497"/>
      <c r="L247" s="497"/>
      <c r="M247" s="497"/>
      <c r="N247" s="497"/>
      <c r="O247" s="497"/>
      <c r="P247" s="497"/>
      <c r="Q247" s="390"/>
      <c r="R247" s="390"/>
      <c r="S247" s="390"/>
      <c r="T247" s="390"/>
      <c r="U247" s="390"/>
      <c r="V247" s="390"/>
      <c r="W247" s="390"/>
      <c r="X247" s="390"/>
      <c r="Y247" s="390"/>
      <c r="Z247" s="390"/>
      <c r="AA247" s="390"/>
      <c r="AB247" s="390"/>
      <c r="AD247" s="390"/>
      <c r="AE247" s="390"/>
      <c r="AF247" s="390"/>
      <c r="AG247" s="390"/>
      <c r="AH247" s="390"/>
      <c r="AI247" s="390"/>
      <c r="AJ247" s="390"/>
      <c r="AK247" s="390"/>
      <c r="AL247" s="390"/>
      <c r="AM247" s="390"/>
    </row>
    <row r="248" spans="1:39" s="215" customFormat="1" ht="27" customHeight="1" x14ac:dyDescent="0.35">
      <c r="A248" s="390"/>
      <c r="B248" s="390"/>
      <c r="C248" s="390"/>
      <c r="D248" s="390"/>
      <c r="E248" s="390"/>
      <c r="F248" s="390"/>
      <c r="G248" s="390"/>
      <c r="H248" s="390"/>
      <c r="I248" s="390"/>
      <c r="J248" s="390"/>
      <c r="K248" s="497"/>
      <c r="L248" s="497"/>
      <c r="M248" s="497"/>
      <c r="N248" s="497"/>
      <c r="O248" s="497"/>
      <c r="P248" s="497"/>
      <c r="Q248" s="390"/>
      <c r="R248" s="390"/>
      <c r="S248" s="390"/>
      <c r="T248" s="390"/>
      <c r="U248" s="390"/>
      <c r="V248" s="390"/>
      <c r="W248" s="390"/>
      <c r="X248" s="390"/>
      <c r="Y248" s="390"/>
      <c r="Z248" s="390"/>
      <c r="AA248" s="390"/>
      <c r="AB248" s="390"/>
      <c r="AD248" s="390"/>
      <c r="AE248" s="390"/>
      <c r="AF248" s="390"/>
      <c r="AG248" s="390"/>
      <c r="AH248" s="390"/>
      <c r="AI248" s="390"/>
      <c r="AJ248" s="390"/>
      <c r="AK248" s="390"/>
      <c r="AL248" s="390"/>
      <c r="AM248" s="390"/>
    </row>
    <row r="249" spans="1:39" s="215" customFormat="1" ht="27" customHeight="1" x14ac:dyDescent="0.35">
      <c r="A249" s="390"/>
      <c r="B249" s="390"/>
      <c r="C249" s="390"/>
      <c r="D249" s="390"/>
      <c r="E249" s="390"/>
      <c r="F249" s="390"/>
      <c r="G249" s="390"/>
      <c r="H249" s="390"/>
      <c r="I249" s="390"/>
      <c r="J249" s="390"/>
      <c r="K249" s="497"/>
      <c r="L249" s="497"/>
      <c r="M249" s="497"/>
      <c r="N249" s="497"/>
      <c r="O249" s="497"/>
      <c r="P249" s="497"/>
      <c r="Q249" s="390"/>
      <c r="R249" s="390"/>
      <c r="S249" s="390"/>
      <c r="T249" s="390"/>
      <c r="U249" s="390"/>
      <c r="V249" s="390"/>
      <c r="W249" s="390"/>
      <c r="X249" s="390"/>
      <c r="Y249" s="390"/>
      <c r="Z249" s="390"/>
      <c r="AA249" s="390"/>
      <c r="AB249" s="390"/>
      <c r="AD249" s="390"/>
      <c r="AE249" s="390"/>
      <c r="AF249" s="390"/>
      <c r="AG249" s="390"/>
      <c r="AH249" s="390"/>
      <c r="AI249" s="390"/>
      <c r="AJ249" s="390"/>
      <c r="AK249" s="390"/>
      <c r="AL249" s="390"/>
      <c r="AM249" s="390"/>
    </row>
    <row r="250" spans="1:39" s="215" customFormat="1" ht="27" customHeight="1" x14ac:dyDescent="0.35">
      <c r="A250" s="390"/>
      <c r="B250" s="390"/>
      <c r="C250" s="390"/>
      <c r="D250" s="390"/>
      <c r="E250" s="390"/>
      <c r="F250" s="390"/>
      <c r="G250" s="390"/>
      <c r="H250" s="390"/>
      <c r="I250" s="390"/>
      <c r="J250" s="390"/>
      <c r="K250" s="497"/>
      <c r="L250" s="497"/>
      <c r="M250" s="497"/>
      <c r="N250" s="497"/>
      <c r="O250" s="497"/>
      <c r="P250" s="497"/>
      <c r="Q250" s="390"/>
      <c r="R250" s="390"/>
      <c r="S250" s="390"/>
      <c r="T250" s="390"/>
      <c r="U250" s="390"/>
      <c r="V250" s="390"/>
      <c r="W250" s="390"/>
      <c r="X250" s="390"/>
      <c r="Y250" s="390"/>
      <c r="Z250" s="390"/>
      <c r="AA250" s="390"/>
      <c r="AB250" s="390"/>
      <c r="AD250" s="390"/>
      <c r="AE250" s="390"/>
      <c r="AF250" s="390"/>
      <c r="AG250" s="390"/>
      <c r="AH250" s="390"/>
      <c r="AI250" s="390"/>
      <c r="AJ250" s="390"/>
      <c r="AK250" s="390"/>
      <c r="AL250" s="390"/>
      <c r="AM250" s="390"/>
    </row>
    <row r="251" spans="1:39" s="215" customFormat="1" ht="27" customHeight="1" x14ac:dyDescent="0.35">
      <c r="A251" s="390"/>
      <c r="B251" s="390"/>
      <c r="C251" s="390"/>
      <c r="D251" s="390"/>
      <c r="E251" s="390"/>
      <c r="F251" s="390"/>
      <c r="G251" s="390"/>
      <c r="H251" s="390"/>
      <c r="I251" s="390"/>
      <c r="J251" s="390"/>
      <c r="K251" s="390"/>
      <c r="L251" s="492"/>
      <c r="M251" s="492"/>
      <c r="N251" s="492"/>
      <c r="O251" s="492"/>
      <c r="P251" s="492"/>
      <c r="Q251" s="390"/>
      <c r="R251" s="390"/>
      <c r="S251" s="390"/>
      <c r="T251" s="390"/>
      <c r="U251" s="390"/>
      <c r="V251" s="390"/>
      <c r="W251" s="390"/>
      <c r="X251" s="390"/>
      <c r="Y251" s="390"/>
      <c r="Z251" s="390"/>
      <c r="AA251" s="390"/>
      <c r="AB251" s="390"/>
      <c r="AD251" s="390"/>
      <c r="AE251" s="390"/>
      <c r="AF251" s="390"/>
      <c r="AG251" s="390"/>
      <c r="AH251" s="390"/>
      <c r="AI251" s="390"/>
      <c r="AJ251" s="390"/>
      <c r="AK251" s="390"/>
      <c r="AL251" s="390"/>
      <c r="AM251" s="390"/>
    </row>
    <row r="252" spans="1:39" s="215" customFormat="1" ht="27" customHeight="1" x14ac:dyDescent="0.35">
      <c r="A252" s="390"/>
      <c r="B252" s="390"/>
      <c r="C252" s="390"/>
      <c r="D252" s="390"/>
      <c r="E252" s="390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  <c r="X252" s="390"/>
      <c r="Y252" s="390"/>
      <c r="Z252" s="390"/>
      <c r="AA252" s="390"/>
      <c r="AB252" s="390"/>
      <c r="AD252" s="390"/>
      <c r="AE252" s="390"/>
      <c r="AF252" s="390"/>
      <c r="AG252" s="390"/>
      <c r="AH252" s="390"/>
      <c r="AI252" s="390"/>
      <c r="AJ252" s="390"/>
      <c r="AK252" s="390"/>
      <c r="AL252" s="390"/>
      <c r="AM252" s="390"/>
    </row>
    <row r="253" spans="1:39" s="215" customFormat="1" ht="27" customHeight="1" x14ac:dyDescent="0.35">
      <c r="A253" s="390"/>
      <c r="B253" s="390"/>
      <c r="C253" s="390"/>
      <c r="D253" s="390"/>
      <c r="E253" s="390"/>
      <c r="F253" s="390"/>
      <c r="G253" s="390"/>
      <c r="H253" s="390"/>
      <c r="I253" s="390"/>
      <c r="J253" s="390"/>
      <c r="K253" s="496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  <c r="X253" s="390"/>
      <c r="Y253" s="390"/>
      <c r="Z253" s="390"/>
      <c r="AA253" s="390"/>
      <c r="AB253" s="390"/>
      <c r="AD253" s="390"/>
      <c r="AE253" s="390"/>
      <c r="AF253" s="390"/>
      <c r="AG253" s="390"/>
      <c r="AH253" s="390"/>
      <c r="AI253" s="390"/>
      <c r="AJ253" s="390"/>
      <c r="AK253" s="390"/>
      <c r="AL253" s="390"/>
      <c r="AM253" s="390"/>
    </row>
    <row r="254" spans="1:39" s="215" customFormat="1" ht="27" customHeight="1" x14ac:dyDescent="0.35">
      <c r="A254" s="390"/>
      <c r="B254" s="390"/>
      <c r="C254" s="390"/>
      <c r="D254" s="390"/>
      <c r="E254" s="390"/>
      <c r="F254" s="390"/>
      <c r="G254" s="390"/>
      <c r="H254" s="390"/>
      <c r="I254" s="390"/>
      <c r="J254" s="390"/>
      <c r="K254" s="497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  <c r="X254" s="390"/>
      <c r="Y254" s="390"/>
      <c r="Z254" s="390"/>
      <c r="AA254" s="390"/>
      <c r="AB254" s="390"/>
      <c r="AD254" s="390"/>
      <c r="AE254" s="390"/>
      <c r="AF254" s="390"/>
      <c r="AG254" s="390"/>
      <c r="AH254" s="390"/>
      <c r="AI254" s="390"/>
      <c r="AJ254" s="390"/>
      <c r="AK254" s="390"/>
      <c r="AL254" s="390"/>
      <c r="AM254" s="390"/>
    </row>
    <row r="255" spans="1:39" s="215" customFormat="1" ht="27" customHeight="1" x14ac:dyDescent="0.35">
      <c r="A255" s="390"/>
      <c r="B255" s="390"/>
      <c r="C255" s="390"/>
      <c r="D255" s="390"/>
      <c r="E255" s="390"/>
      <c r="F255" s="390"/>
      <c r="G255" s="390"/>
      <c r="H255" s="390"/>
      <c r="I255" s="390"/>
      <c r="J255" s="390"/>
      <c r="K255" s="498"/>
      <c r="L255" s="499"/>
      <c r="M255" s="499"/>
      <c r="N255" s="499"/>
      <c r="O255" s="498"/>
      <c r="P255" s="498"/>
      <c r="Q255" s="390"/>
      <c r="R255" s="390"/>
      <c r="S255" s="390"/>
      <c r="T255" s="390"/>
      <c r="U255" s="390"/>
      <c r="V255" s="390"/>
      <c r="W255" s="390"/>
      <c r="X255" s="390"/>
      <c r="Y255" s="390"/>
      <c r="Z255" s="390"/>
      <c r="AA255" s="390"/>
      <c r="AB255" s="390"/>
      <c r="AD255" s="390"/>
      <c r="AE255" s="390"/>
      <c r="AF255" s="390"/>
      <c r="AG255" s="390"/>
      <c r="AH255" s="390"/>
      <c r="AI255" s="390"/>
      <c r="AJ255" s="390"/>
      <c r="AK255" s="390"/>
      <c r="AL255" s="390"/>
      <c r="AM255" s="390"/>
    </row>
    <row r="256" spans="1:39" s="215" customFormat="1" ht="27" customHeight="1" x14ac:dyDescent="0.35">
      <c r="A256" s="390"/>
      <c r="B256" s="390"/>
      <c r="C256" s="390"/>
      <c r="D256" s="390"/>
      <c r="E256" s="390"/>
      <c r="F256" s="390"/>
      <c r="G256" s="390"/>
      <c r="H256" s="390"/>
      <c r="I256" s="390"/>
      <c r="J256" s="390"/>
      <c r="K256" s="499"/>
      <c r="L256" s="498"/>
      <c r="M256" s="498"/>
      <c r="N256" s="498"/>
      <c r="O256" s="497"/>
      <c r="P256" s="497"/>
      <c r="Q256" s="390"/>
      <c r="R256" s="390"/>
      <c r="S256" s="390"/>
      <c r="T256" s="390"/>
      <c r="U256" s="390"/>
      <c r="V256" s="390"/>
      <c r="W256" s="390"/>
      <c r="X256" s="390"/>
      <c r="Y256" s="390"/>
      <c r="Z256" s="390"/>
      <c r="AA256" s="390"/>
      <c r="AB256" s="390"/>
      <c r="AD256" s="390"/>
      <c r="AE256" s="390"/>
      <c r="AF256" s="390"/>
      <c r="AG256" s="390"/>
      <c r="AH256" s="390"/>
      <c r="AI256" s="390"/>
      <c r="AJ256" s="390"/>
      <c r="AK256" s="390"/>
      <c r="AL256" s="390"/>
      <c r="AM256" s="390"/>
    </row>
    <row r="257" spans="1:39" s="215" customFormat="1" ht="27" customHeight="1" x14ac:dyDescent="0.35">
      <c r="A257" s="390"/>
      <c r="B257" s="390"/>
      <c r="C257" s="390"/>
      <c r="D257" s="390"/>
      <c r="E257" s="390"/>
      <c r="F257" s="390"/>
      <c r="G257" s="390"/>
      <c r="H257" s="390"/>
      <c r="I257" s="390"/>
      <c r="J257" s="390"/>
      <c r="K257" s="497"/>
      <c r="L257" s="497"/>
      <c r="M257" s="497"/>
      <c r="N257" s="497"/>
      <c r="O257" s="497"/>
      <c r="P257" s="497"/>
      <c r="Q257" s="390"/>
      <c r="R257" s="390"/>
      <c r="S257" s="390"/>
      <c r="T257" s="390"/>
      <c r="U257" s="390"/>
      <c r="V257" s="390"/>
      <c r="W257" s="390"/>
      <c r="X257" s="390"/>
      <c r="Y257" s="390"/>
      <c r="Z257" s="390"/>
      <c r="AA257" s="390"/>
      <c r="AB257" s="390"/>
      <c r="AD257" s="390"/>
      <c r="AE257" s="390"/>
      <c r="AF257" s="390"/>
      <c r="AG257" s="390"/>
      <c r="AH257" s="390"/>
      <c r="AI257" s="390"/>
      <c r="AJ257" s="390"/>
      <c r="AK257" s="390"/>
      <c r="AL257" s="390"/>
      <c r="AM257" s="390"/>
    </row>
    <row r="258" spans="1:39" s="215" customFormat="1" ht="27" customHeight="1" x14ac:dyDescent="0.35">
      <c r="A258" s="390"/>
      <c r="B258" s="390"/>
      <c r="C258" s="390"/>
      <c r="D258" s="390"/>
      <c r="E258" s="390"/>
      <c r="F258" s="390"/>
      <c r="G258" s="390"/>
      <c r="H258" s="390"/>
      <c r="I258" s="390"/>
      <c r="J258" s="390"/>
      <c r="K258" s="497"/>
      <c r="L258" s="497"/>
      <c r="M258" s="497"/>
      <c r="N258" s="497"/>
      <c r="O258" s="497"/>
      <c r="P258" s="497"/>
      <c r="Q258" s="390"/>
      <c r="R258" s="390"/>
      <c r="S258" s="390"/>
      <c r="T258" s="390"/>
      <c r="U258" s="390"/>
      <c r="V258" s="390"/>
      <c r="W258" s="390"/>
      <c r="X258" s="390"/>
      <c r="Y258" s="390"/>
      <c r="Z258" s="390"/>
      <c r="AA258" s="390"/>
      <c r="AB258" s="390"/>
      <c r="AD258" s="390"/>
      <c r="AE258" s="390"/>
      <c r="AF258" s="390"/>
      <c r="AG258" s="390"/>
      <c r="AH258" s="390"/>
      <c r="AI258" s="390"/>
      <c r="AJ258" s="390"/>
      <c r="AK258" s="390"/>
      <c r="AL258" s="390"/>
      <c r="AM258" s="390"/>
    </row>
    <row r="259" spans="1:39" s="215" customFormat="1" ht="27" customHeight="1" x14ac:dyDescent="0.35">
      <c r="A259" s="390"/>
      <c r="B259" s="390"/>
      <c r="C259" s="390"/>
      <c r="D259" s="390"/>
      <c r="E259" s="390"/>
      <c r="F259" s="390"/>
      <c r="G259" s="390"/>
      <c r="H259" s="390"/>
      <c r="I259" s="390"/>
      <c r="J259" s="390"/>
      <c r="K259" s="497"/>
      <c r="L259" s="497"/>
      <c r="M259" s="497"/>
      <c r="N259" s="497"/>
      <c r="O259" s="497"/>
      <c r="P259" s="497"/>
      <c r="Q259" s="390"/>
      <c r="R259" s="390"/>
      <c r="S259" s="390"/>
      <c r="T259" s="390"/>
      <c r="U259" s="390"/>
      <c r="V259" s="390"/>
      <c r="W259" s="390"/>
      <c r="X259" s="390"/>
      <c r="Y259" s="390"/>
      <c r="Z259" s="390"/>
      <c r="AA259" s="390"/>
      <c r="AB259" s="390"/>
      <c r="AD259" s="390"/>
      <c r="AE259" s="390"/>
      <c r="AF259" s="390"/>
      <c r="AG259" s="390"/>
      <c r="AH259" s="390"/>
      <c r="AI259" s="390"/>
      <c r="AJ259" s="390"/>
      <c r="AK259" s="390"/>
      <c r="AL259" s="390"/>
      <c r="AM259" s="390"/>
    </row>
    <row r="260" spans="1:39" s="215" customFormat="1" ht="27" customHeight="1" x14ac:dyDescent="0.35">
      <c r="A260" s="390"/>
      <c r="B260" s="390"/>
      <c r="C260" s="390"/>
      <c r="D260" s="390"/>
      <c r="E260" s="390"/>
      <c r="F260" s="390"/>
      <c r="G260" s="390"/>
      <c r="H260" s="390"/>
      <c r="I260" s="390"/>
      <c r="J260" s="390"/>
      <c r="K260" s="497"/>
      <c r="L260" s="497"/>
      <c r="M260" s="497"/>
      <c r="N260" s="497"/>
      <c r="O260" s="497"/>
      <c r="P260" s="497"/>
      <c r="Q260" s="390"/>
      <c r="R260" s="390"/>
      <c r="S260" s="390"/>
      <c r="T260" s="390"/>
      <c r="U260" s="390"/>
      <c r="V260" s="390"/>
      <c r="W260" s="390"/>
      <c r="X260" s="390"/>
      <c r="Y260" s="390"/>
      <c r="Z260" s="390"/>
      <c r="AA260" s="390"/>
      <c r="AB260" s="390"/>
      <c r="AD260" s="390"/>
      <c r="AE260" s="390"/>
      <c r="AF260" s="390"/>
      <c r="AG260" s="390"/>
      <c r="AH260" s="390"/>
      <c r="AI260" s="390"/>
      <c r="AJ260" s="390"/>
      <c r="AK260" s="390"/>
      <c r="AL260" s="390"/>
      <c r="AM260" s="390"/>
    </row>
    <row r="261" spans="1:39" s="215" customFormat="1" ht="27" customHeight="1" x14ac:dyDescent="0.35">
      <c r="A261" s="390"/>
      <c r="B261" s="390"/>
      <c r="C261" s="390"/>
      <c r="D261" s="390"/>
      <c r="E261" s="390"/>
      <c r="F261" s="390"/>
      <c r="G261" s="390"/>
      <c r="H261" s="390"/>
      <c r="I261" s="390"/>
      <c r="J261" s="390"/>
      <c r="K261" s="497"/>
      <c r="L261" s="497"/>
      <c r="M261" s="497"/>
      <c r="N261" s="497"/>
      <c r="O261" s="497"/>
      <c r="P261" s="497"/>
      <c r="Q261" s="390"/>
      <c r="R261" s="390"/>
      <c r="S261" s="390"/>
      <c r="T261" s="390"/>
      <c r="U261" s="390"/>
      <c r="V261" s="390"/>
      <c r="W261" s="390"/>
      <c r="X261" s="390"/>
      <c r="Y261" s="390"/>
      <c r="Z261" s="390"/>
      <c r="AA261" s="390"/>
      <c r="AB261" s="390"/>
    </row>
    <row r="262" spans="1:39" s="215" customFormat="1" ht="27" customHeight="1" x14ac:dyDescent="0.35">
      <c r="A262" s="390"/>
      <c r="B262" s="390"/>
      <c r="C262" s="390"/>
      <c r="D262" s="390"/>
      <c r="E262" s="390"/>
      <c r="F262" s="390"/>
      <c r="G262" s="390"/>
      <c r="H262" s="390"/>
      <c r="I262" s="390"/>
      <c r="J262" s="390"/>
      <c r="K262" s="497"/>
      <c r="L262" s="497"/>
      <c r="M262" s="497"/>
      <c r="N262" s="497"/>
      <c r="O262" s="497"/>
      <c r="P262" s="497"/>
      <c r="Q262" s="390"/>
      <c r="R262" s="390"/>
      <c r="S262" s="390"/>
      <c r="T262" s="390"/>
      <c r="U262" s="390"/>
      <c r="V262" s="390"/>
      <c r="W262" s="390"/>
      <c r="X262" s="390"/>
      <c r="Y262" s="390"/>
      <c r="Z262" s="390"/>
      <c r="AA262" s="390"/>
      <c r="AB262" s="390"/>
    </row>
    <row r="263" spans="1:39" s="215" customFormat="1" ht="27" customHeight="1" x14ac:dyDescent="0.35">
      <c r="A263" s="390"/>
      <c r="B263" s="390"/>
      <c r="C263" s="390"/>
      <c r="D263" s="390"/>
      <c r="E263" s="390"/>
      <c r="F263" s="390"/>
      <c r="G263" s="390"/>
      <c r="H263" s="390"/>
      <c r="I263" s="390"/>
      <c r="J263" s="390"/>
      <c r="K263" s="497"/>
      <c r="L263" s="497"/>
      <c r="M263" s="497"/>
      <c r="N263" s="497"/>
      <c r="O263" s="497"/>
      <c r="P263" s="497"/>
      <c r="Q263" s="390"/>
      <c r="R263" s="390"/>
      <c r="S263" s="390"/>
      <c r="T263" s="390"/>
      <c r="U263" s="390"/>
      <c r="V263" s="390"/>
      <c r="W263" s="390"/>
      <c r="X263" s="390"/>
      <c r="Y263" s="390"/>
      <c r="Z263" s="390"/>
      <c r="AA263" s="390"/>
      <c r="AB263" s="390"/>
    </row>
    <row r="264" spans="1:39" s="215" customFormat="1" ht="27" customHeight="1" x14ac:dyDescent="0.35">
      <c r="A264" s="390"/>
      <c r="B264" s="390"/>
      <c r="C264" s="390"/>
      <c r="D264" s="390"/>
      <c r="E264" s="390"/>
      <c r="F264" s="390"/>
      <c r="G264" s="390"/>
      <c r="H264" s="390"/>
      <c r="I264" s="390"/>
      <c r="J264" s="390"/>
      <c r="K264" s="497"/>
      <c r="L264" s="497"/>
      <c r="M264" s="497"/>
      <c r="N264" s="497"/>
      <c r="O264" s="497"/>
      <c r="P264" s="497"/>
      <c r="Q264" s="390"/>
      <c r="R264" s="390"/>
      <c r="S264" s="390"/>
      <c r="T264" s="390"/>
      <c r="U264" s="390"/>
      <c r="V264" s="390"/>
      <c r="W264" s="390"/>
      <c r="X264" s="390"/>
      <c r="Y264" s="390"/>
      <c r="Z264" s="390"/>
      <c r="AA264" s="390"/>
      <c r="AB264" s="390"/>
    </row>
    <row r="265" spans="1:39" s="215" customFormat="1" ht="27" customHeight="1" x14ac:dyDescent="0.35">
      <c r="A265" s="390"/>
      <c r="B265" s="390"/>
      <c r="C265" s="390"/>
      <c r="D265" s="390"/>
      <c r="E265" s="390"/>
      <c r="F265" s="390"/>
      <c r="G265" s="390"/>
      <c r="H265" s="390"/>
      <c r="I265" s="390"/>
      <c r="J265" s="390"/>
      <c r="K265" s="390"/>
      <c r="L265" s="492"/>
      <c r="M265" s="492"/>
      <c r="N265" s="492"/>
      <c r="O265" s="492"/>
      <c r="P265" s="492"/>
      <c r="Q265" s="390"/>
      <c r="R265" s="390"/>
      <c r="S265" s="390"/>
      <c r="T265" s="390"/>
      <c r="U265" s="390"/>
      <c r="V265" s="390"/>
      <c r="W265" s="390"/>
      <c r="X265" s="390"/>
      <c r="Y265" s="390"/>
      <c r="Z265" s="390"/>
      <c r="AA265" s="390"/>
      <c r="AB265" s="390"/>
    </row>
    <row r="266" spans="1:39" s="215" customFormat="1" ht="27" customHeight="1" x14ac:dyDescent="0.35">
      <c r="A266" s="390"/>
      <c r="B266" s="390"/>
      <c r="C266" s="390"/>
      <c r="D266" s="390"/>
      <c r="E266" s="390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  <c r="X266" s="390"/>
      <c r="Y266" s="390"/>
      <c r="Z266" s="390"/>
      <c r="AA266" s="390"/>
      <c r="AB266" s="390"/>
    </row>
    <row r="267" spans="1:39" s="215" customFormat="1" ht="27" customHeight="1" x14ac:dyDescent="0.35">
      <c r="A267" s="390"/>
      <c r="B267" s="390"/>
      <c r="C267" s="390"/>
      <c r="D267" s="390"/>
      <c r="E267" s="390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  <c r="X267" s="390"/>
      <c r="Y267" s="390"/>
      <c r="Z267" s="390"/>
      <c r="AA267" s="390"/>
      <c r="AB267" s="390"/>
    </row>
    <row r="268" spans="1:39" s="215" customFormat="1" ht="27" customHeight="1" x14ac:dyDescent="0.35">
      <c r="A268" s="390"/>
      <c r="B268" s="390"/>
      <c r="C268" s="390"/>
      <c r="D268" s="390"/>
      <c r="E268" s="390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  <c r="X268" s="390"/>
      <c r="Y268" s="390"/>
      <c r="Z268" s="390"/>
      <c r="AA268" s="390"/>
      <c r="AB268" s="390"/>
    </row>
    <row r="269" spans="1:39" s="215" customFormat="1" ht="27" customHeight="1" x14ac:dyDescent="0.35">
      <c r="A269" s="390"/>
      <c r="B269" s="390"/>
      <c r="C269" s="390"/>
      <c r="D269" s="390"/>
      <c r="E269" s="390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  <c r="X269" s="390"/>
      <c r="Y269" s="390"/>
      <c r="Z269" s="390"/>
      <c r="AA269" s="390"/>
      <c r="AB269" s="390"/>
    </row>
    <row r="270" spans="1:39" s="215" customFormat="1" ht="27" customHeight="1" x14ac:dyDescent="0.35">
      <c r="A270" s="390"/>
      <c r="B270" s="390"/>
      <c r="C270" s="390"/>
      <c r="D270" s="390"/>
      <c r="E270" s="390"/>
      <c r="F270" s="390"/>
      <c r="G270" s="390"/>
      <c r="H270" s="390"/>
      <c r="I270" s="390"/>
      <c r="J270" s="390"/>
      <c r="K270" s="390"/>
      <c r="L270" s="390"/>
      <c r="M270" s="390"/>
      <c r="N270" s="390"/>
      <c r="O270" s="390"/>
      <c r="P270" s="390"/>
      <c r="Q270" s="390"/>
      <c r="R270" s="390"/>
      <c r="S270" s="390"/>
      <c r="T270" s="390"/>
      <c r="U270" s="390"/>
      <c r="V270" s="390"/>
      <c r="W270" s="390"/>
      <c r="X270" s="390"/>
      <c r="Y270" s="390"/>
      <c r="Z270" s="390"/>
      <c r="AA270" s="390"/>
      <c r="AB270" s="390"/>
    </row>
    <row r="271" spans="1:39" s="215" customFormat="1" ht="27" customHeight="1" x14ac:dyDescent="0.35">
      <c r="A271" s="390"/>
      <c r="B271" s="390"/>
      <c r="C271" s="390"/>
      <c r="D271" s="390"/>
      <c r="E271" s="390"/>
      <c r="F271" s="390"/>
      <c r="G271" s="390"/>
      <c r="H271" s="390"/>
      <c r="I271" s="390"/>
      <c r="J271" s="390"/>
      <c r="K271" s="390"/>
      <c r="L271" s="390"/>
      <c r="M271" s="390"/>
      <c r="N271" s="390"/>
      <c r="O271" s="390"/>
      <c r="P271" s="390"/>
      <c r="Q271" s="390"/>
      <c r="R271" s="390"/>
      <c r="S271" s="390"/>
      <c r="T271" s="390"/>
      <c r="U271" s="390"/>
      <c r="V271" s="390"/>
      <c r="W271" s="390"/>
      <c r="X271" s="390"/>
      <c r="Y271" s="390"/>
      <c r="Z271" s="390"/>
      <c r="AA271" s="390"/>
      <c r="AB271" s="390"/>
    </row>
    <row r="272" spans="1:39" s="215" customFormat="1" ht="27" customHeight="1" x14ac:dyDescent="0.35">
      <c r="A272" s="390"/>
      <c r="B272" s="390"/>
      <c r="C272" s="390"/>
      <c r="D272" s="390"/>
      <c r="E272" s="390"/>
      <c r="F272" s="390"/>
      <c r="G272" s="390"/>
      <c r="H272" s="390"/>
      <c r="I272" s="390"/>
      <c r="J272" s="390"/>
      <c r="K272" s="390"/>
      <c r="L272" s="390"/>
      <c r="M272" s="390"/>
      <c r="N272" s="390"/>
      <c r="O272" s="390"/>
      <c r="P272" s="390"/>
      <c r="Q272" s="390"/>
      <c r="R272" s="390"/>
      <c r="S272" s="390"/>
      <c r="T272" s="390"/>
      <c r="U272" s="390"/>
      <c r="V272" s="390"/>
      <c r="W272" s="390"/>
      <c r="X272" s="390"/>
      <c r="Y272" s="390"/>
      <c r="Z272" s="390"/>
      <c r="AA272" s="390"/>
      <c r="AB272" s="390"/>
    </row>
    <row r="273" spans="1:28" s="215" customFormat="1" ht="27" customHeight="1" x14ac:dyDescent="0.35">
      <c r="A273" s="390"/>
      <c r="B273" s="390"/>
      <c r="C273" s="390"/>
      <c r="D273" s="390"/>
      <c r="E273" s="390"/>
      <c r="F273" s="390"/>
      <c r="G273" s="390"/>
      <c r="H273" s="390"/>
      <c r="I273" s="390"/>
      <c r="J273" s="390"/>
      <c r="K273" s="390"/>
      <c r="L273" s="390"/>
      <c r="M273" s="390"/>
      <c r="N273" s="390"/>
      <c r="O273" s="390"/>
      <c r="P273" s="390"/>
      <c r="Q273" s="390"/>
      <c r="R273" s="390"/>
      <c r="S273" s="390"/>
      <c r="T273" s="390"/>
      <c r="U273" s="390"/>
      <c r="V273" s="390"/>
      <c r="W273" s="390"/>
      <c r="X273" s="390"/>
      <c r="Y273" s="390"/>
      <c r="Z273" s="390"/>
      <c r="AA273" s="390"/>
      <c r="AB273" s="390"/>
    </row>
    <row r="274" spans="1:28" s="215" customFormat="1" ht="27" customHeight="1" x14ac:dyDescent="0.35">
      <c r="A274" s="390"/>
      <c r="B274" s="390"/>
      <c r="C274" s="390"/>
      <c r="D274" s="390"/>
      <c r="E274" s="390"/>
      <c r="F274" s="390"/>
      <c r="G274" s="390"/>
      <c r="H274" s="390"/>
      <c r="I274" s="390"/>
      <c r="J274" s="390"/>
      <c r="K274" s="390"/>
      <c r="L274" s="390"/>
      <c r="M274" s="390"/>
      <c r="N274" s="390"/>
      <c r="O274" s="390"/>
      <c r="P274" s="390"/>
      <c r="Q274" s="390"/>
      <c r="R274" s="390"/>
      <c r="S274" s="390"/>
      <c r="T274" s="390"/>
      <c r="U274" s="390"/>
      <c r="V274" s="390"/>
      <c r="W274" s="390"/>
      <c r="X274" s="390"/>
      <c r="Y274" s="390"/>
      <c r="Z274" s="390"/>
      <c r="AA274" s="390"/>
      <c r="AB274" s="390"/>
    </row>
    <row r="275" spans="1:28" s="215" customFormat="1" ht="27" customHeight="1" x14ac:dyDescent="0.35">
      <c r="A275" s="390"/>
      <c r="B275" s="390"/>
      <c r="C275" s="390"/>
      <c r="D275" s="390"/>
      <c r="E275" s="390"/>
      <c r="F275" s="390"/>
      <c r="G275" s="390"/>
      <c r="H275" s="390"/>
      <c r="I275" s="390"/>
      <c r="J275" s="390"/>
      <c r="K275" s="390"/>
      <c r="L275" s="390"/>
      <c r="M275" s="390"/>
      <c r="N275" s="390"/>
      <c r="O275" s="390"/>
      <c r="P275" s="390"/>
      <c r="Q275" s="390"/>
      <c r="R275" s="390"/>
      <c r="S275" s="390"/>
      <c r="T275" s="390"/>
      <c r="U275" s="390"/>
      <c r="V275" s="390"/>
      <c r="W275" s="390"/>
      <c r="X275" s="390"/>
      <c r="Y275" s="390"/>
      <c r="Z275" s="390"/>
      <c r="AA275" s="390"/>
      <c r="AB275" s="390"/>
    </row>
    <row r="276" spans="1:28" s="215" customFormat="1" ht="27" customHeight="1" x14ac:dyDescent="0.35">
      <c r="A276" s="390"/>
      <c r="B276" s="390"/>
      <c r="C276" s="390"/>
      <c r="D276" s="390"/>
      <c r="E276" s="390"/>
      <c r="F276" s="390"/>
      <c r="G276" s="390"/>
      <c r="H276" s="390"/>
      <c r="I276" s="390"/>
      <c r="J276" s="390"/>
      <c r="K276" s="390"/>
      <c r="L276" s="390"/>
      <c r="M276" s="390"/>
      <c r="N276" s="390"/>
      <c r="O276" s="390"/>
      <c r="P276" s="390"/>
      <c r="Q276" s="390"/>
      <c r="R276" s="390"/>
      <c r="S276" s="390"/>
      <c r="T276" s="390"/>
      <c r="U276" s="390"/>
      <c r="V276" s="390"/>
      <c r="W276" s="390"/>
      <c r="X276" s="390"/>
      <c r="Y276" s="390"/>
      <c r="Z276" s="390"/>
      <c r="AA276" s="390"/>
      <c r="AB276" s="390"/>
    </row>
    <row r="277" spans="1:28" s="215" customFormat="1" ht="27" customHeight="1" x14ac:dyDescent="0.35">
      <c r="A277" s="390"/>
      <c r="B277" s="390"/>
      <c r="C277" s="390"/>
      <c r="D277" s="390"/>
      <c r="E277" s="390"/>
      <c r="F277" s="390"/>
      <c r="G277" s="390"/>
      <c r="H277" s="390"/>
      <c r="I277" s="390"/>
      <c r="J277" s="390"/>
      <c r="K277" s="390"/>
      <c r="L277" s="390"/>
      <c r="M277" s="390"/>
      <c r="N277" s="390"/>
      <c r="O277" s="390"/>
      <c r="P277" s="390"/>
      <c r="Q277" s="390"/>
      <c r="R277" s="390"/>
      <c r="S277" s="390"/>
      <c r="T277" s="390"/>
      <c r="U277" s="390"/>
      <c r="V277" s="390"/>
      <c r="W277" s="390"/>
      <c r="X277" s="390"/>
      <c r="Y277" s="390"/>
      <c r="Z277" s="390"/>
      <c r="AA277" s="390"/>
      <c r="AB277" s="390"/>
    </row>
    <row r="278" spans="1:28" s="215" customFormat="1" ht="27" customHeight="1" x14ac:dyDescent="0.35">
      <c r="A278" s="390"/>
      <c r="B278" s="390"/>
      <c r="C278" s="390"/>
      <c r="D278" s="390"/>
      <c r="E278" s="390"/>
      <c r="F278" s="390"/>
      <c r="G278" s="390"/>
      <c r="H278" s="390"/>
      <c r="I278" s="390"/>
      <c r="J278" s="390"/>
      <c r="K278" s="390"/>
      <c r="L278" s="390"/>
      <c r="M278" s="390"/>
      <c r="N278" s="390"/>
      <c r="O278" s="390"/>
      <c r="P278" s="390"/>
      <c r="Q278" s="390"/>
      <c r="R278" s="390"/>
      <c r="S278" s="390"/>
      <c r="T278" s="390"/>
      <c r="U278" s="390"/>
      <c r="V278" s="390"/>
      <c r="W278" s="390"/>
      <c r="X278" s="390"/>
      <c r="Y278" s="390"/>
      <c r="Z278" s="390"/>
      <c r="AA278" s="390"/>
      <c r="AB278" s="390"/>
    </row>
    <row r="279" spans="1:28" s="215" customFormat="1" ht="27" customHeight="1" x14ac:dyDescent="0.35">
      <c r="A279" s="390"/>
      <c r="B279" s="390"/>
      <c r="C279" s="390"/>
      <c r="D279" s="390"/>
      <c r="E279" s="390"/>
      <c r="F279" s="390"/>
      <c r="G279" s="390"/>
      <c r="H279" s="390"/>
      <c r="I279" s="390"/>
      <c r="J279" s="390"/>
      <c r="K279" s="390"/>
      <c r="L279" s="390"/>
      <c r="M279" s="390"/>
      <c r="N279" s="390"/>
      <c r="O279" s="390"/>
      <c r="P279" s="390"/>
      <c r="Q279" s="390"/>
      <c r="R279" s="390"/>
      <c r="S279" s="390"/>
      <c r="T279" s="390"/>
      <c r="U279" s="390"/>
      <c r="V279" s="390"/>
      <c r="W279" s="390"/>
      <c r="X279" s="390"/>
      <c r="Y279" s="390"/>
      <c r="Z279" s="390"/>
      <c r="AA279" s="390"/>
      <c r="AB279" s="390"/>
    </row>
    <row r="280" spans="1:28" s="215" customFormat="1" ht="27" customHeight="1" x14ac:dyDescent="0.35">
      <c r="A280" s="390"/>
      <c r="B280" s="390"/>
      <c r="C280" s="390"/>
      <c r="D280" s="390"/>
      <c r="E280" s="390"/>
      <c r="F280" s="390"/>
      <c r="G280" s="390"/>
      <c r="H280" s="390"/>
      <c r="I280" s="390"/>
      <c r="J280" s="390"/>
      <c r="K280" s="390"/>
      <c r="L280" s="390"/>
      <c r="M280" s="390"/>
      <c r="N280" s="390"/>
      <c r="O280" s="390"/>
      <c r="P280" s="390"/>
      <c r="Q280" s="390"/>
      <c r="R280" s="390"/>
      <c r="S280" s="390"/>
      <c r="T280" s="390"/>
      <c r="U280" s="390"/>
      <c r="V280" s="390"/>
      <c r="W280" s="390"/>
      <c r="X280" s="390"/>
      <c r="Y280" s="390"/>
      <c r="Z280" s="390"/>
      <c r="AA280" s="390"/>
      <c r="AB280" s="390"/>
    </row>
    <row r="281" spans="1:28" s="215" customFormat="1" ht="27" customHeight="1" x14ac:dyDescent="0.35">
      <c r="A281" s="390"/>
      <c r="B281" s="390"/>
      <c r="C281" s="390"/>
      <c r="D281" s="390"/>
      <c r="E281" s="390"/>
      <c r="F281" s="390"/>
      <c r="G281" s="390"/>
      <c r="H281" s="390"/>
      <c r="I281" s="390"/>
      <c r="J281" s="390"/>
      <c r="K281" s="390"/>
      <c r="L281" s="390"/>
      <c r="M281" s="390"/>
      <c r="N281" s="390"/>
      <c r="O281" s="390"/>
      <c r="P281" s="390"/>
      <c r="Q281" s="390"/>
      <c r="R281" s="390"/>
      <c r="S281" s="390"/>
      <c r="T281" s="390"/>
      <c r="U281" s="390"/>
      <c r="V281" s="390"/>
      <c r="W281" s="390"/>
      <c r="X281" s="390"/>
      <c r="Y281" s="390"/>
      <c r="Z281" s="390"/>
      <c r="AA281" s="390"/>
      <c r="AB281" s="390"/>
    </row>
    <row r="282" spans="1:28" s="215" customFormat="1" ht="27" customHeight="1" x14ac:dyDescent="0.35">
      <c r="A282" s="390"/>
      <c r="B282" s="390"/>
      <c r="C282" s="390"/>
      <c r="D282" s="390"/>
      <c r="E282" s="390"/>
      <c r="F282" s="390"/>
      <c r="G282" s="390"/>
      <c r="H282" s="390"/>
      <c r="I282" s="390"/>
      <c r="J282" s="390"/>
      <c r="K282" s="390"/>
      <c r="L282" s="390"/>
      <c r="M282" s="390"/>
      <c r="N282" s="390"/>
      <c r="O282" s="390"/>
      <c r="P282" s="390"/>
      <c r="Q282" s="390"/>
      <c r="R282" s="390"/>
      <c r="S282" s="390"/>
      <c r="T282" s="390"/>
      <c r="U282" s="390"/>
      <c r="V282" s="390"/>
      <c r="W282" s="390"/>
      <c r="X282" s="390"/>
      <c r="Y282" s="390"/>
      <c r="Z282" s="390"/>
      <c r="AA282" s="390"/>
      <c r="AB282" s="390"/>
    </row>
    <row r="283" spans="1:28" s="215" customFormat="1" ht="27" customHeight="1" x14ac:dyDescent="0.35">
      <c r="A283" s="390"/>
      <c r="B283" s="390"/>
      <c r="C283" s="390"/>
      <c r="D283" s="390"/>
      <c r="E283" s="390"/>
      <c r="F283" s="390"/>
      <c r="G283" s="390"/>
      <c r="H283" s="390"/>
      <c r="I283" s="390"/>
      <c r="J283" s="390"/>
      <c r="K283" s="390"/>
      <c r="L283" s="390"/>
      <c r="M283" s="390"/>
      <c r="N283" s="390"/>
      <c r="O283" s="390"/>
      <c r="P283" s="390"/>
      <c r="Q283" s="390"/>
      <c r="R283" s="390"/>
      <c r="S283" s="390"/>
      <c r="T283" s="390"/>
      <c r="U283" s="390"/>
      <c r="V283" s="390"/>
      <c r="W283" s="390"/>
      <c r="X283" s="390"/>
      <c r="Y283" s="390"/>
      <c r="Z283" s="390"/>
      <c r="AA283" s="390"/>
      <c r="AB283" s="390"/>
    </row>
    <row r="284" spans="1:28" s="215" customFormat="1" ht="27" customHeight="1" x14ac:dyDescent="0.35">
      <c r="A284" s="390"/>
      <c r="B284" s="390"/>
      <c r="C284" s="390"/>
      <c r="D284" s="390"/>
      <c r="E284" s="390"/>
      <c r="F284" s="390"/>
      <c r="G284" s="390"/>
      <c r="H284" s="390"/>
      <c r="I284" s="390"/>
      <c r="J284" s="390"/>
      <c r="K284" s="390"/>
      <c r="L284" s="390"/>
      <c r="M284" s="390"/>
      <c r="N284" s="390"/>
      <c r="O284" s="390"/>
      <c r="P284" s="390"/>
      <c r="Q284" s="390"/>
      <c r="R284" s="390"/>
      <c r="S284" s="390"/>
      <c r="T284" s="390"/>
      <c r="U284" s="390"/>
      <c r="V284" s="390"/>
      <c r="W284" s="390"/>
      <c r="X284" s="390"/>
      <c r="Y284" s="390"/>
      <c r="Z284" s="390"/>
      <c r="AA284" s="390"/>
      <c r="AB284" s="390"/>
    </row>
    <row r="285" spans="1:28" s="215" customFormat="1" ht="27" customHeight="1" x14ac:dyDescent="0.35">
      <c r="A285" s="390"/>
      <c r="B285" s="390"/>
      <c r="C285" s="390"/>
      <c r="D285" s="390"/>
      <c r="E285" s="390"/>
      <c r="F285" s="390"/>
      <c r="G285" s="390"/>
      <c r="H285" s="390"/>
      <c r="I285" s="390"/>
      <c r="J285" s="390"/>
      <c r="K285" s="390"/>
      <c r="L285" s="390"/>
      <c r="M285" s="390"/>
      <c r="N285" s="390"/>
      <c r="O285" s="390"/>
      <c r="P285" s="390"/>
      <c r="Q285" s="390"/>
      <c r="R285" s="390"/>
      <c r="S285" s="390"/>
      <c r="T285" s="390"/>
      <c r="U285" s="390"/>
      <c r="V285" s="390"/>
      <c r="W285" s="390"/>
      <c r="X285" s="390"/>
      <c r="Y285" s="390"/>
      <c r="Z285" s="390"/>
      <c r="AA285" s="390"/>
      <c r="AB285" s="390"/>
    </row>
    <row r="286" spans="1:28" s="215" customFormat="1" ht="27" customHeight="1" x14ac:dyDescent="0.35">
      <c r="A286" s="390"/>
      <c r="B286" s="390"/>
      <c r="C286" s="390"/>
      <c r="D286" s="390"/>
      <c r="E286" s="390"/>
      <c r="F286" s="390"/>
      <c r="G286" s="390"/>
      <c r="H286" s="390"/>
      <c r="I286" s="390"/>
      <c r="J286" s="390"/>
      <c r="K286" s="390"/>
      <c r="L286" s="390"/>
      <c r="M286" s="390"/>
      <c r="N286" s="390"/>
      <c r="O286" s="390"/>
      <c r="P286" s="390"/>
      <c r="Q286" s="390"/>
      <c r="R286" s="390"/>
      <c r="S286" s="390"/>
      <c r="T286" s="390"/>
      <c r="U286" s="390"/>
      <c r="V286" s="390"/>
      <c r="W286" s="390"/>
      <c r="X286" s="390"/>
      <c r="Y286" s="390"/>
      <c r="Z286" s="390"/>
      <c r="AA286" s="390"/>
      <c r="AB286" s="390"/>
    </row>
    <row r="287" spans="1:28" s="215" customFormat="1" ht="27" customHeight="1" x14ac:dyDescent="0.35">
      <c r="A287" s="390"/>
      <c r="B287" s="390"/>
      <c r="C287" s="390"/>
      <c r="D287" s="390"/>
      <c r="E287" s="390"/>
      <c r="F287" s="390"/>
      <c r="G287" s="390"/>
      <c r="H287" s="390"/>
      <c r="I287" s="390"/>
      <c r="J287" s="390"/>
      <c r="K287" s="390"/>
      <c r="L287" s="390"/>
      <c r="M287" s="390"/>
      <c r="N287" s="390"/>
      <c r="O287" s="390"/>
      <c r="P287" s="390"/>
      <c r="Q287" s="390"/>
      <c r="R287" s="390"/>
      <c r="S287" s="390"/>
      <c r="T287" s="390"/>
      <c r="U287" s="390"/>
      <c r="V287" s="390"/>
      <c r="W287" s="390"/>
      <c r="X287" s="390"/>
      <c r="Y287" s="390"/>
      <c r="Z287" s="390"/>
      <c r="AA287" s="390"/>
      <c r="AB287" s="390"/>
    </row>
    <row r="288" spans="1:28" s="215" customFormat="1" ht="27" customHeight="1" x14ac:dyDescent="0.35">
      <c r="A288" s="390"/>
      <c r="B288" s="390"/>
      <c r="C288" s="390"/>
      <c r="D288" s="390"/>
      <c r="E288" s="390"/>
      <c r="F288" s="390"/>
      <c r="G288" s="390"/>
      <c r="H288" s="390"/>
      <c r="I288" s="390"/>
      <c r="J288" s="390"/>
      <c r="K288" s="390"/>
      <c r="L288" s="390"/>
      <c r="M288" s="390"/>
      <c r="N288" s="390"/>
      <c r="O288" s="390"/>
      <c r="P288" s="390"/>
      <c r="Q288" s="390"/>
      <c r="R288" s="390"/>
      <c r="S288" s="390"/>
      <c r="T288" s="390"/>
      <c r="U288" s="390"/>
      <c r="V288" s="390"/>
      <c r="W288" s="390"/>
      <c r="X288" s="390"/>
      <c r="Y288" s="390"/>
      <c r="Z288" s="390"/>
      <c r="AA288" s="390"/>
      <c r="AB288" s="390"/>
    </row>
    <row r="289" spans="1:28" s="215" customFormat="1" ht="27" customHeight="1" x14ac:dyDescent="0.35">
      <c r="A289" s="390"/>
      <c r="B289" s="390"/>
      <c r="C289" s="390"/>
      <c r="D289" s="390"/>
      <c r="E289" s="390"/>
      <c r="F289" s="390"/>
      <c r="G289" s="390"/>
      <c r="H289" s="390"/>
      <c r="I289" s="390"/>
      <c r="J289" s="390"/>
      <c r="K289" s="390"/>
      <c r="L289" s="390"/>
      <c r="M289" s="390"/>
      <c r="N289" s="390"/>
      <c r="O289" s="390"/>
      <c r="P289" s="390"/>
      <c r="Q289" s="390"/>
      <c r="R289" s="390"/>
      <c r="S289" s="390"/>
      <c r="T289" s="390"/>
      <c r="U289" s="390"/>
      <c r="V289" s="390"/>
      <c r="W289" s="390"/>
      <c r="X289" s="390"/>
      <c r="Y289" s="390"/>
      <c r="Z289" s="390"/>
      <c r="AA289" s="390"/>
      <c r="AB289" s="390"/>
    </row>
    <row r="290" spans="1:28" s="215" customFormat="1" ht="27" customHeight="1" x14ac:dyDescent="0.35">
      <c r="A290" s="390"/>
      <c r="B290" s="390"/>
      <c r="C290" s="390"/>
      <c r="D290" s="390"/>
      <c r="E290" s="390"/>
      <c r="F290" s="390"/>
      <c r="G290" s="390"/>
      <c r="H290" s="390"/>
      <c r="I290" s="390"/>
      <c r="J290" s="390"/>
      <c r="K290" s="390"/>
      <c r="L290" s="390"/>
      <c r="M290" s="390"/>
      <c r="N290" s="390"/>
      <c r="O290" s="390"/>
      <c r="P290" s="390"/>
      <c r="Q290" s="390"/>
      <c r="R290" s="390"/>
      <c r="S290" s="390"/>
      <c r="T290" s="390"/>
      <c r="U290" s="390"/>
      <c r="V290" s="390"/>
      <c r="W290" s="390"/>
      <c r="X290" s="390"/>
      <c r="Y290" s="390"/>
      <c r="Z290" s="390"/>
      <c r="AA290" s="390"/>
      <c r="AB290" s="390"/>
    </row>
    <row r="291" spans="1:28" s="215" customFormat="1" ht="27" customHeight="1" x14ac:dyDescent="0.35">
      <c r="A291" s="390"/>
      <c r="B291" s="390"/>
      <c r="C291" s="390"/>
      <c r="D291" s="390"/>
      <c r="E291" s="390"/>
      <c r="F291" s="390"/>
      <c r="G291" s="390"/>
      <c r="H291" s="390"/>
      <c r="I291" s="390"/>
      <c r="J291" s="390"/>
      <c r="K291" s="390"/>
      <c r="L291" s="390"/>
      <c r="M291" s="390"/>
      <c r="N291" s="390"/>
      <c r="O291" s="390"/>
      <c r="P291" s="390"/>
      <c r="Q291" s="390"/>
      <c r="R291" s="390"/>
      <c r="S291" s="390"/>
      <c r="T291" s="390"/>
      <c r="U291" s="390"/>
      <c r="V291" s="390"/>
      <c r="W291" s="390"/>
      <c r="X291" s="390"/>
      <c r="Y291" s="390"/>
      <c r="Z291" s="390"/>
      <c r="AA291" s="390"/>
      <c r="AB291" s="390"/>
    </row>
    <row r="292" spans="1:28" s="215" customFormat="1" ht="27" customHeight="1" x14ac:dyDescent="0.35">
      <c r="A292" s="390"/>
      <c r="B292" s="390"/>
      <c r="C292" s="390"/>
      <c r="D292" s="390"/>
      <c r="E292" s="390"/>
      <c r="F292" s="390"/>
      <c r="G292" s="390"/>
      <c r="H292" s="390"/>
      <c r="I292" s="390"/>
      <c r="J292" s="390"/>
      <c r="K292" s="390"/>
      <c r="L292" s="390"/>
      <c r="M292" s="390"/>
      <c r="N292" s="390"/>
      <c r="O292" s="390"/>
      <c r="P292" s="390"/>
      <c r="Q292" s="390"/>
      <c r="R292" s="390"/>
      <c r="S292" s="390"/>
      <c r="T292" s="390"/>
      <c r="U292" s="390"/>
      <c r="V292" s="390"/>
      <c r="W292" s="390"/>
      <c r="X292" s="390"/>
      <c r="Y292" s="390"/>
      <c r="Z292" s="390"/>
      <c r="AA292" s="390"/>
      <c r="AB292" s="390"/>
    </row>
    <row r="293" spans="1:28" s="215" customFormat="1" ht="27" customHeight="1" x14ac:dyDescent="0.35">
      <c r="A293" s="390"/>
      <c r="B293" s="390"/>
      <c r="C293" s="390"/>
      <c r="D293" s="390"/>
      <c r="E293" s="390"/>
      <c r="F293" s="390"/>
      <c r="G293" s="390"/>
      <c r="H293" s="390"/>
      <c r="I293" s="390"/>
      <c r="J293" s="390"/>
      <c r="K293" s="390"/>
      <c r="L293" s="390"/>
      <c r="M293" s="390"/>
      <c r="N293" s="390"/>
      <c r="O293" s="390"/>
      <c r="P293" s="390"/>
      <c r="Q293" s="390"/>
      <c r="R293" s="390"/>
      <c r="S293" s="390"/>
      <c r="T293" s="390"/>
      <c r="U293" s="390"/>
      <c r="V293" s="390"/>
      <c r="W293" s="390"/>
      <c r="X293" s="390"/>
      <c r="Y293" s="390"/>
      <c r="Z293" s="390"/>
      <c r="AA293" s="390"/>
      <c r="AB293" s="390"/>
    </row>
    <row r="294" spans="1:28" s="215" customFormat="1" ht="27" customHeight="1" x14ac:dyDescent="0.35">
      <c r="A294" s="390"/>
      <c r="B294" s="390"/>
      <c r="C294" s="390"/>
      <c r="D294" s="390"/>
      <c r="E294" s="390"/>
      <c r="F294" s="390"/>
      <c r="G294" s="390"/>
      <c r="H294" s="390"/>
      <c r="I294" s="390"/>
      <c r="J294" s="390"/>
      <c r="K294" s="390"/>
      <c r="L294" s="390"/>
      <c r="M294" s="390"/>
      <c r="N294" s="390"/>
      <c r="O294" s="390"/>
      <c r="P294" s="390"/>
      <c r="Q294" s="390"/>
      <c r="R294" s="390"/>
      <c r="S294" s="390"/>
      <c r="T294" s="390"/>
      <c r="U294" s="390"/>
      <c r="V294" s="390"/>
      <c r="W294" s="390"/>
      <c r="X294" s="390"/>
      <c r="Y294" s="390"/>
      <c r="Z294" s="390"/>
      <c r="AA294" s="390"/>
      <c r="AB294" s="390"/>
    </row>
    <row r="295" spans="1:28" s="215" customFormat="1" ht="27" customHeight="1" x14ac:dyDescent="0.35">
      <c r="A295" s="390"/>
      <c r="B295" s="390"/>
      <c r="C295" s="390"/>
      <c r="D295" s="390"/>
      <c r="E295" s="390"/>
      <c r="F295" s="390"/>
      <c r="G295" s="390"/>
      <c r="H295" s="390"/>
      <c r="I295" s="390"/>
      <c r="J295" s="390"/>
      <c r="K295" s="390"/>
      <c r="L295" s="390"/>
      <c r="M295" s="390"/>
      <c r="N295" s="390"/>
      <c r="O295" s="390"/>
      <c r="P295" s="390"/>
      <c r="Q295" s="390"/>
      <c r="R295" s="390"/>
      <c r="S295" s="390"/>
      <c r="T295" s="390"/>
      <c r="U295" s="390"/>
      <c r="V295" s="390"/>
      <c r="W295" s="390"/>
      <c r="X295" s="390"/>
      <c r="Y295" s="390"/>
      <c r="Z295" s="390"/>
      <c r="AA295" s="390"/>
      <c r="AB295" s="390"/>
    </row>
    <row r="296" spans="1:28" s="215" customFormat="1" ht="27" customHeight="1" x14ac:dyDescent="0.35">
      <c r="A296" s="390"/>
      <c r="B296" s="390"/>
      <c r="C296" s="390"/>
      <c r="D296" s="390"/>
      <c r="E296" s="390"/>
      <c r="F296" s="390"/>
      <c r="G296" s="390"/>
      <c r="H296" s="390"/>
      <c r="I296" s="390"/>
      <c r="J296" s="390"/>
      <c r="K296" s="390"/>
      <c r="L296" s="390"/>
      <c r="M296" s="390"/>
      <c r="N296" s="390"/>
      <c r="O296" s="390"/>
      <c r="P296" s="390"/>
      <c r="Q296" s="390"/>
      <c r="R296" s="390"/>
      <c r="S296" s="390"/>
      <c r="T296" s="390"/>
      <c r="U296" s="390"/>
      <c r="V296" s="390"/>
      <c r="W296" s="390"/>
      <c r="X296" s="390"/>
      <c r="Y296" s="390"/>
      <c r="Z296" s="390"/>
      <c r="AA296" s="390"/>
      <c r="AB296" s="390"/>
    </row>
    <row r="297" spans="1:28" s="215" customFormat="1" ht="27" customHeight="1" x14ac:dyDescent="0.35">
      <c r="A297" s="390"/>
      <c r="B297" s="390"/>
      <c r="C297" s="390"/>
      <c r="D297" s="390"/>
      <c r="E297" s="390"/>
      <c r="F297" s="390"/>
      <c r="G297" s="390"/>
      <c r="H297" s="390"/>
      <c r="I297" s="390"/>
      <c r="J297" s="390"/>
      <c r="K297" s="390"/>
      <c r="L297" s="390"/>
      <c r="M297" s="390"/>
      <c r="N297" s="390"/>
      <c r="O297" s="390"/>
      <c r="P297" s="390"/>
      <c r="Q297" s="390"/>
      <c r="R297" s="390"/>
      <c r="S297" s="390"/>
      <c r="T297" s="390"/>
      <c r="U297" s="390"/>
      <c r="V297" s="390"/>
      <c r="W297" s="390"/>
      <c r="X297" s="390"/>
      <c r="Y297" s="390"/>
      <c r="Z297" s="390"/>
      <c r="AA297" s="390"/>
      <c r="AB297" s="390"/>
    </row>
    <row r="298" spans="1:28" s="215" customFormat="1" ht="27" customHeight="1" x14ac:dyDescent="0.35">
      <c r="A298" s="390"/>
      <c r="B298" s="390"/>
      <c r="C298" s="390"/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0"/>
      <c r="P298" s="390"/>
      <c r="Q298" s="390"/>
      <c r="R298" s="390"/>
      <c r="S298" s="390"/>
      <c r="T298" s="390"/>
      <c r="U298" s="390"/>
      <c r="V298" s="390"/>
      <c r="W298" s="390"/>
      <c r="X298" s="390"/>
      <c r="Y298" s="390"/>
      <c r="Z298" s="390"/>
      <c r="AA298" s="390"/>
      <c r="AB298" s="390"/>
    </row>
    <row r="299" spans="1:28" s="215" customFormat="1" ht="27" customHeight="1" x14ac:dyDescent="0.35">
      <c r="A299" s="390"/>
      <c r="B299" s="390"/>
      <c r="C299" s="390"/>
      <c r="D299" s="390"/>
      <c r="E299" s="390"/>
      <c r="F299" s="390"/>
      <c r="G299" s="390"/>
      <c r="H299" s="390"/>
      <c r="I299" s="390"/>
      <c r="J299" s="390"/>
      <c r="K299" s="390"/>
      <c r="L299" s="390"/>
      <c r="M299" s="390"/>
      <c r="N299" s="390"/>
      <c r="O299" s="390"/>
      <c r="P299" s="390"/>
      <c r="Q299" s="390"/>
      <c r="R299" s="390"/>
      <c r="S299" s="390"/>
      <c r="T299" s="390"/>
      <c r="U299" s="390"/>
      <c r="V299" s="390"/>
      <c r="W299" s="390"/>
      <c r="X299" s="390"/>
      <c r="Y299" s="390"/>
      <c r="Z299" s="390"/>
      <c r="AA299" s="390"/>
      <c r="AB299" s="390"/>
    </row>
    <row r="300" spans="1:28" s="215" customFormat="1" ht="27" customHeight="1" x14ac:dyDescent="0.35">
      <c r="A300" s="390"/>
      <c r="B300" s="390"/>
      <c r="C300" s="390"/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0"/>
      <c r="Q300" s="390"/>
      <c r="R300" s="390"/>
      <c r="S300" s="390"/>
      <c r="T300" s="390"/>
      <c r="U300" s="390"/>
      <c r="V300" s="390"/>
      <c r="W300" s="390"/>
      <c r="X300" s="390"/>
      <c r="Y300" s="390"/>
      <c r="Z300" s="390"/>
      <c r="AA300" s="390"/>
      <c r="AB300" s="390"/>
    </row>
    <row r="301" spans="1:28" s="215" customFormat="1" ht="27" customHeight="1" x14ac:dyDescent="0.35">
      <c r="A301" s="390"/>
      <c r="B301" s="390"/>
      <c r="C301" s="390"/>
      <c r="D301" s="390"/>
      <c r="E301" s="390"/>
      <c r="F301" s="390"/>
      <c r="G301" s="390"/>
      <c r="H301" s="390"/>
      <c r="I301" s="390"/>
      <c r="J301" s="390"/>
      <c r="K301" s="390"/>
      <c r="L301" s="390"/>
      <c r="M301" s="390"/>
      <c r="N301" s="390"/>
      <c r="O301" s="390"/>
      <c r="P301" s="390"/>
      <c r="Q301" s="390"/>
      <c r="R301" s="390"/>
      <c r="S301" s="390"/>
      <c r="T301" s="390"/>
      <c r="U301" s="390"/>
      <c r="V301" s="390"/>
      <c r="W301" s="390"/>
      <c r="X301" s="390"/>
      <c r="Y301" s="390"/>
      <c r="Z301" s="390"/>
      <c r="AA301" s="390"/>
      <c r="AB301" s="390"/>
    </row>
    <row r="302" spans="1:28" s="215" customFormat="1" ht="27" customHeight="1" x14ac:dyDescent="0.35">
      <c r="A302" s="390"/>
      <c r="B302" s="390"/>
      <c r="C302" s="390"/>
      <c r="D302" s="390"/>
      <c r="E302" s="390"/>
      <c r="F302" s="390"/>
      <c r="G302" s="390"/>
      <c r="H302" s="390"/>
      <c r="I302" s="390"/>
      <c r="J302" s="390"/>
      <c r="K302" s="390"/>
      <c r="L302" s="390"/>
      <c r="M302" s="390"/>
      <c r="N302" s="390"/>
      <c r="O302" s="390"/>
      <c r="P302" s="390"/>
      <c r="Q302" s="390"/>
      <c r="R302" s="390"/>
      <c r="S302" s="390"/>
      <c r="T302" s="390"/>
      <c r="U302" s="390"/>
      <c r="V302" s="390"/>
      <c r="W302" s="390"/>
      <c r="X302" s="390"/>
      <c r="Y302" s="390"/>
      <c r="Z302" s="390"/>
      <c r="AA302" s="390"/>
      <c r="AB302" s="390"/>
    </row>
    <row r="303" spans="1:28" s="215" customFormat="1" ht="27" customHeight="1" x14ac:dyDescent="0.35">
      <c r="A303" s="390"/>
      <c r="B303" s="390"/>
      <c r="C303" s="390"/>
      <c r="D303" s="390"/>
      <c r="E303" s="390"/>
      <c r="F303" s="390"/>
      <c r="G303" s="390"/>
      <c r="H303" s="390"/>
      <c r="I303" s="390"/>
      <c r="J303" s="390"/>
      <c r="K303" s="390"/>
      <c r="L303" s="390"/>
      <c r="M303" s="390"/>
      <c r="N303" s="390"/>
      <c r="O303" s="390"/>
      <c r="P303" s="390"/>
      <c r="Q303" s="390"/>
      <c r="R303" s="390"/>
      <c r="S303" s="390"/>
      <c r="T303" s="390"/>
      <c r="U303" s="390"/>
      <c r="V303" s="390"/>
      <c r="W303" s="390"/>
      <c r="X303" s="390"/>
      <c r="Y303" s="390"/>
      <c r="Z303" s="390"/>
      <c r="AA303" s="390"/>
      <c r="AB303" s="390"/>
    </row>
    <row r="304" spans="1:28" s="215" customFormat="1" ht="27" customHeight="1" x14ac:dyDescent="0.35">
      <c r="A304" s="390"/>
      <c r="B304" s="390"/>
      <c r="C304" s="390"/>
      <c r="D304" s="390"/>
      <c r="E304" s="390"/>
      <c r="F304" s="390"/>
      <c r="G304" s="390"/>
      <c r="H304" s="390"/>
      <c r="I304" s="390"/>
      <c r="J304" s="390"/>
      <c r="K304" s="390"/>
      <c r="L304" s="390"/>
      <c r="M304" s="390"/>
      <c r="N304" s="390"/>
      <c r="O304" s="390"/>
      <c r="P304" s="390"/>
      <c r="Q304" s="390"/>
      <c r="R304" s="390"/>
      <c r="S304" s="390"/>
      <c r="T304" s="390"/>
      <c r="U304" s="390"/>
      <c r="V304" s="390"/>
      <c r="W304" s="390"/>
      <c r="X304" s="390"/>
      <c r="Y304" s="390"/>
      <c r="Z304" s="390"/>
      <c r="AA304" s="390"/>
      <c r="AB304" s="390"/>
    </row>
    <row r="305" spans="1:28" s="215" customFormat="1" ht="27" customHeight="1" x14ac:dyDescent="0.35">
      <c r="A305" s="390"/>
      <c r="B305" s="390"/>
      <c r="C305" s="390"/>
      <c r="D305" s="390"/>
      <c r="E305" s="390"/>
      <c r="F305" s="390"/>
      <c r="G305" s="390"/>
      <c r="H305" s="390"/>
      <c r="I305" s="390"/>
      <c r="J305" s="390"/>
      <c r="K305" s="390"/>
      <c r="L305" s="390"/>
      <c r="M305" s="390"/>
      <c r="N305" s="390"/>
      <c r="O305" s="390"/>
      <c r="P305" s="390"/>
      <c r="Q305" s="390"/>
      <c r="R305" s="390"/>
      <c r="S305" s="390"/>
      <c r="T305" s="390"/>
      <c r="U305" s="390"/>
      <c r="V305" s="390"/>
      <c r="W305" s="390"/>
      <c r="X305" s="390"/>
      <c r="Y305" s="390"/>
      <c r="Z305" s="390"/>
      <c r="AA305" s="390"/>
      <c r="AB305" s="390"/>
    </row>
    <row r="306" spans="1:28" s="215" customFormat="1" ht="27" customHeight="1" x14ac:dyDescent="0.35">
      <c r="A306" s="390"/>
      <c r="B306" s="390"/>
      <c r="C306" s="390"/>
      <c r="D306" s="390"/>
      <c r="E306" s="390"/>
      <c r="F306" s="390"/>
      <c r="G306" s="390"/>
      <c r="H306" s="390"/>
      <c r="I306" s="390"/>
      <c r="J306" s="390"/>
      <c r="K306" s="390"/>
      <c r="L306" s="390"/>
      <c r="M306" s="390"/>
      <c r="N306" s="390"/>
      <c r="O306" s="390"/>
      <c r="P306" s="390"/>
      <c r="Q306" s="390"/>
      <c r="R306" s="390"/>
      <c r="S306" s="390"/>
      <c r="T306" s="390"/>
      <c r="U306" s="390"/>
      <c r="V306" s="390"/>
      <c r="W306" s="390"/>
      <c r="X306" s="390"/>
      <c r="Y306" s="390"/>
      <c r="Z306" s="390"/>
      <c r="AA306" s="390"/>
      <c r="AB306" s="390"/>
    </row>
    <row r="307" spans="1:28" s="215" customFormat="1" ht="27" customHeight="1" x14ac:dyDescent="0.35">
      <c r="A307" s="390"/>
      <c r="B307" s="390"/>
      <c r="C307" s="390"/>
      <c r="D307" s="390"/>
      <c r="E307" s="390"/>
      <c r="F307" s="390"/>
      <c r="G307" s="390"/>
      <c r="H307" s="390"/>
      <c r="I307" s="390"/>
      <c r="J307" s="390"/>
      <c r="K307" s="390"/>
      <c r="L307" s="390"/>
      <c r="M307" s="390"/>
      <c r="N307" s="390"/>
      <c r="O307" s="390"/>
      <c r="P307" s="390"/>
      <c r="Q307" s="390"/>
      <c r="R307" s="390"/>
      <c r="S307" s="390"/>
      <c r="T307" s="390"/>
      <c r="U307" s="390"/>
      <c r="V307" s="390"/>
      <c r="W307" s="390"/>
      <c r="X307" s="390"/>
      <c r="Y307" s="390"/>
      <c r="Z307" s="390"/>
      <c r="AA307" s="390"/>
      <c r="AB307" s="390"/>
    </row>
  </sheetData>
  <mergeCells count="22">
    <mergeCell ref="CM83:CO83"/>
    <mergeCell ref="A88:F88"/>
    <mergeCell ref="K88:P88"/>
    <mergeCell ref="K90:P90"/>
    <mergeCell ref="BS41:BU41"/>
    <mergeCell ref="CM41:CO41"/>
    <mergeCell ref="DG41:DI41"/>
    <mergeCell ref="A64:F64"/>
    <mergeCell ref="K64:P64"/>
    <mergeCell ref="K66:P66"/>
    <mergeCell ref="BK1:BS1"/>
    <mergeCell ref="BU1:CC1"/>
    <mergeCell ref="CE1:CM1"/>
    <mergeCell ref="CO1:CW1"/>
    <mergeCell ref="CY1:DG1"/>
    <mergeCell ref="DI1:DQ1"/>
    <mergeCell ref="A1:I1"/>
    <mergeCell ref="K1:S1"/>
    <mergeCell ref="U1:AC1"/>
    <mergeCell ref="AE1:AM1"/>
    <mergeCell ref="AO1:AW1"/>
    <mergeCell ref="AY1:BG1"/>
  </mergeCells>
  <printOptions horizontalCentered="1" verticalCentered="1"/>
  <pageMargins left="0.68" right="0.39" top="0.2" bottom="0.27" header="0.24" footer="0.2"/>
  <pageSetup paperSize="9" scale="55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305"/>
  <sheetViews>
    <sheetView topLeftCell="A49" workbookViewId="0">
      <selection activeCell="D79" sqref="D79"/>
    </sheetView>
  </sheetViews>
  <sheetFormatPr defaultRowHeight="14.5" x14ac:dyDescent="0.35"/>
  <cols>
    <col min="1" max="1" width="16.7265625" bestFit="1" customWidth="1"/>
    <col min="9" max="9" width="15" bestFit="1" customWidth="1"/>
    <col min="11" max="11" width="16.7265625" bestFit="1" customWidth="1"/>
    <col min="12" max="12" width="12" bestFit="1" customWidth="1"/>
    <col min="13" max="16" width="11" bestFit="1" customWidth="1"/>
    <col min="17" max="17" width="9.26953125" bestFit="1" customWidth="1"/>
    <col min="19" max="19" width="15" bestFit="1" customWidth="1"/>
    <col min="21" max="21" width="14.26953125" bestFit="1" customWidth="1"/>
    <col min="29" max="29" width="15" bestFit="1" customWidth="1"/>
    <col min="31" max="31" width="14.26953125" bestFit="1" customWidth="1"/>
    <col min="39" max="39" width="15" bestFit="1" customWidth="1"/>
    <col min="41" max="41" width="20.1796875" bestFit="1" customWidth="1"/>
    <col min="49" max="49" width="15" bestFit="1" customWidth="1"/>
    <col min="51" max="51" width="20.1796875" bestFit="1" customWidth="1"/>
    <col min="59" max="59" width="15" bestFit="1" customWidth="1"/>
  </cols>
  <sheetData>
    <row r="1" spans="1:60" ht="23.25" x14ac:dyDescent="0.25">
      <c r="A1" s="808"/>
      <c r="B1" s="808"/>
      <c r="C1" s="808"/>
      <c r="D1" s="808"/>
      <c r="E1" s="808"/>
      <c r="F1" s="808"/>
      <c r="G1" s="808"/>
      <c r="H1" s="808"/>
      <c r="I1" s="808"/>
      <c r="J1" s="2"/>
      <c r="K1" s="808"/>
      <c r="L1" s="808"/>
      <c r="M1" s="808"/>
      <c r="N1" s="808"/>
      <c r="O1" s="808"/>
      <c r="P1" s="808"/>
      <c r="Q1" s="808"/>
      <c r="R1" s="808"/>
      <c r="S1" s="808"/>
      <c r="T1" s="1"/>
      <c r="U1" s="808"/>
      <c r="V1" s="808"/>
      <c r="W1" s="808"/>
      <c r="X1" s="808"/>
      <c r="Y1" s="808"/>
      <c r="Z1" s="808"/>
      <c r="AA1" s="808"/>
      <c r="AB1" s="808"/>
      <c r="AC1" s="808"/>
      <c r="AD1" s="1"/>
      <c r="AE1" s="808"/>
      <c r="AF1" s="808"/>
      <c r="AG1" s="808"/>
      <c r="AH1" s="808"/>
      <c r="AI1" s="808"/>
      <c r="AJ1" s="808"/>
      <c r="AK1" s="808"/>
      <c r="AL1" s="808"/>
      <c r="AM1" s="808"/>
      <c r="AN1" s="1"/>
      <c r="AO1" s="808"/>
      <c r="AP1" s="808"/>
      <c r="AQ1" s="808"/>
      <c r="AR1" s="808"/>
      <c r="AS1" s="808"/>
      <c r="AT1" s="808"/>
      <c r="AU1" s="808"/>
      <c r="AV1" s="808"/>
      <c r="AW1" s="808"/>
      <c r="AX1" s="1"/>
      <c r="AY1" s="808"/>
      <c r="AZ1" s="808"/>
      <c r="BA1" s="808"/>
      <c r="BB1" s="808"/>
      <c r="BC1" s="808"/>
      <c r="BD1" s="808"/>
      <c r="BE1" s="808"/>
      <c r="BF1" s="808"/>
      <c r="BG1" s="808"/>
      <c r="BH1" s="1"/>
    </row>
    <row r="2" spans="1:60" ht="28.5" x14ac:dyDescent="0.35">
      <c r="A2" s="4" t="s">
        <v>0</v>
      </c>
      <c r="B2" s="5"/>
      <c r="C2" s="5"/>
      <c r="D2" s="6" t="s">
        <v>1</v>
      </c>
      <c r="E2" s="7"/>
      <c r="F2" s="8"/>
      <c r="G2" s="9"/>
      <c r="H2" s="9"/>
      <c r="I2" s="9"/>
      <c r="J2" s="8"/>
      <c r="K2" s="4" t="s">
        <v>0</v>
      </c>
      <c r="L2" s="5"/>
      <c r="M2" s="5"/>
      <c r="N2" s="6" t="s">
        <v>2</v>
      </c>
      <c r="O2" s="7"/>
      <c r="P2" s="8"/>
      <c r="Q2" s="9"/>
      <c r="R2" s="9"/>
      <c r="S2" s="9"/>
      <c r="T2" s="10"/>
      <c r="U2" s="6" t="s">
        <v>3</v>
      </c>
      <c r="V2" s="5"/>
      <c r="W2" s="5"/>
      <c r="X2" s="6" t="s">
        <v>1</v>
      </c>
      <c r="Y2" s="7"/>
      <c r="Z2" s="8"/>
      <c r="AA2" s="9"/>
      <c r="AB2" s="9"/>
      <c r="AC2" s="9"/>
      <c r="AD2" s="10"/>
      <c r="AE2" s="6" t="s">
        <v>3</v>
      </c>
      <c r="AF2" s="8"/>
      <c r="AG2" s="8"/>
      <c r="AH2" s="6" t="s">
        <v>2</v>
      </c>
      <c r="AI2" s="8"/>
      <c r="AJ2" s="8"/>
      <c r="AK2" s="9"/>
      <c r="AL2" s="9"/>
      <c r="AM2" s="9"/>
      <c r="AN2" s="10"/>
      <c r="AO2" s="4" t="s">
        <v>4</v>
      </c>
      <c r="AP2" s="8"/>
      <c r="AQ2" s="8"/>
      <c r="AR2" s="6" t="s">
        <v>1</v>
      </c>
      <c r="AS2" s="8"/>
      <c r="AT2" s="8"/>
      <c r="AU2" s="9"/>
      <c r="AV2" s="9"/>
      <c r="AW2" s="9"/>
      <c r="AX2" s="10"/>
      <c r="AY2" s="4" t="s">
        <v>4</v>
      </c>
      <c r="AZ2" s="8"/>
      <c r="BA2" s="8"/>
      <c r="BB2" s="6" t="s">
        <v>2</v>
      </c>
      <c r="BC2" s="8"/>
      <c r="BD2" s="8"/>
      <c r="BE2" s="9"/>
      <c r="BF2" s="9"/>
      <c r="BG2" s="10"/>
      <c r="BH2" s="10"/>
    </row>
    <row r="3" spans="1:60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  <c r="U3" s="2"/>
      <c r="V3" s="2"/>
      <c r="W3" s="2"/>
      <c r="X3" s="2"/>
      <c r="Y3" s="2"/>
      <c r="Z3" s="2"/>
      <c r="AA3" s="2"/>
      <c r="AB3" s="2"/>
      <c r="AC3" s="2"/>
      <c r="AD3" s="1"/>
      <c r="AE3" s="2"/>
      <c r="AF3" s="2"/>
      <c r="AG3" s="2"/>
      <c r="AH3" s="2"/>
      <c r="AI3" s="2"/>
      <c r="AJ3" s="2"/>
      <c r="AK3" s="2"/>
      <c r="AL3" s="2"/>
      <c r="AM3" s="2"/>
      <c r="AN3" s="1"/>
      <c r="AO3" s="2"/>
      <c r="AP3" s="2"/>
      <c r="AQ3" s="2"/>
      <c r="AR3" s="2"/>
      <c r="AS3" s="2"/>
      <c r="AT3" s="2"/>
      <c r="AU3" s="2"/>
      <c r="AV3" s="2"/>
      <c r="AW3" s="2"/>
      <c r="AX3" s="1"/>
      <c r="AY3" s="2"/>
      <c r="AZ3" s="2"/>
      <c r="BA3" s="2"/>
      <c r="BB3" s="2"/>
      <c r="BC3" s="2"/>
      <c r="BD3" s="2"/>
      <c r="BE3" s="2"/>
      <c r="BF3" s="2"/>
      <c r="BG3" s="1"/>
      <c r="BH3" s="1"/>
    </row>
    <row r="4" spans="1:60" ht="24.75" thickBot="1" x14ac:dyDescent="0.3">
      <c r="A4" s="11"/>
      <c r="B4" s="12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4" t="s">
        <v>12</v>
      </c>
      <c r="I4" s="15" t="s">
        <v>13</v>
      </c>
      <c r="J4" s="2"/>
      <c r="K4" s="11"/>
      <c r="L4" s="12" t="s">
        <v>6</v>
      </c>
      <c r="M4" s="13" t="s">
        <v>7</v>
      </c>
      <c r="N4" s="13" t="s">
        <v>8</v>
      </c>
      <c r="O4" s="13" t="s">
        <v>9</v>
      </c>
      <c r="P4" s="13" t="s">
        <v>10</v>
      </c>
      <c r="Q4" s="16" t="s">
        <v>11</v>
      </c>
      <c r="R4" s="17" t="s">
        <v>12</v>
      </c>
      <c r="S4" s="15" t="s">
        <v>13</v>
      </c>
      <c r="T4" s="1"/>
      <c r="U4" s="11"/>
      <c r="V4" s="12" t="s">
        <v>6</v>
      </c>
      <c r="W4" s="13" t="s">
        <v>7</v>
      </c>
      <c r="X4" s="13" t="s">
        <v>8</v>
      </c>
      <c r="Y4" s="13" t="s">
        <v>9</v>
      </c>
      <c r="Z4" s="13" t="s">
        <v>10</v>
      </c>
      <c r="AA4" s="16" t="s">
        <v>11</v>
      </c>
      <c r="AB4" s="13" t="s">
        <v>12</v>
      </c>
      <c r="AC4" s="15" t="s">
        <v>13</v>
      </c>
      <c r="AD4" s="1"/>
      <c r="AE4" s="18"/>
      <c r="AF4" s="12" t="s">
        <v>6</v>
      </c>
      <c r="AG4" s="13" t="s">
        <v>7</v>
      </c>
      <c r="AH4" s="13" t="s">
        <v>8</v>
      </c>
      <c r="AI4" s="13" t="s">
        <v>9</v>
      </c>
      <c r="AJ4" s="17" t="s">
        <v>10</v>
      </c>
      <c r="AK4" s="13" t="s">
        <v>11</v>
      </c>
      <c r="AL4" s="13" t="s">
        <v>12</v>
      </c>
      <c r="AM4" s="15" t="s">
        <v>13</v>
      </c>
      <c r="AN4" s="1"/>
      <c r="AO4" s="18"/>
      <c r="AP4" s="12" t="s">
        <v>6</v>
      </c>
      <c r="AQ4" s="13" t="s">
        <v>7</v>
      </c>
      <c r="AR4" s="13" t="s">
        <v>8</v>
      </c>
      <c r="AS4" s="13" t="s">
        <v>9</v>
      </c>
      <c r="AT4" s="17" t="s">
        <v>10</v>
      </c>
      <c r="AU4" s="13" t="s">
        <v>11</v>
      </c>
      <c r="AV4" s="13" t="s">
        <v>12</v>
      </c>
      <c r="AW4" s="15" t="s">
        <v>13</v>
      </c>
      <c r="AX4" s="1"/>
      <c r="AY4" s="18"/>
      <c r="AZ4" s="12" t="s">
        <v>6</v>
      </c>
      <c r="BA4" s="13" t="s">
        <v>7</v>
      </c>
      <c r="BB4" s="13" t="s">
        <v>8</v>
      </c>
      <c r="BC4" s="13" t="s">
        <v>9</v>
      </c>
      <c r="BD4" s="17" t="s">
        <v>10</v>
      </c>
      <c r="BE4" s="13" t="s">
        <v>11</v>
      </c>
      <c r="BF4" s="13" t="s">
        <v>12</v>
      </c>
      <c r="BG4" s="15" t="s">
        <v>13</v>
      </c>
      <c r="BH4" s="1"/>
    </row>
    <row r="5" spans="1:60" ht="21.75" thickBot="1" x14ac:dyDescent="0.3">
      <c r="A5" s="19"/>
      <c r="B5" s="20"/>
      <c r="C5" s="20"/>
      <c r="D5" s="20"/>
      <c r="E5" s="20"/>
      <c r="F5" s="20"/>
      <c r="G5" s="21"/>
      <c r="H5" s="21"/>
      <c r="I5" s="22"/>
      <c r="J5" s="23"/>
      <c r="K5" s="19"/>
      <c r="L5" s="20"/>
      <c r="M5" s="20"/>
      <c r="N5" s="20"/>
      <c r="O5" s="20"/>
      <c r="P5" s="20"/>
      <c r="Q5" s="21"/>
      <c r="R5" s="21"/>
      <c r="S5" s="22"/>
      <c r="T5" s="24"/>
      <c r="U5" s="25"/>
      <c r="V5" s="20"/>
      <c r="W5" s="20"/>
      <c r="X5" s="20"/>
      <c r="Y5" s="20"/>
      <c r="Z5" s="20"/>
      <c r="AA5" s="21"/>
      <c r="AB5" s="21"/>
      <c r="AC5" s="22"/>
      <c r="AD5" s="1"/>
      <c r="AE5" s="25"/>
      <c r="AF5" s="20"/>
      <c r="AG5" s="20"/>
      <c r="AH5" s="20"/>
      <c r="AI5" s="20"/>
      <c r="AJ5" s="20"/>
      <c r="AK5" s="21"/>
      <c r="AL5" s="21"/>
      <c r="AM5" s="22"/>
      <c r="AN5" s="1"/>
      <c r="AO5" s="25"/>
      <c r="AP5" s="20"/>
      <c r="AQ5" s="20"/>
      <c r="AR5" s="20"/>
      <c r="AS5" s="20"/>
      <c r="AT5" s="20"/>
      <c r="AU5" s="21"/>
      <c r="AV5" s="21"/>
      <c r="AW5" s="22"/>
      <c r="AX5" s="1"/>
      <c r="AY5" s="25"/>
      <c r="AZ5" s="20"/>
      <c r="BA5" s="20"/>
      <c r="BB5" s="20"/>
      <c r="BC5" s="20"/>
      <c r="BD5" s="20"/>
      <c r="BE5" s="21"/>
      <c r="BF5" s="21"/>
      <c r="BG5" s="22"/>
      <c r="BH5" s="1"/>
    </row>
    <row r="6" spans="1:60" ht="21" x14ac:dyDescent="0.25">
      <c r="A6" s="26"/>
      <c r="B6" s="27"/>
      <c r="C6" s="28"/>
      <c r="D6" s="28"/>
      <c r="E6" s="28"/>
      <c r="F6" s="28"/>
      <c r="G6" s="28"/>
      <c r="H6" s="29"/>
      <c r="I6" s="30"/>
      <c r="J6" s="31"/>
      <c r="K6" s="26"/>
      <c r="L6" s="27"/>
      <c r="M6" s="28"/>
      <c r="N6" s="28"/>
      <c r="O6" s="28"/>
      <c r="P6" s="28"/>
      <c r="Q6" s="28"/>
      <c r="R6" s="29"/>
      <c r="S6" s="30"/>
      <c r="T6" s="32"/>
      <c r="U6" s="33"/>
      <c r="V6" s="27"/>
      <c r="W6" s="28"/>
      <c r="X6" s="28"/>
      <c r="Y6" s="28"/>
      <c r="Z6" s="28"/>
      <c r="AA6" s="28"/>
      <c r="AB6" s="29"/>
      <c r="AC6" s="30"/>
      <c r="AD6" s="3"/>
      <c r="AE6" s="33"/>
      <c r="AF6" s="27"/>
      <c r="AG6" s="28"/>
      <c r="AH6" s="28"/>
      <c r="AI6" s="28"/>
      <c r="AJ6" s="28"/>
      <c r="AK6" s="28"/>
      <c r="AL6" s="29"/>
      <c r="AM6" s="30"/>
      <c r="AN6" s="32"/>
      <c r="AO6" s="33"/>
      <c r="AP6" s="27"/>
      <c r="AQ6" s="28"/>
      <c r="AR6" s="28"/>
      <c r="AS6" s="28"/>
      <c r="AT6" s="28"/>
      <c r="AU6" s="28"/>
      <c r="AV6" s="29"/>
      <c r="AW6" s="30"/>
      <c r="AX6" s="32"/>
      <c r="AY6" s="33"/>
      <c r="AZ6" s="27"/>
      <c r="BA6" s="28"/>
      <c r="BB6" s="28"/>
      <c r="BC6" s="28"/>
      <c r="BD6" s="28"/>
      <c r="BE6" s="28"/>
      <c r="BF6" s="29"/>
      <c r="BG6" s="30"/>
      <c r="BH6" s="32"/>
    </row>
    <row r="7" spans="1:60" ht="21" x14ac:dyDescent="0.25">
      <c r="A7" s="35">
        <v>42826</v>
      </c>
      <c r="B7" s="36">
        <v>63.010327391923802</v>
      </c>
      <c r="C7" s="37">
        <v>2.2676743815321467</v>
      </c>
      <c r="D7" s="37">
        <v>2.2067010730404806</v>
      </c>
      <c r="E7" s="37">
        <v>21.359053293347547</v>
      </c>
      <c r="F7" s="37">
        <v>20.128733174585776</v>
      </c>
      <c r="G7" s="37">
        <v>4.4743754545726269</v>
      </c>
      <c r="H7" s="38">
        <v>0.97311196484458684</v>
      </c>
      <c r="I7" s="39">
        <v>100369</v>
      </c>
      <c r="J7" s="11"/>
      <c r="K7" s="35">
        <v>42826</v>
      </c>
      <c r="L7" s="36">
        <v>61.95923819768602</v>
      </c>
      <c r="M7" s="37">
        <v>3.0396807935866672</v>
      </c>
      <c r="N7" s="37">
        <v>2.8449141627767744</v>
      </c>
      <c r="O7" s="37">
        <v>10.92</v>
      </c>
      <c r="P7" s="37">
        <v>30.79</v>
      </c>
      <c r="Q7" s="37">
        <v>5.8845949563634417</v>
      </c>
      <c r="R7" s="38">
        <v>0.93592530136031882</v>
      </c>
      <c r="S7" s="39">
        <v>205447</v>
      </c>
      <c r="T7" s="1"/>
      <c r="U7" s="35">
        <v>42826</v>
      </c>
      <c r="V7" s="36">
        <v>62.710342877986498</v>
      </c>
      <c r="W7" s="37">
        <v>2.8459989968995076</v>
      </c>
      <c r="X7" s="37">
        <v>2.315765026966468</v>
      </c>
      <c r="Y7" s="37">
        <v>14.926987376566531</v>
      </c>
      <c r="Z7" s="37">
        <v>20.163359995831268</v>
      </c>
      <c r="AA7" s="37">
        <v>5.1617640238659757</v>
      </c>
      <c r="AB7" s="38">
        <v>0.81369144173603436</v>
      </c>
      <c r="AC7" s="39">
        <v>153524</v>
      </c>
      <c r="AD7" s="40"/>
      <c r="AE7" s="41">
        <v>42826</v>
      </c>
      <c r="AF7" s="36">
        <v>61.970784766985801</v>
      </c>
      <c r="AG7" s="37">
        <v>3.080112202013956</v>
      </c>
      <c r="AH7" s="37">
        <v>3.2692721429110687</v>
      </c>
      <c r="AI7" s="37">
        <v>9.0735229131539867</v>
      </c>
      <c r="AJ7" s="37">
        <v>44.211066799923778</v>
      </c>
      <c r="AK7" s="37">
        <v>6.3493843449250242</v>
      </c>
      <c r="AL7" s="38">
        <v>1.0614133279863731</v>
      </c>
      <c r="AM7" s="39">
        <v>278159</v>
      </c>
      <c r="AN7" s="1"/>
      <c r="AO7" s="41">
        <v>42826</v>
      </c>
      <c r="AP7" s="36">
        <v>62.658704884893929</v>
      </c>
      <c r="AQ7" s="37">
        <v>2.5731635036209846</v>
      </c>
      <c r="AR7" s="37">
        <v>2.2878909975860107</v>
      </c>
      <c r="AS7" s="37">
        <v>18.979412203403136</v>
      </c>
      <c r="AT7" s="37">
        <v>22.279589818067631</v>
      </c>
      <c r="AU7" s="37">
        <v>4.8610545012069952</v>
      </c>
      <c r="AV7" s="38">
        <v>0.88913549192131192</v>
      </c>
      <c r="AW7" s="39">
        <v>101906</v>
      </c>
      <c r="AX7" s="1"/>
      <c r="AY7" s="41">
        <v>42826</v>
      </c>
      <c r="AZ7" s="36">
        <v>61.974034808860026</v>
      </c>
      <c r="BA7" s="37">
        <v>3.1589912977849948</v>
      </c>
      <c r="BB7" s="37">
        <v>2.6585304577525188</v>
      </c>
      <c r="BC7" s="37">
        <v>5.87</v>
      </c>
      <c r="BD7" s="37">
        <v>37.79</v>
      </c>
      <c r="BE7" s="37">
        <v>5.8175217555375136</v>
      </c>
      <c r="BF7" s="38">
        <v>0.84157574590870621</v>
      </c>
      <c r="BG7" s="39">
        <v>174898</v>
      </c>
      <c r="BH7" s="1"/>
    </row>
    <row r="8" spans="1:60" ht="21" x14ac:dyDescent="0.25">
      <c r="A8" s="35">
        <v>42856</v>
      </c>
      <c r="B8" s="36">
        <v>62.677742313486966</v>
      </c>
      <c r="C8" s="37">
        <v>2.572149340624593</v>
      </c>
      <c r="D8" s="37">
        <v>2.1066647136506518</v>
      </c>
      <c r="E8" s="37">
        <v>20.177423134869702</v>
      </c>
      <c r="F8" s="37">
        <v>20.272896043747558</v>
      </c>
      <c r="G8" s="37">
        <v>4.6788140542752448</v>
      </c>
      <c r="H8" s="38">
        <v>0.81902892665598181</v>
      </c>
      <c r="I8" s="39">
        <v>107526</v>
      </c>
      <c r="J8" s="11"/>
      <c r="K8" s="35">
        <v>42856</v>
      </c>
      <c r="L8" s="36">
        <v>61.961352615046756</v>
      </c>
      <c r="M8" s="37">
        <v>3.1033249930247417</v>
      </c>
      <c r="N8" s="37">
        <v>2.5541087420234549</v>
      </c>
      <c r="O8" s="37">
        <v>11.952930061671697</v>
      </c>
      <c r="P8" s="37">
        <v>30.712617885984901</v>
      </c>
      <c r="Q8" s="37">
        <v>5.6574337350481967</v>
      </c>
      <c r="R8" s="38">
        <v>0.8230232888157879</v>
      </c>
      <c r="S8" s="39">
        <v>222214</v>
      </c>
      <c r="T8" s="1"/>
      <c r="U8" s="35">
        <v>42856</v>
      </c>
      <c r="V8" s="36">
        <v>62.641609335010628</v>
      </c>
      <c r="W8" s="37">
        <v>2.0088001561618878</v>
      </c>
      <c r="X8" s="37">
        <v>2.1655814861406322</v>
      </c>
      <c r="Y8" s="37">
        <v>12.872317702685118</v>
      </c>
      <c r="Z8" s="37">
        <v>23.981527350019519</v>
      </c>
      <c r="AA8" s="37">
        <v>4.17438164230252</v>
      </c>
      <c r="AB8" s="38">
        <v>1.0780472509910086</v>
      </c>
      <c r="AC8" s="39">
        <v>162985</v>
      </c>
      <c r="AD8" s="40"/>
      <c r="AE8" s="41">
        <v>42856</v>
      </c>
      <c r="AF8" s="36">
        <v>61.924908999963101</v>
      </c>
      <c r="AG8" s="37">
        <v>2.6356050200696184</v>
      </c>
      <c r="AH8" s="37">
        <v>3.2729300822874854</v>
      </c>
      <c r="AI8" s="37">
        <v>10.177014977388366</v>
      </c>
      <c r="AJ8" s="37">
        <v>40.678673314172549</v>
      </c>
      <c r="AK8" s="37">
        <v>5.9085351023571038</v>
      </c>
      <c r="AL8" s="38">
        <v>1.2418135712160059</v>
      </c>
      <c r="AM8" s="39">
        <v>243901</v>
      </c>
      <c r="AN8" s="1"/>
      <c r="AO8" s="41">
        <v>42856</v>
      </c>
      <c r="AP8" s="36">
        <v>62.676136035307692</v>
      </c>
      <c r="AQ8" s="37">
        <v>2.4732255371035512</v>
      </c>
      <c r="AR8" s="37">
        <v>2.3561193357278238</v>
      </c>
      <c r="AS8" s="37">
        <v>20.277596585863673</v>
      </c>
      <c r="AT8" s="37">
        <v>21.541756636757633</v>
      </c>
      <c r="AU8" s="37">
        <v>4.829344872831375</v>
      </c>
      <c r="AV8" s="38">
        <v>0.95265041557314944</v>
      </c>
      <c r="AW8" s="39">
        <v>75451</v>
      </c>
      <c r="AX8" s="1"/>
      <c r="AY8" s="41">
        <v>42856</v>
      </c>
      <c r="AZ8" s="36">
        <v>61.715927409498427</v>
      </c>
      <c r="BA8" s="37">
        <v>3.3450853565261274</v>
      </c>
      <c r="BB8" s="37">
        <v>2.6532836044503672</v>
      </c>
      <c r="BC8" s="37">
        <v>5.57</v>
      </c>
      <c r="BD8" s="37">
        <v>36.81</v>
      </c>
      <c r="BE8" s="37">
        <v>5.9983689609764941</v>
      </c>
      <c r="BF8" s="38">
        <v>0.79318861005263053</v>
      </c>
      <c r="BG8" s="39">
        <v>126821</v>
      </c>
      <c r="BH8" s="1"/>
    </row>
    <row r="9" spans="1:60" ht="21" x14ac:dyDescent="0.25">
      <c r="A9" s="35">
        <v>42887</v>
      </c>
      <c r="B9" s="36">
        <v>62.585607291595544</v>
      </c>
      <c r="C9" s="37">
        <v>2.6459097426094078</v>
      </c>
      <c r="D9" s="37">
        <v>2.328103707243804</v>
      </c>
      <c r="E9" s="37">
        <v>19.552117157097019</v>
      </c>
      <c r="F9" s="37">
        <v>20.073173346077695</v>
      </c>
      <c r="G9" s="37">
        <v>4.9740134498532118</v>
      </c>
      <c r="H9" s="38">
        <v>0.87988780182192383</v>
      </c>
      <c r="I9" s="39">
        <v>87882</v>
      </c>
      <c r="J9" s="11"/>
      <c r="K9" s="35">
        <v>42887</v>
      </c>
      <c r="L9" s="36">
        <v>62.046894702016857</v>
      </c>
      <c r="M9" s="37">
        <v>3.0758685429409893</v>
      </c>
      <c r="N9" s="37">
        <v>2.7586228476469965</v>
      </c>
      <c r="O9" s="37">
        <v>10.6</v>
      </c>
      <c r="P9" s="37">
        <v>30.69</v>
      </c>
      <c r="Q9" s="37">
        <v>5.8344913905879858</v>
      </c>
      <c r="R9" s="38">
        <v>0.89685980045471692</v>
      </c>
      <c r="S9" s="39">
        <v>238437</v>
      </c>
      <c r="T9" s="1"/>
      <c r="U9" s="35">
        <v>42887</v>
      </c>
      <c r="V9" s="36">
        <v>63.204854693859247</v>
      </c>
      <c r="W9" s="37">
        <v>2.488127221356415</v>
      </c>
      <c r="X9" s="37">
        <v>2.4659557018084786</v>
      </c>
      <c r="Y9" s="37">
        <v>16.130568667242212</v>
      </c>
      <c r="Z9" s="37">
        <v>15.851143164669082</v>
      </c>
      <c r="AA9" s="37">
        <v>4.9540829231648935</v>
      </c>
      <c r="AB9" s="38">
        <v>0.9910890731962454</v>
      </c>
      <c r="AC9" s="39">
        <v>178382</v>
      </c>
      <c r="AD9" s="40"/>
      <c r="AE9" s="41">
        <v>42887</v>
      </c>
      <c r="AF9" s="36">
        <v>61.416558307514485</v>
      </c>
      <c r="AG9" s="37">
        <v>3.195656192646152</v>
      </c>
      <c r="AH9" s="37">
        <v>3.5812504569843826</v>
      </c>
      <c r="AI9" s="37">
        <v>14.38468491157583</v>
      </c>
      <c r="AJ9" s="37">
        <v>35.491921070026628</v>
      </c>
      <c r="AK9" s="37">
        <v>6.7769066496305346</v>
      </c>
      <c r="AL9" s="38">
        <v>1.1206619990052624</v>
      </c>
      <c r="AM9" s="39">
        <v>270797</v>
      </c>
      <c r="AN9" s="1"/>
      <c r="AO9" s="41">
        <v>42887</v>
      </c>
      <c r="AP9" s="36">
        <v>62.735881103752178</v>
      </c>
      <c r="AQ9" s="37">
        <v>2.5433606307155276</v>
      </c>
      <c r="AR9" s="37">
        <v>2.3575667281632002</v>
      </c>
      <c r="AS9" s="37">
        <v>18.36221944971663</v>
      </c>
      <c r="AT9" s="37">
        <v>22.557283888350611</v>
      </c>
      <c r="AU9" s="37">
        <v>4.9009273588787279</v>
      </c>
      <c r="AV9" s="38">
        <v>0.92694944621358799</v>
      </c>
      <c r="AW9" s="39">
        <v>75343</v>
      </c>
      <c r="AX9" s="1"/>
      <c r="AY9" s="41">
        <v>42887</v>
      </c>
      <c r="AZ9" s="36">
        <v>62.01600572821922</v>
      </c>
      <c r="BA9" s="37">
        <v>3.0667442040484576</v>
      </c>
      <c r="BB9" s="37">
        <v>2.8145498703409841</v>
      </c>
      <c r="BC9" s="37">
        <v>8.0400190847612336</v>
      </c>
      <c r="BD9" s="37">
        <v>36.015175289383066</v>
      </c>
      <c r="BE9" s="37">
        <v>5.8812940743894417</v>
      </c>
      <c r="BF9" s="38">
        <v>0.91776479649833598</v>
      </c>
      <c r="BG9" s="39">
        <v>206696</v>
      </c>
      <c r="BH9" s="1"/>
    </row>
    <row r="10" spans="1:60" ht="21" x14ac:dyDescent="0.25">
      <c r="A10" s="35">
        <v>42917</v>
      </c>
      <c r="B10" s="36">
        <v>62.368705817672932</v>
      </c>
      <c r="C10" s="37">
        <v>3.0823891443422626</v>
      </c>
      <c r="D10" s="37">
        <v>2.4274299280287881</v>
      </c>
      <c r="E10" s="37">
        <v>18.71828068772491</v>
      </c>
      <c r="F10" s="37">
        <v>20.248371151539384</v>
      </c>
      <c r="G10" s="37">
        <v>5.5098190723710507</v>
      </c>
      <c r="H10" s="38">
        <v>0.78751572704061235</v>
      </c>
      <c r="I10" s="39">
        <v>100040</v>
      </c>
      <c r="J10" s="11"/>
      <c r="K10" s="35">
        <v>42917</v>
      </c>
      <c r="L10" s="36">
        <v>62.312153807796697</v>
      </c>
      <c r="M10" s="37">
        <v>3.4128818263499818</v>
      </c>
      <c r="N10" s="37">
        <v>2.2007885142795316</v>
      </c>
      <c r="O10" s="37">
        <v>10.54</v>
      </c>
      <c r="P10" s="37">
        <v>30.969999999999995</v>
      </c>
      <c r="Q10" s="37">
        <v>5.613670340629513</v>
      </c>
      <c r="R10" s="38">
        <v>0.64484755882486466</v>
      </c>
      <c r="S10" s="39">
        <v>212577</v>
      </c>
      <c r="T10" s="1"/>
      <c r="U10" s="35">
        <v>42917</v>
      </c>
      <c r="V10" s="36">
        <v>62.290287969056607</v>
      </c>
      <c r="W10" s="37">
        <v>3.8376456670043426</v>
      </c>
      <c r="X10" s="37">
        <v>1.9918349260773158</v>
      </c>
      <c r="Y10" s="37">
        <v>12.966769220960463</v>
      </c>
      <c r="Z10" s="37">
        <v>22.247047909833455</v>
      </c>
      <c r="AA10" s="37">
        <v>5.8294805930816587</v>
      </c>
      <c r="AB10" s="38">
        <v>0.51902523028712488</v>
      </c>
      <c r="AC10" s="39">
        <v>141161</v>
      </c>
      <c r="AD10" s="40"/>
      <c r="AE10" s="41">
        <v>42917</v>
      </c>
      <c r="AF10" s="36">
        <v>62.305413142485357</v>
      </c>
      <c r="AG10" s="37">
        <v>3.4777387888864788</v>
      </c>
      <c r="AH10" s="37">
        <v>2.8639852526566907</v>
      </c>
      <c r="AI10" s="37">
        <v>6.7256318465505194</v>
      </c>
      <c r="AJ10" s="37">
        <v>39.202122942721509</v>
      </c>
      <c r="AK10" s="37">
        <v>6.3417240415431699</v>
      </c>
      <c r="AL10" s="38">
        <v>0.82351936890973254</v>
      </c>
      <c r="AM10" s="39">
        <v>207495</v>
      </c>
      <c r="AN10" s="1"/>
      <c r="AO10" s="41">
        <v>42917</v>
      </c>
      <c r="AP10" s="36">
        <v>62.731276634144784</v>
      </c>
      <c r="AQ10" s="37">
        <v>2.859790217956748</v>
      </c>
      <c r="AR10" s="37">
        <v>2.1456085908719333</v>
      </c>
      <c r="AS10" s="37">
        <v>16.280705572600937</v>
      </c>
      <c r="AT10" s="37">
        <v>22.389050141730277</v>
      </c>
      <c r="AU10" s="37">
        <v>5.0053988088286818</v>
      </c>
      <c r="AV10" s="38">
        <v>0.75026782642991185</v>
      </c>
      <c r="AW10" s="39">
        <v>94193</v>
      </c>
      <c r="AX10" s="1"/>
      <c r="AY10" s="41">
        <v>42917</v>
      </c>
      <c r="AZ10" s="36">
        <v>62.190231161161449</v>
      </c>
      <c r="BA10" s="37">
        <v>3.3784101940576483</v>
      </c>
      <c r="BB10" s="37">
        <v>2.6755639348058935</v>
      </c>
      <c r="BC10" s="37">
        <v>5.6618759128624259</v>
      </c>
      <c r="BD10" s="37">
        <v>37.412448724323319</v>
      </c>
      <c r="BE10" s="37">
        <v>6.0539741288635422</v>
      </c>
      <c r="BF10" s="38">
        <v>0.79195946647094395</v>
      </c>
      <c r="BG10" s="39">
        <v>207258</v>
      </c>
      <c r="BH10" s="1"/>
    </row>
    <row r="11" spans="1:60" ht="21" x14ac:dyDescent="0.25">
      <c r="A11" s="35">
        <v>42948</v>
      </c>
      <c r="B11" s="36">
        <v>62.593676307692306</v>
      </c>
      <c r="C11" s="37">
        <v>3.3793106923076923</v>
      </c>
      <c r="D11" s="37">
        <v>2.0060939230769228</v>
      </c>
      <c r="E11" s="37">
        <v>13.77325823076923</v>
      </c>
      <c r="F11" s="37">
        <v>21.574762384615386</v>
      </c>
      <c r="G11" s="37">
        <v>5.3854046153846156</v>
      </c>
      <c r="H11" s="38">
        <v>0.59363997742006502</v>
      </c>
      <c r="I11" s="39">
        <v>130000</v>
      </c>
      <c r="J11" s="11"/>
      <c r="K11" s="35">
        <v>42948</v>
      </c>
      <c r="L11" s="36">
        <v>62.282817391304341</v>
      </c>
      <c r="M11" s="37">
        <v>3.5503545529122227</v>
      </c>
      <c r="N11" s="37">
        <v>2.1845253486464316</v>
      </c>
      <c r="O11" s="37">
        <v>10.3</v>
      </c>
      <c r="P11" s="37">
        <v>30.14</v>
      </c>
      <c r="Q11" s="37">
        <v>5.7348799015586547</v>
      </c>
      <c r="R11" s="38">
        <v>0.61529780085049457</v>
      </c>
      <c r="S11" s="39">
        <v>243800</v>
      </c>
      <c r="T11" s="1"/>
      <c r="U11" s="35">
        <v>42948</v>
      </c>
      <c r="V11" s="36">
        <v>62.602753217600267</v>
      </c>
      <c r="W11" s="37">
        <v>3.5394432550297412</v>
      </c>
      <c r="X11" s="37">
        <v>1.7052593610782856</v>
      </c>
      <c r="Y11" s="37">
        <v>18.305829752728101</v>
      </c>
      <c r="Z11" s="37">
        <v>17.388530954723684</v>
      </c>
      <c r="AA11" s="37">
        <v>5.244702616108027</v>
      </c>
      <c r="AB11" s="38">
        <v>0.48178745588166144</v>
      </c>
      <c r="AC11" s="39">
        <v>202247</v>
      </c>
      <c r="AD11" s="40"/>
      <c r="AE11" s="41">
        <v>42948</v>
      </c>
      <c r="AF11" s="36">
        <v>63.031425772849566</v>
      </c>
      <c r="AG11" s="37">
        <v>3.0925953680826552</v>
      </c>
      <c r="AH11" s="37">
        <v>2.3350938847012359</v>
      </c>
      <c r="AI11" s="37">
        <v>6.950857786889105</v>
      </c>
      <c r="AJ11" s="37">
        <v>36.291536940121617</v>
      </c>
      <c r="AK11" s="37">
        <v>5.4276892527838907</v>
      </c>
      <c r="AL11" s="38">
        <v>0.75505962040839036</v>
      </c>
      <c r="AM11" s="39">
        <v>318529</v>
      </c>
      <c r="AN11" s="1"/>
      <c r="AO11" s="41">
        <v>42948</v>
      </c>
      <c r="AP11" s="36">
        <v>62.469088914215732</v>
      </c>
      <c r="AQ11" s="37">
        <v>3.2768250633643494</v>
      </c>
      <c r="AR11" s="37">
        <v>2.1719160698793951</v>
      </c>
      <c r="AS11" s="37">
        <v>20.22279874802252</v>
      </c>
      <c r="AT11" s="37">
        <v>17.469718049908991</v>
      </c>
      <c r="AU11" s="37">
        <v>5.448741133243745</v>
      </c>
      <c r="AV11" s="38">
        <v>0.66281111377043334</v>
      </c>
      <c r="AW11" s="39">
        <v>117574</v>
      </c>
      <c r="AX11" s="1"/>
      <c r="AY11" s="41">
        <v>42948</v>
      </c>
      <c r="AZ11" s="36">
        <v>62.117648602395903</v>
      </c>
      <c r="BA11" s="37">
        <v>3.7508530290929829</v>
      </c>
      <c r="BB11" s="37">
        <v>2.4191534055904165</v>
      </c>
      <c r="BC11" s="37">
        <v>6.5588943585838324</v>
      </c>
      <c r="BD11" s="37">
        <v>32.522864767836381</v>
      </c>
      <c r="BE11" s="37">
        <v>6.1700064346833994</v>
      </c>
      <c r="BF11" s="38">
        <v>0.64496086272284758</v>
      </c>
      <c r="BG11" s="39">
        <v>219125</v>
      </c>
      <c r="BH11" s="1"/>
    </row>
    <row r="12" spans="1:60" ht="21" x14ac:dyDescent="0.25">
      <c r="A12" s="35">
        <v>42979</v>
      </c>
      <c r="B12" s="36">
        <v>62.601037783164763</v>
      </c>
      <c r="C12" s="37">
        <v>3.2226179679010283</v>
      </c>
      <c r="D12" s="37">
        <v>2.1189716208308953</v>
      </c>
      <c r="E12" s="37">
        <v>10.424235768619912</v>
      </c>
      <c r="F12" s="37">
        <v>21.968396305274602</v>
      </c>
      <c r="G12" s="37">
        <v>5.3415895887319236</v>
      </c>
      <c r="H12" s="38">
        <v>0.65753112591593799</v>
      </c>
      <c r="I12" s="39">
        <v>95704</v>
      </c>
      <c r="J12" s="11"/>
      <c r="K12" s="35">
        <v>42979</v>
      </c>
      <c r="L12" s="36">
        <v>62.695439503887762</v>
      </c>
      <c r="M12" s="37">
        <v>3.1750993781298926</v>
      </c>
      <c r="N12" s="37">
        <v>2.1041875902749547</v>
      </c>
      <c r="O12" s="37">
        <v>9.9162804009717149</v>
      </c>
      <c r="P12" s="37">
        <v>29.43664702761567</v>
      </c>
      <c r="Q12" s="37">
        <v>5.2792869684048469</v>
      </c>
      <c r="R12" s="38">
        <v>0.66271550577868965</v>
      </c>
      <c r="S12" s="39">
        <v>231238</v>
      </c>
      <c r="T12" s="1"/>
      <c r="U12" s="35">
        <v>42979</v>
      </c>
      <c r="V12" s="36">
        <v>62.960095635614223</v>
      </c>
      <c r="W12" s="37">
        <v>2.9861327315889703</v>
      </c>
      <c r="X12" s="37">
        <v>1.8398314246210836</v>
      </c>
      <c r="Y12" s="37">
        <v>18.105786919886263</v>
      </c>
      <c r="Z12" s="37">
        <v>16.422011895755617</v>
      </c>
      <c r="AA12" s="37">
        <v>4.8259641562100537</v>
      </c>
      <c r="AB12" s="38">
        <v>0.61612513240229583</v>
      </c>
      <c r="AC12" s="39">
        <v>191665</v>
      </c>
      <c r="AD12" s="40"/>
      <c r="AE12" s="41">
        <v>42979</v>
      </c>
      <c r="AF12" s="36">
        <v>62.551457773301465</v>
      </c>
      <c r="AG12" s="37">
        <v>3.2988185957769756</v>
      </c>
      <c r="AH12" s="37">
        <v>2.4411614381263784</v>
      </c>
      <c r="AI12" s="37">
        <v>7.5423226634702001</v>
      </c>
      <c r="AJ12" s="37">
        <v>34.064834667952816</v>
      </c>
      <c r="AK12" s="37">
        <v>5.739980033903354</v>
      </c>
      <c r="AL12" s="38">
        <v>0.74001081516014922</v>
      </c>
      <c r="AM12" s="39">
        <v>281978</v>
      </c>
      <c r="AN12" s="1"/>
      <c r="AO12" s="41">
        <v>42979</v>
      </c>
      <c r="AP12" s="36">
        <v>62.531441885699344</v>
      </c>
      <c r="AQ12" s="37">
        <v>3.2363100785708059</v>
      </c>
      <c r="AR12" s="37">
        <v>2.2492351214408197</v>
      </c>
      <c r="AS12" s="37">
        <v>14.89393289995059</v>
      </c>
      <c r="AT12" s="37">
        <v>18.513819064319552</v>
      </c>
      <c r="AU12" s="37">
        <v>5.4855452000116252</v>
      </c>
      <c r="AV12" s="38">
        <v>0.69499988160408577</v>
      </c>
      <c r="AW12" s="39">
        <v>103219</v>
      </c>
      <c r="AX12" s="1"/>
      <c r="AY12" s="41">
        <v>42979</v>
      </c>
      <c r="AZ12" s="36">
        <v>61.983916511543313</v>
      </c>
      <c r="BA12" s="37">
        <v>3.6944295953955106</v>
      </c>
      <c r="BB12" s="37">
        <v>2.4097550120889228</v>
      </c>
      <c r="BC12" s="37">
        <v>6.1569675218534572</v>
      </c>
      <c r="BD12" s="37">
        <v>33.754008599246681</v>
      </c>
      <c r="BE12" s="37">
        <v>6.1041846074844335</v>
      </c>
      <c r="BF12" s="38">
        <v>0.65226713620210275</v>
      </c>
      <c r="BG12" s="39">
        <v>233685</v>
      </c>
      <c r="BH12" s="1"/>
    </row>
    <row r="13" spans="1:60" ht="21" x14ac:dyDescent="0.25">
      <c r="A13" s="35">
        <v>43009</v>
      </c>
      <c r="B13" s="36">
        <v>62.741656637098977</v>
      </c>
      <c r="C13" s="37">
        <v>2.8633849790942127</v>
      </c>
      <c r="D13" s="37">
        <v>2.4584031495447616</v>
      </c>
      <c r="E13" s="37">
        <v>8.6988656168184129</v>
      </c>
      <c r="F13" s="37">
        <v>21.544293501621659</v>
      </c>
      <c r="G13" s="37">
        <v>5.3217881286389748</v>
      </c>
      <c r="H13" s="38">
        <v>0.85856535795701461</v>
      </c>
      <c r="I13" s="39">
        <v>102364</v>
      </c>
      <c r="J13" s="11"/>
      <c r="K13" s="35">
        <v>43009</v>
      </c>
      <c r="L13" s="36">
        <v>62.417317808828685</v>
      </c>
      <c r="M13" s="37">
        <v>3.2851024223703464</v>
      </c>
      <c r="N13" s="37">
        <v>2.445617357896448</v>
      </c>
      <c r="O13" s="37">
        <v>8.9634230634299943</v>
      </c>
      <c r="P13" s="37">
        <v>33.819842687111212</v>
      </c>
      <c r="Q13" s="37">
        <v>5.730719780266794</v>
      </c>
      <c r="R13" s="38">
        <v>0.74445695855407368</v>
      </c>
      <c r="S13" s="39">
        <v>233738</v>
      </c>
      <c r="T13" s="1"/>
      <c r="U13" s="35">
        <v>43009</v>
      </c>
      <c r="V13" s="36">
        <v>62.667737104498698</v>
      </c>
      <c r="W13" s="37">
        <v>2.6621207243987333</v>
      </c>
      <c r="X13" s="37">
        <v>2.0821051529664234</v>
      </c>
      <c r="Y13" s="37">
        <v>12.653423098060768</v>
      </c>
      <c r="Z13" s="37">
        <v>15.894413454240926</v>
      </c>
      <c r="AA13" s="37">
        <v>4.7442258773651567</v>
      </c>
      <c r="AB13" s="38">
        <v>0.7821227391694221</v>
      </c>
      <c r="AC13" s="39">
        <v>152844</v>
      </c>
      <c r="AD13" s="11"/>
      <c r="AE13" s="41">
        <v>43009</v>
      </c>
      <c r="AF13" s="36">
        <v>62.346706867542608</v>
      </c>
      <c r="AG13" s="37">
        <v>3.3110566965069332</v>
      </c>
      <c r="AH13" s="37">
        <v>2.5568603501200888</v>
      </c>
      <c r="AI13" s="37">
        <v>6.5324113675575948</v>
      </c>
      <c r="AJ13" s="37">
        <v>33.667349096871696</v>
      </c>
      <c r="AK13" s="37">
        <v>5.8679170466270225</v>
      </c>
      <c r="AL13" s="38">
        <v>0.77221883660811386</v>
      </c>
      <c r="AM13" s="39">
        <v>233577</v>
      </c>
      <c r="AN13" s="1"/>
      <c r="AO13" s="41">
        <v>43009</v>
      </c>
      <c r="AP13" s="36">
        <v>62.935524310251132</v>
      </c>
      <c r="AQ13" s="37">
        <v>3.1035841664244281</v>
      </c>
      <c r="AR13" s="37">
        <v>1.8680917053195656</v>
      </c>
      <c r="AS13" s="37">
        <v>10.562305397924749</v>
      </c>
      <c r="AT13" s="37">
        <v>24.429694399858448</v>
      </c>
      <c r="AU13" s="37">
        <v>4.9716758717439937</v>
      </c>
      <c r="AV13" s="38">
        <v>0.60191430460600448</v>
      </c>
      <c r="AW13" s="39">
        <v>79123</v>
      </c>
      <c r="AX13" s="1"/>
      <c r="AY13" s="41">
        <v>43009</v>
      </c>
      <c r="AZ13" s="36">
        <v>62.016302010536499</v>
      </c>
      <c r="BA13" s="37">
        <v>3.5324485718381538</v>
      </c>
      <c r="BB13" s="37">
        <v>2.5920719098304836</v>
      </c>
      <c r="BC13" s="37">
        <v>6.8464157527864389</v>
      </c>
      <c r="BD13" s="37">
        <v>34.07306243952263</v>
      </c>
      <c r="BE13" s="37">
        <v>6.1245204816686378</v>
      </c>
      <c r="BF13" s="38">
        <v>0.73378900134465841</v>
      </c>
      <c r="BG13" s="39">
        <v>223224</v>
      </c>
      <c r="BH13" s="1"/>
    </row>
    <row r="14" spans="1:60" ht="21" x14ac:dyDescent="0.25">
      <c r="A14" s="35">
        <v>43040</v>
      </c>
      <c r="B14" s="36">
        <v>62.699778377813061</v>
      </c>
      <c r="C14" s="37">
        <v>2.9768596392816056</v>
      </c>
      <c r="D14" s="37">
        <v>2.3503693703115642</v>
      </c>
      <c r="E14" s="37">
        <v>10.306761615911922</v>
      </c>
      <c r="F14" s="37">
        <v>20.891293509160572</v>
      </c>
      <c r="G14" s="37">
        <v>5.3272290095931698</v>
      </c>
      <c r="H14" s="38">
        <v>0.78954658771844888</v>
      </c>
      <c r="I14" s="39">
        <v>109191</v>
      </c>
      <c r="J14" s="11"/>
      <c r="K14" s="35">
        <v>43040</v>
      </c>
      <c r="L14" s="36">
        <v>62.390652087848402</v>
      </c>
      <c r="M14" s="37">
        <v>3.0018787574536865</v>
      </c>
      <c r="N14" s="37">
        <v>2.4405171154183654</v>
      </c>
      <c r="O14" s="37">
        <v>7.9015718618634594</v>
      </c>
      <c r="P14" s="37">
        <v>30.550002660565102</v>
      </c>
      <c r="Q14" s="37">
        <v>5.4423958728720514</v>
      </c>
      <c r="R14" s="38">
        <v>0.81299656402129628</v>
      </c>
      <c r="S14" s="39">
        <v>248313</v>
      </c>
      <c r="T14" s="1"/>
      <c r="U14" s="35">
        <v>43040</v>
      </c>
      <c r="V14" s="36">
        <v>62.636031732470869</v>
      </c>
      <c r="W14" s="37">
        <v>2.3459896259229875</v>
      </c>
      <c r="X14" s="37">
        <v>2.5585736254347955</v>
      </c>
      <c r="Y14" s="37">
        <v>10.354915115640447</v>
      </c>
      <c r="Z14" s="37">
        <v>17.655449319582594</v>
      </c>
      <c r="AA14" s="37">
        <v>4.904563251357783</v>
      </c>
      <c r="AB14" s="38">
        <v>1.0906159162695235</v>
      </c>
      <c r="AC14" s="39">
        <v>163870</v>
      </c>
      <c r="AD14" s="11"/>
      <c r="AE14" s="41">
        <v>43040</v>
      </c>
      <c r="AF14" s="36">
        <v>62.352370294974818</v>
      </c>
      <c r="AG14" s="37">
        <v>2.9736574650216889</v>
      </c>
      <c r="AH14" s="37">
        <v>2.7495687698051396</v>
      </c>
      <c r="AI14" s="37">
        <v>5.9512314274013685</v>
      </c>
      <c r="AJ14" s="37">
        <v>34.629630476357086</v>
      </c>
      <c r="AK14" s="37">
        <v>5.7232262348268286</v>
      </c>
      <c r="AL14" s="38">
        <v>0.92464206188761056</v>
      </c>
      <c r="AM14" s="39">
        <v>251513</v>
      </c>
      <c r="AN14" s="1"/>
      <c r="AO14" s="41">
        <v>43040</v>
      </c>
      <c r="AP14" s="36">
        <v>62.69888007120872</v>
      </c>
      <c r="AQ14" s="37">
        <v>3.4437709524166995</v>
      </c>
      <c r="AR14" s="37">
        <v>1.960669083187663</v>
      </c>
      <c r="AS14" s="37">
        <v>11.48555449505078</v>
      </c>
      <c r="AT14" s="37">
        <v>19.17188821088078</v>
      </c>
      <c r="AU14" s="37">
        <v>5.4044400356043623</v>
      </c>
      <c r="AV14" s="38">
        <v>0.56933783061609966</v>
      </c>
      <c r="AW14" s="39">
        <v>93247</v>
      </c>
      <c r="AX14" s="1"/>
      <c r="AY14" s="41">
        <v>43040</v>
      </c>
      <c r="AZ14" s="36">
        <v>62.146719515914441</v>
      </c>
      <c r="BA14" s="37">
        <v>3.4758841235673463</v>
      </c>
      <c r="BB14" s="37">
        <v>2.4773724037641278</v>
      </c>
      <c r="BC14" s="37">
        <v>6.2933408179772909</v>
      </c>
      <c r="BD14" s="37">
        <v>34.998079216410822</v>
      </c>
      <c r="BE14" s="37">
        <v>5.9532565273314741</v>
      </c>
      <c r="BF14" s="38">
        <v>0.71273158589117969</v>
      </c>
      <c r="BG14" s="39">
        <v>226241</v>
      </c>
      <c r="BH14" s="1"/>
    </row>
    <row r="15" spans="1:60" ht="21" x14ac:dyDescent="0.25">
      <c r="A15" s="35">
        <v>43070</v>
      </c>
      <c r="B15" s="36">
        <v>62.737889197224973</v>
      </c>
      <c r="C15" s="37">
        <v>3.0453335976214078</v>
      </c>
      <c r="D15" s="37">
        <v>2.2654994053518331</v>
      </c>
      <c r="E15" s="37">
        <v>7.3451111992071354</v>
      </c>
      <c r="F15" s="37">
        <v>20.135316055500496</v>
      </c>
      <c r="G15" s="37">
        <v>5.3108330029732409</v>
      </c>
      <c r="H15" s="38">
        <v>0.74392487152190057</v>
      </c>
      <c r="I15" s="39">
        <v>107500</v>
      </c>
      <c r="J15" s="11"/>
      <c r="K15" s="35">
        <v>43070</v>
      </c>
      <c r="L15" s="36">
        <v>62.204078746192323</v>
      </c>
      <c r="M15" s="37">
        <v>3.1964102012646003</v>
      </c>
      <c r="N15" s="37">
        <v>2.548043662726359</v>
      </c>
      <c r="O15" s="37">
        <v>8.830956962751463</v>
      </c>
      <c r="P15" s="37">
        <v>30.350208080729065</v>
      </c>
      <c r="Q15" s="37">
        <v>5.7444538639909588</v>
      </c>
      <c r="R15" s="38">
        <v>0.79715790599037406</v>
      </c>
      <c r="S15" s="39">
        <v>258109</v>
      </c>
      <c r="T15" s="1"/>
      <c r="U15" s="35">
        <v>43070</v>
      </c>
      <c r="V15" s="36">
        <v>63.09679305231942</v>
      </c>
      <c r="W15" s="37">
        <v>2.2458144460919298</v>
      </c>
      <c r="X15" s="37">
        <v>2.1436856598178351</v>
      </c>
      <c r="Y15" s="37">
        <v>15.986576996399068</v>
      </c>
      <c r="Z15" s="37">
        <v>15.818534208854057</v>
      </c>
      <c r="AA15" s="37">
        <v>4.3895001059097645</v>
      </c>
      <c r="AB15" s="38">
        <v>0.95452483331745641</v>
      </c>
      <c r="AC15" s="39">
        <v>184119</v>
      </c>
      <c r="AD15" s="11"/>
      <c r="AE15" s="41">
        <v>43070</v>
      </c>
      <c r="AF15" s="36">
        <v>62.600495922261651</v>
      </c>
      <c r="AG15" s="37">
        <v>3.0665091885847633</v>
      </c>
      <c r="AH15" s="37">
        <v>2.7729659621274734</v>
      </c>
      <c r="AI15" s="37">
        <v>6.0867736946375617</v>
      </c>
      <c r="AJ15" s="37">
        <v>40.802557519811366</v>
      </c>
      <c r="AK15" s="37">
        <v>5.8394751507122367</v>
      </c>
      <c r="AL15" s="38">
        <v>0.90427446702262637</v>
      </c>
      <c r="AM15" s="39">
        <v>329104</v>
      </c>
      <c r="AN15" s="1"/>
      <c r="AO15" s="41">
        <v>43070</v>
      </c>
      <c r="AP15" s="36">
        <v>62.806376295647176</v>
      </c>
      <c r="AQ15" s="37">
        <v>2.9970881656237589</v>
      </c>
      <c r="AR15" s="37">
        <v>2.1534855476291539</v>
      </c>
      <c r="AS15" s="37">
        <v>10.203231415935262</v>
      </c>
      <c r="AT15" s="37">
        <v>17.537747319704792</v>
      </c>
      <c r="AU15" s="37">
        <v>5.1505737132529124</v>
      </c>
      <c r="AV15" s="38">
        <v>0.71852592537295845</v>
      </c>
      <c r="AW15" s="39">
        <v>73033</v>
      </c>
      <c r="AX15" s="1"/>
      <c r="AY15" s="41">
        <v>43070</v>
      </c>
      <c r="AZ15" s="36">
        <v>62.23655871375054</v>
      </c>
      <c r="BA15" s="37">
        <v>3.3330323584553216</v>
      </c>
      <c r="BB15" s="37">
        <v>2.4457626224024294</v>
      </c>
      <c r="BC15" s="37">
        <v>8.2853982513204212</v>
      </c>
      <c r="BD15" s="37">
        <v>27.458121694663138</v>
      </c>
      <c r="BE15" s="37">
        <v>5.778794980857751</v>
      </c>
      <c r="BF15" s="38">
        <v>0.73379504288278397</v>
      </c>
      <c r="BG15" s="39">
        <v>291763</v>
      </c>
      <c r="BH15" s="1"/>
    </row>
    <row r="16" spans="1:60" ht="21" x14ac:dyDescent="0.25">
      <c r="A16" s="35">
        <v>43101</v>
      </c>
      <c r="B16" s="36">
        <v>62.903054547177867</v>
      </c>
      <c r="C16" s="37">
        <v>2.961027155111132</v>
      </c>
      <c r="D16" s="37">
        <v>2.1483638690109474</v>
      </c>
      <c r="E16" s="37">
        <v>10.071199090090516</v>
      </c>
      <c r="F16" s="37">
        <v>17.926517416236198</v>
      </c>
      <c r="G16" s="37">
        <v>5.109391024122079</v>
      </c>
      <c r="H16" s="38">
        <v>0.7255468310388784</v>
      </c>
      <c r="I16" s="39">
        <v>105505</v>
      </c>
      <c r="J16" s="11"/>
      <c r="K16" s="35">
        <v>43101</v>
      </c>
      <c r="L16" s="36">
        <v>62.041557599448154</v>
      </c>
      <c r="M16" s="37">
        <v>3.3826379313948869</v>
      </c>
      <c r="N16" s="37">
        <v>2.5909250193356885</v>
      </c>
      <c r="O16" s="37">
        <v>10.707948519838034</v>
      </c>
      <c r="P16" s="37">
        <v>29.87296189781231</v>
      </c>
      <c r="Q16" s="37">
        <v>5.9735629507305754</v>
      </c>
      <c r="R16" s="38">
        <v>0.76594807717634672</v>
      </c>
      <c r="S16" s="39">
        <v>258109</v>
      </c>
      <c r="T16" s="1"/>
      <c r="U16" s="35">
        <v>43101</v>
      </c>
      <c r="V16" s="36">
        <v>62.609019215283567</v>
      </c>
      <c r="W16" s="37">
        <v>2.2443984604132652</v>
      </c>
      <c r="X16" s="37">
        <v>2.573926537185748</v>
      </c>
      <c r="Y16" s="37">
        <v>15.638741365681399</v>
      </c>
      <c r="Z16" s="37">
        <v>10.206319397758588</v>
      </c>
      <c r="AA16" s="37">
        <v>4.8183249975990137</v>
      </c>
      <c r="AB16" s="38">
        <v>1.1468224482348852</v>
      </c>
      <c r="AC16" s="39">
        <v>135361</v>
      </c>
      <c r="AD16" s="11"/>
      <c r="AE16" s="41">
        <v>43101</v>
      </c>
      <c r="AF16" s="36">
        <v>62.563370960218563</v>
      </c>
      <c r="AG16" s="37">
        <v>2.959173185846605</v>
      </c>
      <c r="AH16" s="37">
        <v>2.6741139468248152</v>
      </c>
      <c r="AI16" s="37">
        <v>5.3190171253415075</v>
      </c>
      <c r="AJ16" s="37">
        <v>43.870023455720663</v>
      </c>
      <c r="AK16" s="37">
        <v>5.6332871326714198</v>
      </c>
      <c r="AL16" s="38">
        <v>0.90366929506350069</v>
      </c>
      <c r="AM16" s="39">
        <v>375175</v>
      </c>
      <c r="AN16" s="1"/>
      <c r="AO16" s="41">
        <v>43101</v>
      </c>
      <c r="AP16" s="36">
        <v>62.812792733867489</v>
      </c>
      <c r="AQ16" s="37">
        <v>3.0928678776887515</v>
      </c>
      <c r="AR16" s="37">
        <v>2.0020270993444425</v>
      </c>
      <c r="AS16" s="37">
        <v>12.12792733867491</v>
      </c>
      <c r="AT16" s="37">
        <v>19.556666468463376</v>
      </c>
      <c r="AU16" s="37">
        <v>5.0948949770331939</v>
      </c>
      <c r="AV16" s="38">
        <v>0.64730443669663762</v>
      </c>
      <c r="AW16" s="39">
        <v>134542</v>
      </c>
      <c r="AX16" s="1"/>
      <c r="AY16" s="41">
        <v>43101</v>
      </c>
      <c r="AZ16" s="36">
        <v>62.050286983522582</v>
      </c>
      <c r="BA16" s="37">
        <v>3.4791507898733034</v>
      </c>
      <c r="BB16" s="37">
        <v>2.534459418417534</v>
      </c>
      <c r="BC16" s="37">
        <v>4.6606161734917917</v>
      </c>
      <c r="BD16" s="37">
        <v>37.786495885094268</v>
      </c>
      <c r="BE16" s="37">
        <v>6.0136102082908369</v>
      </c>
      <c r="BF16" s="38">
        <v>0.72847070204445741</v>
      </c>
      <c r="BG16" s="39">
        <v>232369</v>
      </c>
      <c r="BH16" s="1"/>
    </row>
    <row r="17" spans="1:60" ht="21" x14ac:dyDescent="0.25">
      <c r="A17" s="35">
        <v>43132</v>
      </c>
      <c r="B17" s="36">
        <v>62.792663948529182</v>
      </c>
      <c r="C17" s="37">
        <v>2.8915573676472119</v>
      </c>
      <c r="D17" s="37">
        <v>2.3303637159928674</v>
      </c>
      <c r="E17" s="37">
        <v>9.6685043639662585</v>
      </c>
      <c r="F17" s="37">
        <v>20.005968258271722</v>
      </c>
      <c r="G17" s="37">
        <v>5.2219210836400798</v>
      </c>
      <c r="H17" s="38">
        <v>0.80591993161423114</v>
      </c>
      <c r="I17" s="39">
        <v>95899</v>
      </c>
      <c r="J17" s="11"/>
      <c r="K17" s="35">
        <v>43132</v>
      </c>
      <c r="L17" s="36">
        <v>62.204573121927794</v>
      </c>
      <c r="M17" s="37">
        <v>3.2466477177337807</v>
      </c>
      <c r="N17" s="37">
        <v>2.4806915319353293</v>
      </c>
      <c r="O17" s="37">
        <v>10.26</v>
      </c>
      <c r="P17" s="37">
        <v>29.94</v>
      </c>
      <c r="Q17" s="37">
        <v>5.72733924966911</v>
      </c>
      <c r="R17" s="38">
        <v>0.76407782661030355</v>
      </c>
      <c r="S17" s="39">
        <v>256127</v>
      </c>
      <c r="T17" s="1"/>
      <c r="U17" s="35">
        <v>43132</v>
      </c>
      <c r="V17" s="36">
        <v>62.825815423514534</v>
      </c>
      <c r="W17" s="37">
        <v>1.9738389195522801</v>
      </c>
      <c r="X17" s="37">
        <v>2.5451447072245688</v>
      </c>
      <c r="Y17" s="37">
        <v>24.003155561037282</v>
      </c>
      <c r="Z17" s="37">
        <v>10.249775831765904</v>
      </c>
      <c r="AA17" s="37">
        <v>4.5189836267768486</v>
      </c>
      <c r="AB17" s="38">
        <v>1.2894389111558688</v>
      </c>
      <c r="AC17" s="39">
        <v>162155</v>
      </c>
      <c r="AD17" s="11"/>
      <c r="AE17" s="41">
        <v>43132</v>
      </c>
      <c r="AF17" s="36">
        <v>62.451671431832111</v>
      </c>
      <c r="AG17" s="37">
        <v>3.0015152024794878</v>
      </c>
      <c r="AH17" s="37">
        <v>2.9234403493386831</v>
      </c>
      <c r="AI17" s="37">
        <v>6.2463110411686262</v>
      </c>
      <c r="AJ17" s="37">
        <v>43.435133404610596</v>
      </c>
      <c r="AK17" s="37">
        <v>5.9249555518181705</v>
      </c>
      <c r="AL17" s="38">
        <v>0.97398818667441411</v>
      </c>
      <c r="AM17" s="39">
        <v>332972</v>
      </c>
      <c r="AN17" s="1"/>
      <c r="AO17" s="41">
        <v>43132</v>
      </c>
      <c r="AP17" s="36">
        <v>62.530111623815287</v>
      </c>
      <c r="AQ17" s="37">
        <v>3.3437763706076655</v>
      </c>
      <c r="AR17" s="37">
        <v>2.1486879014722726</v>
      </c>
      <c r="AS17" s="37">
        <v>13.176315335203412</v>
      </c>
      <c r="AT17" s="37">
        <v>18.289734260627082</v>
      </c>
      <c r="AU17" s="37">
        <v>5.4924642720799381</v>
      </c>
      <c r="AV17" s="38">
        <v>0.64259318307276359</v>
      </c>
      <c r="AW17" s="39">
        <v>120494</v>
      </c>
      <c r="AX17" s="1"/>
      <c r="AY17" s="41">
        <v>43132</v>
      </c>
      <c r="AZ17" s="36">
        <v>61.725312237307264</v>
      </c>
      <c r="BA17" s="37">
        <v>3.8730102140693914</v>
      </c>
      <c r="BB17" s="37">
        <v>2.7363653113160837</v>
      </c>
      <c r="BC17" s="37">
        <v>4.83</v>
      </c>
      <c r="BD17" s="37">
        <v>37.4</v>
      </c>
      <c r="BE17" s="37">
        <v>6.6093755253854756</v>
      </c>
      <c r="BF17" s="38">
        <v>0.706521584006093</v>
      </c>
      <c r="BG17" s="39">
        <v>173682</v>
      </c>
      <c r="BH17" s="1"/>
    </row>
    <row r="18" spans="1:60" ht="21.75" thickBot="1" x14ac:dyDescent="0.3">
      <c r="A18" s="35">
        <v>43160</v>
      </c>
      <c r="B18" s="42">
        <v>63.096382302291694</v>
      </c>
      <c r="C18" s="43">
        <v>2.6993906477679164</v>
      </c>
      <c r="D18" s="43">
        <v>2.0814624453570008</v>
      </c>
      <c r="E18" s="37">
        <v>9.9439448933633603</v>
      </c>
      <c r="F18" s="37">
        <v>18.628941581666446</v>
      </c>
      <c r="G18" s="37">
        <v>4.7808530931249171</v>
      </c>
      <c r="H18" s="38">
        <v>0.77108604013210513</v>
      </c>
      <c r="I18" s="39">
        <v>105686</v>
      </c>
      <c r="J18" s="11"/>
      <c r="K18" s="35">
        <v>43160</v>
      </c>
      <c r="L18" s="42">
        <v>62.253815613953179</v>
      </c>
      <c r="M18" s="43">
        <v>3.1881441339291672</v>
      </c>
      <c r="N18" s="43">
        <v>2.6919474087907691</v>
      </c>
      <c r="O18" s="37">
        <v>10.435161408657372</v>
      </c>
      <c r="P18" s="37">
        <v>28.999853098112457</v>
      </c>
      <c r="Q18" s="37">
        <v>5.8800915427199367</v>
      </c>
      <c r="R18" s="38">
        <v>0.84436189071324386</v>
      </c>
      <c r="S18" s="39">
        <v>239888</v>
      </c>
      <c r="T18" s="1"/>
      <c r="U18" s="35">
        <v>43160</v>
      </c>
      <c r="V18" s="42">
        <v>62.994443560259413</v>
      </c>
      <c r="W18" s="43">
        <v>1.7645765101090767</v>
      </c>
      <c r="X18" s="43">
        <v>2.2974928807316504</v>
      </c>
      <c r="Y18" s="37">
        <v>26.422837476055953</v>
      </c>
      <c r="Z18" s="37">
        <v>9.3617437518117903</v>
      </c>
      <c r="AA18" s="37">
        <v>4.062069390840727</v>
      </c>
      <c r="AB18" s="38">
        <v>1.3020080838487595</v>
      </c>
      <c r="AC18" s="39">
        <v>175931</v>
      </c>
      <c r="AD18" s="11"/>
      <c r="AE18" s="44">
        <v>43160</v>
      </c>
      <c r="AF18" s="42">
        <v>62.286498538142816</v>
      </c>
      <c r="AG18" s="43">
        <v>2.9193447651163211</v>
      </c>
      <c r="AH18" s="43">
        <v>2.9926078455991822</v>
      </c>
      <c r="AI18" s="37">
        <v>7.6189210955857289</v>
      </c>
      <c r="AJ18" s="37">
        <v>38.664493372316187</v>
      </c>
      <c r="AK18" s="37">
        <v>5.9119526107155034</v>
      </c>
      <c r="AL18" s="38">
        <v>1.0250957274242811</v>
      </c>
      <c r="AM18" s="39">
        <v>334506</v>
      </c>
      <c r="AN18" s="1"/>
      <c r="AO18" s="41">
        <v>43160</v>
      </c>
      <c r="AP18" s="42">
        <v>62.758475913659105</v>
      </c>
      <c r="AQ18" s="43">
        <v>2.9719572486811057</v>
      </c>
      <c r="AR18" s="43">
        <v>2.2826021630782405</v>
      </c>
      <c r="AS18" s="37">
        <v>13.675408424524605</v>
      </c>
      <c r="AT18" s="37">
        <v>19.657432187406037</v>
      </c>
      <c r="AU18" s="37">
        <v>5.2545594117593462</v>
      </c>
      <c r="AV18" s="38">
        <v>0.76804676920948745</v>
      </c>
      <c r="AW18" s="39">
        <v>109751</v>
      </c>
      <c r="AX18" s="1"/>
      <c r="AY18" s="41">
        <v>43160</v>
      </c>
      <c r="AZ18" s="42">
        <v>62.129325496350056</v>
      </c>
      <c r="BA18" s="43">
        <v>3.274218800353085</v>
      </c>
      <c r="BB18" s="43">
        <v>2.6995239896690064</v>
      </c>
      <c r="BC18" s="37">
        <v>6.6532328256574802</v>
      </c>
      <c r="BD18" s="37">
        <v>38.552183940255844</v>
      </c>
      <c r="BE18" s="37">
        <v>5.9737427900220919</v>
      </c>
      <c r="BF18" s="38">
        <v>0.82447880067694168</v>
      </c>
      <c r="BG18" s="39">
        <v>217413</v>
      </c>
      <c r="BH18" s="1"/>
    </row>
    <row r="19" spans="1:60" s="101" customFormat="1" ht="27" customHeight="1" thickBot="1" x14ac:dyDescent="0.3">
      <c r="A19" s="117" t="s">
        <v>14</v>
      </c>
      <c r="B19" s="118">
        <v>62.74224014019758</v>
      </c>
      <c r="C19" s="118">
        <v>2.9934761375207124</v>
      </c>
      <c r="D19" s="118">
        <v>2.3397275728748324</v>
      </c>
      <c r="E19" s="118">
        <v>13.936819847932721</v>
      </c>
      <c r="F19" s="118">
        <v>21.079032478719721</v>
      </c>
      <c r="G19" s="119">
        <v>5.3332037103955443</v>
      </c>
      <c r="H19" s="119">
        <v>0.78160889393715549</v>
      </c>
      <c r="I19" s="120"/>
      <c r="J19" s="109"/>
      <c r="K19" s="121" t="s">
        <v>14</v>
      </c>
      <c r="L19" s="118">
        <v>62.226690579499596</v>
      </c>
      <c r="M19" s="118">
        <v>3.1901112480593996</v>
      </c>
      <c r="N19" s="118">
        <v>2.4957610073375425</v>
      </c>
      <c r="O19" s="118">
        <v>8.6833875504704885</v>
      </c>
      <c r="P19" s="118">
        <v>32.689423510123113</v>
      </c>
      <c r="Q19" s="119">
        <v>5.6858722553969425</v>
      </c>
      <c r="R19" s="119">
        <v>0.78234293830842339</v>
      </c>
      <c r="S19" s="120"/>
      <c r="T19" s="122"/>
      <c r="U19" s="121" t="s">
        <v>14</v>
      </c>
      <c r="V19" s="118">
        <v>62.769228856891097</v>
      </c>
      <c r="W19" s="118">
        <v>2.5620835318145856</v>
      </c>
      <c r="X19" s="118">
        <v>2.2300469199457815</v>
      </c>
      <c r="Y19" s="118">
        <v>16.156308003377418</v>
      </c>
      <c r="Z19" s="118">
        <v>14.543765800981742</v>
      </c>
      <c r="AA19" s="119">
        <v>4.7921304517603671</v>
      </c>
      <c r="AB19" s="119">
        <v>0.87040367429642684</v>
      </c>
      <c r="AC19" s="120"/>
      <c r="AE19" s="121" t="s">
        <v>14</v>
      </c>
      <c r="AF19" s="123">
        <v>62.525465797265589</v>
      </c>
      <c r="AG19" s="119">
        <v>2.9352327034166583</v>
      </c>
      <c r="AH19" s="119">
        <v>2.6502799312607839</v>
      </c>
      <c r="AI19" s="119">
        <v>6.8369902154781235</v>
      </c>
      <c r="AJ19" s="119">
        <v>39.968674227941875</v>
      </c>
      <c r="AK19" s="119">
        <v>5.5855126346774426</v>
      </c>
      <c r="AL19" s="119">
        <v>0.90291987009268981</v>
      </c>
      <c r="AM19" s="124"/>
      <c r="AO19" s="121" t="s">
        <v>14</v>
      </c>
      <c r="AP19" s="118">
        <v>62.681470358509721</v>
      </c>
      <c r="AQ19" s="118">
        <v>2.9872178565485674</v>
      </c>
      <c r="AR19" s="118">
        <v>2.1828945152121273</v>
      </c>
      <c r="AS19" s="118">
        <v>15.003537171994337</v>
      </c>
      <c r="AT19" s="118">
        <v>20.320508525515422</v>
      </c>
      <c r="AU19" s="119">
        <v>5.1701123717606947</v>
      </c>
      <c r="AV19" s="119">
        <v>0.73074500087993055</v>
      </c>
      <c r="AW19" s="124">
        <v>0</v>
      </c>
      <c r="AY19" s="121" t="s">
        <v>14</v>
      </c>
      <c r="AZ19" s="118">
        <v>62.042527485614762</v>
      </c>
      <c r="BA19" s="118">
        <v>3.4393524065449133</v>
      </c>
      <c r="BB19" s="118">
        <v>2.5893284198259301</v>
      </c>
      <c r="BC19" s="118">
        <v>6.9406614611516657</v>
      </c>
      <c r="BD19" s="118">
        <v>32.43511718803078</v>
      </c>
      <c r="BE19" s="119">
        <v>6.0286808263708433</v>
      </c>
      <c r="BF19" s="119">
        <v>0.752853477561232</v>
      </c>
      <c r="BG19" s="124"/>
    </row>
    <row r="20" spans="1:60" ht="2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32"/>
      <c r="U20" s="3"/>
      <c r="V20" s="3"/>
      <c r="W20" s="3"/>
      <c r="X20" s="3"/>
      <c r="Y20" s="3"/>
      <c r="Z20" s="3"/>
      <c r="AA20" s="3"/>
      <c r="AB20" s="11"/>
      <c r="AC20" s="11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32"/>
    </row>
    <row r="21" spans="1:60" ht="23.25" x14ac:dyDescent="0.25">
      <c r="A21" s="51"/>
      <c r="B21" s="45"/>
      <c r="C21" s="45"/>
      <c r="D21" s="45"/>
      <c r="E21" s="45"/>
      <c r="F21" s="45"/>
      <c r="G21" s="45"/>
      <c r="H21" s="45"/>
      <c r="I21" s="52"/>
      <c r="J21" s="23"/>
      <c r="K21" s="51"/>
      <c r="L21" s="45"/>
      <c r="M21" s="45"/>
      <c r="N21" s="45"/>
      <c r="O21" s="45"/>
      <c r="P21" s="45"/>
      <c r="Q21" s="45"/>
      <c r="R21" s="45"/>
      <c r="S21" s="52"/>
      <c r="T21" s="48"/>
      <c r="U21" s="53"/>
      <c r="V21" s="54"/>
      <c r="W21" s="54"/>
      <c r="X21" s="54"/>
      <c r="Y21" s="54"/>
      <c r="Z21" s="54"/>
      <c r="AA21" s="54"/>
      <c r="AB21" s="54"/>
      <c r="AC21" s="54"/>
      <c r="AD21" s="48"/>
      <c r="AE21" s="53"/>
      <c r="AF21" s="54"/>
      <c r="AG21" s="54"/>
      <c r="AH21" s="54"/>
      <c r="AI21" s="54"/>
      <c r="AJ21" s="54"/>
      <c r="AK21" s="54"/>
      <c r="AL21" s="54"/>
      <c r="AM21" s="54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53"/>
      <c r="AZ21" s="54"/>
      <c r="BA21" s="54"/>
      <c r="BB21" s="54"/>
      <c r="BC21" s="54"/>
      <c r="BD21" s="54"/>
      <c r="BE21" s="54"/>
      <c r="BF21" s="54"/>
      <c r="BG21" s="48"/>
      <c r="BH21" s="48"/>
    </row>
    <row r="22" spans="1:60" ht="28.5" x14ac:dyDescent="0.35">
      <c r="A22" s="55" t="s">
        <v>18</v>
      </c>
      <c r="B22" s="5"/>
      <c r="C22" s="5"/>
      <c r="D22" s="6" t="s">
        <v>1</v>
      </c>
      <c r="E22" s="7"/>
      <c r="F22" s="8"/>
      <c r="G22" s="9"/>
      <c r="H22" s="9"/>
      <c r="I22" s="9"/>
      <c r="J22" s="50"/>
      <c r="K22" s="55" t="s">
        <v>18</v>
      </c>
      <c r="L22" s="5"/>
      <c r="M22" s="5"/>
      <c r="N22" s="6" t="s">
        <v>2</v>
      </c>
      <c r="O22" s="7"/>
      <c r="P22" s="8"/>
      <c r="Q22" s="56"/>
      <c r="R22" s="56"/>
      <c r="S22" s="56"/>
      <c r="T22" s="10"/>
      <c r="U22" s="6" t="s">
        <v>5</v>
      </c>
      <c r="V22" s="8"/>
      <c r="W22" s="8"/>
      <c r="X22" s="6" t="s">
        <v>1</v>
      </c>
      <c r="Y22" s="8"/>
      <c r="Z22" s="8"/>
      <c r="AA22" s="9"/>
      <c r="AB22" s="9"/>
      <c r="AC22" s="9"/>
      <c r="AD22" s="10"/>
      <c r="AE22" s="6" t="s">
        <v>5</v>
      </c>
      <c r="AF22" s="8"/>
      <c r="AG22" s="8"/>
      <c r="AH22" s="6" t="s">
        <v>2</v>
      </c>
      <c r="AI22" s="8"/>
      <c r="AJ22" s="8"/>
      <c r="AK22" s="9"/>
      <c r="AL22" s="9"/>
      <c r="AM22" s="9"/>
      <c r="AN22" s="10"/>
      <c r="AO22" s="6" t="s">
        <v>19</v>
      </c>
      <c r="AP22" s="8"/>
      <c r="AQ22" s="8"/>
      <c r="AR22" s="6" t="s">
        <v>1</v>
      </c>
      <c r="AS22" s="8"/>
      <c r="AT22" s="8"/>
      <c r="AU22" s="9"/>
      <c r="AV22" s="9"/>
      <c r="AW22" s="9"/>
      <c r="AX22" s="10"/>
      <c r="AY22" s="6" t="s">
        <v>19</v>
      </c>
      <c r="AZ22" s="8"/>
      <c r="BA22" s="8"/>
      <c r="BB22" s="6" t="s">
        <v>2</v>
      </c>
      <c r="BC22" s="8"/>
      <c r="BD22" s="8"/>
      <c r="BE22" s="9"/>
      <c r="BF22" s="9"/>
      <c r="BG22" s="9"/>
      <c r="BH22" s="10"/>
    </row>
    <row r="23" spans="1:60" ht="21.75" thickBot="1" x14ac:dyDescent="0.3">
      <c r="A23" s="2"/>
      <c r="B23" s="57"/>
      <c r="C23" s="57"/>
      <c r="D23" s="57"/>
      <c r="E23" s="57"/>
      <c r="F23" s="57"/>
      <c r="G23" s="57"/>
      <c r="H23" s="57"/>
      <c r="I23" s="2"/>
      <c r="J23" s="23"/>
      <c r="K23" s="2"/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1"/>
      <c r="AO23" s="2"/>
      <c r="AP23" s="2"/>
      <c r="AQ23" s="2"/>
      <c r="AR23" s="2"/>
      <c r="AS23" s="2"/>
      <c r="AT23" s="2"/>
      <c r="AU23" s="2"/>
      <c r="AV23" s="2"/>
      <c r="AW23" s="2"/>
      <c r="AX23" s="1"/>
      <c r="AY23" s="2"/>
      <c r="AZ23" s="2"/>
      <c r="BA23" s="2"/>
      <c r="BB23" s="2"/>
      <c r="BC23" s="2"/>
      <c r="BD23" s="2"/>
      <c r="BE23" s="2"/>
      <c r="BF23" s="2"/>
      <c r="BG23" s="2"/>
      <c r="BH23" s="1"/>
    </row>
    <row r="24" spans="1:60" ht="24.75" thickBot="1" x14ac:dyDescent="0.3">
      <c r="A24" s="11"/>
      <c r="B24" s="12" t="s">
        <v>6</v>
      </c>
      <c r="C24" s="13" t="s">
        <v>7</v>
      </c>
      <c r="D24" s="13" t="s">
        <v>8</v>
      </c>
      <c r="E24" s="13" t="s">
        <v>9</v>
      </c>
      <c r="F24" s="13" t="s">
        <v>10</v>
      </c>
      <c r="G24" s="16" t="s">
        <v>11</v>
      </c>
      <c r="H24" s="13" t="s">
        <v>12</v>
      </c>
      <c r="I24" s="15" t="s">
        <v>13</v>
      </c>
      <c r="J24" s="23"/>
      <c r="K24" s="11"/>
      <c r="L24" s="12" t="s">
        <v>6</v>
      </c>
      <c r="M24" s="13" t="s">
        <v>7</v>
      </c>
      <c r="N24" s="13" t="s">
        <v>8</v>
      </c>
      <c r="O24" s="13" t="s">
        <v>9</v>
      </c>
      <c r="P24" s="13" t="s">
        <v>10</v>
      </c>
      <c r="Q24" s="16" t="s">
        <v>11</v>
      </c>
      <c r="R24" s="13" t="s">
        <v>12</v>
      </c>
      <c r="S24" s="15" t="s">
        <v>13</v>
      </c>
      <c r="T24" s="1"/>
      <c r="U24" s="18"/>
      <c r="V24" s="12" t="s">
        <v>6</v>
      </c>
      <c r="W24" s="13" t="s">
        <v>7</v>
      </c>
      <c r="X24" s="13" t="s">
        <v>8</v>
      </c>
      <c r="Y24" s="13" t="s">
        <v>9</v>
      </c>
      <c r="Z24" s="17" t="s">
        <v>10</v>
      </c>
      <c r="AA24" s="13" t="s">
        <v>11</v>
      </c>
      <c r="AB24" s="13" t="s">
        <v>12</v>
      </c>
      <c r="AC24" s="15" t="s">
        <v>13</v>
      </c>
      <c r="AD24" s="1"/>
      <c r="AE24" s="18"/>
      <c r="AF24" s="12" t="s">
        <v>6</v>
      </c>
      <c r="AG24" s="13" t="s">
        <v>7</v>
      </c>
      <c r="AH24" s="13" t="s">
        <v>8</v>
      </c>
      <c r="AI24" s="13" t="s">
        <v>9</v>
      </c>
      <c r="AJ24" s="17" t="s">
        <v>10</v>
      </c>
      <c r="AK24" s="13" t="s">
        <v>11</v>
      </c>
      <c r="AL24" s="13" t="s">
        <v>12</v>
      </c>
      <c r="AM24" s="15" t="s">
        <v>13</v>
      </c>
      <c r="AN24" s="1"/>
      <c r="AO24" s="18"/>
      <c r="AP24" s="12" t="s">
        <v>6</v>
      </c>
      <c r="AQ24" s="13" t="s">
        <v>7</v>
      </c>
      <c r="AR24" s="13" t="s">
        <v>8</v>
      </c>
      <c r="AS24" s="13" t="s">
        <v>9</v>
      </c>
      <c r="AT24" s="17" t="s">
        <v>10</v>
      </c>
      <c r="AU24" s="13" t="s">
        <v>11</v>
      </c>
      <c r="AV24" s="13" t="s">
        <v>12</v>
      </c>
      <c r="AW24" s="15" t="s">
        <v>13</v>
      </c>
      <c r="AX24" s="1"/>
      <c r="AY24" s="18"/>
      <c r="AZ24" s="12" t="s">
        <v>6</v>
      </c>
      <c r="BA24" s="13" t="s">
        <v>7</v>
      </c>
      <c r="BB24" s="13" t="s">
        <v>8</v>
      </c>
      <c r="BC24" s="13" t="s">
        <v>9</v>
      </c>
      <c r="BD24" s="17" t="s">
        <v>10</v>
      </c>
      <c r="BE24" s="13" t="s">
        <v>11</v>
      </c>
      <c r="BF24" s="13" t="s">
        <v>12</v>
      </c>
      <c r="BG24" s="15" t="s">
        <v>13</v>
      </c>
      <c r="BH24" s="1"/>
    </row>
    <row r="25" spans="1:60" ht="21.75" thickBot="1" x14ac:dyDescent="0.3">
      <c r="A25" s="19"/>
      <c r="B25" s="20"/>
      <c r="C25" s="20"/>
      <c r="D25" s="20"/>
      <c r="E25" s="20"/>
      <c r="F25" s="20"/>
      <c r="G25" s="21"/>
      <c r="H25" s="21"/>
      <c r="I25" s="22"/>
      <c r="J25" s="23"/>
      <c r="K25" s="19"/>
      <c r="L25" s="20"/>
      <c r="M25" s="20"/>
      <c r="N25" s="20"/>
      <c r="O25" s="20"/>
      <c r="P25" s="20"/>
      <c r="Q25" s="21"/>
      <c r="R25" s="21"/>
      <c r="S25" s="22"/>
      <c r="T25" s="24"/>
      <c r="U25" s="25"/>
      <c r="V25" s="20"/>
      <c r="W25" s="20"/>
      <c r="X25" s="20"/>
      <c r="Y25" s="20"/>
      <c r="Z25" s="20"/>
      <c r="AA25" s="21"/>
      <c r="AB25" s="21"/>
      <c r="AC25" s="22"/>
      <c r="AD25" s="1"/>
      <c r="AE25" s="25"/>
      <c r="AF25" s="20"/>
      <c r="AG25" s="20"/>
      <c r="AH25" s="20"/>
      <c r="AI25" s="20"/>
      <c r="AJ25" s="20"/>
      <c r="AK25" s="21"/>
      <c r="AL25" s="21"/>
      <c r="AM25" s="22"/>
      <c r="AN25" s="1"/>
      <c r="AO25" s="25"/>
      <c r="AP25" s="20"/>
      <c r="AQ25" s="20"/>
      <c r="AR25" s="20"/>
      <c r="AS25" s="20"/>
      <c r="AT25" s="20"/>
      <c r="AU25" s="21"/>
      <c r="AV25" s="21"/>
      <c r="AW25" s="22"/>
      <c r="AX25" s="1"/>
      <c r="AY25" s="25"/>
      <c r="AZ25" s="20"/>
      <c r="BA25" s="20"/>
      <c r="BB25" s="20"/>
      <c r="BC25" s="20"/>
      <c r="BD25" s="20"/>
      <c r="BE25" s="21"/>
      <c r="BF25" s="21"/>
      <c r="BG25" s="22"/>
      <c r="BH25" s="1"/>
    </row>
    <row r="26" spans="1:60" ht="21" x14ac:dyDescent="0.25">
      <c r="A26" s="26"/>
      <c r="B26" s="27"/>
      <c r="C26" s="28"/>
      <c r="D26" s="28"/>
      <c r="E26" s="28"/>
      <c r="F26" s="28"/>
      <c r="G26" s="28"/>
      <c r="H26" s="29"/>
      <c r="I26" s="30"/>
      <c r="J26" s="31"/>
      <c r="K26" s="26"/>
      <c r="L26" s="27"/>
      <c r="M26" s="28"/>
      <c r="N26" s="28"/>
      <c r="O26" s="28"/>
      <c r="P26" s="28"/>
      <c r="Q26" s="28"/>
      <c r="R26" s="29"/>
      <c r="S26" s="30"/>
      <c r="T26" s="32"/>
      <c r="U26" s="33"/>
      <c r="V26" s="27"/>
      <c r="W26" s="28"/>
      <c r="X26" s="28"/>
      <c r="Y26" s="28"/>
      <c r="Z26" s="28"/>
      <c r="AA26" s="28"/>
      <c r="AB26" s="29"/>
      <c r="AC26" s="30"/>
      <c r="AD26" s="3"/>
      <c r="AE26" s="33"/>
      <c r="AF26" s="27"/>
      <c r="AG26" s="28"/>
      <c r="AH26" s="28"/>
      <c r="AI26" s="28"/>
      <c r="AJ26" s="28"/>
      <c r="AK26" s="28"/>
      <c r="AL26" s="29"/>
      <c r="AM26" s="30"/>
      <c r="AN26" s="32"/>
      <c r="AO26" s="33"/>
      <c r="AP26" s="27"/>
      <c r="AQ26" s="28"/>
      <c r="AR26" s="28"/>
      <c r="AS26" s="28"/>
      <c r="AT26" s="28"/>
      <c r="AU26" s="28"/>
      <c r="AV26" s="29"/>
      <c r="AW26" s="30"/>
      <c r="AX26" s="32"/>
      <c r="AY26" s="33"/>
      <c r="AZ26" s="27"/>
      <c r="BA26" s="28"/>
      <c r="BB26" s="28"/>
      <c r="BC26" s="28"/>
      <c r="BD26" s="28"/>
      <c r="BE26" s="28"/>
      <c r="BF26" s="29"/>
      <c r="BG26" s="30"/>
      <c r="BH26" s="32"/>
    </row>
    <row r="27" spans="1:60" ht="21" x14ac:dyDescent="0.25">
      <c r="A27" s="35">
        <v>42826</v>
      </c>
      <c r="B27" s="36">
        <v>63.435912492456247</v>
      </c>
      <c r="C27" s="37">
        <v>1.9810494870247435</v>
      </c>
      <c r="D27" s="37">
        <v>2.082679943673305</v>
      </c>
      <c r="E27" s="37">
        <v>19.530030577348622</v>
      </c>
      <c r="F27" s="37">
        <v>15.81850412391873</v>
      </c>
      <c r="G27" s="37">
        <v>4.0637294306980483</v>
      </c>
      <c r="H27" s="38">
        <v>1.0513013215036824</v>
      </c>
      <c r="I27" s="39">
        <v>99420</v>
      </c>
      <c r="J27" s="11"/>
      <c r="K27" s="35">
        <v>42826</v>
      </c>
      <c r="L27" s="36">
        <v>62.50513596609057</v>
      </c>
      <c r="M27" s="37">
        <v>2.8198856750544756</v>
      </c>
      <c r="N27" s="37">
        <v>3.0871412793647952</v>
      </c>
      <c r="O27" s="37">
        <v>7.5114582649274144</v>
      </c>
      <c r="P27" s="37">
        <v>47.851992875834547</v>
      </c>
      <c r="Q27" s="37">
        <v>5.9070269544192708</v>
      </c>
      <c r="R27" s="38">
        <v>1.0947753331542978</v>
      </c>
      <c r="S27" s="39">
        <v>201006</v>
      </c>
      <c r="T27" s="1"/>
      <c r="U27" s="41">
        <v>42826</v>
      </c>
      <c r="V27" s="36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8" t="s">
        <v>15</v>
      </c>
      <c r="AC27" s="39">
        <v>0</v>
      </c>
      <c r="AD27" s="1"/>
      <c r="AE27" s="41">
        <v>42826</v>
      </c>
      <c r="AF27" s="36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8" t="s">
        <v>15</v>
      </c>
      <c r="AM27" s="39">
        <v>0</v>
      </c>
      <c r="AN27" s="1"/>
      <c r="AO27" s="41">
        <v>42826</v>
      </c>
      <c r="AP27" s="36">
        <v>63.21</v>
      </c>
      <c r="AQ27" s="37">
        <v>1.9599999999999997</v>
      </c>
      <c r="AR27" s="37">
        <v>2.11</v>
      </c>
      <c r="AS27" s="37">
        <v>16.600000000000001</v>
      </c>
      <c r="AT27" s="37">
        <v>18.600000000000001</v>
      </c>
      <c r="AU27" s="37">
        <v>4.0699999999999994</v>
      </c>
      <c r="AV27" s="38">
        <v>1.0765306122448981</v>
      </c>
      <c r="AW27" s="39">
        <v>51676</v>
      </c>
      <c r="AX27" s="1"/>
      <c r="AY27" s="41">
        <v>42826</v>
      </c>
      <c r="AZ27" s="36">
        <v>62.819999999999993</v>
      </c>
      <c r="BA27" s="37">
        <v>2.09</v>
      </c>
      <c r="BB27" s="37">
        <v>2.3199999999999998</v>
      </c>
      <c r="BC27" s="37">
        <v>0</v>
      </c>
      <c r="BD27" s="37">
        <v>0</v>
      </c>
      <c r="BE27" s="37">
        <v>4.41</v>
      </c>
      <c r="BF27" s="38">
        <v>1.1100478468899522</v>
      </c>
      <c r="BG27" s="39">
        <v>47165</v>
      </c>
      <c r="BH27" s="1"/>
    </row>
    <row r="28" spans="1:60" ht="21" x14ac:dyDescent="0.25">
      <c r="A28" s="35">
        <v>42856</v>
      </c>
      <c r="B28" s="36">
        <v>62.91433214829862</v>
      </c>
      <c r="C28" s="37">
        <v>2.0057795835449466</v>
      </c>
      <c r="D28" s="37">
        <v>1.7224479431183342</v>
      </c>
      <c r="E28" s="37">
        <v>14.007689182326054</v>
      </c>
      <c r="F28" s="37">
        <v>20.781482986287457</v>
      </c>
      <c r="G28" s="37">
        <v>3.7282275266632805</v>
      </c>
      <c r="H28" s="38">
        <v>0.8587423848806649</v>
      </c>
      <c r="I28" s="39">
        <v>90396</v>
      </c>
      <c r="J28" s="11"/>
      <c r="K28" s="35">
        <v>42856</v>
      </c>
      <c r="L28" s="36">
        <v>62.70941585868772</v>
      </c>
      <c r="M28" s="37">
        <v>2.3708264850669516</v>
      </c>
      <c r="N28" s="37">
        <v>2.756678981896612</v>
      </c>
      <c r="O28" s="37">
        <v>6.1227075698722881</v>
      </c>
      <c r="P28" s="37">
        <v>47.738243382228127</v>
      </c>
      <c r="Q28" s="37">
        <v>5.127505466963564</v>
      </c>
      <c r="R28" s="38">
        <v>1.1627502051542014</v>
      </c>
      <c r="S28" s="39">
        <v>200294</v>
      </c>
      <c r="T28" s="1"/>
      <c r="U28" s="41">
        <v>42856</v>
      </c>
      <c r="V28" s="36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8" t="s">
        <v>15</v>
      </c>
      <c r="AC28" s="39">
        <v>0</v>
      </c>
      <c r="AD28" s="1"/>
      <c r="AE28" s="41">
        <v>42856</v>
      </c>
      <c r="AF28" s="36">
        <v>0</v>
      </c>
      <c r="AG28" s="37">
        <v>0</v>
      </c>
      <c r="AH28" s="37">
        <v>0</v>
      </c>
      <c r="AI28" s="37">
        <v>0</v>
      </c>
      <c r="AJ28" s="37">
        <v>0</v>
      </c>
      <c r="AK28" s="37">
        <v>0</v>
      </c>
      <c r="AL28" s="38" t="s">
        <v>15</v>
      </c>
      <c r="AM28" s="39">
        <v>0</v>
      </c>
      <c r="AN28" s="1"/>
      <c r="AO28" s="41">
        <v>42856</v>
      </c>
      <c r="AP28" s="36">
        <v>63.3</v>
      </c>
      <c r="AQ28" s="37">
        <v>1.94</v>
      </c>
      <c r="AR28" s="37">
        <v>2.1800000000000002</v>
      </c>
      <c r="AS28" s="37">
        <v>16.600000000000001</v>
      </c>
      <c r="AT28" s="37">
        <v>18.600000000000001</v>
      </c>
      <c r="AU28" s="37">
        <v>4.12</v>
      </c>
      <c r="AV28" s="38">
        <v>1.1237113402061856</v>
      </c>
      <c r="AW28" s="39">
        <v>62804</v>
      </c>
      <c r="AX28" s="1"/>
      <c r="AY28" s="41">
        <v>42856</v>
      </c>
      <c r="AZ28" s="36">
        <v>62.8163568079014</v>
      </c>
      <c r="BA28" s="37">
        <v>2.5584757438685313</v>
      </c>
      <c r="BB28" s="37">
        <v>1.9955023446902105</v>
      </c>
      <c r="BC28" s="37">
        <v>4.4000000000000004</v>
      </c>
      <c r="BD28" s="37">
        <v>30.4</v>
      </c>
      <c r="BE28" s="37">
        <v>4.5539780885587415</v>
      </c>
      <c r="BF28" s="38">
        <v>0.7799574998795652</v>
      </c>
      <c r="BG28" s="39">
        <v>48194</v>
      </c>
      <c r="BH28" s="1"/>
    </row>
    <row r="29" spans="1:60" ht="21" x14ac:dyDescent="0.25">
      <c r="A29" s="35">
        <v>42887</v>
      </c>
      <c r="B29" s="36">
        <v>62.453479531752841</v>
      </c>
      <c r="C29" s="37">
        <v>2.657614637642463</v>
      </c>
      <c r="D29" s="37">
        <v>2.2244327491954632</v>
      </c>
      <c r="E29" s="37">
        <v>9.6764247670709249</v>
      </c>
      <c r="F29" s="37">
        <v>17.945779030059441</v>
      </c>
      <c r="G29" s="37">
        <v>4.8820473868379262</v>
      </c>
      <c r="H29" s="38">
        <v>0.837003498433742</v>
      </c>
      <c r="I29" s="39">
        <v>71159</v>
      </c>
      <c r="J29" s="11"/>
      <c r="K29" s="35">
        <v>42887</v>
      </c>
      <c r="L29" s="36">
        <v>62.641372745490983</v>
      </c>
      <c r="M29" s="37">
        <v>2.7103771506977923</v>
      </c>
      <c r="N29" s="37">
        <v>2.654863691346657</v>
      </c>
      <c r="O29" s="37">
        <v>8.4497109534384087</v>
      </c>
      <c r="P29" s="37">
        <v>44.13242187076856</v>
      </c>
      <c r="Q29" s="37">
        <v>5.3652408420444493</v>
      </c>
      <c r="R29" s="38">
        <v>0.97951817910771455</v>
      </c>
      <c r="S29" s="39">
        <v>221556</v>
      </c>
      <c r="T29" s="1"/>
      <c r="U29" s="41">
        <v>42887</v>
      </c>
      <c r="V29" s="36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8" t="s">
        <v>15</v>
      </c>
      <c r="AC29" s="39">
        <v>0</v>
      </c>
      <c r="AD29" s="40"/>
      <c r="AE29" s="41">
        <v>42887</v>
      </c>
      <c r="AF29" s="36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0</v>
      </c>
      <c r="AL29" s="38" t="s">
        <v>15</v>
      </c>
      <c r="AM29" s="39">
        <v>0</v>
      </c>
      <c r="AN29" s="1"/>
      <c r="AO29" s="41">
        <v>42887</v>
      </c>
      <c r="AP29" s="36">
        <v>63.524257430643203</v>
      </c>
      <c r="AQ29" s="37">
        <v>1.9474761798698248</v>
      </c>
      <c r="AR29" s="37">
        <v>1.8556267478407207</v>
      </c>
      <c r="AS29" s="37">
        <v>8.4092471601455188</v>
      </c>
      <c r="AT29" s="37">
        <v>15.822469621600218</v>
      </c>
      <c r="AU29" s="37">
        <v>3.8031029277105457</v>
      </c>
      <c r="AV29" s="38">
        <v>0.95283668525524989</v>
      </c>
      <c r="AW29" s="39">
        <v>40407</v>
      </c>
      <c r="AX29" s="1"/>
      <c r="AY29" s="41">
        <v>42887</v>
      </c>
      <c r="AZ29" s="36">
        <v>62.961307721807394</v>
      </c>
      <c r="BA29" s="37">
        <v>2.2404739561009723</v>
      </c>
      <c r="BB29" s="37">
        <v>2.2708928692278194</v>
      </c>
      <c r="BC29" s="37">
        <v>4.4000000000000004</v>
      </c>
      <c r="BD29" s="37">
        <v>30.399999999999995</v>
      </c>
      <c r="BE29" s="37">
        <v>4.5113668253287917</v>
      </c>
      <c r="BF29" s="38">
        <v>1.0135769992076964</v>
      </c>
      <c r="BG29" s="39">
        <v>44329</v>
      </c>
      <c r="BH29" s="1"/>
    </row>
    <row r="30" spans="1:60" ht="21" x14ac:dyDescent="0.25">
      <c r="A30" s="35">
        <v>42917</v>
      </c>
      <c r="B30" s="36">
        <v>62.715392213514399</v>
      </c>
      <c r="C30" s="37">
        <v>2.9246592509660876</v>
      </c>
      <c r="D30" s="37">
        <v>1.856858138611001</v>
      </c>
      <c r="E30" s="37">
        <v>5.9342740799595504</v>
      </c>
      <c r="F30" s="37">
        <v>17.090553649463686</v>
      </c>
      <c r="G30" s="37">
        <v>4.7815173895770888</v>
      </c>
      <c r="H30" s="38">
        <v>0.63489725785923079</v>
      </c>
      <c r="I30" s="39">
        <v>55378</v>
      </c>
      <c r="J30" s="11"/>
      <c r="K30" s="35">
        <v>42917</v>
      </c>
      <c r="L30" s="36">
        <v>63.434706837971362</v>
      </c>
      <c r="M30" s="37">
        <v>2.9349825804009142</v>
      </c>
      <c r="N30" s="37">
        <v>2.1491136850478978</v>
      </c>
      <c r="O30" s="37">
        <v>2.4969076976896871</v>
      </c>
      <c r="P30" s="37">
        <v>47.277472696515602</v>
      </c>
      <c r="Q30" s="37">
        <v>5.084096265448812</v>
      </c>
      <c r="R30" s="38">
        <v>0.73224069519156465</v>
      </c>
      <c r="S30" s="39">
        <v>208673</v>
      </c>
      <c r="T30" s="1"/>
      <c r="U30" s="41">
        <v>42917</v>
      </c>
      <c r="V30" s="36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8" t="s">
        <v>15</v>
      </c>
      <c r="AC30" s="39">
        <v>0</v>
      </c>
      <c r="AD30" s="40"/>
      <c r="AE30" s="41">
        <v>42917</v>
      </c>
      <c r="AF30" s="36">
        <v>0</v>
      </c>
      <c r="AG30" s="37">
        <v>0</v>
      </c>
      <c r="AH30" s="37">
        <v>0</v>
      </c>
      <c r="AI30" s="37">
        <v>0</v>
      </c>
      <c r="AJ30" s="37">
        <v>0</v>
      </c>
      <c r="AK30" s="37">
        <v>0</v>
      </c>
      <c r="AL30" s="38" t="s">
        <v>15</v>
      </c>
      <c r="AM30" s="39">
        <v>0</v>
      </c>
      <c r="AN30" s="1"/>
      <c r="AO30" s="41">
        <v>42917</v>
      </c>
      <c r="AP30" s="36">
        <v>63.730238789489121</v>
      </c>
      <c r="AQ30" s="37">
        <v>1.8126627443537673</v>
      </c>
      <c r="AR30" s="37">
        <v>1.8031468796908159</v>
      </c>
      <c r="AS30" s="37">
        <v>8.4586326541175669</v>
      </c>
      <c r="AT30" s="37">
        <v>14.649447195431252</v>
      </c>
      <c r="AU30" s="37">
        <v>3.6158096240445832</v>
      </c>
      <c r="AV30" s="38">
        <v>0.9947503391391519</v>
      </c>
      <c r="AW30" s="39">
        <v>57959</v>
      </c>
      <c r="AX30" s="1"/>
      <c r="AY30" s="41">
        <v>42917</v>
      </c>
      <c r="AZ30" s="36">
        <v>62.725591962404792</v>
      </c>
      <c r="BA30" s="37">
        <v>2.8442780748663101</v>
      </c>
      <c r="BB30" s="37">
        <v>2.2140252795333009</v>
      </c>
      <c r="BC30" s="37">
        <v>3.96</v>
      </c>
      <c r="BD30" s="37">
        <v>29.879999999999995</v>
      </c>
      <c r="BE30" s="37">
        <v>5.0583033543996105</v>
      </c>
      <c r="BF30" s="38">
        <v>0.77841379121743115</v>
      </c>
      <c r="BG30" s="39">
        <v>30855</v>
      </c>
      <c r="BH30" s="1"/>
    </row>
    <row r="31" spans="1:60" ht="21" x14ac:dyDescent="0.25">
      <c r="A31" s="35">
        <v>42948</v>
      </c>
      <c r="B31" s="36">
        <v>62.346647564469919</v>
      </c>
      <c r="C31" s="37">
        <v>4.0758739255014325</v>
      </c>
      <c r="D31" s="37">
        <v>1.483323782234957</v>
      </c>
      <c r="E31" s="37">
        <v>13.171948424068768</v>
      </c>
      <c r="F31" s="37">
        <v>16.988452722063037</v>
      </c>
      <c r="G31" s="37">
        <v>5.5591977077363897</v>
      </c>
      <c r="H31" s="38">
        <v>0.36392778808840898</v>
      </c>
      <c r="I31" s="39">
        <v>52803</v>
      </c>
      <c r="J31" s="11"/>
      <c r="K31" s="35">
        <v>42948</v>
      </c>
      <c r="L31" s="36">
        <v>63.720482418662968</v>
      </c>
      <c r="M31" s="37">
        <v>2.9009822275848149</v>
      </c>
      <c r="N31" s="37">
        <v>1.8568443335666347</v>
      </c>
      <c r="O31" s="37">
        <v>3.8078848721923322</v>
      </c>
      <c r="P31" s="37">
        <v>49.696130302418752</v>
      </c>
      <c r="Q31" s="37">
        <v>4.7578265611514494</v>
      </c>
      <c r="R31" s="38">
        <v>0.64007435685413794</v>
      </c>
      <c r="S31" s="39">
        <v>232889</v>
      </c>
      <c r="T31" s="1"/>
      <c r="U31" s="41">
        <v>42948</v>
      </c>
      <c r="V31" s="36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8" t="s">
        <v>15</v>
      </c>
      <c r="AC31" s="39">
        <v>0</v>
      </c>
      <c r="AD31" s="40"/>
      <c r="AE31" s="41">
        <v>42948</v>
      </c>
      <c r="AF31" s="36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8" t="s">
        <v>15</v>
      </c>
      <c r="AM31" s="39">
        <v>0</v>
      </c>
      <c r="AN31" s="1"/>
      <c r="AO31" s="41">
        <v>42948</v>
      </c>
      <c r="AP31" s="36">
        <v>63.21</v>
      </c>
      <c r="AQ31" s="37">
        <v>2.2599999999999998</v>
      </c>
      <c r="AR31" s="37">
        <v>1.99</v>
      </c>
      <c r="AS31" s="37">
        <v>9</v>
      </c>
      <c r="AT31" s="37">
        <v>16.399999999999999</v>
      </c>
      <c r="AU31" s="37">
        <v>4.25</v>
      </c>
      <c r="AV31" s="38">
        <v>0.88053097345132747</v>
      </c>
      <c r="AW31" s="39">
        <v>58124</v>
      </c>
      <c r="AX31" s="1"/>
      <c r="AY31" s="41">
        <v>42948</v>
      </c>
      <c r="AZ31" s="36">
        <v>61.573835718684101</v>
      </c>
      <c r="BA31" s="37">
        <v>3.1159689126905636</v>
      </c>
      <c r="BB31" s="37">
        <v>4.3804179806310763</v>
      </c>
      <c r="BC31" s="37">
        <v>6.5648295910619376</v>
      </c>
      <c r="BD31" s="37">
        <v>28.418217594099143</v>
      </c>
      <c r="BE31" s="37">
        <v>7.49638689332164</v>
      </c>
      <c r="BF31" s="38">
        <v>1.405796432304163</v>
      </c>
      <c r="BG31" s="39">
        <v>53591</v>
      </c>
      <c r="BH31" s="1"/>
    </row>
    <row r="32" spans="1:60" ht="21" x14ac:dyDescent="0.25">
      <c r="A32" s="35">
        <v>42979</v>
      </c>
      <c r="B32" s="36">
        <v>62.465772465619352</v>
      </c>
      <c r="C32" s="37">
        <v>3.8880229259634049</v>
      </c>
      <c r="D32" s="37">
        <v>1.6149979263781291</v>
      </c>
      <c r="E32" s="37">
        <v>15.010114629817023</v>
      </c>
      <c r="F32" s="37">
        <v>21.498772581742173</v>
      </c>
      <c r="G32" s="37">
        <v>5.5030208523415336</v>
      </c>
      <c r="H32" s="38">
        <v>0.4153776757831108</v>
      </c>
      <c r="I32" s="39">
        <v>60281</v>
      </c>
      <c r="J32" s="11"/>
      <c r="K32" s="35">
        <v>42979</v>
      </c>
      <c r="L32" s="36">
        <v>63.495490584737361</v>
      </c>
      <c r="M32" s="37">
        <v>2.7893077230300429</v>
      </c>
      <c r="N32" s="37">
        <v>2.0362291614277472</v>
      </c>
      <c r="O32" s="37">
        <v>4.7676465541470057</v>
      </c>
      <c r="P32" s="37">
        <v>46.537253672174309</v>
      </c>
      <c r="Q32" s="37">
        <v>4.8255368844577902</v>
      </c>
      <c r="R32" s="38">
        <v>0.7300123771269591</v>
      </c>
      <c r="S32" s="39">
        <v>202809</v>
      </c>
      <c r="T32" s="1"/>
      <c r="U32" s="41">
        <v>42979</v>
      </c>
      <c r="V32" s="36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8" t="s">
        <v>15</v>
      </c>
      <c r="AC32" s="39">
        <v>0</v>
      </c>
      <c r="AD32" s="40"/>
      <c r="AE32" s="41">
        <v>42979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8" t="s">
        <v>15</v>
      </c>
      <c r="AM32" s="39">
        <v>0</v>
      </c>
      <c r="AN32" s="1"/>
      <c r="AO32" s="41">
        <v>42979</v>
      </c>
      <c r="AP32" s="36">
        <v>63.228629004995682</v>
      </c>
      <c r="AQ32" s="37">
        <v>2.1936382075648875</v>
      </c>
      <c r="AR32" s="37">
        <v>2.0263617924351127</v>
      </c>
      <c r="AS32" s="37">
        <v>8.35137099500432</v>
      </c>
      <c r="AT32" s="37">
        <v>15.9914059272058</v>
      </c>
      <c r="AU32" s="37">
        <v>4.2200000000000006</v>
      </c>
      <c r="AV32" s="38">
        <v>0.92374475674570566</v>
      </c>
      <c r="AW32" s="39">
        <v>56546</v>
      </c>
      <c r="AX32" s="1"/>
      <c r="AY32" s="41">
        <v>42979</v>
      </c>
      <c r="AZ32" s="36">
        <v>63.243845244263753</v>
      </c>
      <c r="BA32" s="37">
        <v>2.3583607689957087</v>
      </c>
      <c r="BB32" s="37">
        <v>1.7894484966851341</v>
      </c>
      <c r="BC32" s="37">
        <v>4.46</v>
      </c>
      <c r="BD32" s="37">
        <v>28.129999999999995</v>
      </c>
      <c r="BE32" s="37">
        <v>4.1478092656808432</v>
      </c>
      <c r="BF32" s="38">
        <v>0.75876792058712805</v>
      </c>
      <c r="BG32" s="39">
        <v>75267</v>
      </c>
      <c r="BH32" s="1"/>
    </row>
    <row r="33" spans="1:60" ht="21" x14ac:dyDescent="0.25">
      <c r="A33" s="35">
        <v>43009</v>
      </c>
      <c r="B33" s="36">
        <v>62.536947302883036</v>
      </c>
      <c r="C33" s="37">
        <v>3.4307358918040163</v>
      </c>
      <c r="D33" s="37">
        <v>1.7911568461285692</v>
      </c>
      <c r="E33" s="37">
        <v>9.810009339167431</v>
      </c>
      <c r="F33" s="37">
        <v>21.493654554573599</v>
      </c>
      <c r="G33" s="37">
        <v>5.2218927379325857</v>
      </c>
      <c r="H33" s="38">
        <v>0.52209114971735937</v>
      </c>
      <c r="I33" s="39">
        <v>57821</v>
      </c>
      <c r="J33" s="11"/>
      <c r="K33" s="35">
        <v>43009</v>
      </c>
      <c r="L33" s="36">
        <v>63.422529078534765</v>
      </c>
      <c r="M33" s="37">
        <v>3.1189725039334597</v>
      </c>
      <c r="N33" s="37">
        <v>2.0522146560902317</v>
      </c>
      <c r="O33" s="37">
        <v>4.2247244034403701</v>
      </c>
      <c r="P33" s="37">
        <v>49.881025424868184</v>
      </c>
      <c r="Q33" s="37">
        <v>5.1711871600236918</v>
      </c>
      <c r="R33" s="38">
        <v>0.65797779669493806</v>
      </c>
      <c r="S33" s="39">
        <v>275203</v>
      </c>
      <c r="T33" s="1"/>
      <c r="U33" s="41">
        <v>43009</v>
      </c>
      <c r="V33" s="36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8" t="s">
        <v>15</v>
      </c>
      <c r="AC33" s="39">
        <v>0</v>
      </c>
      <c r="AD33" s="40"/>
      <c r="AE33" s="41">
        <v>43009</v>
      </c>
      <c r="AF33" s="36">
        <v>0</v>
      </c>
      <c r="AG33" s="37">
        <v>0</v>
      </c>
      <c r="AH33" s="37">
        <v>0</v>
      </c>
      <c r="AI33" s="37">
        <v>0</v>
      </c>
      <c r="AJ33" s="37">
        <v>0</v>
      </c>
      <c r="AK33" s="37">
        <v>0</v>
      </c>
      <c r="AL33" s="38" t="s">
        <v>15</v>
      </c>
      <c r="AM33" s="39">
        <v>0</v>
      </c>
      <c r="AN33" s="1"/>
      <c r="AO33" s="41">
        <v>43009</v>
      </c>
      <c r="AP33" s="36">
        <v>63.048137257958906</v>
      </c>
      <c r="AQ33" s="37">
        <v>2.6950746780580586</v>
      </c>
      <c r="AR33" s="37">
        <v>2.3065370584016711</v>
      </c>
      <c r="AS33" s="37">
        <v>6.6819191793208823</v>
      </c>
      <c r="AT33" s="37">
        <v>14.620660409715944</v>
      </c>
      <c r="AU33" s="37">
        <v>5.0016117364597292</v>
      </c>
      <c r="AV33" s="38">
        <v>0.85583419160156671</v>
      </c>
      <c r="AW33" s="39">
        <v>32071</v>
      </c>
      <c r="AX33" s="1"/>
      <c r="AY33" s="41">
        <v>43009</v>
      </c>
      <c r="AZ33" s="36">
        <v>63.204410330486375</v>
      </c>
      <c r="BA33" s="37">
        <v>2.1221415206832699</v>
      </c>
      <c r="BB33" s="37">
        <v>2.0632122810249052</v>
      </c>
      <c r="BC33" s="37">
        <v>6.2803257360568487</v>
      </c>
      <c r="BD33" s="37">
        <v>28.366061405124526</v>
      </c>
      <c r="BE33" s="37">
        <v>4.1853538017081746</v>
      </c>
      <c r="BF33" s="38">
        <v>0.97223123948897094</v>
      </c>
      <c r="BG33" s="39">
        <v>106451</v>
      </c>
      <c r="BH33" s="1"/>
    </row>
    <row r="34" spans="1:60" ht="21" x14ac:dyDescent="0.25">
      <c r="A34" s="35">
        <v>43040</v>
      </c>
      <c r="B34" s="36">
        <v>62.507282774241418</v>
      </c>
      <c r="C34" s="37">
        <v>4.2267667044167609</v>
      </c>
      <c r="D34" s="37">
        <v>1.8030436989885579</v>
      </c>
      <c r="E34" s="37">
        <v>6.4392679736009679</v>
      </c>
      <c r="F34" s="37">
        <v>21.189147303471707</v>
      </c>
      <c r="G34" s="37">
        <v>6.0298104034053193</v>
      </c>
      <c r="H34" s="38">
        <v>0.42657752960542322</v>
      </c>
      <c r="I34" s="39">
        <v>54514</v>
      </c>
      <c r="J34" s="11"/>
      <c r="K34" s="35">
        <v>43040</v>
      </c>
      <c r="L34" s="36">
        <v>63.138494843576694</v>
      </c>
      <c r="M34" s="37">
        <v>3.0802491287965199</v>
      </c>
      <c r="N34" s="37">
        <v>1.9740759736633025</v>
      </c>
      <c r="O34" s="37">
        <v>3.0023744719680936</v>
      </c>
      <c r="P34" s="37">
        <v>50.621943550734329</v>
      </c>
      <c r="Q34" s="37">
        <v>5.0543251024598224</v>
      </c>
      <c r="R34" s="38">
        <v>0.64088191932533423</v>
      </c>
      <c r="S34" s="39">
        <v>254246</v>
      </c>
      <c r="T34" s="1"/>
      <c r="U34" s="41">
        <v>43040</v>
      </c>
      <c r="V34" s="36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8" t="s">
        <v>15</v>
      </c>
      <c r="AC34" s="39">
        <v>0</v>
      </c>
      <c r="AD34" s="40"/>
      <c r="AE34" s="41">
        <v>43040</v>
      </c>
      <c r="AF34" s="36">
        <v>0</v>
      </c>
      <c r="AG34" s="37">
        <v>0</v>
      </c>
      <c r="AH34" s="37">
        <v>0</v>
      </c>
      <c r="AI34" s="37">
        <v>0</v>
      </c>
      <c r="AJ34" s="37">
        <v>0</v>
      </c>
      <c r="AK34" s="37">
        <v>0</v>
      </c>
      <c r="AL34" s="38" t="s">
        <v>15</v>
      </c>
      <c r="AM34" s="39">
        <v>0</v>
      </c>
      <c r="AN34" s="1"/>
      <c r="AO34" s="41">
        <v>43040</v>
      </c>
      <c r="AP34" s="36">
        <v>63.726415997993975</v>
      </c>
      <c r="AQ34" s="37">
        <v>2.0351805416248747</v>
      </c>
      <c r="AR34" s="37">
        <v>1.7832527582748243</v>
      </c>
      <c r="AS34" s="37">
        <v>6.2922590270812435</v>
      </c>
      <c r="AT34" s="37">
        <v>15.390435682046137</v>
      </c>
      <c r="AU34" s="37">
        <v>3.818433299899699</v>
      </c>
      <c r="AV34" s="38">
        <v>0.87621354558111442</v>
      </c>
      <c r="AW34" s="39">
        <v>79760</v>
      </c>
      <c r="AX34" s="1"/>
      <c r="AY34" s="41">
        <v>43040</v>
      </c>
      <c r="AZ34" s="36">
        <v>63.314481175101442</v>
      </c>
      <c r="BA34" s="37">
        <v>2.1685518824898562</v>
      </c>
      <c r="BB34" s="37">
        <v>2.037827823734784</v>
      </c>
      <c r="BC34" s="37">
        <v>6.673791400622779</v>
      </c>
      <c r="BD34" s="37">
        <v>29.249954392476329</v>
      </c>
      <c r="BE34" s="37">
        <v>4.2063797062246397</v>
      </c>
      <c r="BF34" s="38">
        <v>0.93971827014579912</v>
      </c>
      <c r="BG34" s="39">
        <v>95379</v>
      </c>
      <c r="BH34" s="1"/>
    </row>
    <row r="35" spans="1:60" ht="21" x14ac:dyDescent="0.25">
      <c r="A35" s="35">
        <v>43070</v>
      </c>
      <c r="B35" s="36">
        <v>62.462310133352354</v>
      </c>
      <c r="C35" s="37">
        <v>3.3636910789417382</v>
      </c>
      <c r="D35" s="37">
        <v>1.9060678884689439</v>
      </c>
      <c r="E35" s="37">
        <v>7.1549461598801969</v>
      </c>
      <c r="F35" s="37">
        <v>15.267328317763674</v>
      </c>
      <c r="G35" s="37">
        <v>5.2697589674106826</v>
      </c>
      <c r="H35" s="38">
        <v>0.56665961401800846</v>
      </c>
      <c r="I35" s="39">
        <v>56092</v>
      </c>
      <c r="J35" s="11"/>
      <c r="K35" s="35">
        <v>43070</v>
      </c>
      <c r="L35" s="36">
        <v>63.590335638890835</v>
      </c>
      <c r="M35" s="37">
        <v>2.5880298879822297</v>
      </c>
      <c r="N35" s="37">
        <v>1.8345350827389859</v>
      </c>
      <c r="O35" s="37">
        <v>2.9736344648385211</v>
      </c>
      <c r="P35" s="37">
        <v>50.304682533433343</v>
      </c>
      <c r="Q35" s="37">
        <v>4.4225649707212158</v>
      </c>
      <c r="R35" s="38">
        <v>0.70885390128523218</v>
      </c>
      <c r="S35" s="39">
        <v>241301</v>
      </c>
      <c r="T35" s="1"/>
      <c r="U35" s="41">
        <v>43070</v>
      </c>
      <c r="V35" s="36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8" t="s">
        <v>15</v>
      </c>
      <c r="AC35" s="39">
        <v>0</v>
      </c>
      <c r="AD35" s="40"/>
      <c r="AE35" s="41">
        <v>43070</v>
      </c>
      <c r="AF35" s="36">
        <v>0</v>
      </c>
      <c r="AG35" s="37">
        <v>0</v>
      </c>
      <c r="AH35" s="37">
        <v>0</v>
      </c>
      <c r="AI35" s="37">
        <v>0</v>
      </c>
      <c r="AJ35" s="37">
        <v>0</v>
      </c>
      <c r="AK35" s="37">
        <v>0</v>
      </c>
      <c r="AL35" s="38" t="s">
        <v>15</v>
      </c>
      <c r="AM35" s="39">
        <v>0</v>
      </c>
      <c r="AN35" s="1"/>
      <c r="AO35" s="41">
        <v>43070</v>
      </c>
      <c r="AP35" s="36">
        <v>63.616215640560682</v>
      </c>
      <c r="AQ35" s="37">
        <v>1.9902233543447603</v>
      </c>
      <c r="AR35" s="37">
        <v>2.0674357424517167</v>
      </c>
      <c r="AS35" s="37">
        <v>6.4063886250467714</v>
      </c>
      <c r="AT35" s="37">
        <v>14.314665400224506</v>
      </c>
      <c r="AU35" s="37">
        <v>4.0576590967964767</v>
      </c>
      <c r="AV35" s="38">
        <v>1.0387958406469293</v>
      </c>
      <c r="AW35" s="39">
        <v>104229</v>
      </c>
      <c r="AX35" s="1"/>
      <c r="AY35" s="41">
        <v>43070</v>
      </c>
      <c r="AZ35" s="36">
        <v>63.273323202740791</v>
      </c>
      <c r="BA35" s="37">
        <v>2.1725285958998728</v>
      </c>
      <c r="BB35" s="37">
        <v>2.0316135271039397</v>
      </c>
      <c r="BC35" s="37">
        <v>3.7</v>
      </c>
      <c r="BD35" s="37">
        <v>30.43</v>
      </c>
      <c r="BE35" s="37">
        <v>4.2041421230038125</v>
      </c>
      <c r="BF35" s="38">
        <v>0.93513776110386926</v>
      </c>
      <c r="BG35" s="39">
        <v>90485</v>
      </c>
      <c r="BH35" s="1"/>
    </row>
    <row r="36" spans="1:60" ht="21" x14ac:dyDescent="0.25">
      <c r="A36" s="35">
        <v>43101</v>
      </c>
      <c r="B36" s="36">
        <v>63.132160516797413</v>
      </c>
      <c r="C36" s="37">
        <v>2.6007650744980131</v>
      </c>
      <c r="D36" s="37">
        <v>1.761337243052558</v>
      </c>
      <c r="E36" s="37">
        <v>9.7845038179301316</v>
      </c>
      <c r="F36" s="37">
        <v>13.647861214890671</v>
      </c>
      <c r="G36" s="37">
        <v>4.3621023175505709</v>
      </c>
      <c r="H36" s="38">
        <v>0.67723811747684393</v>
      </c>
      <c r="I36" s="39">
        <v>67183</v>
      </c>
      <c r="J36" s="11"/>
      <c r="K36" s="35">
        <v>43101</v>
      </c>
      <c r="L36" s="36">
        <v>63.546988200577815</v>
      </c>
      <c r="M36" s="37">
        <v>2.4501279266729585</v>
      </c>
      <c r="N36" s="37">
        <v>1.9507630677673413</v>
      </c>
      <c r="O36" s="37">
        <v>3.1850343926574047</v>
      </c>
      <c r="P36" s="37">
        <v>39.437163893685678</v>
      </c>
      <c r="Q36" s="37">
        <v>4.4008909944402994</v>
      </c>
      <c r="R36" s="38">
        <v>0.79618825063403631</v>
      </c>
      <c r="S36" s="39">
        <v>242639</v>
      </c>
      <c r="T36" s="1"/>
      <c r="U36" s="41">
        <v>43101</v>
      </c>
      <c r="V36" s="36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8" t="s">
        <v>15</v>
      </c>
      <c r="AC36" s="39">
        <v>0</v>
      </c>
      <c r="AD36" s="40"/>
      <c r="AE36" s="41">
        <v>43101</v>
      </c>
      <c r="AF36" s="36">
        <v>0</v>
      </c>
      <c r="AG36" s="37">
        <v>0</v>
      </c>
      <c r="AH36" s="37">
        <v>0</v>
      </c>
      <c r="AI36" s="37">
        <v>0</v>
      </c>
      <c r="AJ36" s="37">
        <v>0</v>
      </c>
      <c r="AK36" s="37">
        <v>0</v>
      </c>
      <c r="AL36" s="38" t="s">
        <v>15</v>
      </c>
      <c r="AM36" s="39">
        <v>0</v>
      </c>
      <c r="AN36" s="1"/>
      <c r="AO36" s="41">
        <v>43101</v>
      </c>
      <c r="AP36" s="36">
        <v>63.490128671275976</v>
      </c>
      <c r="AQ36" s="37">
        <v>2.0862715472579643</v>
      </c>
      <c r="AR36" s="37">
        <v>2.3215146662647652</v>
      </c>
      <c r="AS36" s="37">
        <v>11.666024566228971</v>
      </c>
      <c r="AT36" s="37">
        <v>9.9858073510295586</v>
      </c>
      <c r="AU36" s="37">
        <v>4.4077862135227299</v>
      </c>
      <c r="AV36" s="38">
        <v>1.1127576701680979</v>
      </c>
      <c r="AW36" s="39">
        <v>53081</v>
      </c>
      <c r="AX36" s="1"/>
      <c r="AY36" s="41">
        <v>43101</v>
      </c>
      <c r="AZ36" s="36">
        <v>63.317534614674571</v>
      </c>
      <c r="BA36" s="37">
        <v>2.1473852844044226</v>
      </c>
      <c r="BB36" s="37">
        <v>2.0573852844044223</v>
      </c>
      <c r="BC36" s="37">
        <v>4.9000000000000004</v>
      </c>
      <c r="BD36" s="37">
        <v>30.6</v>
      </c>
      <c r="BE36" s="37">
        <v>4.2047705688088453</v>
      </c>
      <c r="BF36" s="38">
        <v>0.95808856442594004</v>
      </c>
      <c r="BG36" s="39">
        <v>48751</v>
      </c>
      <c r="BH36" s="1"/>
    </row>
    <row r="37" spans="1:60" ht="21" x14ac:dyDescent="0.25">
      <c r="A37" s="35">
        <v>43132</v>
      </c>
      <c r="B37" s="36">
        <v>62.827707324672836</v>
      </c>
      <c r="C37" s="37">
        <v>2.7320411293801832</v>
      </c>
      <c r="D37" s="37">
        <v>2.1707799242605819</v>
      </c>
      <c r="E37" s="37">
        <v>15.655182397775754</v>
      </c>
      <c r="F37" s="37">
        <v>9.9807505632520019</v>
      </c>
      <c r="G37" s="37">
        <v>4.902821053640765</v>
      </c>
      <c r="H37" s="38">
        <v>0.79456341301606448</v>
      </c>
      <c r="I37" s="39">
        <v>83444</v>
      </c>
      <c r="J37" s="11"/>
      <c r="K37" s="35">
        <v>43132</v>
      </c>
      <c r="L37" s="36">
        <v>63.141496253179639</v>
      </c>
      <c r="M37" s="37">
        <v>2.7069222448839292</v>
      </c>
      <c r="N37" s="37">
        <v>2.2931622247175563</v>
      </c>
      <c r="O37" s="37">
        <v>4.2669088159131014</v>
      </c>
      <c r="P37" s="37">
        <v>49.827314939157141</v>
      </c>
      <c r="Q37" s="37">
        <v>5.0000844696014859</v>
      </c>
      <c r="R37" s="38">
        <v>0.84714743064808107</v>
      </c>
      <c r="S37" s="39">
        <v>218185</v>
      </c>
      <c r="T37" s="1"/>
      <c r="U37" s="41">
        <v>43132</v>
      </c>
      <c r="V37" s="36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8" t="s">
        <v>15</v>
      </c>
      <c r="AC37" s="39">
        <v>0</v>
      </c>
      <c r="AD37" s="40"/>
      <c r="AE37" s="41">
        <v>43132</v>
      </c>
      <c r="AF37" s="36">
        <v>0</v>
      </c>
      <c r="AG37" s="37">
        <v>0</v>
      </c>
      <c r="AH37" s="37">
        <v>0</v>
      </c>
      <c r="AI37" s="37">
        <v>0</v>
      </c>
      <c r="AJ37" s="37">
        <v>0</v>
      </c>
      <c r="AK37" s="37">
        <v>0</v>
      </c>
      <c r="AL37" s="38" t="s">
        <v>15</v>
      </c>
      <c r="AM37" s="39">
        <v>0</v>
      </c>
      <c r="AN37" s="1"/>
      <c r="AO37" s="41">
        <v>43132</v>
      </c>
      <c r="AP37" s="36">
        <v>63.94888035016205</v>
      </c>
      <c r="AQ37" s="37">
        <v>1.9808065755621638</v>
      </c>
      <c r="AR37" s="37">
        <v>1.8490129974272445</v>
      </c>
      <c r="AS37" s="37">
        <v>7.4766781382605503</v>
      </c>
      <c r="AT37" s="37">
        <v>13.067259180059475</v>
      </c>
      <c r="AU37" s="37">
        <v>3.8298195729894084</v>
      </c>
      <c r="AV37" s="38">
        <v>0.93346469071695426</v>
      </c>
      <c r="AW37" s="39">
        <v>59858</v>
      </c>
      <c r="AX37" s="1"/>
      <c r="AY37" s="41">
        <v>43132</v>
      </c>
      <c r="AZ37" s="36">
        <v>63.081589858841951</v>
      </c>
      <c r="BA37" s="37">
        <v>2.4651771419913637</v>
      </c>
      <c r="BB37" s="37">
        <v>2.5360945430670943</v>
      </c>
      <c r="BC37" s="37">
        <v>4.4427116024169759</v>
      </c>
      <c r="BD37" s="37">
        <v>36.814955735631642</v>
      </c>
      <c r="BE37" s="37">
        <v>5.001271685058458</v>
      </c>
      <c r="BF37" s="38">
        <v>1.0287676694172345</v>
      </c>
      <c r="BG37" s="39">
        <v>39601</v>
      </c>
      <c r="BH37" s="1"/>
    </row>
    <row r="38" spans="1:60" ht="21.75" thickBot="1" x14ac:dyDescent="0.3">
      <c r="A38" s="35">
        <v>43160</v>
      </c>
      <c r="B38" s="42">
        <v>63.594674375773678</v>
      </c>
      <c r="C38" s="43">
        <v>1.7015814739893118</v>
      </c>
      <c r="D38" s="43">
        <v>1.7785607318619607</v>
      </c>
      <c r="E38" s="37">
        <v>26.795857009148278</v>
      </c>
      <c r="F38" s="37">
        <v>8.9904996829805857</v>
      </c>
      <c r="G38" s="37">
        <v>3.4801422058512728</v>
      </c>
      <c r="H38" s="38">
        <v>1.0452398307394433</v>
      </c>
      <c r="I38" s="39">
        <v>99363</v>
      </c>
      <c r="J38" s="11"/>
      <c r="K38" s="35">
        <v>43160</v>
      </c>
      <c r="L38" s="42">
        <v>63.207622603542639</v>
      </c>
      <c r="M38" s="43">
        <v>2.7121269741639513</v>
      </c>
      <c r="N38" s="43">
        <v>2.165516213297396</v>
      </c>
      <c r="O38" s="37">
        <v>5.2801041195528766</v>
      </c>
      <c r="P38" s="37">
        <v>50.661572685232201</v>
      </c>
      <c r="Q38" s="37">
        <v>4.8776431874613468</v>
      </c>
      <c r="R38" s="38">
        <v>0.79845679569074923</v>
      </c>
      <c r="S38" s="39">
        <v>216674</v>
      </c>
      <c r="T38" s="1"/>
      <c r="U38" s="41">
        <v>43160</v>
      </c>
      <c r="V38" s="42">
        <v>0</v>
      </c>
      <c r="W38" s="43">
        <v>0</v>
      </c>
      <c r="X38" s="43">
        <v>0</v>
      </c>
      <c r="Y38" s="37">
        <v>0</v>
      </c>
      <c r="Z38" s="37">
        <v>0</v>
      </c>
      <c r="AA38" s="37">
        <v>0</v>
      </c>
      <c r="AB38" s="38" t="s">
        <v>15</v>
      </c>
      <c r="AC38" s="39">
        <v>0</v>
      </c>
      <c r="AD38" s="40"/>
      <c r="AE38" s="41">
        <v>43160</v>
      </c>
      <c r="AF38" s="42">
        <v>0</v>
      </c>
      <c r="AG38" s="43">
        <v>0</v>
      </c>
      <c r="AH38" s="43">
        <v>0</v>
      </c>
      <c r="AI38" s="37">
        <v>0</v>
      </c>
      <c r="AJ38" s="37">
        <v>0</v>
      </c>
      <c r="AK38" s="37">
        <v>0</v>
      </c>
      <c r="AL38" s="38" t="s">
        <v>15</v>
      </c>
      <c r="AM38" s="39">
        <v>0</v>
      </c>
      <c r="AN38" s="1"/>
      <c r="AO38" s="44">
        <v>43160</v>
      </c>
      <c r="AP38" s="42">
        <v>64.197365465399074</v>
      </c>
      <c r="AQ38" s="43">
        <v>1.8319062569091311</v>
      </c>
      <c r="AR38" s="43">
        <v>1.9515135971700199</v>
      </c>
      <c r="AS38" s="37">
        <v>5.1994552288304225</v>
      </c>
      <c r="AT38" s="37">
        <v>13.163622374530178</v>
      </c>
      <c r="AU38" s="37">
        <v>3.7834198540791508</v>
      </c>
      <c r="AV38" s="38">
        <v>1.0652911904251561</v>
      </c>
      <c r="AW38" s="39">
        <v>67845</v>
      </c>
      <c r="AX38" s="1"/>
      <c r="AY38" s="44">
        <v>43160</v>
      </c>
      <c r="AZ38" s="42">
        <v>63.387245533674367</v>
      </c>
      <c r="BA38" s="43">
        <v>2.228775953726303</v>
      </c>
      <c r="BB38" s="43">
        <v>2.1525511830329775</v>
      </c>
      <c r="BC38" s="37">
        <v>5.547242635995854</v>
      </c>
      <c r="BD38" s="37">
        <v>34.816111538332947</v>
      </c>
      <c r="BE38" s="37">
        <v>4.3813271367592801</v>
      </c>
      <c r="BF38" s="38">
        <v>0.96579971595355518</v>
      </c>
      <c r="BG38" s="58">
        <v>89727</v>
      </c>
      <c r="BH38" s="1"/>
    </row>
    <row r="39" spans="1:60" s="101" customFormat="1" ht="27" customHeight="1" thickBot="1" x14ac:dyDescent="0.3">
      <c r="A39" s="117" t="s">
        <v>14</v>
      </c>
      <c r="B39" s="118">
        <v>62.742933163977646</v>
      </c>
      <c r="C39" s="118">
        <v>2.9566372623270523</v>
      </c>
      <c r="D39" s="118">
        <v>1.8635025309774926</v>
      </c>
      <c r="E39" s="118">
        <v>13.082147806091063</v>
      </c>
      <c r="F39" s="118">
        <v>15.881400603142479</v>
      </c>
      <c r="G39" s="119">
        <v>4.8201397933045449</v>
      </c>
      <c r="H39" s="119">
        <v>0.6302776991692256</v>
      </c>
      <c r="I39" s="120"/>
      <c r="J39" s="159"/>
      <c r="K39" s="117" t="s">
        <v>14</v>
      </c>
      <c r="L39" s="118">
        <v>63.257287347517476</v>
      </c>
      <c r="M39" s="118">
        <v>2.7599157458639838</v>
      </c>
      <c r="N39" s="118">
        <v>2.1635792559312828</v>
      </c>
      <c r="O39" s="118">
        <v>2.8760280392933097</v>
      </c>
      <c r="P39" s="118">
        <v>49.068345921063532</v>
      </c>
      <c r="Q39" s="119">
        <v>4.923495001795267</v>
      </c>
      <c r="R39" s="119">
        <v>0.78392945841684758</v>
      </c>
      <c r="S39" s="120"/>
      <c r="T39" s="122"/>
      <c r="U39" s="121" t="s">
        <v>14</v>
      </c>
      <c r="V39" s="118">
        <v>0</v>
      </c>
      <c r="W39" s="118">
        <v>0</v>
      </c>
      <c r="X39" s="118">
        <v>0</v>
      </c>
      <c r="Y39" s="118">
        <v>0</v>
      </c>
      <c r="Z39" s="118">
        <v>0</v>
      </c>
      <c r="AA39" s="119">
        <v>0</v>
      </c>
      <c r="AB39" s="119" t="s">
        <v>15</v>
      </c>
      <c r="AC39" s="120"/>
      <c r="AE39" s="121" t="s">
        <v>14</v>
      </c>
      <c r="AF39" s="123">
        <v>0</v>
      </c>
      <c r="AG39" s="119">
        <v>0</v>
      </c>
      <c r="AH39" s="119">
        <v>0</v>
      </c>
      <c r="AI39" s="119">
        <v>0</v>
      </c>
      <c r="AJ39" s="119">
        <v>0</v>
      </c>
      <c r="AK39" s="119">
        <v>0</v>
      </c>
      <c r="AL39" s="119" t="s">
        <v>15</v>
      </c>
      <c r="AM39" s="124"/>
      <c r="AO39" s="121" t="s">
        <v>14</v>
      </c>
      <c r="AP39" s="118">
        <v>63.585841488657643</v>
      </c>
      <c r="AQ39" s="118">
        <v>2.0224664798569356</v>
      </c>
      <c r="AR39" s="118">
        <v>1.9759442527845443</v>
      </c>
      <c r="AS39" s="118">
        <v>9.3755127645493346</v>
      </c>
      <c r="AT39" s="118">
        <v>14.974746708534575</v>
      </c>
      <c r="AU39" s="119">
        <v>3.9984107326414797</v>
      </c>
      <c r="AV39" s="119">
        <v>0.97699728151950282</v>
      </c>
      <c r="AW39" s="124">
        <v>0</v>
      </c>
      <c r="AY39" s="121" t="s">
        <v>14</v>
      </c>
      <c r="AZ39" s="118">
        <v>63.094545235128727</v>
      </c>
      <c r="BA39" s="118">
        <v>2.3040730989765099</v>
      </c>
      <c r="BB39" s="118">
        <v>2.1919026086275841</v>
      </c>
      <c r="BC39" s="118">
        <v>6.891377634557303</v>
      </c>
      <c r="BD39" s="118">
        <v>29.407985388032536</v>
      </c>
      <c r="BE39" s="119">
        <v>4.495975707604094</v>
      </c>
      <c r="BF39" s="119">
        <v>0.95131643592438409</v>
      </c>
      <c r="BG39" s="124"/>
    </row>
    <row r="40" spans="1:60" ht="28.5" x14ac:dyDescent="0.25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</row>
    <row r="41" spans="1:60" ht="23.25" x14ac:dyDescent="0.25">
      <c r="A41" s="51"/>
      <c r="B41" s="45"/>
      <c r="C41" s="45"/>
      <c r="D41" s="45"/>
      <c r="E41" s="45"/>
      <c r="F41" s="45"/>
      <c r="G41" s="45"/>
      <c r="H41" s="45"/>
      <c r="I41" s="52"/>
      <c r="J41" s="23"/>
      <c r="K41" s="51"/>
      <c r="L41" s="45"/>
      <c r="M41" s="45"/>
      <c r="N41" s="45"/>
      <c r="O41" s="45"/>
      <c r="P41" s="45"/>
      <c r="Q41" s="45"/>
      <c r="R41" s="45"/>
      <c r="S41" s="48"/>
      <c r="T41" s="48"/>
      <c r="U41" s="53"/>
      <c r="V41" s="54"/>
      <c r="W41" s="54"/>
      <c r="X41" s="54"/>
      <c r="Y41" s="54"/>
      <c r="Z41" s="54"/>
      <c r="AA41" s="54"/>
      <c r="AB41" s="54"/>
      <c r="AC41" s="54"/>
      <c r="AD41" s="48"/>
      <c r="AE41" s="53"/>
      <c r="AF41" s="54"/>
      <c r="AG41" s="54"/>
      <c r="AH41" s="54"/>
      <c r="AI41" s="54"/>
      <c r="AJ41" s="54"/>
      <c r="AK41" s="54"/>
      <c r="AL41" s="54"/>
      <c r="AM41" s="48"/>
      <c r="AN41" s="48"/>
      <c r="AO41" s="53"/>
      <c r="AP41" s="54"/>
      <c r="AQ41" s="54"/>
      <c r="AR41" s="54"/>
      <c r="AS41" s="54"/>
      <c r="AT41" s="54"/>
      <c r="AU41" s="54"/>
      <c r="AV41" s="54"/>
      <c r="AW41" s="48"/>
      <c r="AX41" s="48"/>
      <c r="AY41" s="53"/>
      <c r="AZ41" s="54"/>
      <c r="BA41" s="54"/>
      <c r="BB41" s="54"/>
      <c r="BC41" s="54"/>
      <c r="BD41" s="54"/>
      <c r="BE41" s="54"/>
      <c r="BF41" s="54"/>
      <c r="BG41" s="48"/>
      <c r="BH41" s="48"/>
    </row>
    <row r="42" spans="1:60" ht="23.5" x14ac:dyDescent="0.35">
      <c r="A42" s="60" t="s">
        <v>20</v>
      </c>
      <c r="B42" s="61"/>
      <c r="C42" s="61"/>
      <c r="D42" s="62" t="s">
        <v>1</v>
      </c>
      <c r="E42" s="63"/>
      <c r="F42" s="2"/>
      <c r="G42" s="64"/>
      <c r="H42" s="64"/>
      <c r="I42" s="64"/>
      <c r="J42" s="1"/>
      <c r="K42" s="60" t="s">
        <v>20</v>
      </c>
      <c r="L42" s="61"/>
      <c r="M42" s="61"/>
      <c r="N42" s="62" t="s">
        <v>2</v>
      </c>
      <c r="O42" s="63"/>
      <c r="P42" s="2"/>
      <c r="Q42" s="64"/>
      <c r="R42" s="64"/>
      <c r="S42" s="1"/>
      <c r="T42" s="1"/>
      <c r="U42" s="60" t="s">
        <v>21</v>
      </c>
      <c r="V42" s="61"/>
      <c r="W42" s="61"/>
      <c r="X42" s="62" t="s">
        <v>1</v>
      </c>
      <c r="Y42" s="63"/>
      <c r="Z42" s="2"/>
      <c r="AA42" s="64"/>
      <c r="AB42" s="64"/>
      <c r="AC42" s="64"/>
      <c r="AD42" s="1"/>
      <c r="AE42" s="60" t="s">
        <v>21</v>
      </c>
      <c r="AF42" s="61"/>
      <c r="AG42" s="61"/>
      <c r="AH42" s="62" t="s">
        <v>2</v>
      </c>
      <c r="AI42" s="63"/>
      <c r="AJ42" s="2"/>
      <c r="AK42" s="64"/>
      <c r="AL42" s="64"/>
      <c r="AM42" s="1"/>
      <c r="AN42" s="1"/>
      <c r="AO42" s="18" t="s">
        <v>22</v>
      </c>
      <c r="AP42" s="11"/>
      <c r="AQ42" s="11"/>
      <c r="AR42" s="62" t="s">
        <v>1</v>
      </c>
      <c r="AS42" s="11"/>
      <c r="AT42" s="11"/>
      <c r="AU42" s="64"/>
      <c r="AV42" s="64"/>
      <c r="AW42" s="64"/>
      <c r="AX42" s="1"/>
      <c r="AY42" s="18" t="s">
        <v>22</v>
      </c>
      <c r="AZ42" s="11"/>
      <c r="BA42" s="11"/>
      <c r="BB42" s="62" t="s">
        <v>2</v>
      </c>
      <c r="BC42" s="11"/>
      <c r="BD42" s="11"/>
      <c r="BE42" s="64"/>
      <c r="BF42" s="64"/>
      <c r="BG42" s="64"/>
      <c r="BH42" s="1"/>
    </row>
    <row r="43" spans="1:60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1"/>
      <c r="K43" s="2"/>
      <c r="L43" s="2"/>
      <c r="M43" s="2"/>
      <c r="N43" s="2"/>
      <c r="O43" s="2"/>
      <c r="P43" s="2"/>
      <c r="Q43" s="2"/>
      <c r="R43" s="2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1"/>
      <c r="AE43" s="2"/>
      <c r="AF43" s="2"/>
      <c r="AG43" s="2"/>
      <c r="AH43" s="2"/>
      <c r="AI43" s="2"/>
      <c r="AJ43" s="2"/>
      <c r="AK43" s="2"/>
      <c r="AL43" s="2"/>
      <c r="AM43" s="1"/>
      <c r="AN43" s="1"/>
      <c r="AO43" s="2"/>
      <c r="AP43" s="2"/>
      <c r="AQ43" s="2"/>
      <c r="AR43" s="2"/>
      <c r="AS43" s="2"/>
      <c r="AT43" s="2"/>
      <c r="AU43" s="2"/>
      <c r="AV43" s="2"/>
      <c r="AW43" s="2"/>
      <c r="AX43" s="1"/>
      <c r="AY43" s="2"/>
      <c r="AZ43" s="2"/>
      <c r="BA43" s="2"/>
      <c r="BB43" s="2"/>
      <c r="BC43" s="2"/>
      <c r="BD43" s="2"/>
      <c r="BE43" s="2"/>
      <c r="BF43" s="2"/>
      <c r="BG43" s="2"/>
      <c r="BH43" s="1"/>
    </row>
    <row r="44" spans="1:60" ht="24.75" thickBot="1" x14ac:dyDescent="0.3">
      <c r="A44" s="11"/>
      <c r="B44" s="12" t="s">
        <v>6</v>
      </c>
      <c r="C44" s="13" t="s">
        <v>7</v>
      </c>
      <c r="D44" s="13" t="s">
        <v>8</v>
      </c>
      <c r="E44" s="13" t="s">
        <v>9</v>
      </c>
      <c r="F44" s="13" t="s">
        <v>10</v>
      </c>
      <c r="G44" s="16" t="s">
        <v>11</v>
      </c>
      <c r="H44" s="13" t="s">
        <v>12</v>
      </c>
      <c r="I44" s="15" t="s">
        <v>13</v>
      </c>
      <c r="J44" s="1"/>
      <c r="K44" s="11"/>
      <c r="L44" s="12" t="s">
        <v>6</v>
      </c>
      <c r="M44" s="13" t="s">
        <v>7</v>
      </c>
      <c r="N44" s="13" t="s">
        <v>8</v>
      </c>
      <c r="O44" s="13" t="s">
        <v>9</v>
      </c>
      <c r="P44" s="13" t="s">
        <v>10</v>
      </c>
      <c r="Q44" s="16" t="s">
        <v>11</v>
      </c>
      <c r="R44" s="13" t="s">
        <v>12</v>
      </c>
      <c r="S44" s="15" t="s">
        <v>13</v>
      </c>
      <c r="T44" s="1"/>
      <c r="U44" s="11"/>
      <c r="V44" s="12" t="s">
        <v>6</v>
      </c>
      <c r="W44" s="13" t="s">
        <v>7</v>
      </c>
      <c r="X44" s="13" t="s">
        <v>8</v>
      </c>
      <c r="Y44" s="13" t="s">
        <v>9</v>
      </c>
      <c r="Z44" s="13" t="s">
        <v>10</v>
      </c>
      <c r="AA44" s="16" t="s">
        <v>11</v>
      </c>
      <c r="AB44" s="13" t="s">
        <v>12</v>
      </c>
      <c r="AC44" s="15" t="s">
        <v>13</v>
      </c>
      <c r="AD44" s="1"/>
      <c r="AE44" s="11"/>
      <c r="AF44" s="12" t="s">
        <v>6</v>
      </c>
      <c r="AG44" s="13" t="s">
        <v>7</v>
      </c>
      <c r="AH44" s="13" t="s">
        <v>8</v>
      </c>
      <c r="AI44" s="13" t="s">
        <v>9</v>
      </c>
      <c r="AJ44" s="13" t="s">
        <v>10</v>
      </c>
      <c r="AK44" s="16" t="s">
        <v>11</v>
      </c>
      <c r="AL44" s="13" t="s">
        <v>12</v>
      </c>
      <c r="AM44" s="15" t="s">
        <v>13</v>
      </c>
      <c r="AN44" s="1"/>
      <c r="AO44" s="18"/>
      <c r="AP44" s="12" t="s">
        <v>6</v>
      </c>
      <c r="AQ44" s="13" t="s">
        <v>7</v>
      </c>
      <c r="AR44" s="13" t="s">
        <v>8</v>
      </c>
      <c r="AS44" s="13" t="s">
        <v>9</v>
      </c>
      <c r="AT44" s="17" t="s">
        <v>10</v>
      </c>
      <c r="AU44" s="16" t="s">
        <v>11</v>
      </c>
      <c r="AV44" s="13" t="s">
        <v>12</v>
      </c>
      <c r="AW44" s="65" t="s">
        <v>23</v>
      </c>
      <c r="AX44" s="66"/>
      <c r="AY44" s="18"/>
      <c r="AZ44" s="12" t="s">
        <v>6</v>
      </c>
      <c r="BA44" s="13" t="s">
        <v>7</v>
      </c>
      <c r="BB44" s="13" t="s">
        <v>8</v>
      </c>
      <c r="BC44" s="13" t="s">
        <v>9</v>
      </c>
      <c r="BD44" s="17" t="s">
        <v>10</v>
      </c>
      <c r="BE44" s="16" t="s">
        <v>11</v>
      </c>
      <c r="BF44" s="13" t="s">
        <v>12</v>
      </c>
      <c r="BG44" s="65" t="s">
        <v>23</v>
      </c>
      <c r="BH44" s="66"/>
    </row>
    <row r="45" spans="1:60" ht="21.75" thickBot="1" x14ac:dyDescent="0.3">
      <c r="A45" s="19"/>
      <c r="B45" s="20"/>
      <c r="C45" s="20"/>
      <c r="D45" s="20"/>
      <c r="E45" s="20"/>
      <c r="F45" s="20"/>
      <c r="G45" s="21"/>
      <c r="H45" s="21"/>
      <c r="I45" s="22"/>
      <c r="J45" s="23"/>
      <c r="K45" s="19"/>
      <c r="L45" s="20"/>
      <c r="M45" s="20"/>
      <c r="N45" s="20"/>
      <c r="O45" s="20"/>
      <c r="P45" s="20"/>
      <c r="Q45" s="21"/>
      <c r="R45" s="21"/>
      <c r="S45" s="22"/>
      <c r="T45" s="24"/>
      <c r="U45" s="25"/>
      <c r="V45" s="20"/>
      <c r="W45" s="20"/>
      <c r="X45" s="20"/>
      <c r="Y45" s="20"/>
      <c r="Z45" s="20"/>
      <c r="AA45" s="21"/>
      <c r="AB45" s="21"/>
      <c r="AC45" s="22"/>
      <c r="AD45" s="1"/>
      <c r="AE45" s="25"/>
      <c r="AF45" s="20"/>
      <c r="AG45" s="20"/>
      <c r="AH45" s="20"/>
      <c r="AI45" s="20"/>
      <c r="AJ45" s="20"/>
      <c r="AK45" s="21"/>
      <c r="AL45" s="21"/>
      <c r="AM45" s="22"/>
      <c r="AN45" s="1"/>
      <c r="AO45" s="25"/>
      <c r="AP45" s="20"/>
      <c r="AQ45" s="20"/>
      <c r="AR45" s="20"/>
      <c r="AS45" s="20"/>
      <c r="AT45" s="20"/>
      <c r="AU45" s="21"/>
      <c r="AV45" s="21"/>
      <c r="AW45" s="22"/>
      <c r="AX45" s="1"/>
      <c r="AY45" s="25"/>
      <c r="AZ45" s="20"/>
      <c r="BA45" s="20"/>
      <c r="BB45" s="20"/>
      <c r="BC45" s="20"/>
      <c r="BD45" s="20"/>
      <c r="BE45" s="21"/>
      <c r="BF45" s="21"/>
      <c r="BG45" s="22"/>
      <c r="BH45" s="1"/>
    </row>
    <row r="46" spans="1:60" ht="21" x14ac:dyDescent="0.25">
      <c r="A46" s="26"/>
      <c r="B46" s="27"/>
      <c r="C46" s="28"/>
      <c r="D46" s="28"/>
      <c r="E46" s="28"/>
      <c r="F46" s="28"/>
      <c r="G46" s="28"/>
      <c r="H46" s="29"/>
      <c r="I46" s="30"/>
      <c r="J46" s="31"/>
      <c r="K46" s="26"/>
      <c r="L46" s="27"/>
      <c r="M46" s="28"/>
      <c r="N46" s="28"/>
      <c r="O46" s="28"/>
      <c r="P46" s="28"/>
      <c r="Q46" s="28"/>
      <c r="R46" s="29"/>
      <c r="S46" s="30"/>
      <c r="T46" s="32"/>
      <c r="U46" s="33"/>
      <c r="V46" s="27"/>
      <c r="W46" s="28"/>
      <c r="X46" s="28"/>
      <c r="Y46" s="28"/>
      <c r="Z46" s="28"/>
      <c r="AA46" s="28"/>
      <c r="AB46" s="29"/>
      <c r="AC46" s="30"/>
      <c r="AD46" s="1"/>
      <c r="AE46" s="33"/>
      <c r="AF46" s="27"/>
      <c r="AG46" s="28"/>
      <c r="AH46" s="28"/>
      <c r="AI46" s="28"/>
      <c r="AJ46" s="28"/>
      <c r="AK46" s="28"/>
      <c r="AL46" s="29"/>
      <c r="AM46" s="30"/>
      <c r="AN46" s="32"/>
      <c r="AO46" s="33"/>
      <c r="AP46" s="27"/>
      <c r="AQ46" s="28"/>
      <c r="AR46" s="28"/>
      <c r="AS46" s="28"/>
      <c r="AT46" s="28"/>
      <c r="AU46" s="28"/>
      <c r="AV46" s="29"/>
      <c r="AW46" s="30"/>
      <c r="AX46" s="32"/>
      <c r="AY46" s="33"/>
      <c r="AZ46" s="27"/>
      <c r="BA46" s="28"/>
      <c r="BB46" s="28"/>
      <c r="BC46" s="28"/>
      <c r="BD46" s="28"/>
      <c r="BE46" s="28"/>
      <c r="BF46" s="29"/>
      <c r="BG46" s="30"/>
      <c r="BH46" s="1"/>
    </row>
    <row r="47" spans="1:60" ht="21" x14ac:dyDescent="0.25">
      <c r="A47" s="35">
        <v>42826</v>
      </c>
      <c r="B47" s="36">
        <v>63.490000000000009</v>
      </c>
      <c r="C47" s="37">
        <v>1.88</v>
      </c>
      <c r="D47" s="37">
        <v>2.2000000000000002</v>
      </c>
      <c r="E47" s="37">
        <v>16.600000000000001</v>
      </c>
      <c r="F47" s="37">
        <v>20</v>
      </c>
      <c r="G47" s="37">
        <v>4.08</v>
      </c>
      <c r="H47" s="38">
        <v>1.1702127659574471</v>
      </c>
      <c r="I47" s="39">
        <v>19887</v>
      </c>
      <c r="J47" s="40"/>
      <c r="K47" s="35">
        <v>42826</v>
      </c>
      <c r="L47" s="36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8" t="s">
        <v>15</v>
      </c>
      <c r="S47" s="39">
        <v>0</v>
      </c>
      <c r="T47" s="1"/>
      <c r="U47" s="35">
        <v>42826</v>
      </c>
      <c r="V47" s="36">
        <v>63.857553642264691</v>
      </c>
      <c r="W47" s="37">
        <v>1.6763919942300758</v>
      </c>
      <c r="X47" s="37">
        <v>2.1336562387306168</v>
      </c>
      <c r="Y47" s="37">
        <v>20.991940137035701</v>
      </c>
      <c r="Z47" s="37">
        <v>14.098519203029209</v>
      </c>
      <c r="AA47" s="37">
        <v>3.8100482329606926</v>
      </c>
      <c r="AB47" s="38">
        <v>1.2727668982400211</v>
      </c>
      <c r="AC47" s="39">
        <v>22184</v>
      </c>
      <c r="AD47" s="40"/>
      <c r="AE47" s="35">
        <v>42826</v>
      </c>
      <c r="AF47" s="36">
        <v>62.54</v>
      </c>
      <c r="AG47" s="37">
        <v>2.2999999999999998</v>
      </c>
      <c r="AH47" s="37">
        <v>2.77</v>
      </c>
      <c r="AI47" s="37">
        <v>7.8</v>
      </c>
      <c r="AJ47" s="37">
        <v>38</v>
      </c>
      <c r="AK47" s="37">
        <v>5.07</v>
      </c>
      <c r="AL47" s="38">
        <v>1.2043478260869567</v>
      </c>
      <c r="AM47" s="39">
        <v>14361</v>
      </c>
      <c r="AN47" s="1"/>
      <c r="AO47" s="41">
        <v>42826</v>
      </c>
      <c r="AP47" s="36">
        <v>63.008645690261339</v>
      </c>
      <c r="AQ47" s="37">
        <v>2.3673081757340162</v>
      </c>
      <c r="AR47" s="37">
        <v>2.217515365250307</v>
      </c>
      <c r="AS47" s="37">
        <v>18.152053588018202</v>
      </c>
      <c r="AT47" s="37">
        <v>19.364833541603669</v>
      </c>
      <c r="AU47" s="37">
        <v>4.5848235409843232</v>
      </c>
      <c r="AV47" s="38">
        <v>0.9367244146667707</v>
      </c>
      <c r="AW47" s="39">
        <v>548966</v>
      </c>
      <c r="AX47" s="1"/>
      <c r="AY47" s="41">
        <v>42826</v>
      </c>
      <c r="AZ47" s="36">
        <v>62.13780511293804</v>
      </c>
      <c r="BA47" s="37">
        <v>2.9664145375425064</v>
      </c>
      <c r="BB47" s="37">
        <v>2.9624953856309637</v>
      </c>
      <c r="BC47" s="37">
        <v>5.8549275164054384</v>
      </c>
      <c r="BD47" s="37">
        <v>30.175130418354986</v>
      </c>
      <c r="BE47" s="37">
        <v>5.9289099231734701</v>
      </c>
      <c r="BF47" s="38">
        <v>0.99867882527477447</v>
      </c>
      <c r="BG47" s="39">
        <v>921036</v>
      </c>
      <c r="BH47" s="1"/>
    </row>
    <row r="48" spans="1:60" ht="21" x14ac:dyDescent="0.25">
      <c r="A48" s="35">
        <v>42856</v>
      </c>
      <c r="B48" s="36">
        <v>63.19</v>
      </c>
      <c r="C48" s="37">
        <v>1.95</v>
      </c>
      <c r="D48" s="37">
        <v>2.38</v>
      </c>
      <c r="E48" s="37">
        <v>16</v>
      </c>
      <c r="F48" s="37">
        <v>20.3</v>
      </c>
      <c r="G48" s="37">
        <v>4.33</v>
      </c>
      <c r="H48" s="38">
        <v>1.2205128205128204</v>
      </c>
      <c r="I48" s="39">
        <v>44424</v>
      </c>
      <c r="J48" s="40"/>
      <c r="K48" s="35">
        <v>42856</v>
      </c>
      <c r="L48" s="36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8" t="s">
        <v>15</v>
      </c>
      <c r="S48" s="39">
        <v>0</v>
      </c>
      <c r="T48" s="1"/>
      <c r="U48" s="35">
        <v>42856</v>
      </c>
      <c r="V48" s="36">
        <v>63.574162444585177</v>
      </c>
      <c r="W48" s="37">
        <v>1.6688674266413339</v>
      </c>
      <c r="X48" s="37">
        <v>1.7756470339877559</v>
      </c>
      <c r="Y48" s="37">
        <v>12.750762085708255</v>
      </c>
      <c r="Z48" s="37">
        <v>17.947949651678279</v>
      </c>
      <c r="AA48" s="37">
        <v>3.4445144606290898</v>
      </c>
      <c r="AB48" s="38">
        <v>1.0639832773064068</v>
      </c>
      <c r="AC48" s="39">
        <v>27671</v>
      </c>
      <c r="AD48" s="40"/>
      <c r="AE48" s="35">
        <v>42856</v>
      </c>
      <c r="AF48" s="36">
        <v>62.023565190268251</v>
      </c>
      <c r="AG48" s="37">
        <v>2.3661249740070702</v>
      </c>
      <c r="AH48" s="37">
        <v>3.2850686213349967</v>
      </c>
      <c r="AI48" s="37">
        <v>4.5</v>
      </c>
      <c r="AJ48" s="37">
        <v>30.33</v>
      </c>
      <c r="AK48" s="37">
        <v>5.6511935953420664</v>
      </c>
      <c r="AL48" s="38">
        <v>1.3883749410631006</v>
      </c>
      <c r="AM48" s="39">
        <v>19236</v>
      </c>
      <c r="AN48" s="1"/>
      <c r="AO48" s="41">
        <v>42856</v>
      </c>
      <c r="AP48" s="36">
        <v>62.859470375725614</v>
      </c>
      <c r="AQ48" s="37">
        <v>2.1828593477698579</v>
      </c>
      <c r="AR48" s="37">
        <v>2.1446832770091206</v>
      </c>
      <c r="AS48" s="37">
        <v>16.622008929896495</v>
      </c>
      <c r="AT48" s="37">
        <v>21.119523993266533</v>
      </c>
      <c r="AU48" s="37">
        <v>4.3275426247789781</v>
      </c>
      <c r="AV48" s="38">
        <v>0.98251098001355874</v>
      </c>
      <c r="AW48" s="39">
        <v>571257</v>
      </c>
      <c r="AX48" s="1"/>
      <c r="AY48" s="41">
        <v>42856</v>
      </c>
      <c r="AZ48" s="36">
        <v>62.13821882044013</v>
      </c>
      <c r="BA48" s="37">
        <v>2.7889483768270864</v>
      </c>
      <c r="BB48" s="37">
        <v>2.8046276113680197</v>
      </c>
      <c r="BC48" s="37">
        <v>6.0004122998628953</v>
      </c>
      <c r="BD48" s="37">
        <v>29.12908381939442</v>
      </c>
      <c r="BE48" s="37">
        <v>5.5935759881951057</v>
      </c>
      <c r="BF48" s="38">
        <v>1.0056219163722102</v>
      </c>
      <c r="BG48" s="39">
        <v>860660</v>
      </c>
      <c r="BH48" s="1"/>
    </row>
    <row r="49" spans="1:60" ht="21" x14ac:dyDescent="0.25">
      <c r="A49" s="35">
        <v>42887</v>
      </c>
      <c r="B49" s="36">
        <v>63.16</v>
      </c>
      <c r="C49" s="37">
        <v>2.0099999999999998</v>
      </c>
      <c r="D49" s="37">
        <v>2.16</v>
      </c>
      <c r="E49" s="37">
        <v>16</v>
      </c>
      <c r="F49" s="37">
        <v>20.3</v>
      </c>
      <c r="G49" s="37">
        <v>4.17</v>
      </c>
      <c r="H49" s="38">
        <v>1.074626865671642</v>
      </c>
      <c r="I49" s="39">
        <v>31932</v>
      </c>
      <c r="J49" s="40"/>
      <c r="K49" s="35">
        <v>42887</v>
      </c>
      <c r="L49" s="36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8" t="s">
        <v>15</v>
      </c>
      <c r="S49" s="39">
        <v>0</v>
      </c>
      <c r="T49" s="1"/>
      <c r="U49" s="35">
        <v>42887</v>
      </c>
      <c r="V49" s="36">
        <v>63.24063719079551</v>
      </c>
      <c r="W49" s="37">
        <v>2.681660035059406</v>
      </c>
      <c r="X49" s="37">
        <v>2.488925401374551</v>
      </c>
      <c r="Y49" s="37">
        <v>13.129571217896993</v>
      </c>
      <c r="Z49" s="37">
        <v>15.110814435571383</v>
      </c>
      <c r="AA49" s="37">
        <v>5.1705854364339565</v>
      </c>
      <c r="AB49" s="38">
        <v>0.92812861020223048</v>
      </c>
      <c r="AC49" s="39">
        <v>35939</v>
      </c>
      <c r="AD49" s="40"/>
      <c r="AE49" s="35">
        <v>42887</v>
      </c>
      <c r="AF49" s="36">
        <v>0</v>
      </c>
      <c r="AG49" s="37">
        <v>0</v>
      </c>
      <c r="AH49" s="37">
        <v>0</v>
      </c>
      <c r="AI49" s="37">
        <v>0</v>
      </c>
      <c r="AJ49" s="37">
        <v>0</v>
      </c>
      <c r="AK49" s="37">
        <v>0</v>
      </c>
      <c r="AL49" s="38" t="s">
        <v>15</v>
      </c>
      <c r="AM49" s="39">
        <v>0</v>
      </c>
      <c r="AN49" s="1"/>
      <c r="AO49" s="41">
        <v>42887</v>
      </c>
      <c r="AP49" s="36">
        <v>62.954469142721159</v>
      </c>
      <c r="AQ49" s="37">
        <v>2.4879928374571048</v>
      </c>
      <c r="AR49" s="37">
        <v>2.3295499036549696</v>
      </c>
      <c r="AS49" s="37">
        <v>15.335134422428816</v>
      </c>
      <c r="AT49" s="37">
        <v>18.038384589401275</v>
      </c>
      <c r="AU49" s="37">
        <v>4.8175427411120744</v>
      </c>
      <c r="AV49" s="38">
        <v>0.93631696546036913</v>
      </c>
      <c r="AW49" s="39">
        <v>521044</v>
      </c>
      <c r="AX49" s="1"/>
      <c r="AY49" s="41">
        <v>42887</v>
      </c>
      <c r="AZ49" s="36">
        <v>62.041761017847598</v>
      </c>
      <c r="BA49" s="37">
        <v>2.9829636621097801</v>
      </c>
      <c r="BB49" s="37">
        <v>2.9601569433128061</v>
      </c>
      <c r="BC49" s="37">
        <v>8.3031071036660826</v>
      </c>
      <c r="BD49" s="37">
        <v>28.695999740800264</v>
      </c>
      <c r="BE49" s="37">
        <v>5.9431206054225862</v>
      </c>
      <c r="BF49" s="38">
        <v>0.99235434239891362</v>
      </c>
      <c r="BG49" s="39">
        <v>981815</v>
      </c>
      <c r="BH49" s="1"/>
    </row>
    <row r="50" spans="1:60" ht="21" x14ac:dyDescent="0.35">
      <c r="A50" s="35">
        <v>42917</v>
      </c>
      <c r="B50" s="36">
        <v>63.08</v>
      </c>
      <c r="C50" s="37">
        <v>2.6</v>
      </c>
      <c r="D50" s="37">
        <v>1.8</v>
      </c>
      <c r="E50" s="37">
        <v>9.8000000000000007</v>
      </c>
      <c r="F50" s="37">
        <v>17.5</v>
      </c>
      <c r="G50" s="37">
        <v>4.4000000000000004</v>
      </c>
      <c r="H50" s="38">
        <v>0.69230769230769229</v>
      </c>
      <c r="I50" s="39">
        <v>26127</v>
      </c>
      <c r="J50" s="40"/>
      <c r="K50" s="35">
        <v>42917</v>
      </c>
      <c r="L50" s="36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8" t="s">
        <v>15</v>
      </c>
      <c r="S50" s="39">
        <v>0</v>
      </c>
      <c r="T50" s="1"/>
      <c r="U50" s="35">
        <v>42917</v>
      </c>
      <c r="V50" s="36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8" t="s">
        <v>15</v>
      </c>
      <c r="AC50" s="39">
        <v>0</v>
      </c>
      <c r="AD50" s="40"/>
      <c r="AE50" s="35">
        <v>42917</v>
      </c>
      <c r="AF50" s="36">
        <v>0</v>
      </c>
      <c r="AG50" s="37">
        <v>0</v>
      </c>
      <c r="AH50" s="37">
        <v>0</v>
      </c>
      <c r="AI50" s="37">
        <v>0</v>
      </c>
      <c r="AJ50" s="37">
        <v>0</v>
      </c>
      <c r="AK50" s="37">
        <v>0</v>
      </c>
      <c r="AL50" s="38" t="s">
        <v>15</v>
      </c>
      <c r="AM50" s="39">
        <v>0</v>
      </c>
      <c r="AN50" s="1"/>
      <c r="AO50" s="41">
        <v>42917</v>
      </c>
      <c r="AP50" s="36">
        <v>62.663063210475556</v>
      </c>
      <c r="AQ50" s="37">
        <v>3.0628365321843583</v>
      </c>
      <c r="AR50" s="37">
        <v>2.0647795551512242</v>
      </c>
      <c r="AS50" s="37">
        <v>13.291203117563565</v>
      </c>
      <c r="AT50" s="37">
        <v>20.064282101175511</v>
      </c>
      <c r="AU50" s="37">
        <v>5.1276160873355821</v>
      </c>
      <c r="AV50" s="38">
        <v>0.67413965239557261</v>
      </c>
      <c r="AW50" s="39">
        <v>478103</v>
      </c>
      <c r="AX50" s="1"/>
      <c r="AY50" s="41">
        <v>42917</v>
      </c>
      <c r="AZ50" s="36">
        <v>62.566330437049665</v>
      </c>
      <c r="BA50" s="37">
        <v>3.2848839717693092</v>
      </c>
      <c r="BB50" s="37">
        <v>2.4610806152795499</v>
      </c>
      <c r="BC50" s="37">
        <v>4.1945522103966271</v>
      </c>
      <c r="BD50" s="37">
        <v>30.006741784698303</v>
      </c>
      <c r="BE50" s="37">
        <v>5.7459645870488592</v>
      </c>
      <c r="BF50" s="38">
        <v>0.74921386460842299</v>
      </c>
      <c r="BG50" s="39">
        <v>866858</v>
      </c>
      <c r="BH50" s="1"/>
    </row>
    <row r="51" spans="1:60" ht="21" x14ac:dyDescent="0.35">
      <c r="A51" s="35">
        <v>42948</v>
      </c>
      <c r="B51" s="36">
        <v>63.13</v>
      </c>
      <c r="C51" s="37">
        <v>2.2400000000000007</v>
      </c>
      <c r="D51" s="37">
        <v>2.1</v>
      </c>
      <c r="E51" s="37">
        <v>9</v>
      </c>
      <c r="F51" s="37">
        <v>18.8</v>
      </c>
      <c r="G51" s="37">
        <v>4.3400000000000007</v>
      </c>
      <c r="H51" s="38">
        <v>0.93749999999999978</v>
      </c>
      <c r="I51" s="39">
        <v>29272</v>
      </c>
      <c r="J51" s="40"/>
      <c r="K51" s="35">
        <v>42948</v>
      </c>
      <c r="L51" s="36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8" t="s">
        <v>15</v>
      </c>
      <c r="S51" s="39">
        <v>0</v>
      </c>
      <c r="T51" s="1"/>
      <c r="U51" s="35">
        <v>42948</v>
      </c>
      <c r="V51" s="36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8" t="s">
        <v>15</v>
      </c>
      <c r="AC51" s="39">
        <v>0</v>
      </c>
      <c r="AD51" s="40"/>
      <c r="AE51" s="35">
        <v>42948</v>
      </c>
      <c r="AF51" s="36">
        <v>0</v>
      </c>
      <c r="AG51" s="37">
        <v>0</v>
      </c>
      <c r="AH51" s="37">
        <v>0</v>
      </c>
      <c r="AI51" s="37">
        <v>0</v>
      </c>
      <c r="AJ51" s="37">
        <v>0</v>
      </c>
      <c r="AK51" s="37">
        <v>0</v>
      </c>
      <c r="AL51" s="38" t="s">
        <v>15</v>
      </c>
      <c r="AM51" s="39">
        <v>0</v>
      </c>
      <c r="AN51" s="1"/>
      <c r="AO51" s="41">
        <v>42948</v>
      </c>
      <c r="AP51" s="36">
        <v>62.627981749828514</v>
      </c>
      <c r="AQ51" s="37">
        <v>3.3248511074259617</v>
      </c>
      <c r="AR51" s="37">
        <v>1.8927634510362312</v>
      </c>
      <c r="AS51" s="37">
        <v>15.995949677452964</v>
      </c>
      <c r="AT51" s="37">
        <v>18.306340502009949</v>
      </c>
      <c r="AU51" s="37">
        <v>5.2176145584621931</v>
      </c>
      <c r="AV51" s="38">
        <v>0.56927765782016437</v>
      </c>
      <c r="AW51" s="39">
        <v>590020</v>
      </c>
      <c r="AX51" s="1"/>
      <c r="AY51" s="41">
        <v>42948</v>
      </c>
      <c r="AZ51" s="36">
        <v>62.750151704131532</v>
      </c>
      <c r="BA51" s="37">
        <v>3.2915500021536914</v>
      </c>
      <c r="BB51" s="37">
        <v>2.3163126092061872</v>
      </c>
      <c r="BC51" s="37">
        <v>5.1390917135328591</v>
      </c>
      <c r="BD51" s="37">
        <v>30.436737485649857</v>
      </c>
      <c r="BE51" s="37">
        <v>5.6078626113598791</v>
      </c>
      <c r="BF51" s="38">
        <v>0.70371484792593231</v>
      </c>
      <c r="BG51" s="39">
        <v>1067934</v>
      </c>
      <c r="BH51" s="1"/>
    </row>
    <row r="52" spans="1:60" ht="21" x14ac:dyDescent="0.35">
      <c r="A52" s="35">
        <v>42979</v>
      </c>
      <c r="B52" s="36">
        <v>63.4243634607868</v>
      </c>
      <c r="C52" s="37">
        <v>2.0960188995930378</v>
      </c>
      <c r="D52" s="37">
        <v>2.0918308693352956</v>
      </c>
      <c r="E52" s="37">
        <v>7.9601889959303795</v>
      </c>
      <c r="F52" s="37">
        <v>17.569185845998206</v>
      </c>
      <c r="G52" s="37">
        <v>4.1878497689283334</v>
      </c>
      <c r="H52" s="38">
        <v>0.99800191197772348</v>
      </c>
      <c r="I52" s="39">
        <v>43493</v>
      </c>
      <c r="J52" s="40"/>
      <c r="K52" s="35">
        <v>42979</v>
      </c>
      <c r="L52" s="36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8" t="s">
        <v>15</v>
      </c>
      <c r="S52" s="39">
        <v>0</v>
      </c>
      <c r="T52" s="1"/>
      <c r="U52" s="35">
        <v>42979</v>
      </c>
      <c r="V52" s="36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8" t="s">
        <v>15</v>
      </c>
      <c r="AC52" s="39">
        <v>0</v>
      </c>
      <c r="AD52" s="40"/>
      <c r="AE52" s="35">
        <v>42979</v>
      </c>
      <c r="AF52" s="36">
        <v>0</v>
      </c>
      <c r="AG52" s="37">
        <v>0</v>
      </c>
      <c r="AH52" s="37">
        <v>0</v>
      </c>
      <c r="AI52" s="37">
        <v>0</v>
      </c>
      <c r="AJ52" s="37">
        <v>0</v>
      </c>
      <c r="AK52" s="37">
        <v>0</v>
      </c>
      <c r="AL52" s="38" t="s">
        <v>15</v>
      </c>
      <c r="AM52" s="39">
        <v>0</v>
      </c>
      <c r="AN52" s="1"/>
      <c r="AO52" s="41">
        <v>42979</v>
      </c>
      <c r="AP52" s="36">
        <v>62.825115776248701</v>
      </c>
      <c r="AQ52" s="37">
        <v>3.0261460205110224</v>
      </c>
      <c r="AR52" s="37">
        <v>1.9791867540284291</v>
      </c>
      <c r="AS52" s="37">
        <v>14.062865936947597</v>
      </c>
      <c r="AT52" s="37">
        <v>18.393720891586682</v>
      </c>
      <c r="AU52" s="37">
        <v>5.0053327745394514</v>
      </c>
      <c r="AV52" s="38">
        <v>0.65402883423788183</v>
      </c>
      <c r="AW52" s="39">
        <v>550908</v>
      </c>
      <c r="AX52" s="1"/>
      <c r="AY52" s="41">
        <v>42979</v>
      </c>
      <c r="AZ52" s="36">
        <v>62.692183317284183</v>
      </c>
      <c r="BA52" s="37">
        <v>3.191226856797762</v>
      </c>
      <c r="BB52" s="37">
        <v>2.2299988877799208</v>
      </c>
      <c r="BC52" s="37">
        <v>4.8505786959122004</v>
      </c>
      <c r="BD52" s="37">
        <v>26.108010384623263</v>
      </c>
      <c r="BE52" s="37">
        <v>5.4212257445776828</v>
      </c>
      <c r="BF52" s="38">
        <v>0.69879046142699308</v>
      </c>
      <c r="BG52" s="39">
        <v>1028340</v>
      </c>
      <c r="BH52" s="1"/>
    </row>
    <row r="53" spans="1:60" ht="21" x14ac:dyDescent="0.35">
      <c r="A53" s="35">
        <v>43009</v>
      </c>
      <c r="B53" s="36">
        <v>63.1</v>
      </c>
      <c r="C53" s="37">
        <v>2.8</v>
      </c>
      <c r="D53" s="37">
        <v>2</v>
      </c>
      <c r="E53" s="37">
        <v>7</v>
      </c>
      <c r="F53" s="37">
        <v>17</v>
      </c>
      <c r="G53" s="37">
        <v>4.8</v>
      </c>
      <c r="H53" s="38">
        <v>0.7142857142857143</v>
      </c>
      <c r="I53" s="39">
        <v>6620</v>
      </c>
      <c r="J53" s="11"/>
      <c r="K53" s="35">
        <v>43009</v>
      </c>
      <c r="L53" s="36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8" t="s">
        <v>15</v>
      </c>
      <c r="S53" s="39">
        <v>0</v>
      </c>
      <c r="T53" s="1"/>
      <c r="U53" s="35">
        <v>43009</v>
      </c>
      <c r="V53" s="36">
        <v>63.611138948409433</v>
      </c>
      <c r="W53" s="37">
        <v>1.5924295368386354</v>
      </c>
      <c r="X53" s="37">
        <v>3.0786385363441573</v>
      </c>
      <c r="Y53" s="37">
        <v>9.00459864842591</v>
      </c>
      <c r="Z53" s="37">
        <v>10.011941651557608</v>
      </c>
      <c r="AA53" s="37">
        <v>4.6710680731827932</v>
      </c>
      <c r="AB53" s="38">
        <v>1.93329655417973</v>
      </c>
      <c r="AC53" s="39">
        <v>6067</v>
      </c>
      <c r="AD53" s="11"/>
      <c r="AE53" s="35">
        <v>43009</v>
      </c>
      <c r="AF53" s="36">
        <v>61.755611687860906</v>
      </c>
      <c r="AG53" s="37">
        <v>2.8494970180808434</v>
      </c>
      <c r="AH53" s="37">
        <v>3.8868801868038241</v>
      </c>
      <c r="AI53" s="37">
        <v>5.294553658767474</v>
      </c>
      <c r="AJ53" s="37">
        <v>32.315576977690824</v>
      </c>
      <c r="AK53" s="37">
        <v>6.7363772048846675</v>
      </c>
      <c r="AL53" s="38">
        <v>1.3640583450835353</v>
      </c>
      <c r="AM53" s="39">
        <v>31691</v>
      </c>
      <c r="AN53" s="1"/>
      <c r="AO53" s="41">
        <v>43009</v>
      </c>
      <c r="AP53" s="36">
        <v>62.763815110663522</v>
      </c>
      <c r="AQ53" s="37">
        <v>2.880596003753634</v>
      </c>
      <c r="AR53" s="37">
        <v>2.1220750497814196</v>
      </c>
      <c r="AS53" s="37">
        <v>10.397251264562495</v>
      </c>
      <c r="AT53" s="37">
        <v>19.346416309995192</v>
      </c>
      <c r="AU53" s="37">
        <v>5.0026710535350531</v>
      </c>
      <c r="AV53" s="38">
        <v>0.73667916188739957</v>
      </c>
      <c r="AW53" s="39">
        <v>450150</v>
      </c>
      <c r="AX53" s="1"/>
      <c r="AY53" s="41">
        <v>43009</v>
      </c>
      <c r="AZ53" s="36">
        <v>62.627067329708602</v>
      </c>
      <c r="BA53" s="37">
        <v>3.1776968227777256</v>
      </c>
      <c r="BB53" s="37">
        <v>2.4062200613492473</v>
      </c>
      <c r="BC53" s="37">
        <v>4.3489506843639374</v>
      </c>
      <c r="BD53" s="37">
        <v>27.409003492691156</v>
      </c>
      <c r="BE53" s="37">
        <v>5.5839168841269728</v>
      </c>
      <c r="BF53" s="38">
        <v>0.75722140768794111</v>
      </c>
      <c r="BG53" s="39">
        <v>1122798</v>
      </c>
      <c r="BH53" s="1"/>
    </row>
    <row r="54" spans="1:60" ht="21" x14ac:dyDescent="0.35">
      <c r="A54" s="35">
        <v>43040</v>
      </c>
      <c r="B54" s="36">
        <v>63.21869271409264</v>
      </c>
      <c r="C54" s="37">
        <v>1.8802242290207642</v>
      </c>
      <c r="D54" s="37">
        <v>2.3510541835606342</v>
      </c>
      <c r="E54" s="37">
        <v>6.5333701928983903</v>
      </c>
      <c r="F54" s="37">
        <v>12.997105295490847</v>
      </c>
      <c r="G54" s="37">
        <v>4.231278412581398</v>
      </c>
      <c r="H54" s="38">
        <v>1.2504115984001982</v>
      </c>
      <c r="I54" s="39">
        <v>32556</v>
      </c>
      <c r="J54" s="11"/>
      <c r="K54" s="35">
        <v>43040</v>
      </c>
      <c r="L54" s="36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8" t="s">
        <v>15</v>
      </c>
      <c r="S54" s="39">
        <v>0</v>
      </c>
      <c r="T54" s="1"/>
      <c r="U54" s="35">
        <v>43040</v>
      </c>
      <c r="V54" s="36">
        <v>63.670800798983109</v>
      </c>
      <c r="W54" s="37">
        <v>2.0237788269475216</v>
      </c>
      <c r="X54" s="37">
        <v>1.8074051207554025</v>
      </c>
      <c r="Y54" s="37">
        <v>10.709106591610677</v>
      </c>
      <c r="Z54" s="37">
        <v>9.5193662611222063</v>
      </c>
      <c r="AA54" s="37">
        <v>3.8311839477029244</v>
      </c>
      <c r="AB54" s="38">
        <v>0.89308431172863045</v>
      </c>
      <c r="AC54" s="39">
        <v>11014</v>
      </c>
      <c r="AD54" s="11"/>
      <c r="AE54" s="35">
        <v>43040</v>
      </c>
      <c r="AF54" s="36">
        <v>63.510446467749013</v>
      </c>
      <c r="AG54" s="37">
        <v>2.117626974550241</v>
      </c>
      <c r="AH54" s="37">
        <v>1.9943788394032471</v>
      </c>
      <c r="AI54" s="37">
        <v>4.4130572619569985</v>
      </c>
      <c r="AJ54" s="37">
        <v>29.891480089951731</v>
      </c>
      <c r="AK54" s="37">
        <v>4.1120058139534876</v>
      </c>
      <c r="AL54" s="38">
        <v>0.94179893974330853</v>
      </c>
      <c r="AM54" s="39">
        <v>36464</v>
      </c>
      <c r="AN54" s="1"/>
      <c r="AO54" s="41">
        <v>43040</v>
      </c>
      <c r="AP54" s="36">
        <v>62.865721369495567</v>
      </c>
      <c r="AQ54" s="37">
        <v>2.7586615378883836</v>
      </c>
      <c r="AR54" s="37">
        <v>2.198663419268311</v>
      </c>
      <c r="AS54" s="37">
        <v>9.3402318567915952</v>
      </c>
      <c r="AT54" s="37">
        <v>18.103992064674763</v>
      </c>
      <c r="AU54" s="37">
        <v>4.9573249571566951</v>
      </c>
      <c r="AV54" s="38">
        <v>0.79700368786497711</v>
      </c>
      <c r="AW54" s="39">
        <v>553956</v>
      </c>
      <c r="AX54" s="1"/>
      <c r="AY54" s="41">
        <v>43040</v>
      </c>
      <c r="AZ54" s="36">
        <v>62.619957054838494</v>
      </c>
      <c r="BA54" s="37">
        <v>3.0094014101019431</v>
      </c>
      <c r="BB54" s="37">
        <v>2.361879134892177</v>
      </c>
      <c r="BC54" s="37">
        <v>3.268179294696516</v>
      </c>
      <c r="BD54" s="37">
        <v>26.259895135166335</v>
      </c>
      <c r="BE54" s="37">
        <v>5.3712805449941197</v>
      </c>
      <c r="BF54" s="38">
        <v>0.78483353100182429</v>
      </c>
      <c r="BG54" s="39">
        <v>1115456</v>
      </c>
      <c r="BH54" s="1"/>
    </row>
    <row r="55" spans="1:60" ht="21" x14ac:dyDescent="0.35">
      <c r="A55" s="35">
        <v>43070</v>
      </c>
      <c r="B55" s="36">
        <v>63.38000000000001</v>
      </c>
      <c r="C55" s="37">
        <v>2.17</v>
      </c>
      <c r="D55" s="37">
        <v>2.1800000000000002</v>
      </c>
      <c r="E55" s="37">
        <v>6.4</v>
      </c>
      <c r="F55" s="37">
        <v>18.399999999999999</v>
      </c>
      <c r="G55" s="37">
        <v>4.3499999999999996</v>
      </c>
      <c r="H55" s="38">
        <v>1.0046082949308757</v>
      </c>
      <c r="I55" s="39">
        <v>27438</v>
      </c>
      <c r="J55" s="11"/>
      <c r="K55" s="35">
        <v>43070</v>
      </c>
      <c r="L55" s="36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8" t="s">
        <v>15</v>
      </c>
      <c r="S55" s="39">
        <v>0</v>
      </c>
      <c r="T55" s="1"/>
      <c r="U55" s="35">
        <v>43070</v>
      </c>
      <c r="V55" s="36">
        <v>64.505748102638236</v>
      </c>
      <c r="W55" s="37">
        <v>1.7330339718106254</v>
      </c>
      <c r="X55" s="37">
        <v>1.6030357788218288</v>
      </c>
      <c r="Y55" s="37">
        <v>10.274582580411998</v>
      </c>
      <c r="Z55" s="37">
        <v>12.916364293458621</v>
      </c>
      <c r="AA55" s="37">
        <v>3.3360697506324541</v>
      </c>
      <c r="AB55" s="38">
        <v>0.92498808730622972</v>
      </c>
      <c r="AC55" s="39">
        <v>11068</v>
      </c>
      <c r="AD55" s="11"/>
      <c r="AE55" s="35">
        <v>43070</v>
      </c>
      <c r="AF55" s="36">
        <v>64.143975964793498</v>
      </c>
      <c r="AG55" s="37">
        <v>1.9113530805687204</v>
      </c>
      <c r="AH55" s="37">
        <v>1.8861445497630334</v>
      </c>
      <c r="AI55" s="37">
        <v>4.6031509817197023</v>
      </c>
      <c r="AJ55" s="37">
        <v>30.512048070413002</v>
      </c>
      <c r="AK55" s="37">
        <v>3.7974976303317538</v>
      </c>
      <c r="AL55" s="38">
        <v>0.98681115955918186</v>
      </c>
      <c r="AM55" s="39">
        <v>29540</v>
      </c>
      <c r="AN55" s="1"/>
      <c r="AO55" s="41">
        <v>43070</v>
      </c>
      <c r="AP55" s="36">
        <v>63.06894323542457</v>
      </c>
      <c r="AQ55" s="37">
        <v>2.5400391108301803</v>
      </c>
      <c r="AR55" s="37">
        <v>2.119880297156115</v>
      </c>
      <c r="AS55" s="37">
        <v>10.393848376397747</v>
      </c>
      <c r="AT55" s="37">
        <v>16.558671003934425</v>
      </c>
      <c r="AU55" s="37">
        <v>4.6599194079862958</v>
      </c>
      <c r="AV55" s="38">
        <v>0.83458569126648541</v>
      </c>
      <c r="AW55" s="39">
        <v>590830</v>
      </c>
      <c r="AX55" s="1"/>
      <c r="AY55" s="41">
        <v>43070</v>
      </c>
      <c r="AZ55" s="36">
        <v>62.711782158222718</v>
      </c>
      <c r="BA55" s="37">
        <v>2.9699839489597921</v>
      </c>
      <c r="BB55" s="37">
        <v>2.3911110114821077</v>
      </c>
      <c r="BC55" s="37">
        <v>3.4659684827687598</v>
      </c>
      <c r="BD55" s="37">
        <v>27.706138702959628</v>
      </c>
      <c r="BE55" s="37">
        <v>5.3610949604418998</v>
      </c>
      <c r="BF55" s="38">
        <v>0.80509223368684235</v>
      </c>
      <c r="BG55" s="39">
        <v>1240302</v>
      </c>
      <c r="BH55" s="1"/>
    </row>
    <row r="56" spans="1:60" ht="21" x14ac:dyDescent="0.35">
      <c r="A56" s="35">
        <v>43101</v>
      </c>
      <c r="B56" s="36">
        <v>62.18</v>
      </c>
      <c r="C56" s="37">
        <v>3.23</v>
      </c>
      <c r="D56" s="37">
        <v>3.34</v>
      </c>
      <c r="E56" s="37">
        <v>7.5</v>
      </c>
      <c r="F56" s="37">
        <v>17.25</v>
      </c>
      <c r="G56" s="37">
        <v>6.57</v>
      </c>
      <c r="H56" s="38">
        <v>1.0340557275541795</v>
      </c>
      <c r="I56" s="39">
        <v>7522</v>
      </c>
      <c r="J56" s="11"/>
      <c r="K56" s="35">
        <v>43101</v>
      </c>
      <c r="L56" s="36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8" t="s">
        <v>15</v>
      </c>
      <c r="S56" s="39">
        <v>0</v>
      </c>
      <c r="T56" s="1"/>
      <c r="U56" s="35">
        <v>43101</v>
      </c>
      <c r="V56" s="36">
        <v>64.98</v>
      </c>
      <c r="W56" s="37">
        <v>1.48</v>
      </c>
      <c r="X56" s="37">
        <v>1.43</v>
      </c>
      <c r="Y56" s="37">
        <v>10.029999999999999</v>
      </c>
      <c r="Z56" s="37">
        <v>12.949999999999998</v>
      </c>
      <c r="AA56" s="37">
        <v>2.91</v>
      </c>
      <c r="AB56" s="38">
        <v>0.96621621621621623</v>
      </c>
      <c r="AC56" s="39">
        <v>25266</v>
      </c>
      <c r="AD56" s="11"/>
      <c r="AE56" s="35">
        <v>43101</v>
      </c>
      <c r="AF56" s="36">
        <v>64.27</v>
      </c>
      <c r="AG56" s="37">
        <v>2.0299999999999998</v>
      </c>
      <c r="AH56" s="37">
        <v>1.85</v>
      </c>
      <c r="AI56" s="37">
        <v>4.03</v>
      </c>
      <c r="AJ56" s="37">
        <v>30.66</v>
      </c>
      <c r="AK56" s="37">
        <v>3.88</v>
      </c>
      <c r="AL56" s="38">
        <v>0.91133004926108385</v>
      </c>
      <c r="AM56" s="39">
        <v>30989</v>
      </c>
      <c r="AN56" s="1"/>
      <c r="AO56" s="41">
        <v>43101</v>
      </c>
      <c r="AP56" s="36">
        <v>62.98186254399576</v>
      </c>
      <c r="AQ56" s="37">
        <v>2.6103889414525221</v>
      </c>
      <c r="AR56" s="37">
        <v>2.1709178178102411</v>
      </c>
      <c r="AS56" s="37">
        <v>12.106086893993869</v>
      </c>
      <c r="AT56" s="37">
        <v>14.774964879082619</v>
      </c>
      <c r="AU56" s="37">
        <v>4.7813067592627636</v>
      </c>
      <c r="AV56" s="38">
        <v>0.83164534730301831</v>
      </c>
      <c r="AW56" s="39">
        <v>555226</v>
      </c>
      <c r="AX56" s="1"/>
      <c r="AY56" s="41">
        <v>43101</v>
      </c>
      <c r="AZ56" s="36">
        <v>62.641404842425047</v>
      </c>
      <c r="BA56" s="37">
        <v>2.9800107659367834</v>
      </c>
      <c r="BB56" s="37">
        <v>2.4306062535749651</v>
      </c>
      <c r="BC56" s="37">
        <v>3.4644812477426954</v>
      </c>
      <c r="BD56" s="37">
        <v>27.629219089405666</v>
      </c>
      <c r="BE56" s="37">
        <v>5.4106170195117489</v>
      </c>
      <c r="BF56" s="38">
        <v>0.81563673573202344</v>
      </c>
      <c r="BG56" s="39">
        <v>1169118</v>
      </c>
      <c r="BH56" s="1"/>
    </row>
    <row r="57" spans="1:60" ht="21" x14ac:dyDescent="0.35">
      <c r="A57" s="35">
        <v>43132</v>
      </c>
      <c r="B57" s="36">
        <v>63.473605755395681</v>
      </c>
      <c r="C57" s="37">
        <v>2.2700115107913672</v>
      </c>
      <c r="D57" s="37">
        <v>1.9568143884892086</v>
      </c>
      <c r="E57" s="37">
        <v>9.3777122302158276</v>
      </c>
      <c r="F57" s="37">
        <v>14.737107913669066</v>
      </c>
      <c r="G57" s="37">
        <v>4.2268258992805761</v>
      </c>
      <c r="H57" s="38">
        <v>0.86202839905733675</v>
      </c>
      <c r="I57" s="39">
        <v>44971</v>
      </c>
      <c r="J57" s="11"/>
      <c r="K57" s="35">
        <v>43132</v>
      </c>
      <c r="L57" s="36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8" t="s">
        <v>15</v>
      </c>
      <c r="S57" s="39">
        <v>0</v>
      </c>
      <c r="T57" s="1"/>
      <c r="U57" s="35">
        <v>43132</v>
      </c>
      <c r="V57" s="36">
        <v>64.03324526887765</v>
      </c>
      <c r="W57" s="37">
        <v>1.3511307850852539</v>
      </c>
      <c r="X57" s="37">
        <v>2.2725669851976766</v>
      </c>
      <c r="Y57" s="37">
        <v>17.947618512272811</v>
      </c>
      <c r="Z57" s="37">
        <v>8.2961963649990622</v>
      </c>
      <c r="AA57" s="37">
        <v>3.6236977702829307</v>
      </c>
      <c r="AB57" s="38">
        <v>1.6819740992388696</v>
      </c>
      <c r="AC57" s="39">
        <v>32022</v>
      </c>
      <c r="AD57" s="11"/>
      <c r="AE57" s="35">
        <v>43132</v>
      </c>
      <c r="AF57" s="36">
        <v>64.209999999999994</v>
      </c>
      <c r="AG57" s="37">
        <v>1.9100000000000001</v>
      </c>
      <c r="AH57" s="37">
        <v>2.2000000000000002</v>
      </c>
      <c r="AI57" s="37">
        <v>4.24</v>
      </c>
      <c r="AJ57" s="37">
        <v>29.88</v>
      </c>
      <c r="AK57" s="37">
        <v>4.1100000000000003</v>
      </c>
      <c r="AL57" s="38">
        <v>1.1518324607329844</v>
      </c>
      <c r="AM57" s="39">
        <v>25825</v>
      </c>
      <c r="AN57" s="1"/>
      <c r="AO57" s="41">
        <v>43132</v>
      </c>
      <c r="AP57" s="36">
        <v>62.984066208619616</v>
      </c>
      <c r="AQ57" s="37">
        <v>2.4929567709697569</v>
      </c>
      <c r="AR57" s="37">
        <v>2.2520863472426504</v>
      </c>
      <c r="AS57" s="37">
        <v>15.3243231884642</v>
      </c>
      <c r="AT57" s="37">
        <v>13.901963054005227</v>
      </c>
      <c r="AU57" s="37">
        <v>4.7450431182124078</v>
      </c>
      <c r="AV57" s="38">
        <v>0.90337962273071903</v>
      </c>
      <c r="AW57" s="39">
        <v>598843</v>
      </c>
      <c r="AX57" s="1"/>
      <c r="AY57" s="41">
        <v>43132</v>
      </c>
      <c r="AZ57" s="36">
        <v>62.470630747864348</v>
      </c>
      <c r="BA57" s="37">
        <v>3.1051106340660204</v>
      </c>
      <c r="BB57" s="37">
        <v>2.6227728822948948</v>
      </c>
      <c r="BC57" s="37">
        <v>4.1654420938432333</v>
      </c>
      <c r="BD57" s="37">
        <v>31.197705836300443</v>
      </c>
      <c r="BE57" s="37">
        <v>5.7278835163609152</v>
      </c>
      <c r="BF57" s="38">
        <v>0.8446632636919853</v>
      </c>
      <c r="BG57" s="39">
        <v>1047242</v>
      </c>
      <c r="BH57" s="1"/>
    </row>
    <row r="58" spans="1:60" ht="21.5" thickBot="1" x14ac:dyDescent="0.4">
      <c r="A58" s="35">
        <v>43160</v>
      </c>
      <c r="B58" s="42">
        <v>63.569929700030713</v>
      </c>
      <c r="C58" s="43">
        <v>1.9200890693785617</v>
      </c>
      <c r="D58" s="43">
        <v>2.8292980240930965</v>
      </c>
      <c r="E58" s="37">
        <v>12.014890966795209</v>
      </c>
      <c r="F58" s="37">
        <v>12.882802102173839</v>
      </c>
      <c r="G58" s="37">
        <v>4.7493870934716584</v>
      </c>
      <c r="H58" s="38">
        <v>1.4735243636425683</v>
      </c>
      <c r="I58" s="39">
        <v>58606</v>
      </c>
      <c r="J58" s="11"/>
      <c r="K58" s="35">
        <v>43160</v>
      </c>
      <c r="L58" s="42">
        <v>62.64</v>
      </c>
      <c r="M58" s="43">
        <v>2.64</v>
      </c>
      <c r="N58" s="43">
        <v>3.03</v>
      </c>
      <c r="O58" s="37">
        <v>4.5999999999999996</v>
      </c>
      <c r="P58" s="37">
        <v>29.8</v>
      </c>
      <c r="Q58" s="37">
        <v>5.67</v>
      </c>
      <c r="R58" s="38">
        <v>1.1477272727272727</v>
      </c>
      <c r="S58" s="39">
        <v>7186</v>
      </c>
      <c r="T58" s="1"/>
      <c r="U58" s="35">
        <v>43160</v>
      </c>
      <c r="V58" s="42">
        <v>64.376083336177174</v>
      </c>
      <c r="W58" s="43">
        <v>1.7397013957615262</v>
      </c>
      <c r="X58" s="43">
        <v>1.6536658362624987</v>
      </c>
      <c r="Y58" s="37">
        <v>18.704205030201688</v>
      </c>
      <c r="Z58" s="37">
        <v>10.666985632870354</v>
      </c>
      <c r="AA58" s="37">
        <v>3.3933672320240249</v>
      </c>
      <c r="AB58" s="38">
        <v>0.95054578923219935</v>
      </c>
      <c r="AC58" s="39">
        <v>29303</v>
      </c>
      <c r="AD58" s="11"/>
      <c r="AE58" s="35">
        <v>43160</v>
      </c>
      <c r="AF58" s="42">
        <v>63.117165196972351</v>
      </c>
      <c r="AG58" s="43">
        <v>2.4181379430941021</v>
      </c>
      <c r="AH58" s="43">
        <v>2.8700007494192001</v>
      </c>
      <c r="AI58" s="37">
        <v>4.4563563238490165</v>
      </c>
      <c r="AJ58" s="37">
        <v>35.514053358647047</v>
      </c>
      <c r="AK58" s="37">
        <v>5.2881386925133018</v>
      </c>
      <c r="AL58" s="38">
        <v>1.1868639494349615</v>
      </c>
      <c r="AM58" s="39">
        <v>40031</v>
      </c>
      <c r="AN58" s="1"/>
      <c r="AO58" s="44">
        <v>43160</v>
      </c>
      <c r="AP58" s="42">
        <v>63.304337703117639</v>
      </c>
      <c r="AQ58" s="43">
        <v>2.1327237600253683</v>
      </c>
      <c r="AR58" s="43">
        <v>2.1626090473870234</v>
      </c>
      <c r="AS58" s="43">
        <v>17.738894993696686</v>
      </c>
      <c r="AT58" s="43">
        <v>13.344865325568264</v>
      </c>
      <c r="AU58" s="37">
        <v>4.2953328074123913</v>
      </c>
      <c r="AV58" s="38">
        <v>1.0140127324137373</v>
      </c>
      <c r="AW58" s="39">
        <v>678883</v>
      </c>
      <c r="AX58" s="1"/>
      <c r="AY58" s="44">
        <v>43160</v>
      </c>
      <c r="AZ58" s="42">
        <v>62.542731443581033</v>
      </c>
      <c r="BA58" s="43">
        <v>2.9294420225456932</v>
      </c>
      <c r="BB58" s="43">
        <v>2.6475472824778374</v>
      </c>
      <c r="BC58" s="43">
        <v>5.0266452270986095</v>
      </c>
      <c r="BD58" s="43">
        <v>29.40288606763708</v>
      </c>
      <c r="BE58" s="37">
        <v>5.5769893050235311</v>
      </c>
      <c r="BF58" s="38">
        <v>0.90377186580300084</v>
      </c>
      <c r="BG58" s="39">
        <v>1145425</v>
      </c>
      <c r="BH58" s="1"/>
    </row>
    <row r="59" spans="1:60" s="101" customFormat="1" ht="27" customHeight="1" thickBot="1" x14ac:dyDescent="0.4">
      <c r="A59" s="117" t="s">
        <v>14</v>
      </c>
      <c r="B59" s="118">
        <v>63.392383745544592</v>
      </c>
      <c r="C59" s="118">
        <v>2.1605370138670441</v>
      </c>
      <c r="D59" s="118">
        <v>2.1435757247499412</v>
      </c>
      <c r="E59" s="141">
        <v>9.4871404750698325</v>
      </c>
      <c r="F59" s="141">
        <v>15.169824621985283</v>
      </c>
      <c r="G59" s="119">
        <v>4.3041127386169853</v>
      </c>
      <c r="H59" s="119">
        <v>0.99214950310582983</v>
      </c>
      <c r="I59" s="120"/>
      <c r="K59" s="117" t="s">
        <v>14</v>
      </c>
      <c r="L59" s="118">
        <v>62.64</v>
      </c>
      <c r="M59" s="118">
        <v>2.64</v>
      </c>
      <c r="N59" s="118">
        <v>3.03</v>
      </c>
      <c r="O59" s="141">
        <v>4.5999999999999996</v>
      </c>
      <c r="P59" s="141">
        <v>29.8</v>
      </c>
      <c r="Q59" s="119">
        <v>5.67</v>
      </c>
      <c r="R59" s="119">
        <v>1.1477272727272727</v>
      </c>
      <c r="S59" s="120"/>
      <c r="U59" s="117" t="s">
        <v>14</v>
      </c>
      <c r="V59" s="118">
        <v>63.948907779011627</v>
      </c>
      <c r="W59" s="118">
        <v>1.8102243875481594</v>
      </c>
      <c r="X59" s="118">
        <v>2.0438720928413909</v>
      </c>
      <c r="Y59" s="141">
        <v>14.24524651870852</v>
      </c>
      <c r="Z59" s="141">
        <v>11.848626095479403</v>
      </c>
      <c r="AA59" s="119">
        <v>3.8540964803895505</v>
      </c>
      <c r="AB59" s="119">
        <v>1.1290711289166164</v>
      </c>
      <c r="AC59" s="120"/>
      <c r="AE59" s="117" t="s">
        <v>14</v>
      </c>
      <c r="AF59" s="123">
        <v>63.078127497415103</v>
      </c>
      <c r="AG59" s="119">
        <v>2.3151401713029225</v>
      </c>
      <c r="AH59" s="119">
        <v>2.5940635455280185</v>
      </c>
      <c r="AI59" s="141">
        <v>4.5486968967712516</v>
      </c>
      <c r="AJ59" s="141">
        <v>31.83248899444191</v>
      </c>
      <c r="AK59" s="119">
        <v>4.909203716830941</v>
      </c>
      <c r="AL59" s="119">
        <v>1.1204779640051439</v>
      </c>
      <c r="AM59" s="124"/>
      <c r="AO59" s="121" t="s">
        <v>25</v>
      </c>
      <c r="AP59" s="118">
        <v>62.917048256291245</v>
      </c>
      <c r="AQ59" s="118">
        <v>2.6637235657804763</v>
      </c>
      <c r="AR59" s="118">
        <v>2.1577164911231677</v>
      </c>
      <c r="AS59" s="118">
        <v>14.035352725994628</v>
      </c>
      <c r="AT59" s="118">
        <v>16.912053556261533</v>
      </c>
      <c r="AU59" s="119">
        <v>4.8214400569036435</v>
      </c>
      <c r="AV59" s="119">
        <v>0.81003769266536196</v>
      </c>
      <c r="AW59" s="124">
        <v>0</v>
      </c>
      <c r="AY59" s="121" t="s">
        <v>25</v>
      </c>
      <c r="AZ59" s="118">
        <v>62.569711935478331</v>
      </c>
      <c r="BA59" s="118">
        <v>3.0486201733282536</v>
      </c>
      <c r="BB59" s="118">
        <v>2.5438174195024703</v>
      </c>
      <c r="BC59" s="118">
        <v>4.083616464145047</v>
      </c>
      <c r="BD59" s="118">
        <v>29.154038036605691</v>
      </c>
      <c r="BE59" s="119">
        <v>5.5924375928307235</v>
      </c>
      <c r="BF59" s="119">
        <v>0.83441598981657406</v>
      </c>
      <c r="BG59" s="124"/>
    </row>
    <row r="60" spans="1:6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21" x14ac:dyDescent="0.35">
      <c r="A61" s="47"/>
      <c r="B61" s="36"/>
      <c r="C61" s="36"/>
      <c r="D61" s="36"/>
      <c r="E61" s="36"/>
      <c r="F61" s="36"/>
      <c r="G61" s="37"/>
      <c r="H61" s="38"/>
      <c r="I61" s="39"/>
      <c r="J61" s="23"/>
      <c r="K61" s="47"/>
      <c r="L61" s="36"/>
      <c r="M61" s="36"/>
      <c r="N61" s="36"/>
      <c r="O61" s="36"/>
      <c r="P61" s="36"/>
      <c r="Q61" s="37"/>
      <c r="R61" s="38"/>
      <c r="S61" s="39"/>
      <c r="T61" s="48"/>
      <c r="U61" s="48"/>
      <c r="V61" s="36"/>
      <c r="W61" s="36"/>
      <c r="X61" s="36"/>
      <c r="Y61" s="36"/>
      <c r="Z61" s="36"/>
      <c r="AA61" s="37"/>
      <c r="AB61" s="38"/>
      <c r="AC61" s="39"/>
      <c r="AD61" s="48"/>
      <c r="AE61" s="48"/>
      <c r="AF61" s="36"/>
      <c r="AG61" s="36"/>
      <c r="AH61" s="36"/>
      <c r="AI61" s="36"/>
      <c r="AJ61" s="36"/>
      <c r="AK61" s="37"/>
      <c r="AL61" s="38"/>
      <c r="AM61" s="48"/>
      <c r="AN61" s="23"/>
      <c r="AO61" s="23"/>
      <c r="AP61" s="36"/>
      <c r="AQ61" s="36"/>
      <c r="AR61" s="36"/>
      <c r="AS61" s="36"/>
      <c r="AT61" s="36"/>
      <c r="AU61" s="37"/>
      <c r="AV61" s="38"/>
      <c r="AW61" s="23"/>
      <c r="AX61" s="23"/>
      <c r="AY61" s="23"/>
      <c r="AZ61" s="36"/>
      <c r="BA61" s="36"/>
      <c r="BB61" s="36"/>
      <c r="BC61" s="36"/>
      <c r="BD61" s="36"/>
      <c r="BE61" s="37"/>
      <c r="BF61" s="38"/>
      <c r="BG61" s="1"/>
      <c r="BH61" s="1"/>
    </row>
    <row r="62" spans="1:60" ht="23.5" x14ac:dyDescent="0.35">
      <c r="A62" s="809"/>
      <c r="B62" s="809"/>
      <c r="C62" s="809"/>
      <c r="D62" s="809"/>
      <c r="E62" s="809"/>
      <c r="F62" s="809"/>
      <c r="G62" s="59"/>
      <c r="H62" s="54"/>
      <c r="I62" s="54"/>
      <c r="J62" s="67"/>
      <c r="K62" s="809"/>
      <c r="L62" s="809"/>
      <c r="M62" s="809"/>
      <c r="N62" s="809"/>
      <c r="O62" s="809"/>
      <c r="P62" s="809"/>
      <c r="Q62" s="54"/>
      <c r="R62" s="54"/>
      <c r="S62" s="54"/>
      <c r="T62" s="59"/>
      <c r="U62" s="53"/>
      <c r="V62" s="54"/>
      <c r="W62" s="54"/>
      <c r="X62" s="54"/>
      <c r="Y62" s="54"/>
      <c r="Z62" s="54"/>
      <c r="AA62" s="54"/>
      <c r="AB62" s="59"/>
      <c r="AC62" s="1"/>
      <c r="AD62" s="59"/>
      <c r="AE62" s="59"/>
      <c r="AF62" s="59"/>
      <c r="AG62" s="59"/>
      <c r="AH62" s="59"/>
      <c r="AI62" s="68"/>
      <c r="AJ62" s="48"/>
      <c r="AK62" s="59"/>
      <c r="AL62" s="59"/>
      <c r="AM62" s="59"/>
      <c r="AN62" s="1"/>
      <c r="AO62" s="1"/>
      <c r="AP62" s="23"/>
      <c r="AQ62" s="23"/>
      <c r="AR62" s="23"/>
      <c r="AS62" s="23"/>
      <c r="AT62" s="23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21" x14ac:dyDescent="0.35">
      <c r="A63" s="67"/>
      <c r="B63" s="69"/>
      <c r="C63" s="69"/>
      <c r="D63" s="67"/>
      <c r="E63" s="68"/>
      <c r="F63" s="48"/>
      <c r="G63" s="59"/>
      <c r="H63" s="70"/>
      <c r="I63" s="70"/>
      <c r="J63" s="59"/>
      <c r="K63" s="67"/>
      <c r="L63" s="69"/>
      <c r="M63" s="69"/>
      <c r="N63" s="67"/>
      <c r="O63" s="68"/>
      <c r="P63" s="48"/>
      <c r="Q63" s="70"/>
      <c r="R63" s="70"/>
      <c r="S63" s="70"/>
      <c r="T63" s="59"/>
      <c r="U63" s="67"/>
      <c r="V63" s="69"/>
      <c r="W63" s="69"/>
      <c r="X63" s="67"/>
      <c r="Y63" s="68"/>
      <c r="Z63" s="48"/>
      <c r="AA63" s="70"/>
      <c r="AB63" s="59"/>
      <c r="AC63" s="1"/>
      <c r="AD63" s="59"/>
      <c r="AE63" s="67"/>
      <c r="AF63" s="69"/>
      <c r="AG63" s="69"/>
      <c r="AH63" s="70"/>
      <c r="AI63" s="48"/>
      <c r="AJ63" s="48"/>
      <c r="AK63" s="59"/>
      <c r="AL63" s="59"/>
      <c r="AM63" s="59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21" x14ac:dyDescent="0.35">
      <c r="A64" s="48"/>
      <c r="B64" s="48"/>
      <c r="C64" s="48"/>
      <c r="D64" s="48"/>
      <c r="E64" s="48"/>
      <c r="F64" s="48"/>
      <c r="G64" s="59"/>
      <c r="H64" s="48"/>
      <c r="I64" s="48"/>
      <c r="J64" s="59"/>
      <c r="K64" s="807"/>
      <c r="L64" s="807"/>
      <c r="M64" s="807"/>
      <c r="N64" s="807"/>
      <c r="O64" s="807"/>
      <c r="P64" s="807"/>
      <c r="Q64" s="48"/>
      <c r="R64" s="48"/>
      <c r="S64" s="48"/>
      <c r="T64" s="59"/>
      <c r="U64" s="48"/>
      <c r="V64" s="48"/>
      <c r="W64" s="48"/>
      <c r="X64" s="48"/>
      <c r="Y64" s="48"/>
      <c r="Z64" s="48"/>
      <c r="AA64" s="70"/>
      <c r="AB64" s="59"/>
      <c r="AC64" s="1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21" x14ac:dyDescent="0.35">
      <c r="A65" s="350" t="s">
        <v>33</v>
      </c>
      <c r="B65" s="256"/>
      <c r="C65" s="256"/>
      <c r="D65" s="256"/>
      <c r="E65" s="256"/>
      <c r="F65" s="256"/>
      <c r="G65" s="390"/>
      <c r="H65" s="390"/>
      <c r="I65" s="390"/>
      <c r="J65" s="415"/>
      <c r="K65" s="350" t="s">
        <v>43</v>
      </c>
      <c r="L65" s="256"/>
      <c r="M65" s="256"/>
      <c r="N65" s="256"/>
      <c r="O65" s="256"/>
      <c r="P65" s="256"/>
      <c r="Q65" s="390"/>
      <c r="R65" s="59"/>
      <c r="S65" s="59"/>
      <c r="T65" s="59"/>
      <c r="U65" s="54"/>
      <c r="V65" s="54"/>
      <c r="W65" s="54"/>
      <c r="X65" s="54"/>
      <c r="Y65" s="54"/>
      <c r="Z65" s="54"/>
      <c r="AA65" s="70"/>
      <c r="AB65" s="54"/>
      <c r="AC65" s="1"/>
      <c r="AD65" s="59"/>
      <c r="AE65" s="54"/>
      <c r="AF65" s="54"/>
      <c r="AG65" s="54"/>
      <c r="AH65" s="54"/>
      <c r="AI65" s="54"/>
      <c r="AJ65" s="54"/>
      <c r="AK65" s="54"/>
      <c r="AL65" s="59"/>
      <c r="AM65" s="59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21" x14ac:dyDescent="0.35">
      <c r="A66" s="350" t="s">
        <v>44</v>
      </c>
      <c r="B66" s="256" t="s">
        <v>34</v>
      </c>
      <c r="C66" s="256" t="s">
        <v>35</v>
      </c>
      <c r="D66" s="256" t="s">
        <v>31</v>
      </c>
      <c r="E66" s="256" t="s">
        <v>9</v>
      </c>
      <c r="F66" s="256" t="s">
        <v>10</v>
      </c>
      <c r="G66" s="390" t="s">
        <v>42</v>
      </c>
      <c r="H66" s="390"/>
      <c r="I66" s="390"/>
      <c r="J66" s="415"/>
      <c r="K66" s="350" t="s">
        <v>44</v>
      </c>
      <c r="L66" s="256" t="s">
        <v>34</v>
      </c>
      <c r="M66" s="256" t="s">
        <v>35</v>
      </c>
      <c r="N66" s="256" t="s">
        <v>31</v>
      </c>
      <c r="O66" s="256" t="s">
        <v>9</v>
      </c>
      <c r="P66" s="256" t="s">
        <v>10</v>
      </c>
      <c r="Q66" s="390" t="s">
        <v>42</v>
      </c>
      <c r="R66" s="59"/>
      <c r="S66" s="59"/>
      <c r="T66" s="59"/>
      <c r="U66" s="71"/>
      <c r="V66" s="71"/>
      <c r="W66" s="71"/>
      <c r="X66" s="71"/>
      <c r="Y66" s="71"/>
      <c r="Z66" s="71"/>
      <c r="AA66" s="70"/>
      <c r="AB66" s="72"/>
      <c r="AC66" s="1"/>
      <c r="AD66" s="59"/>
      <c r="AE66" s="71"/>
      <c r="AF66" s="73"/>
      <c r="AG66" s="73"/>
      <c r="AH66" s="73"/>
      <c r="AI66" s="73"/>
      <c r="AJ66" s="73"/>
      <c r="AK66" s="72"/>
      <c r="AL66" s="59"/>
      <c r="AM66" s="59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21" x14ac:dyDescent="0.35">
      <c r="A67" s="350" t="s">
        <v>36</v>
      </c>
      <c r="B67" s="256">
        <v>45.56</v>
      </c>
      <c r="C67" s="256">
        <v>2.57</v>
      </c>
      <c r="D67" s="256">
        <v>3.33</v>
      </c>
      <c r="E67" s="256">
        <v>4</v>
      </c>
      <c r="F67" s="256">
        <v>26.14</v>
      </c>
      <c r="G67" s="390">
        <v>331</v>
      </c>
      <c r="H67" s="390"/>
      <c r="I67" s="390"/>
      <c r="J67" s="415"/>
      <c r="K67" s="350" t="s">
        <v>36</v>
      </c>
      <c r="L67" s="256">
        <v>29.75</v>
      </c>
      <c r="M67" s="256">
        <v>18.89</v>
      </c>
      <c r="N67" s="256">
        <v>5.47</v>
      </c>
      <c r="O67" s="256">
        <v>5.92</v>
      </c>
      <c r="P67" s="256">
        <v>9.8800000000000008</v>
      </c>
      <c r="Q67" s="390">
        <v>79</v>
      </c>
      <c r="R67" s="59"/>
      <c r="S67" s="59"/>
      <c r="T67" s="59"/>
      <c r="U67" s="74"/>
      <c r="V67" s="76"/>
      <c r="W67" s="76"/>
      <c r="X67" s="76"/>
      <c r="Y67" s="76"/>
      <c r="Z67" s="76"/>
      <c r="AA67" s="70"/>
      <c r="AB67" s="45"/>
      <c r="AC67" s="1"/>
      <c r="AD67" s="59"/>
      <c r="AE67" s="77"/>
      <c r="AF67" s="78"/>
      <c r="AG67" s="78"/>
      <c r="AH67" s="78"/>
      <c r="AI67" s="78"/>
      <c r="AJ67" s="78"/>
      <c r="AK67" s="45"/>
      <c r="AL67" s="59"/>
      <c r="AM67" s="59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21" x14ac:dyDescent="0.35">
      <c r="A68" s="350" t="s">
        <v>37</v>
      </c>
      <c r="B68" s="256">
        <v>45.7</v>
      </c>
      <c r="C68" s="256">
        <v>2.2799999999999998</v>
      </c>
      <c r="D68" s="256">
        <v>4.53</v>
      </c>
      <c r="E68" s="256">
        <v>31.28</v>
      </c>
      <c r="F68" s="256">
        <v>11.88</v>
      </c>
      <c r="G68" s="390">
        <v>12</v>
      </c>
      <c r="H68" s="390"/>
      <c r="I68" s="390"/>
      <c r="J68" s="415"/>
      <c r="K68" s="350" t="s">
        <v>37</v>
      </c>
      <c r="L68" s="256">
        <v>30.4</v>
      </c>
      <c r="M68" s="256">
        <v>16.2</v>
      </c>
      <c r="N68" s="256">
        <v>4.4000000000000004</v>
      </c>
      <c r="O68" s="256">
        <v>71.8</v>
      </c>
      <c r="P68" s="256">
        <v>10.4</v>
      </c>
      <c r="Q68" s="390">
        <v>4</v>
      </c>
      <c r="R68" s="59"/>
      <c r="S68" s="59"/>
      <c r="T68" s="59"/>
      <c r="U68" s="47"/>
      <c r="V68" s="23"/>
      <c r="W68" s="23"/>
      <c r="X68" s="23"/>
      <c r="Y68" s="23"/>
      <c r="Z68" s="23"/>
      <c r="AA68" s="70"/>
      <c r="AB68" s="79"/>
      <c r="AC68" s="1"/>
      <c r="AD68" s="59"/>
      <c r="AE68" s="47"/>
      <c r="AF68" s="23"/>
      <c r="AG68" s="23"/>
      <c r="AH68" s="23"/>
      <c r="AI68" s="23"/>
      <c r="AJ68" s="23"/>
      <c r="AK68" s="79"/>
      <c r="AL68" s="59"/>
      <c r="AM68" s="59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21" x14ac:dyDescent="0.35">
      <c r="A69" s="350" t="s">
        <v>38</v>
      </c>
      <c r="B69" s="256">
        <v>49.1</v>
      </c>
      <c r="C69" s="256">
        <v>2.77</v>
      </c>
      <c r="D69" s="256">
        <v>3.56</v>
      </c>
      <c r="E69" s="256"/>
      <c r="F69" s="256"/>
      <c r="G69" s="390">
        <v>120</v>
      </c>
      <c r="H69" s="390"/>
      <c r="I69" s="390"/>
      <c r="J69" s="390"/>
      <c r="K69" s="350" t="s">
        <v>38</v>
      </c>
      <c r="L69" s="256"/>
      <c r="M69" s="256"/>
      <c r="N69" s="256"/>
      <c r="O69" s="256"/>
      <c r="P69" s="256"/>
      <c r="Q69" s="390">
        <v>39</v>
      </c>
      <c r="R69" s="59"/>
      <c r="S69" s="59"/>
      <c r="T69" s="59"/>
      <c r="U69" s="47"/>
      <c r="V69" s="23"/>
      <c r="W69" s="23"/>
      <c r="X69" s="23"/>
      <c r="Y69" s="23"/>
      <c r="Z69" s="23"/>
      <c r="AA69" s="70"/>
      <c r="AB69" s="23"/>
      <c r="AC69" s="1"/>
      <c r="AD69" s="59"/>
      <c r="AE69" s="47"/>
      <c r="AF69" s="23"/>
      <c r="AG69" s="23"/>
      <c r="AH69" s="23"/>
      <c r="AI69" s="23"/>
      <c r="AJ69" s="23"/>
      <c r="AK69" s="79"/>
      <c r="AL69" s="59"/>
      <c r="AM69" s="59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21" x14ac:dyDescent="0.35">
      <c r="A70" s="350" t="s">
        <v>39</v>
      </c>
      <c r="B70" s="256"/>
      <c r="C70" s="256"/>
      <c r="D70" s="256"/>
      <c r="E70" s="256"/>
      <c r="F70" s="256"/>
      <c r="G70" s="390"/>
      <c r="H70" s="390"/>
      <c r="I70" s="390"/>
      <c r="J70" s="390"/>
      <c r="K70" s="350" t="s">
        <v>39</v>
      </c>
      <c r="L70" s="256"/>
      <c r="M70" s="256"/>
      <c r="N70" s="256"/>
      <c r="O70" s="256"/>
      <c r="P70" s="256"/>
      <c r="Q70" s="390"/>
      <c r="R70" s="59"/>
      <c r="S70" s="59"/>
      <c r="T70" s="59"/>
      <c r="U70" s="47"/>
      <c r="V70" s="23"/>
      <c r="W70" s="23"/>
      <c r="X70" s="23"/>
      <c r="Y70" s="23"/>
      <c r="Z70" s="23"/>
      <c r="AA70" s="70"/>
      <c r="AB70" s="23"/>
      <c r="AC70" s="1"/>
      <c r="AD70" s="59"/>
      <c r="AE70" s="47"/>
      <c r="AF70" s="23"/>
      <c r="AG70" s="23"/>
      <c r="AH70" s="23"/>
      <c r="AI70" s="23"/>
      <c r="AJ70" s="23"/>
      <c r="AK70" s="79"/>
      <c r="AL70" s="59"/>
      <c r="AM70" s="59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21" x14ac:dyDescent="0.35">
      <c r="A71" s="350" t="s">
        <v>40</v>
      </c>
      <c r="B71" s="256">
        <v>50.46</v>
      </c>
      <c r="C71" s="256">
        <v>1.89</v>
      </c>
      <c r="D71" s="256">
        <v>3.64</v>
      </c>
      <c r="E71" s="256">
        <v>7.16</v>
      </c>
      <c r="F71" s="256">
        <v>18.329999999999998</v>
      </c>
      <c r="G71" s="390">
        <v>553</v>
      </c>
      <c r="H71" s="390"/>
      <c r="I71" s="390"/>
      <c r="J71" s="390"/>
      <c r="K71" s="350" t="s">
        <v>40</v>
      </c>
      <c r="L71" s="256"/>
      <c r="M71" s="256"/>
      <c r="N71" s="256"/>
      <c r="O71" s="256"/>
      <c r="P71" s="256"/>
      <c r="Q71" s="390">
        <v>47</v>
      </c>
      <c r="R71" s="59"/>
      <c r="S71" s="59"/>
      <c r="T71" s="59"/>
      <c r="U71" s="47"/>
      <c r="V71" s="23"/>
      <c r="W71" s="23"/>
      <c r="X71" s="23"/>
      <c r="Y71" s="23"/>
      <c r="Z71" s="23"/>
      <c r="AA71" s="70"/>
      <c r="AB71" s="23"/>
      <c r="AC71" s="1"/>
      <c r="AD71" s="59"/>
      <c r="AE71" s="47"/>
      <c r="AF71" s="23"/>
      <c r="AG71" s="23"/>
      <c r="AH71" s="23"/>
      <c r="AI71" s="23"/>
      <c r="AJ71" s="23"/>
      <c r="AK71" s="79"/>
      <c r="AL71" s="59"/>
      <c r="AM71" s="59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21" x14ac:dyDescent="0.35">
      <c r="A72" s="350"/>
      <c r="B72" s="256">
        <f>SUMPRODUCT(B67:B71,$G$67:$G$71)/$G$72</f>
        <v>48.646791338582673</v>
      </c>
      <c r="C72" s="256">
        <f t="shared" ref="C72:F72" si="0">SUMPRODUCT(C67:C71,$G$67:$G$71)/$G$72</f>
        <v>2.2200787401574797</v>
      </c>
      <c r="D72" s="256">
        <f t="shared" si="0"/>
        <v>3.5400688976377954</v>
      </c>
      <c r="E72" s="256">
        <f t="shared" si="0"/>
        <v>5.5697244094488187</v>
      </c>
      <c r="F72" s="256">
        <f t="shared" si="0"/>
        <v>18.633257874015747</v>
      </c>
      <c r="G72" s="390">
        <f>SUM(G67:G71)</f>
        <v>1016</v>
      </c>
      <c r="H72" s="390"/>
      <c r="I72" s="390"/>
      <c r="J72" s="390"/>
      <c r="K72" s="350"/>
      <c r="L72" s="501">
        <f>SUMPRODUCT(L67:L68,$Q$67:$Q$68)/$Q$72</f>
        <v>29.781325301204816</v>
      </c>
      <c r="M72" s="501">
        <f t="shared" ref="M72:P72" si="1">SUMPRODUCT(M67:M68,$Q$67:$Q$68)/$Q$72</f>
        <v>18.760361445783133</v>
      </c>
      <c r="N72" s="501">
        <f t="shared" si="1"/>
        <v>5.4184337349397591</v>
      </c>
      <c r="O72" s="501">
        <f t="shared" si="1"/>
        <v>9.0949397590361443</v>
      </c>
      <c r="P72" s="501">
        <f t="shared" si="1"/>
        <v>9.9050602409638575</v>
      </c>
      <c r="Q72" s="502">
        <f>SUM(Q67:Q68)</f>
        <v>83</v>
      </c>
      <c r="R72" s="59"/>
      <c r="S72" s="59"/>
      <c r="T72" s="59"/>
      <c r="U72" s="47"/>
      <c r="V72" s="23"/>
      <c r="W72" s="23"/>
      <c r="X72" s="23"/>
      <c r="Y72" s="23"/>
      <c r="Z72" s="23"/>
      <c r="AA72" s="70"/>
      <c r="AB72" s="23"/>
      <c r="AC72" s="1"/>
      <c r="AD72" s="59"/>
      <c r="AE72" s="47"/>
      <c r="AF72" s="23"/>
      <c r="AG72" s="23"/>
      <c r="AH72" s="23"/>
      <c r="AI72" s="23"/>
      <c r="AJ72" s="23"/>
      <c r="AK72" s="79"/>
      <c r="AL72" s="59"/>
      <c r="AM72" s="59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21" x14ac:dyDescent="0.35">
      <c r="A73" s="47"/>
      <c r="B73" s="23"/>
      <c r="C73" s="23"/>
      <c r="D73" s="23"/>
      <c r="E73" s="23"/>
      <c r="F73" s="23"/>
      <c r="G73" s="59"/>
      <c r="H73" s="59"/>
      <c r="I73" s="59"/>
      <c r="J73" s="59"/>
      <c r="K73" s="47"/>
      <c r="L73" s="23"/>
      <c r="M73" s="23"/>
      <c r="N73" s="23"/>
      <c r="O73" s="23"/>
      <c r="P73" s="23"/>
      <c r="Q73" s="48"/>
      <c r="R73" s="59"/>
      <c r="S73" s="59"/>
      <c r="T73" s="59"/>
      <c r="U73" s="47"/>
      <c r="V73" s="23"/>
      <c r="W73" s="23"/>
      <c r="X73" s="23"/>
      <c r="Y73" s="23"/>
      <c r="Z73" s="23"/>
      <c r="AA73" s="70"/>
      <c r="AB73" s="23"/>
      <c r="AC73" s="1"/>
      <c r="AD73" s="59"/>
      <c r="AE73" s="47"/>
      <c r="AF73" s="23"/>
      <c r="AG73" s="23"/>
      <c r="AH73" s="23"/>
      <c r="AI73" s="23"/>
      <c r="AJ73" s="23"/>
      <c r="AK73" s="79"/>
      <c r="AL73" s="59"/>
      <c r="AM73" s="59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21" x14ac:dyDescent="0.35">
      <c r="A74" s="47"/>
      <c r="B74" s="23"/>
      <c r="C74" s="23"/>
      <c r="D74" s="23"/>
      <c r="E74" s="23"/>
      <c r="F74" s="23"/>
      <c r="G74" s="59"/>
      <c r="H74" s="59"/>
      <c r="I74" s="59"/>
      <c r="J74" s="59"/>
      <c r="K74" s="47"/>
      <c r="L74" s="23"/>
      <c r="M74" s="23"/>
      <c r="N74" s="23"/>
      <c r="O74" s="23"/>
      <c r="P74" s="23"/>
      <c r="Q74" s="48"/>
      <c r="R74" s="59"/>
      <c r="S74" s="59"/>
      <c r="T74" s="59"/>
      <c r="U74" s="47"/>
      <c r="V74" s="23"/>
      <c r="W74" s="23"/>
      <c r="X74" s="23"/>
      <c r="Y74" s="23"/>
      <c r="Z74" s="23"/>
      <c r="AA74" s="70"/>
      <c r="AB74" s="23"/>
      <c r="AC74" s="1"/>
      <c r="AD74" s="59"/>
      <c r="AE74" s="47"/>
      <c r="AF74" s="23"/>
      <c r="AG74" s="23"/>
      <c r="AH74" s="23"/>
      <c r="AI74" s="23"/>
      <c r="AJ74" s="23"/>
      <c r="AK74" s="79"/>
      <c r="AL74" s="59"/>
      <c r="AM74" s="59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21" x14ac:dyDescent="0.35">
      <c r="A75" s="47"/>
      <c r="B75" s="23"/>
      <c r="C75" s="23"/>
      <c r="D75" s="23"/>
      <c r="E75" s="23"/>
      <c r="F75" s="23"/>
      <c r="G75" s="59"/>
      <c r="H75" s="59"/>
      <c r="I75" s="59"/>
      <c r="J75" s="59"/>
      <c r="K75" s="47"/>
      <c r="L75" s="23"/>
      <c r="M75" s="23"/>
      <c r="N75" s="23"/>
      <c r="O75" s="23"/>
      <c r="P75" s="23"/>
      <c r="Q75" s="48"/>
      <c r="R75" s="59"/>
      <c r="S75" s="59"/>
      <c r="T75" s="59"/>
      <c r="U75" s="47"/>
      <c r="V75" s="23"/>
      <c r="W75" s="23"/>
      <c r="X75" s="23"/>
      <c r="Y75" s="23"/>
      <c r="Z75" s="23"/>
      <c r="AA75" s="70"/>
      <c r="AB75" s="23"/>
      <c r="AC75" s="1"/>
      <c r="AD75" s="59"/>
      <c r="AE75" s="47"/>
      <c r="AF75" s="23"/>
      <c r="AG75" s="23"/>
      <c r="AH75" s="23"/>
      <c r="AI75" s="23"/>
      <c r="AJ75" s="23"/>
      <c r="AK75" s="79"/>
      <c r="AL75" s="59"/>
      <c r="AM75" s="59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21" x14ac:dyDescent="0.35">
      <c r="A76" s="47"/>
      <c r="B76" s="23"/>
      <c r="C76" s="23"/>
      <c r="D76" s="23"/>
      <c r="E76" s="23"/>
      <c r="F76" s="23"/>
      <c r="G76" s="59"/>
      <c r="H76" s="59"/>
      <c r="I76" s="59"/>
      <c r="J76" s="59"/>
      <c r="K76" s="47"/>
      <c r="L76" s="23"/>
      <c r="M76" s="23"/>
      <c r="N76" s="23"/>
      <c r="O76" s="23"/>
      <c r="P76" s="23"/>
      <c r="Q76" s="48"/>
      <c r="R76" s="59"/>
      <c r="S76" s="59"/>
      <c r="T76" s="59"/>
      <c r="U76" s="47"/>
      <c r="V76" s="23"/>
      <c r="W76" s="23"/>
      <c r="X76" s="23"/>
      <c r="Y76" s="23"/>
      <c r="Z76" s="23"/>
      <c r="AA76" s="70"/>
      <c r="AB76" s="23"/>
      <c r="AC76" s="1"/>
      <c r="AD76" s="59"/>
      <c r="AE76" s="47"/>
      <c r="AF76" s="23"/>
      <c r="AG76" s="23"/>
      <c r="AH76" s="23"/>
      <c r="AI76" s="23"/>
      <c r="AJ76" s="23"/>
      <c r="AK76" s="79"/>
      <c r="AL76" s="59"/>
      <c r="AM76" s="59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21" x14ac:dyDescent="0.35">
      <c r="A77" s="47"/>
      <c r="B77" s="23"/>
      <c r="C77" s="23"/>
      <c r="D77" s="23"/>
      <c r="E77" s="23"/>
      <c r="F77" s="23"/>
      <c r="G77" s="59"/>
      <c r="H77" s="59"/>
      <c r="I77" s="59"/>
      <c r="J77" s="59"/>
      <c r="K77" s="47"/>
      <c r="L77" s="23"/>
      <c r="M77" s="23"/>
      <c r="N77" s="23"/>
      <c r="O77" s="23"/>
      <c r="P77" s="23"/>
      <c r="Q77" s="48"/>
      <c r="R77" s="59"/>
      <c r="S77" s="59"/>
      <c r="T77" s="59"/>
      <c r="U77" s="47"/>
      <c r="V77" s="23"/>
      <c r="W77" s="23"/>
      <c r="X77" s="23"/>
      <c r="Y77" s="23"/>
      <c r="Z77" s="23"/>
      <c r="AA77" s="70"/>
      <c r="AB77" s="23"/>
      <c r="AC77" s="1"/>
      <c r="AD77" s="59"/>
      <c r="AE77" s="47"/>
      <c r="AF77" s="23"/>
      <c r="AG77" s="23"/>
      <c r="AH77" s="23"/>
      <c r="AI77" s="23"/>
      <c r="AJ77" s="23"/>
      <c r="AK77" s="79"/>
      <c r="AL77" s="59"/>
      <c r="AM77" s="59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21" x14ac:dyDescent="0.35">
      <c r="A78" s="47"/>
      <c r="B78" s="23"/>
      <c r="C78" s="23"/>
      <c r="D78" s="23"/>
      <c r="E78" s="23"/>
      <c r="F78" s="23"/>
      <c r="G78" s="59"/>
      <c r="H78" s="59"/>
      <c r="I78" s="59"/>
      <c r="J78" s="59"/>
      <c r="K78" s="47"/>
      <c r="L78" s="23"/>
      <c r="M78" s="23"/>
      <c r="N78" s="23"/>
      <c r="O78" s="23"/>
      <c r="P78" s="23"/>
      <c r="Q78" s="48"/>
      <c r="R78" s="59"/>
      <c r="S78" s="59"/>
      <c r="T78" s="59"/>
      <c r="U78" s="47"/>
      <c r="V78" s="23"/>
      <c r="W78" s="23"/>
      <c r="X78" s="23"/>
      <c r="Y78" s="23"/>
      <c r="Z78" s="23"/>
      <c r="AA78" s="70"/>
      <c r="AB78" s="23"/>
      <c r="AC78" s="1"/>
      <c r="AD78" s="59"/>
      <c r="AE78" s="47"/>
      <c r="AF78" s="23"/>
      <c r="AG78" s="23"/>
      <c r="AH78" s="23"/>
      <c r="AI78" s="23"/>
      <c r="AJ78" s="23"/>
      <c r="AK78" s="79"/>
      <c r="AL78" s="59"/>
      <c r="AM78" s="59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21" x14ac:dyDescent="0.35">
      <c r="A79" s="47"/>
      <c r="B79" s="23"/>
      <c r="C79" s="23"/>
      <c r="D79" s="23"/>
      <c r="E79" s="23"/>
      <c r="F79" s="23"/>
      <c r="G79" s="59"/>
      <c r="H79" s="59"/>
      <c r="I79" s="59"/>
      <c r="J79" s="59"/>
      <c r="K79" s="47"/>
      <c r="L79" s="23"/>
      <c r="M79" s="23"/>
      <c r="N79" s="23"/>
      <c r="O79" s="23"/>
      <c r="P79" s="23"/>
      <c r="Q79" s="48"/>
      <c r="R79" s="59"/>
      <c r="S79" s="59"/>
      <c r="T79" s="59"/>
      <c r="U79" s="47"/>
      <c r="V79" s="23"/>
      <c r="W79" s="23"/>
      <c r="X79" s="23"/>
      <c r="Y79" s="23"/>
      <c r="Z79" s="23"/>
      <c r="AA79" s="70"/>
      <c r="AB79" s="23"/>
      <c r="AC79" s="1"/>
      <c r="AD79" s="59"/>
      <c r="AE79" s="47"/>
      <c r="AF79" s="23"/>
      <c r="AG79" s="23"/>
      <c r="AH79" s="23"/>
      <c r="AI79" s="23"/>
      <c r="AJ79" s="23"/>
      <c r="AK79" s="79"/>
      <c r="AL79" s="59"/>
      <c r="AM79" s="59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21" x14ac:dyDescent="0.35">
      <c r="A80" s="67"/>
      <c r="B80" s="23"/>
      <c r="C80" s="23"/>
      <c r="D80" s="23"/>
      <c r="E80" s="23"/>
      <c r="F80" s="23"/>
      <c r="G80" s="59"/>
      <c r="H80" s="59"/>
      <c r="I80" s="59"/>
      <c r="J80" s="59"/>
      <c r="K80" s="67"/>
      <c r="L80" s="23"/>
      <c r="M80" s="23"/>
      <c r="N80" s="23"/>
      <c r="O80" s="23"/>
      <c r="P80" s="23"/>
      <c r="Q80" s="59"/>
      <c r="R80" s="59"/>
      <c r="S80" s="59"/>
      <c r="T80" s="59"/>
      <c r="U80" s="67"/>
      <c r="V80" s="23"/>
      <c r="W80" s="23"/>
      <c r="X80" s="23"/>
      <c r="Y80" s="23"/>
      <c r="Z80" s="23"/>
      <c r="AA80" s="59"/>
      <c r="AB80" s="79"/>
      <c r="AC80" s="1"/>
      <c r="AD80" s="59"/>
      <c r="AE80" s="47"/>
      <c r="AF80" s="23"/>
      <c r="AG80" s="23"/>
      <c r="AH80" s="23"/>
      <c r="AI80" s="23"/>
      <c r="AJ80" s="23"/>
      <c r="AK80" s="79"/>
      <c r="AL80" s="59"/>
      <c r="AM80" s="59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28.5" x14ac:dyDescent="0.35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49"/>
      <c r="R81" s="80"/>
      <c r="S81" s="80"/>
      <c r="T81" s="80"/>
      <c r="U81" s="80"/>
      <c r="V81" s="80"/>
      <c r="W81" s="80"/>
      <c r="X81" s="80"/>
      <c r="Y81" s="80"/>
      <c r="Z81" s="80"/>
      <c r="AA81" s="81"/>
      <c r="AB81" s="80"/>
      <c r="AC81" s="1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</row>
    <row r="82" spans="1:60" ht="21" x14ac:dyDescent="0.35">
      <c r="A82" s="47"/>
      <c r="B82" s="23"/>
      <c r="C82" s="23"/>
      <c r="D82" s="23"/>
      <c r="E82" s="23"/>
      <c r="F82" s="23"/>
      <c r="G82" s="59"/>
      <c r="H82" s="59"/>
      <c r="I82" s="59"/>
      <c r="J82" s="59"/>
      <c r="K82" s="47"/>
      <c r="L82" s="23"/>
      <c r="M82" s="23"/>
      <c r="N82" s="23"/>
      <c r="O82" s="23"/>
      <c r="P82" s="23"/>
      <c r="Q82" s="48"/>
      <c r="R82" s="59"/>
      <c r="S82" s="59"/>
      <c r="T82" s="59"/>
      <c r="U82" s="47"/>
      <c r="V82" s="23"/>
      <c r="W82" s="23"/>
      <c r="X82" s="23"/>
      <c r="Y82" s="23"/>
      <c r="Z82" s="23"/>
      <c r="AA82" s="70"/>
      <c r="AB82" s="59"/>
      <c r="AC82" s="1"/>
      <c r="AD82" s="59"/>
      <c r="AE82" s="47"/>
      <c r="AF82" s="23"/>
      <c r="AG82" s="23"/>
      <c r="AH82" s="23"/>
      <c r="AI82" s="82"/>
      <c r="AJ82" s="82"/>
      <c r="AK82" s="59"/>
      <c r="AL82" s="59"/>
      <c r="AM82" s="59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21" x14ac:dyDescent="0.35">
      <c r="A83" s="83"/>
      <c r="B83" s="84"/>
      <c r="C83" s="84"/>
      <c r="D83" s="84"/>
      <c r="E83" s="84"/>
      <c r="F83" s="84"/>
      <c r="G83" s="59"/>
      <c r="H83" s="59"/>
      <c r="I83" s="59"/>
      <c r="J83" s="59"/>
      <c r="K83" s="83"/>
      <c r="L83" s="84"/>
      <c r="M83" s="84"/>
      <c r="N83" s="84"/>
      <c r="O83" s="84"/>
      <c r="P83" s="84"/>
      <c r="Q83" s="48"/>
      <c r="R83" s="59"/>
      <c r="S83" s="59"/>
      <c r="T83" s="59"/>
      <c r="U83" s="83"/>
      <c r="V83" s="84"/>
      <c r="W83" s="84"/>
      <c r="X83" s="84"/>
      <c r="Y83" s="84"/>
      <c r="Z83" s="84"/>
      <c r="AA83" s="70"/>
      <c r="AB83" s="59"/>
      <c r="AC83" s="1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8.5" x14ac:dyDescent="0.3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48"/>
      <c r="R84" s="59"/>
      <c r="S84" s="59"/>
      <c r="T84" s="59"/>
      <c r="U84" s="59"/>
      <c r="V84" s="59"/>
      <c r="W84" s="59"/>
      <c r="X84" s="59"/>
      <c r="Y84" s="59"/>
      <c r="Z84" s="59"/>
      <c r="AA84" s="70"/>
      <c r="AB84" s="59"/>
      <c r="AC84" s="1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8.5" x14ac:dyDescent="0.3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48"/>
      <c r="R85" s="59"/>
      <c r="S85" s="59"/>
      <c r="T85" s="59"/>
      <c r="U85" s="59"/>
      <c r="V85" s="59"/>
      <c r="W85" s="59"/>
      <c r="X85" s="59"/>
      <c r="Y85" s="59"/>
      <c r="Z85" s="59"/>
      <c r="AA85" s="70"/>
      <c r="AB85" s="59"/>
      <c r="AC85" s="1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21" x14ac:dyDescent="0.35">
      <c r="A86" s="809"/>
      <c r="B86" s="809"/>
      <c r="C86" s="809"/>
      <c r="D86" s="809"/>
      <c r="E86" s="809"/>
      <c r="F86" s="809"/>
      <c r="G86" s="59"/>
      <c r="H86" s="54"/>
      <c r="I86" s="54"/>
      <c r="J86" s="67"/>
      <c r="K86" s="809"/>
      <c r="L86" s="809"/>
      <c r="M86" s="809"/>
      <c r="N86" s="809"/>
      <c r="O86" s="809"/>
      <c r="P86" s="809"/>
      <c r="Q86" s="48"/>
      <c r="R86" s="59"/>
      <c r="S86" s="59"/>
      <c r="T86" s="59"/>
      <c r="U86" s="59"/>
      <c r="V86" s="59"/>
      <c r="W86" s="59"/>
      <c r="X86" s="59"/>
      <c r="Y86" s="59"/>
      <c r="Z86" s="59"/>
      <c r="AA86" s="70"/>
      <c r="AB86" s="59"/>
      <c r="AC86" s="1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21" x14ac:dyDescent="0.35">
      <c r="A87" s="67"/>
      <c r="B87" s="69"/>
      <c r="C87" s="69"/>
      <c r="D87" s="67"/>
      <c r="E87" s="68"/>
      <c r="F87" s="48"/>
      <c r="G87" s="59"/>
      <c r="H87" s="59"/>
      <c r="I87" s="59"/>
      <c r="J87" s="59"/>
      <c r="K87" s="67"/>
      <c r="L87" s="69"/>
      <c r="M87" s="69"/>
      <c r="N87" s="67"/>
      <c r="O87" s="68"/>
      <c r="P87" s="4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1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21" x14ac:dyDescent="0.35">
      <c r="A88" s="48"/>
      <c r="B88" s="48"/>
      <c r="C88" s="48"/>
      <c r="D88" s="48"/>
      <c r="E88" s="48"/>
      <c r="F88" s="48"/>
      <c r="G88" s="59"/>
      <c r="H88" s="59"/>
      <c r="I88" s="59"/>
      <c r="J88" s="59"/>
      <c r="K88" s="807"/>
      <c r="L88" s="807"/>
      <c r="M88" s="807"/>
      <c r="N88" s="807"/>
      <c r="O88" s="807"/>
      <c r="P88" s="807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1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21" x14ac:dyDescent="0.35">
      <c r="A89" s="54"/>
      <c r="B89" s="54"/>
      <c r="C89" s="54"/>
      <c r="D89" s="54"/>
      <c r="E89" s="54"/>
      <c r="F89" s="54"/>
      <c r="G89" s="59"/>
      <c r="H89" s="59"/>
      <c r="I89" s="59"/>
      <c r="J89" s="59"/>
      <c r="K89" s="54"/>
      <c r="L89" s="54"/>
      <c r="M89" s="54"/>
      <c r="N89" s="54"/>
      <c r="O89" s="54"/>
      <c r="P89" s="54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1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21" x14ac:dyDescent="0.35">
      <c r="A90" s="71"/>
      <c r="B90" s="71"/>
      <c r="C90" s="71"/>
      <c r="D90" s="71"/>
      <c r="E90" s="71"/>
      <c r="F90" s="71"/>
      <c r="G90" s="59"/>
      <c r="H90" s="59"/>
      <c r="I90" s="59"/>
      <c r="J90" s="59"/>
      <c r="K90" s="71"/>
      <c r="L90" s="72"/>
      <c r="M90" s="72"/>
      <c r="N90" s="72"/>
      <c r="O90" s="72"/>
      <c r="P90" s="72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1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21" x14ac:dyDescent="0.35">
      <c r="A91" s="74"/>
      <c r="B91" s="75"/>
      <c r="C91" s="75"/>
      <c r="D91" s="75"/>
      <c r="E91" s="75"/>
      <c r="F91" s="75"/>
      <c r="G91" s="59"/>
      <c r="H91" s="59"/>
      <c r="I91" s="59"/>
      <c r="J91" s="59"/>
      <c r="K91" s="74"/>
      <c r="L91" s="75"/>
      <c r="M91" s="75"/>
      <c r="N91" s="75"/>
      <c r="O91" s="75"/>
      <c r="P91" s="75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1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21" x14ac:dyDescent="0.35">
      <c r="A92" s="47"/>
      <c r="B92" s="23"/>
      <c r="C92" s="23"/>
      <c r="D92" s="23"/>
      <c r="E92" s="23"/>
      <c r="F92" s="23"/>
      <c r="G92" s="59"/>
      <c r="H92" s="59"/>
      <c r="I92" s="59"/>
      <c r="J92" s="59"/>
      <c r="K92" s="47"/>
      <c r="L92" s="23"/>
      <c r="M92" s="23"/>
      <c r="N92" s="23"/>
      <c r="O92" s="23"/>
      <c r="P92" s="23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1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21" x14ac:dyDescent="0.35">
      <c r="A93" s="47"/>
      <c r="B93" s="23"/>
      <c r="C93" s="23"/>
      <c r="D93" s="23"/>
      <c r="E93" s="23"/>
      <c r="F93" s="23"/>
      <c r="G93" s="59"/>
      <c r="H93" s="59"/>
      <c r="I93" s="59"/>
      <c r="J93" s="59"/>
      <c r="K93" s="47"/>
      <c r="L93" s="23"/>
      <c r="M93" s="23"/>
      <c r="N93" s="23"/>
      <c r="O93" s="23"/>
      <c r="P93" s="23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1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21" x14ac:dyDescent="0.35">
      <c r="A94" s="47"/>
      <c r="B94" s="23"/>
      <c r="C94" s="23"/>
      <c r="D94" s="23"/>
      <c r="E94" s="23"/>
      <c r="F94" s="23"/>
      <c r="G94" s="59"/>
      <c r="H94" s="59"/>
      <c r="I94" s="59"/>
      <c r="J94" s="59"/>
      <c r="K94" s="47"/>
      <c r="L94" s="23"/>
      <c r="M94" s="23"/>
      <c r="N94" s="23"/>
      <c r="O94" s="23"/>
      <c r="P94" s="23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1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21" x14ac:dyDescent="0.35">
      <c r="A95" s="47"/>
      <c r="B95" s="23"/>
      <c r="C95" s="23"/>
      <c r="D95" s="23"/>
      <c r="E95" s="23"/>
      <c r="F95" s="23"/>
      <c r="G95" s="59"/>
      <c r="H95" s="59"/>
      <c r="I95" s="59"/>
      <c r="J95" s="59"/>
      <c r="K95" s="47"/>
      <c r="L95" s="23"/>
      <c r="M95" s="23"/>
      <c r="N95" s="23"/>
      <c r="O95" s="23"/>
      <c r="P95" s="23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1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21" x14ac:dyDescent="0.35">
      <c r="A96" s="47"/>
      <c r="B96" s="23"/>
      <c r="C96" s="23"/>
      <c r="D96" s="23"/>
      <c r="E96" s="23"/>
      <c r="F96" s="23"/>
      <c r="G96" s="59"/>
      <c r="H96" s="59"/>
      <c r="I96" s="59"/>
      <c r="J96" s="59"/>
      <c r="K96" s="47"/>
      <c r="L96" s="23"/>
      <c r="M96" s="23"/>
      <c r="N96" s="23"/>
      <c r="O96" s="23"/>
      <c r="P96" s="23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1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21" x14ac:dyDescent="0.35">
      <c r="A97" s="47"/>
      <c r="B97" s="23"/>
      <c r="C97" s="23"/>
      <c r="D97" s="23"/>
      <c r="E97" s="23"/>
      <c r="F97" s="23"/>
      <c r="G97" s="59"/>
      <c r="H97" s="59"/>
      <c r="I97" s="59"/>
      <c r="J97" s="59"/>
      <c r="K97" s="47"/>
      <c r="L97" s="23"/>
      <c r="M97" s="23"/>
      <c r="N97" s="23"/>
      <c r="O97" s="23"/>
      <c r="P97" s="23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1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21" x14ac:dyDescent="0.35">
      <c r="A98" s="47"/>
      <c r="B98" s="23"/>
      <c r="C98" s="23"/>
      <c r="D98" s="23"/>
      <c r="E98" s="23"/>
      <c r="F98" s="23"/>
      <c r="G98" s="59"/>
      <c r="H98" s="59"/>
      <c r="I98" s="59"/>
      <c r="J98" s="59"/>
      <c r="K98" s="47"/>
      <c r="L98" s="23"/>
      <c r="M98" s="23"/>
      <c r="N98" s="23"/>
      <c r="O98" s="23"/>
      <c r="P98" s="23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1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21" x14ac:dyDescent="0.35">
      <c r="A99" s="47"/>
      <c r="B99" s="23"/>
      <c r="C99" s="23"/>
      <c r="D99" s="23"/>
      <c r="E99" s="23"/>
      <c r="F99" s="23"/>
      <c r="G99" s="59"/>
      <c r="H99" s="59"/>
      <c r="I99" s="59"/>
      <c r="J99" s="59"/>
      <c r="K99" s="47"/>
      <c r="L99" s="23"/>
      <c r="M99" s="23"/>
      <c r="N99" s="23"/>
      <c r="O99" s="23"/>
      <c r="P99" s="23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1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21" x14ac:dyDescent="0.35">
      <c r="A100" s="47"/>
      <c r="B100" s="23"/>
      <c r="C100" s="23"/>
      <c r="D100" s="23"/>
      <c r="E100" s="23"/>
      <c r="F100" s="23"/>
      <c r="G100" s="59"/>
      <c r="H100" s="59"/>
      <c r="I100" s="59"/>
      <c r="J100" s="59"/>
      <c r="K100" s="47"/>
      <c r="L100" s="23"/>
      <c r="M100" s="23"/>
      <c r="N100" s="23"/>
      <c r="O100" s="23"/>
      <c r="P100" s="23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1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21" x14ac:dyDescent="0.35">
      <c r="A101" s="47"/>
      <c r="B101" s="23"/>
      <c r="C101" s="23"/>
      <c r="D101" s="23"/>
      <c r="E101" s="23"/>
      <c r="F101" s="23"/>
      <c r="G101" s="59"/>
      <c r="H101" s="59"/>
      <c r="I101" s="59"/>
      <c r="J101" s="59"/>
      <c r="K101" s="47"/>
      <c r="L101" s="23"/>
      <c r="M101" s="23"/>
      <c r="N101" s="23"/>
      <c r="O101" s="23"/>
      <c r="P101" s="23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1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21" x14ac:dyDescent="0.35">
      <c r="A102" s="47"/>
      <c r="B102" s="23"/>
      <c r="C102" s="23"/>
      <c r="D102" s="23"/>
      <c r="E102" s="23"/>
      <c r="F102" s="23"/>
      <c r="G102" s="59"/>
      <c r="H102" s="59"/>
      <c r="I102" s="59"/>
      <c r="J102" s="59"/>
      <c r="K102" s="47"/>
      <c r="L102" s="23"/>
      <c r="M102" s="23"/>
      <c r="N102" s="23"/>
      <c r="O102" s="23"/>
      <c r="P102" s="23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1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21" x14ac:dyDescent="0.35">
      <c r="A103" s="47"/>
      <c r="B103" s="23"/>
      <c r="C103" s="23"/>
      <c r="D103" s="23"/>
      <c r="E103" s="23"/>
      <c r="F103" s="23"/>
      <c r="G103" s="59"/>
      <c r="H103" s="59"/>
      <c r="I103" s="59"/>
      <c r="J103" s="59"/>
      <c r="K103" s="47"/>
      <c r="L103" s="23"/>
      <c r="M103" s="23"/>
      <c r="N103" s="23"/>
      <c r="O103" s="23"/>
      <c r="P103" s="23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1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21" x14ac:dyDescent="0.35">
      <c r="A104" s="67"/>
      <c r="B104" s="23"/>
      <c r="C104" s="23"/>
      <c r="D104" s="23"/>
      <c r="E104" s="23"/>
      <c r="F104" s="23"/>
      <c r="G104" s="59"/>
      <c r="H104" s="59"/>
      <c r="I104" s="59"/>
      <c r="J104" s="59"/>
      <c r="K104" s="67"/>
      <c r="L104" s="23"/>
      <c r="M104" s="23"/>
      <c r="N104" s="23"/>
      <c r="O104" s="23"/>
      <c r="P104" s="23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1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1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21" x14ac:dyDescent="0.35">
      <c r="A106" s="47"/>
      <c r="B106" s="23"/>
      <c r="C106" s="23"/>
      <c r="D106" s="23"/>
      <c r="E106" s="23"/>
      <c r="F106" s="23"/>
      <c r="G106" s="59"/>
      <c r="H106" s="59"/>
      <c r="I106" s="59"/>
      <c r="J106" s="59"/>
      <c r="K106" s="47"/>
      <c r="L106" s="23"/>
      <c r="M106" s="23"/>
      <c r="N106" s="23"/>
      <c r="O106" s="23"/>
      <c r="P106" s="23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1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21" x14ac:dyDescent="0.35">
      <c r="A107" s="83"/>
      <c r="B107" s="84"/>
      <c r="C107" s="84"/>
      <c r="D107" s="84"/>
      <c r="E107" s="84"/>
      <c r="F107" s="84"/>
      <c r="G107" s="59"/>
      <c r="H107" s="59"/>
      <c r="I107" s="59"/>
      <c r="J107" s="59"/>
      <c r="K107" s="83"/>
      <c r="L107" s="84"/>
      <c r="M107" s="84"/>
      <c r="N107" s="84"/>
      <c r="O107" s="84"/>
      <c r="P107" s="84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1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1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1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1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1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</row>
    <row r="112" spans="1:60" x14ac:dyDescent="0.3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1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</row>
    <row r="113" spans="1:39" x14ac:dyDescent="0.3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1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</row>
    <row r="114" spans="1:39" x14ac:dyDescent="0.3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1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</row>
    <row r="115" spans="1:39" ht="15.5" x14ac:dyDescent="0.3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85"/>
      <c r="L115" s="85"/>
      <c r="M115" s="85"/>
      <c r="N115" s="85"/>
      <c r="O115" s="85"/>
      <c r="P115" s="85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1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</row>
    <row r="116" spans="1:39" ht="15.5" x14ac:dyDescent="0.3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86"/>
      <c r="L116" s="86"/>
      <c r="M116" s="86"/>
      <c r="N116" s="86"/>
      <c r="O116" s="86"/>
      <c r="P116" s="86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1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</row>
    <row r="117" spans="1:39" ht="15.5" x14ac:dyDescent="0.3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86"/>
      <c r="L117" s="86"/>
      <c r="M117" s="86"/>
      <c r="N117" s="86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1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</row>
    <row r="118" spans="1:39" ht="15.5" x14ac:dyDescent="0.3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87"/>
      <c r="L118" s="88"/>
      <c r="M118" s="88"/>
      <c r="N118" s="89"/>
      <c r="O118" s="88"/>
      <c r="P118" s="88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1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</row>
    <row r="119" spans="1:39" ht="15.5" x14ac:dyDescent="0.3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87"/>
      <c r="L119" s="88"/>
      <c r="M119" s="88"/>
      <c r="N119" s="89"/>
      <c r="O119" s="88"/>
      <c r="P119" s="8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1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</row>
    <row r="120" spans="1:39" ht="15.5" x14ac:dyDescent="0.3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87"/>
      <c r="L120" s="88"/>
      <c r="M120" s="88"/>
      <c r="N120" s="89"/>
      <c r="O120" s="88"/>
      <c r="P120" s="8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1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</row>
    <row r="121" spans="1:39" ht="15.5" x14ac:dyDescent="0.3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87"/>
      <c r="L121" s="88"/>
      <c r="M121" s="88"/>
      <c r="N121" s="89"/>
      <c r="O121" s="88"/>
      <c r="P121" s="8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1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</row>
    <row r="122" spans="1:39" ht="15.5" x14ac:dyDescent="0.3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87"/>
      <c r="L122" s="88"/>
      <c r="M122" s="88"/>
      <c r="N122" s="89"/>
      <c r="O122" s="88"/>
      <c r="P122" s="8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1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</row>
    <row r="123" spans="1:39" x14ac:dyDescent="0.3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90"/>
      <c r="L123" s="90"/>
      <c r="M123" s="90"/>
      <c r="N123" s="90"/>
      <c r="O123" s="90"/>
      <c r="P123" s="90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1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</row>
    <row r="124" spans="1:39" x14ac:dyDescent="0.3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90"/>
      <c r="L124" s="91"/>
      <c r="M124" s="91"/>
      <c r="N124" s="91"/>
      <c r="O124" s="91"/>
      <c r="P124" s="91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1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</row>
    <row r="125" spans="1:39" x14ac:dyDescent="0.3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90"/>
      <c r="L125" s="90"/>
      <c r="M125" s="90"/>
      <c r="N125" s="90"/>
      <c r="O125" s="90"/>
      <c r="P125" s="90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1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</row>
    <row r="126" spans="1:39" x14ac:dyDescent="0.3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90"/>
      <c r="L126" s="90"/>
      <c r="M126" s="90"/>
      <c r="N126" s="90"/>
      <c r="O126" s="90"/>
      <c r="P126" s="90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1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</row>
    <row r="127" spans="1:39" x14ac:dyDescent="0.3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90"/>
      <c r="L127" s="91"/>
      <c r="M127" s="91"/>
      <c r="N127" s="91"/>
      <c r="O127" s="91"/>
      <c r="P127" s="91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1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</row>
    <row r="128" spans="1:39" x14ac:dyDescent="0.3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92"/>
      <c r="M128" s="92"/>
      <c r="N128" s="92"/>
      <c r="O128" s="92"/>
      <c r="P128" s="92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1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</row>
    <row r="129" spans="1:39" x14ac:dyDescent="0.3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1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</row>
    <row r="130" spans="1:39" x14ac:dyDescent="0.3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1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</row>
    <row r="131" spans="1:39" x14ac:dyDescent="0.3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1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</row>
    <row r="132" spans="1:39" x14ac:dyDescent="0.3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1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</row>
    <row r="133" spans="1:39" x14ac:dyDescent="0.3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90"/>
      <c r="L133" s="90"/>
      <c r="M133" s="90"/>
      <c r="N133" s="90"/>
      <c r="O133" s="90"/>
      <c r="P133" s="90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1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</row>
    <row r="134" spans="1:39" x14ac:dyDescent="0.3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90"/>
      <c r="L134" s="90"/>
      <c r="M134" s="90"/>
      <c r="N134" s="90"/>
      <c r="O134" s="90"/>
      <c r="P134" s="90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1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</row>
    <row r="135" spans="1:39" x14ac:dyDescent="0.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90"/>
      <c r="L135" s="90"/>
      <c r="M135" s="90"/>
      <c r="N135" s="90"/>
      <c r="O135" s="90"/>
      <c r="P135" s="90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1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</row>
    <row r="136" spans="1:39" x14ac:dyDescent="0.3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90"/>
      <c r="L136" s="90"/>
      <c r="M136" s="90"/>
      <c r="N136" s="90"/>
      <c r="O136" s="90"/>
      <c r="P136" s="90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1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</row>
    <row r="137" spans="1:39" x14ac:dyDescent="0.3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90"/>
      <c r="L137" s="90"/>
      <c r="M137" s="90"/>
      <c r="N137" s="90"/>
      <c r="O137" s="90"/>
      <c r="P137" s="90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1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</row>
    <row r="138" spans="1:39" x14ac:dyDescent="0.3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90"/>
      <c r="L138" s="90"/>
      <c r="M138" s="90"/>
      <c r="N138" s="90"/>
      <c r="O138" s="90"/>
      <c r="P138" s="90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1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</row>
    <row r="139" spans="1:39" x14ac:dyDescent="0.3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90"/>
      <c r="L139" s="90"/>
      <c r="M139" s="90"/>
      <c r="N139" s="90"/>
      <c r="O139" s="90"/>
      <c r="P139" s="90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1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</row>
    <row r="140" spans="1:39" x14ac:dyDescent="0.3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90"/>
      <c r="L140" s="90"/>
      <c r="M140" s="90"/>
      <c r="N140" s="90"/>
      <c r="O140" s="90"/>
      <c r="P140" s="90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1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</row>
    <row r="141" spans="1:39" x14ac:dyDescent="0.3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90"/>
      <c r="L141" s="90"/>
      <c r="M141" s="90"/>
      <c r="N141" s="90"/>
      <c r="O141" s="90"/>
      <c r="P141" s="90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1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</row>
    <row r="142" spans="1:39" ht="15.5" x14ac:dyDescent="0.3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85"/>
      <c r="L142" s="85"/>
      <c r="M142" s="85"/>
      <c r="N142" s="85"/>
      <c r="O142" s="85"/>
      <c r="P142" s="85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1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</row>
    <row r="143" spans="1:39" ht="15.5" x14ac:dyDescent="0.3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85"/>
      <c r="L143" s="85"/>
      <c r="M143" s="85"/>
      <c r="N143" s="85"/>
      <c r="O143" s="85"/>
      <c r="P143" s="85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1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</row>
    <row r="144" spans="1:39" x14ac:dyDescent="0.3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92"/>
      <c r="M144" s="92"/>
      <c r="N144" s="92"/>
      <c r="O144" s="92"/>
      <c r="P144" s="92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1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</row>
    <row r="145" spans="1:39" x14ac:dyDescent="0.3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1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</row>
    <row r="146" spans="1:39" x14ac:dyDescent="0.3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1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</row>
    <row r="147" spans="1:39" ht="15.5" x14ac:dyDescent="0.3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85"/>
      <c r="L147" s="85"/>
      <c r="M147" s="85"/>
      <c r="N147" s="85"/>
      <c r="O147" s="85"/>
      <c r="P147" s="85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1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</row>
    <row r="148" spans="1:39" ht="15.5" x14ac:dyDescent="0.3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85"/>
      <c r="L148" s="85"/>
      <c r="M148" s="85"/>
      <c r="N148" s="85"/>
      <c r="O148" s="85"/>
      <c r="P148" s="85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1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</row>
    <row r="149" spans="1:39" ht="15.5" x14ac:dyDescent="0.3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85"/>
      <c r="L149" s="85"/>
      <c r="M149" s="85"/>
      <c r="N149" s="85"/>
      <c r="O149" s="85"/>
      <c r="P149" s="85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1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</row>
    <row r="150" spans="1:39" ht="15.5" x14ac:dyDescent="0.3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85"/>
      <c r="L150" s="85"/>
      <c r="M150" s="85"/>
      <c r="N150" s="85"/>
      <c r="O150" s="85"/>
      <c r="P150" s="85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1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</row>
    <row r="151" spans="1:39" ht="15.5" x14ac:dyDescent="0.3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85"/>
      <c r="L151" s="85"/>
      <c r="M151" s="85"/>
      <c r="N151" s="85"/>
      <c r="O151" s="85"/>
      <c r="P151" s="85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1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</row>
    <row r="152" spans="1:39" ht="15.5" x14ac:dyDescent="0.3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85"/>
      <c r="L152" s="85"/>
      <c r="M152" s="85"/>
      <c r="N152" s="85"/>
      <c r="O152" s="85"/>
      <c r="P152" s="85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1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</row>
    <row r="153" spans="1:39" ht="15.5" x14ac:dyDescent="0.3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85"/>
      <c r="L153" s="85"/>
      <c r="M153" s="85"/>
      <c r="N153" s="85"/>
      <c r="O153" s="85"/>
      <c r="P153" s="85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1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</row>
    <row r="154" spans="1:39" ht="15.5" x14ac:dyDescent="0.3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85"/>
      <c r="L154" s="85"/>
      <c r="M154" s="85"/>
      <c r="N154" s="85"/>
      <c r="O154" s="85"/>
      <c r="P154" s="85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1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</row>
    <row r="155" spans="1:39" ht="15.5" x14ac:dyDescent="0.3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85"/>
      <c r="L155" s="85"/>
      <c r="M155" s="85"/>
      <c r="N155" s="85"/>
      <c r="O155" s="85"/>
      <c r="P155" s="85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1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</row>
    <row r="156" spans="1:39" x14ac:dyDescent="0.3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92"/>
      <c r="M156" s="92"/>
      <c r="N156" s="92"/>
      <c r="O156" s="92"/>
      <c r="P156" s="92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1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</row>
    <row r="157" spans="1:39" x14ac:dyDescent="0.3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1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</row>
    <row r="158" spans="1:39" x14ac:dyDescent="0.3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1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</row>
    <row r="159" spans="1:39" x14ac:dyDescent="0.3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93"/>
      <c r="L159" s="93"/>
      <c r="M159" s="93"/>
      <c r="N159" s="93"/>
      <c r="O159" s="93"/>
      <c r="P159" s="93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1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</row>
    <row r="160" spans="1:39" x14ac:dyDescent="0.3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93"/>
      <c r="L160" s="93"/>
      <c r="M160" s="93"/>
      <c r="N160" s="93"/>
      <c r="O160" s="90"/>
      <c r="P160" s="90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1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</row>
    <row r="161" spans="1:39" x14ac:dyDescent="0.3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90"/>
      <c r="L161" s="90"/>
      <c r="M161" s="90"/>
      <c r="N161" s="90"/>
      <c r="O161" s="90"/>
      <c r="P161" s="90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1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</row>
    <row r="162" spans="1:39" x14ac:dyDescent="0.3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90"/>
      <c r="L162" s="90"/>
      <c r="M162" s="90"/>
      <c r="N162" s="90"/>
      <c r="O162" s="90"/>
      <c r="P162" s="90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1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</row>
    <row r="163" spans="1:39" x14ac:dyDescent="0.3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90"/>
      <c r="L163" s="90"/>
      <c r="M163" s="90"/>
      <c r="N163" s="90"/>
      <c r="O163" s="90"/>
      <c r="P163" s="90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1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</row>
    <row r="164" spans="1:39" x14ac:dyDescent="0.3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90"/>
      <c r="L164" s="90"/>
      <c r="M164" s="90"/>
      <c r="N164" s="90"/>
      <c r="O164" s="90"/>
      <c r="P164" s="90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1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</row>
    <row r="165" spans="1:39" x14ac:dyDescent="0.3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90"/>
      <c r="L165" s="90"/>
      <c r="M165" s="90"/>
      <c r="N165" s="90"/>
      <c r="O165" s="90"/>
      <c r="P165" s="90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1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</row>
    <row r="166" spans="1:39" x14ac:dyDescent="0.3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90"/>
      <c r="L166" s="90"/>
      <c r="M166" s="90"/>
      <c r="N166" s="90"/>
      <c r="O166" s="90"/>
      <c r="P166" s="90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1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</row>
    <row r="167" spans="1:39" x14ac:dyDescent="0.3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90"/>
      <c r="L167" s="90"/>
      <c r="M167" s="90"/>
      <c r="N167" s="90"/>
      <c r="O167" s="90"/>
      <c r="P167" s="90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1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</row>
    <row r="168" spans="1:39" x14ac:dyDescent="0.3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90"/>
      <c r="L168" s="90"/>
      <c r="M168" s="90"/>
      <c r="N168" s="90"/>
      <c r="O168" s="90"/>
      <c r="P168" s="90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1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</row>
    <row r="169" spans="1:39" x14ac:dyDescent="0.3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92"/>
      <c r="M169" s="92"/>
      <c r="N169" s="92"/>
      <c r="O169" s="92"/>
      <c r="P169" s="92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1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</row>
    <row r="170" spans="1:39" x14ac:dyDescent="0.3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1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</row>
    <row r="171" spans="1:39" x14ac:dyDescent="0.3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1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</row>
    <row r="172" spans="1:39" x14ac:dyDescent="0.35">
      <c r="A172" s="59"/>
      <c r="B172" s="59"/>
      <c r="C172" s="59"/>
      <c r="D172" s="59"/>
      <c r="E172" s="59"/>
      <c r="F172" s="59"/>
      <c r="G172" s="59"/>
      <c r="H172" s="59"/>
      <c r="I172" s="59"/>
      <c r="J172" s="90"/>
      <c r="K172" s="90"/>
      <c r="L172" s="90"/>
      <c r="M172" s="90"/>
      <c r="N172" s="90"/>
      <c r="O172" s="90"/>
      <c r="P172" s="90"/>
      <c r="Q172" s="90"/>
      <c r="R172" s="90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1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</row>
    <row r="173" spans="1:39" x14ac:dyDescent="0.35">
      <c r="A173" s="59"/>
      <c r="B173" s="59"/>
      <c r="C173" s="59"/>
      <c r="D173" s="59"/>
      <c r="E173" s="59"/>
      <c r="F173" s="59"/>
      <c r="G173" s="59"/>
      <c r="H173" s="59"/>
      <c r="I173" s="59"/>
      <c r="J173" s="93"/>
      <c r="K173" s="90"/>
      <c r="L173" s="90"/>
      <c r="M173" s="90"/>
      <c r="N173" s="90"/>
      <c r="O173" s="90"/>
      <c r="P173" s="90"/>
      <c r="Q173" s="90"/>
      <c r="R173" s="90"/>
      <c r="S173" s="90"/>
      <c r="T173" s="59"/>
      <c r="U173" s="59"/>
      <c r="V173" s="59"/>
      <c r="W173" s="59"/>
      <c r="X173" s="59"/>
      <c r="Y173" s="59"/>
      <c r="Z173" s="59"/>
      <c r="AA173" s="59"/>
      <c r="AB173" s="59"/>
      <c r="AC173" s="1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</row>
    <row r="174" spans="1:39" x14ac:dyDescent="0.35">
      <c r="A174" s="59"/>
      <c r="B174" s="59"/>
      <c r="C174" s="59"/>
      <c r="D174" s="59"/>
      <c r="E174" s="59"/>
      <c r="F174" s="59"/>
      <c r="G174" s="59"/>
      <c r="H174" s="59"/>
      <c r="I174" s="59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59"/>
      <c r="U174" s="59"/>
      <c r="V174" s="59"/>
      <c r="W174" s="59"/>
      <c r="X174" s="59"/>
      <c r="Y174" s="59"/>
      <c r="Z174" s="59"/>
      <c r="AA174" s="59"/>
      <c r="AB174" s="59"/>
      <c r="AC174" s="1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</row>
    <row r="175" spans="1:39" x14ac:dyDescent="0.35">
      <c r="A175" s="59"/>
      <c r="B175" s="59"/>
      <c r="C175" s="59"/>
      <c r="D175" s="59"/>
      <c r="E175" s="59"/>
      <c r="F175" s="59"/>
      <c r="G175" s="59"/>
      <c r="H175" s="59"/>
      <c r="I175" s="59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59"/>
      <c r="U175" s="59"/>
      <c r="V175" s="59"/>
      <c r="W175" s="59"/>
      <c r="X175" s="59"/>
      <c r="Y175" s="59"/>
      <c r="Z175" s="59"/>
      <c r="AA175" s="59"/>
      <c r="AB175" s="59"/>
      <c r="AC175" s="1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</row>
    <row r="176" spans="1:39" x14ac:dyDescent="0.35">
      <c r="A176" s="59"/>
      <c r="B176" s="59"/>
      <c r="C176" s="59"/>
      <c r="D176" s="59"/>
      <c r="E176" s="59"/>
      <c r="F176" s="59"/>
      <c r="G176" s="59"/>
      <c r="H176" s="59"/>
      <c r="I176" s="59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59"/>
      <c r="U176" s="59"/>
      <c r="V176" s="59"/>
      <c r="W176" s="59"/>
      <c r="X176" s="59"/>
      <c r="Y176" s="59"/>
      <c r="Z176" s="59"/>
      <c r="AA176" s="59"/>
      <c r="AB176" s="59"/>
      <c r="AC176" s="1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</row>
    <row r="177" spans="1:39" x14ac:dyDescent="0.35">
      <c r="A177" s="59"/>
      <c r="B177" s="59"/>
      <c r="C177" s="59"/>
      <c r="D177" s="59"/>
      <c r="E177" s="59"/>
      <c r="F177" s="59"/>
      <c r="G177" s="59"/>
      <c r="H177" s="59"/>
      <c r="I177" s="59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59"/>
      <c r="U177" s="59"/>
      <c r="V177" s="59"/>
      <c r="W177" s="59"/>
      <c r="X177" s="59"/>
      <c r="Y177" s="59"/>
      <c r="Z177" s="59"/>
      <c r="AA177" s="59"/>
      <c r="AB177" s="59"/>
      <c r="AC177" s="1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</row>
    <row r="178" spans="1:39" x14ac:dyDescent="0.35">
      <c r="A178" s="59"/>
      <c r="B178" s="59"/>
      <c r="C178" s="59"/>
      <c r="D178" s="59"/>
      <c r="E178" s="59"/>
      <c r="F178" s="59"/>
      <c r="G178" s="59"/>
      <c r="H178" s="59"/>
      <c r="I178" s="59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59"/>
      <c r="U178" s="59"/>
      <c r="V178" s="59"/>
      <c r="W178" s="59"/>
      <c r="X178" s="59"/>
      <c r="Y178" s="59"/>
      <c r="Z178" s="59"/>
      <c r="AA178" s="59"/>
      <c r="AB178" s="59"/>
      <c r="AC178" s="1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</row>
    <row r="179" spans="1:39" x14ac:dyDescent="0.35">
      <c r="A179" s="59"/>
      <c r="B179" s="59"/>
      <c r="C179" s="59"/>
      <c r="D179" s="59"/>
      <c r="E179" s="59"/>
      <c r="F179" s="59"/>
      <c r="G179" s="59"/>
      <c r="H179" s="59"/>
      <c r="I179" s="59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59"/>
      <c r="U179" s="59"/>
      <c r="V179" s="59"/>
      <c r="W179" s="59"/>
      <c r="X179" s="59"/>
      <c r="Y179" s="59"/>
      <c r="Z179" s="59"/>
      <c r="AA179" s="59"/>
      <c r="AB179" s="59"/>
      <c r="AC179" s="1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</row>
    <row r="180" spans="1:39" x14ac:dyDescent="0.3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90"/>
      <c r="L180" s="90"/>
      <c r="M180" s="90"/>
      <c r="N180" s="90"/>
      <c r="O180" s="90"/>
      <c r="P180" s="90"/>
      <c r="Q180" s="90"/>
      <c r="R180" s="90"/>
      <c r="S180" s="90"/>
      <c r="T180" s="59"/>
      <c r="U180" s="59"/>
      <c r="V180" s="59"/>
      <c r="W180" s="59"/>
      <c r="X180" s="59"/>
      <c r="Y180" s="59"/>
      <c r="Z180" s="59"/>
      <c r="AA180" s="59"/>
      <c r="AB180" s="59"/>
      <c r="AC180" s="1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</row>
    <row r="181" spans="1:39" x14ac:dyDescent="0.3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90"/>
      <c r="L181" s="90"/>
      <c r="M181" s="90"/>
      <c r="N181" s="90"/>
      <c r="O181" s="90"/>
      <c r="P181" s="90"/>
      <c r="Q181" s="90"/>
      <c r="R181" s="90"/>
      <c r="S181" s="90"/>
      <c r="T181" s="59"/>
      <c r="U181" s="59"/>
      <c r="V181" s="59"/>
      <c r="W181" s="59"/>
      <c r="X181" s="59"/>
      <c r="Y181" s="59"/>
      <c r="Z181" s="59"/>
      <c r="AA181" s="59"/>
      <c r="AB181" s="59"/>
      <c r="AC181" s="1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</row>
    <row r="182" spans="1:39" x14ac:dyDescent="0.3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90"/>
      <c r="L182" s="90"/>
      <c r="M182" s="90"/>
      <c r="N182" s="90"/>
      <c r="O182" s="90"/>
      <c r="P182" s="90"/>
      <c r="Q182" s="90"/>
      <c r="R182" s="90"/>
      <c r="S182" s="90"/>
      <c r="T182" s="59"/>
      <c r="U182" s="59"/>
      <c r="V182" s="59"/>
      <c r="W182" s="59"/>
      <c r="X182" s="59"/>
      <c r="Y182" s="59"/>
      <c r="Z182" s="59"/>
      <c r="AA182" s="59"/>
      <c r="AB182" s="59"/>
      <c r="AC182" s="1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</row>
    <row r="183" spans="1:39" x14ac:dyDescent="0.3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90"/>
      <c r="L183" s="90"/>
      <c r="M183" s="90"/>
      <c r="N183" s="90"/>
      <c r="O183" s="90"/>
      <c r="P183" s="90"/>
      <c r="Q183" s="90"/>
      <c r="R183" s="90"/>
      <c r="S183" s="90"/>
      <c r="T183" s="59"/>
      <c r="U183" s="59"/>
      <c r="V183" s="59"/>
      <c r="W183" s="59"/>
      <c r="X183" s="59"/>
      <c r="Y183" s="59"/>
      <c r="Z183" s="59"/>
      <c r="AA183" s="59"/>
      <c r="AB183" s="59"/>
      <c r="AC183" s="1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</row>
    <row r="184" spans="1:39" x14ac:dyDescent="0.3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92"/>
      <c r="N184" s="92"/>
      <c r="O184" s="92"/>
      <c r="P184" s="92"/>
      <c r="Q184" s="92"/>
      <c r="R184" s="92"/>
      <c r="S184" s="92"/>
      <c r="T184" s="59"/>
      <c r="U184" s="59"/>
      <c r="V184" s="59"/>
      <c r="W184" s="59"/>
      <c r="X184" s="59"/>
      <c r="Y184" s="59"/>
      <c r="Z184" s="59"/>
      <c r="AA184" s="59"/>
      <c r="AB184" s="59"/>
      <c r="AC184" s="1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</row>
    <row r="185" spans="1:39" x14ac:dyDescent="0.3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93"/>
      <c r="L185" s="93"/>
      <c r="M185" s="93"/>
      <c r="N185" s="93"/>
      <c r="O185" s="93"/>
      <c r="P185" s="93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1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</row>
    <row r="186" spans="1:39" x14ac:dyDescent="0.3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93"/>
      <c r="L186" s="93"/>
      <c r="M186" s="93"/>
      <c r="N186" s="93"/>
      <c r="O186" s="90"/>
      <c r="P186" s="90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1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</row>
    <row r="187" spans="1:39" x14ac:dyDescent="0.3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90"/>
      <c r="L187" s="90"/>
      <c r="M187" s="90"/>
      <c r="N187" s="90"/>
      <c r="O187" s="90"/>
      <c r="P187" s="90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1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</row>
    <row r="188" spans="1:39" x14ac:dyDescent="0.3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90"/>
      <c r="L188" s="90"/>
      <c r="M188" s="90"/>
      <c r="N188" s="90"/>
      <c r="O188" s="90"/>
      <c r="P188" s="90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1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</row>
    <row r="189" spans="1:39" x14ac:dyDescent="0.3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90"/>
      <c r="L189" s="90"/>
      <c r="M189" s="90"/>
      <c r="N189" s="90"/>
      <c r="O189" s="90"/>
      <c r="P189" s="90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1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</row>
    <row r="190" spans="1:39" x14ac:dyDescent="0.3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90"/>
      <c r="L190" s="90"/>
      <c r="M190" s="90"/>
      <c r="N190" s="90"/>
      <c r="O190" s="90"/>
      <c r="P190" s="90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1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</row>
    <row r="191" spans="1:39" x14ac:dyDescent="0.3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90"/>
      <c r="L191" s="90"/>
      <c r="M191" s="90"/>
      <c r="N191" s="90"/>
      <c r="O191" s="90"/>
      <c r="P191" s="90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1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</row>
    <row r="192" spans="1:39" x14ac:dyDescent="0.3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90"/>
      <c r="L192" s="90"/>
      <c r="M192" s="90"/>
      <c r="N192" s="90"/>
      <c r="O192" s="90"/>
      <c r="P192" s="90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1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</row>
    <row r="193" spans="1:39" x14ac:dyDescent="0.3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90"/>
      <c r="L193" s="90"/>
      <c r="M193" s="90"/>
      <c r="N193" s="90"/>
      <c r="O193" s="90"/>
      <c r="P193" s="90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1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</row>
    <row r="194" spans="1:39" x14ac:dyDescent="0.3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90"/>
      <c r="L194" s="90"/>
      <c r="M194" s="90"/>
      <c r="N194" s="90"/>
      <c r="O194" s="90"/>
      <c r="P194" s="90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1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</row>
    <row r="195" spans="1:39" x14ac:dyDescent="0.3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1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</row>
    <row r="196" spans="1:39" x14ac:dyDescent="0.3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92"/>
      <c r="M196" s="92"/>
      <c r="N196" s="92"/>
      <c r="O196" s="92"/>
      <c r="P196" s="92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1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</row>
    <row r="197" spans="1:39" x14ac:dyDescent="0.3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92"/>
      <c r="M197" s="92"/>
      <c r="N197" s="92"/>
      <c r="O197" s="92"/>
      <c r="P197" s="92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1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</row>
    <row r="198" spans="1:39" x14ac:dyDescent="0.3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93"/>
      <c r="L198" s="93"/>
      <c r="M198" s="93"/>
      <c r="N198" s="93"/>
      <c r="O198" s="90"/>
      <c r="P198" s="90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1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</row>
    <row r="199" spans="1:39" x14ac:dyDescent="0.3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90"/>
      <c r="L199" s="90"/>
      <c r="M199" s="90"/>
      <c r="N199" s="90"/>
      <c r="O199" s="90"/>
      <c r="P199" s="90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1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</row>
    <row r="200" spans="1:39" x14ac:dyDescent="0.3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90"/>
      <c r="L200" s="90"/>
      <c r="M200" s="90"/>
      <c r="N200" s="90"/>
      <c r="O200" s="90"/>
      <c r="P200" s="90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1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</row>
    <row r="201" spans="1:39" x14ac:dyDescent="0.3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90"/>
      <c r="L201" s="90"/>
      <c r="M201" s="90"/>
      <c r="N201" s="90"/>
      <c r="O201" s="90"/>
      <c r="P201" s="90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1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</row>
    <row r="202" spans="1:39" x14ac:dyDescent="0.3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90"/>
      <c r="L202" s="90"/>
      <c r="M202" s="90"/>
      <c r="N202" s="90"/>
      <c r="O202" s="90"/>
      <c r="P202" s="90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1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</row>
    <row r="203" spans="1:39" x14ac:dyDescent="0.3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90"/>
      <c r="L203" s="90"/>
      <c r="M203" s="90"/>
      <c r="N203" s="90"/>
      <c r="O203" s="90"/>
      <c r="P203" s="90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1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</row>
    <row r="204" spans="1:39" x14ac:dyDescent="0.3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90"/>
      <c r="L204" s="90"/>
      <c r="M204" s="90"/>
      <c r="N204" s="90"/>
      <c r="O204" s="90"/>
      <c r="P204" s="90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1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</row>
    <row r="205" spans="1:39" x14ac:dyDescent="0.3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90"/>
      <c r="L205" s="90"/>
      <c r="M205" s="90"/>
      <c r="N205" s="90"/>
      <c r="O205" s="90"/>
      <c r="P205" s="90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1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</row>
    <row r="206" spans="1:39" x14ac:dyDescent="0.3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90"/>
      <c r="L206" s="90"/>
      <c r="M206" s="90"/>
      <c r="N206" s="90"/>
      <c r="O206" s="90"/>
      <c r="P206" s="90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1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</row>
    <row r="207" spans="1:39" x14ac:dyDescent="0.3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1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</row>
    <row r="208" spans="1:39" x14ac:dyDescent="0.3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92"/>
      <c r="M208" s="92"/>
      <c r="N208" s="92"/>
      <c r="O208" s="92"/>
      <c r="P208" s="92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1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</row>
    <row r="209" spans="1:39" x14ac:dyDescent="0.3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92"/>
      <c r="M209" s="92"/>
      <c r="N209" s="92"/>
      <c r="O209" s="92"/>
      <c r="P209" s="92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1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</row>
    <row r="210" spans="1:39" x14ac:dyDescent="0.3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94"/>
      <c r="L210" s="94"/>
      <c r="M210" s="94"/>
      <c r="N210" s="94"/>
      <c r="O210" s="94"/>
      <c r="P210" s="94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1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</row>
    <row r="211" spans="1:39" ht="15.5" x14ac:dyDescent="0.3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94"/>
      <c r="L211" s="94"/>
      <c r="M211" s="94"/>
      <c r="N211" s="94"/>
      <c r="O211" s="95"/>
      <c r="P211" s="85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1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</row>
    <row r="212" spans="1:39" ht="15.5" x14ac:dyDescent="0.3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85"/>
      <c r="L212" s="85"/>
      <c r="M212" s="85"/>
      <c r="N212" s="85"/>
      <c r="O212" s="85"/>
      <c r="P212" s="85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1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</row>
    <row r="213" spans="1:39" ht="15.5" x14ac:dyDescent="0.3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85"/>
      <c r="L213" s="85"/>
      <c r="M213" s="85"/>
      <c r="N213" s="85"/>
      <c r="O213" s="85"/>
      <c r="P213" s="85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1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</row>
    <row r="214" spans="1:39" ht="15.5" x14ac:dyDescent="0.3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85"/>
      <c r="L214" s="85"/>
      <c r="M214" s="85"/>
      <c r="N214" s="85"/>
      <c r="O214" s="85"/>
      <c r="P214" s="85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1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</row>
    <row r="215" spans="1:39" ht="15.5" x14ac:dyDescent="0.3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85"/>
      <c r="L215" s="85"/>
      <c r="M215" s="85"/>
      <c r="N215" s="85"/>
      <c r="O215" s="85"/>
      <c r="P215" s="85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1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</row>
    <row r="216" spans="1:39" ht="15.5" x14ac:dyDescent="0.3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85"/>
      <c r="L216" s="85"/>
      <c r="M216" s="85"/>
      <c r="N216" s="85"/>
      <c r="O216" s="85"/>
      <c r="P216" s="85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1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</row>
    <row r="217" spans="1:39" ht="15.5" x14ac:dyDescent="0.3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85"/>
      <c r="L217" s="85"/>
      <c r="M217" s="85"/>
      <c r="N217" s="85"/>
      <c r="O217" s="85"/>
      <c r="P217" s="85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1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</row>
    <row r="218" spans="1:39" ht="15.5" x14ac:dyDescent="0.3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85"/>
      <c r="L218" s="85"/>
      <c r="M218" s="85"/>
      <c r="N218" s="85"/>
      <c r="O218" s="85"/>
      <c r="P218" s="85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1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</row>
    <row r="219" spans="1:39" ht="15.5" x14ac:dyDescent="0.3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85"/>
      <c r="L219" s="85"/>
      <c r="M219" s="85"/>
      <c r="N219" s="85"/>
      <c r="O219" s="85"/>
      <c r="P219" s="85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1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</row>
    <row r="220" spans="1:39" x14ac:dyDescent="0.3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1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</row>
    <row r="221" spans="1:39" x14ac:dyDescent="0.3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1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</row>
    <row r="222" spans="1:39" x14ac:dyDescent="0.3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93"/>
      <c r="L222" s="93"/>
      <c r="M222" s="93"/>
      <c r="N222" s="93"/>
      <c r="O222" s="93"/>
      <c r="P222" s="93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1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</row>
    <row r="223" spans="1:39" x14ac:dyDescent="0.3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93"/>
      <c r="L223" s="93"/>
      <c r="M223" s="93"/>
      <c r="N223" s="93"/>
      <c r="O223" s="90"/>
      <c r="P223" s="90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1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</row>
    <row r="224" spans="1:39" x14ac:dyDescent="0.3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90"/>
      <c r="L224" s="90"/>
      <c r="M224" s="90"/>
      <c r="N224" s="90"/>
      <c r="O224" s="90"/>
      <c r="P224" s="90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1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</row>
    <row r="225" spans="1:39" x14ac:dyDescent="0.3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90"/>
      <c r="L225" s="90"/>
      <c r="M225" s="90"/>
      <c r="N225" s="90"/>
      <c r="O225" s="90"/>
      <c r="P225" s="90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1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</row>
    <row r="226" spans="1:39" x14ac:dyDescent="0.3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90"/>
      <c r="L226" s="90"/>
      <c r="M226" s="90"/>
      <c r="N226" s="90"/>
      <c r="O226" s="90"/>
      <c r="P226" s="90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1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</row>
    <row r="227" spans="1:39" x14ac:dyDescent="0.3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90"/>
      <c r="L227" s="90"/>
      <c r="M227" s="90"/>
      <c r="N227" s="90"/>
      <c r="O227" s="90"/>
      <c r="P227" s="90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1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</row>
    <row r="228" spans="1:39" x14ac:dyDescent="0.3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90"/>
      <c r="L228" s="90"/>
      <c r="M228" s="90"/>
      <c r="N228" s="90"/>
      <c r="O228" s="90"/>
      <c r="P228" s="90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1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</row>
    <row r="229" spans="1:39" x14ac:dyDescent="0.3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90"/>
      <c r="L229" s="90"/>
      <c r="M229" s="90"/>
      <c r="N229" s="90"/>
      <c r="O229" s="90"/>
      <c r="P229" s="90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1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</row>
    <row r="230" spans="1:39" x14ac:dyDescent="0.3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90"/>
      <c r="L230" s="90"/>
      <c r="M230" s="90"/>
      <c r="N230" s="90"/>
      <c r="O230" s="90"/>
      <c r="P230" s="90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1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</row>
    <row r="231" spans="1:39" x14ac:dyDescent="0.3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90"/>
      <c r="L231" s="90"/>
      <c r="M231" s="90"/>
      <c r="N231" s="90"/>
      <c r="O231" s="90"/>
      <c r="P231" s="90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1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</row>
    <row r="232" spans="1:39" x14ac:dyDescent="0.3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90"/>
      <c r="L232" s="90"/>
      <c r="M232" s="90"/>
      <c r="N232" s="90"/>
      <c r="O232" s="90"/>
      <c r="P232" s="90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1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</row>
    <row r="233" spans="1:39" x14ac:dyDescent="0.3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90"/>
      <c r="L233" s="90"/>
      <c r="M233" s="90"/>
      <c r="N233" s="90"/>
      <c r="O233" s="90"/>
      <c r="P233" s="90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1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</row>
    <row r="234" spans="1:39" x14ac:dyDescent="0.3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1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</row>
    <row r="235" spans="1:39" x14ac:dyDescent="0.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1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</row>
    <row r="236" spans="1:39" x14ac:dyDescent="0.3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1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</row>
    <row r="237" spans="1:39" x14ac:dyDescent="0.3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96"/>
      <c r="L237" s="96"/>
      <c r="M237" s="96"/>
      <c r="N237" s="96"/>
      <c r="O237" s="96"/>
      <c r="P237" s="96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1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</row>
    <row r="238" spans="1:39" x14ac:dyDescent="0.3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97"/>
      <c r="L238" s="97"/>
      <c r="M238" s="97"/>
      <c r="N238" s="97"/>
      <c r="O238" s="97"/>
      <c r="P238" s="97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1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</row>
    <row r="239" spans="1:39" ht="15.5" x14ac:dyDescent="0.3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98"/>
      <c r="L239" s="99"/>
      <c r="M239" s="99"/>
      <c r="N239" s="99"/>
      <c r="O239" s="98"/>
      <c r="P239" s="98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1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</row>
    <row r="240" spans="1:39" ht="15.5" x14ac:dyDescent="0.3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99"/>
      <c r="L240" s="98"/>
      <c r="M240" s="98"/>
      <c r="N240" s="98"/>
      <c r="O240" s="97"/>
      <c r="P240" s="97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1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</row>
    <row r="241" spans="1:39" x14ac:dyDescent="0.3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97"/>
      <c r="L241" s="97"/>
      <c r="M241" s="97"/>
      <c r="N241" s="97"/>
      <c r="O241" s="97"/>
      <c r="P241" s="97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1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</row>
    <row r="242" spans="1:39" x14ac:dyDescent="0.3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97"/>
      <c r="L242" s="97"/>
      <c r="M242" s="97"/>
      <c r="N242" s="97"/>
      <c r="O242" s="97"/>
      <c r="P242" s="97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1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</row>
    <row r="243" spans="1:39" x14ac:dyDescent="0.3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97"/>
      <c r="L243" s="97"/>
      <c r="M243" s="97"/>
      <c r="N243" s="97"/>
      <c r="O243" s="97"/>
      <c r="P243" s="97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1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</row>
    <row r="244" spans="1:39" x14ac:dyDescent="0.3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97"/>
      <c r="L244" s="97"/>
      <c r="M244" s="97"/>
      <c r="N244" s="97"/>
      <c r="O244" s="97"/>
      <c r="P244" s="97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1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</row>
    <row r="245" spans="1:39" x14ac:dyDescent="0.3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97"/>
      <c r="L245" s="97"/>
      <c r="M245" s="97"/>
      <c r="N245" s="97"/>
      <c r="O245" s="97"/>
      <c r="P245" s="97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1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</row>
    <row r="246" spans="1:39" x14ac:dyDescent="0.3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97"/>
      <c r="L246" s="97"/>
      <c r="M246" s="97"/>
      <c r="N246" s="97"/>
      <c r="O246" s="97"/>
      <c r="P246" s="97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1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</row>
    <row r="247" spans="1:39" x14ac:dyDescent="0.3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97"/>
      <c r="L247" s="97"/>
      <c r="M247" s="97"/>
      <c r="N247" s="97"/>
      <c r="O247" s="97"/>
      <c r="P247" s="97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1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</row>
    <row r="248" spans="1:39" x14ac:dyDescent="0.3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97"/>
      <c r="L248" s="97"/>
      <c r="M248" s="97"/>
      <c r="N248" s="97"/>
      <c r="O248" s="97"/>
      <c r="P248" s="97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1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</row>
    <row r="249" spans="1:39" x14ac:dyDescent="0.3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92"/>
      <c r="M249" s="92"/>
      <c r="N249" s="92"/>
      <c r="O249" s="92"/>
      <c r="P249" s="92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1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</row>
    <row r="250" spans="1:39" x14ac:dyDescent="0.3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1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</row>
    <row r="251" spans="1:39" x14ac:dyDescent="0.3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96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1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</row>
    <row r="252" spans="1:39" x14ac:dyDescent="0.3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97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1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</row>
    <row r="253" spans="1:39" ht="15.5" x14ac:dyDescent="0.3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98"/>
      <c r="L253" s="99"/>
      <c r="M253" s="99"/>
      <c r="N253" s="99"/>
      <c r="O253" s="98"/>
      <c r="P253" s="98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1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</row>
    <row r="254" spans="1:39" ht="15.5" x14ac:dyDescent="0.3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99"/>
      <c r="L254" s="98"/>
      <c r="M254" s="98"/>
      <c r="N254" s="98"/>
      <c r="O254" s="97"/>
      <c r="P254" s="97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1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</row>
    <row r="255" spans="1:39" x14ac:dyDescent="0.3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97"/>
      <c r="L255" s="97"/>
      <c r="M255" s="97"/>
      <c r="N255" s="97"/>
      <c r="O255" s="97"/>
      <c r="P255" s="97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1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</row>
    <row r="256" spans="1:39" x14ac:dyDescent="0.3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97"/>
      <c r="L256" s="97"/>
      <c r="M256" s="97"/>
      <c r="N256" s="97"/>
      <c r="O256" s="97"/>
      <c r="P256" s="97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1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</row>
    <row r="257" spans="1:39" x14ac:dyDescent="0.3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97"/>
      <c r="L257" s="97"/>
      <c r="M257" s="97"/>
      <c r="N257" s="97"/>
      <c r="O257" s="97"/>
      <c r="P257" s="97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1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</row>
    <row r="258" spans="1:39" x14ac:dyDescent="0.3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97"/>
      <c r="L258" s="97"/>
      <c r="M258" s="97"/>
      <c r="N258" s="97"/>
      <c r="O258" s="97"/>
      <c r="P258" s="97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1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</row>
    <row r="259" spans="1:39" x14ac:dyDescent="0.3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97"/>
      <c r="L259" s="97"/>
      <c r="M259" s="97"/>
      <c r="N259" s="97"/>
      <c r="O259" s="97"/>
      <c r="P259" s="97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97"/>
      <c r="L260" s="97"/>
      <c r="M260" s="97"/>
      <c r="N260" s="97"/>
      <c r="O260" s="97"/>
      <c r="P260" s="97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97"/>
      <c r="L261" s="97"/>
      <c r="M261" s="97"/>
      <c r="N261" s="97"/>
      <c r="O261" s="97"/>
      <c r="P261" s="97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97"/>
      <c r="L262" s="97"/>
      <c r="M262" s="97"/>
      <c r="N262" s="97"/>
      <c r="O262" s="97"/>
      <c r="P262" s="97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92"/>
      <c r="M263" s="92"/>
      <c r="N263" s="92"/>
      <c r="O263" s="92"/>
      <c r="P263" s="92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</row>
    <row r="272" spans="1:39" x14ac:dyDescent="0.3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</row>
    <row r="273" spans="1:28" x14ac:dyDescent="0.3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</row>
    <row r="274" spans="1:28" x14ac:dyDescent="0.3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</row>
    <row r="275" spans="1:28" x14ac:dyDescent="0.3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</row>
    <row r="276" spans="1:28" x14ac:dyDescent="0.3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</row>
    <row r="277" spans="1:28" x14ac:dyDescent="0.3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</row>
    <row r="278" spans="1:28" x14ac:dyDescent="0.3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</row>
    <row r="279" spans="1:28" x14ac:dyDescent="0.3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</row>
    <row r="280" spans="1:28" x14ac:dyDescent="0.3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</row>
    <row r="281" spans="1:28" x14ac:dyDescent="0.3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</row>
    <row r="282" spans="1:28" x14ac:dyDescent="0.3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</row>
    <row r="283" spans="1:28" x14ac:dyDescent="0.3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</row>
    <row r="284" spans="1:28" x14ac:dyDescent="0.3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</row>
    <row r="285" spans="1:28" x14ac:dyDescent="0.3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</row>
    <row r="286" spans="1:28" x14ac:dyDescent="0.3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</row>
    <row r="287" spans="1:28" x14ac:dyDescent="0.3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</row>
    <row r="288" spans="1:28" x14ac:dyDescent="0.3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</row>
    <row r="289" spans="1:28" x14ac:dyDescent="0.3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</row>
    <row r="290" spans="1:28" x14ac:dyDescent="0.3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</row>
    <row r="291" spans="1:28" x14ac:dyDescent="0.3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</row>
    <row r="292" spans="1:28" x14ac:dyDescent="0.3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</row>
    <row r="293" spans="1:28" x14ac:dyDescent="0.3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</row>
    <row r="294" spans="1:28" x14ac:dyDescent="0.3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</row>
    <row r="295" spans="1:28" x14ac:dyDescent="0.3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</row>
    <row r="296" spans="1:28" x14ac:dyDescent="0.3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</row>
    <row r="297" spans="1:28" x14ac:dyDescent="0.3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</row>
    <row r="298" spans="1:28" x14ac:dyDescent="0.3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</row>
    <row r="299" spans="1:28" x14ac:dyDescent="0.3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</row>
    <row r="300" spans="1:28" x14ac:dyDescent="0.3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</row>
    <row r="301" spans="1:28" x14ac:dyDescent="0.3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</row>
    <row r="302" spans="1:28" x14ac:dyDescent="0.3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</row>
    <row r="303" spans="1:28" x14ac:dyDescent="0.3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</row>
    <row r="304" spans="1:28" x14ac:dyDescent="0.3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</row>
    <row r="305" spans="1:28" x14ac:dyDescent="0.3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</row>
  </sheetData>
  <mergeCells count="12">
    <mergeCell ref="A1:I1"/>
    <mergeCell ref="K1:S1"/>
    <mergeCell ref="A86:F86"/>
    <mergeCell ref="K86:P86"/>
    <mergeCell ref="A62:F62"/>
    <mergeCell ref="K62:P62"/>
    <mergeCell ref="K64:P64"/>
    <mergeCell ref="K88:P88"/>
    <mergeCell ref="U1:AC1"/>
    <mergeCell ref="AE1:AM1"/>
    <mergeCell ref="AO1:AW1"/>
    <mergeCell ref="AY1:B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1">
    <pageSetUpPr fitToPage="1"/>
  </sheetPr>
  <dimension ref="A1:BH307"/>
  <sheetViews>
    <sheetView showGridLines="0" showZeros="0" topLeftCell="R22" zoomScale="60" zoomScaleNormal="60" workbookViewId="0">
      <selection activeCell="AE40" sqref="AE40:AM40"/>
    </sheetView>
  </sheetViews>
  <sheetFormatPr defaultColWidth="8.7265625" defaultRowHeight="27" customHeight="1" x14ac:dyDescent="0.35"/>
  <cols>
    <col min="1" max="1" width="16.1796875" style="101" customWidth="1"/>
    <col min="2" max="2" width="10" style="101" customWidth="1"/>
    <col min="3" max="3" width="9.7265625" style="101" customWidth="1"/>
    <col min="4" max="4" width="8.81640625" style="101" customWidth="1"/>
    <col min="5" max="5" width="9.81640625" style="101" customWidth="1"/>
    <col min="6" max="6" width="9.26953125" style="101" customWidth="1"/>
    <col min="7" max="7" width="9.453125" style="101" customWidth="1"/>
    <col min="8" max="8" width="8.7265625" style="101" customWidth="1"/>
    <col min="9" max="9" width="17.7265625" style="101" bestFit="1" customWidth="1"/>
    <col min="10" max="10" width="4.7265625" style="101" customWidth="1"/>
    <col min="11" max="11" width="16.54296875" style="101" customWidth="1"/>
    <col min="12" max="12" width="11.1796875" style="101" customWidth="1"/>
    <col min="13" max="14" width="9.7265625" style="101" customWidth="1"/>
    <col min="15" max="16" width="11.1796875" style="101" customWidth="1"/>
    <col min="17" max="18" width="10.7265625" style="101" customWidth="1"/>
    <col min="19" max="19" width="17.7265625" style="101" bestFit="1" customWidth="1"/>
    <col min="20" max="20" width="4.81640625" style="101" customWidth="1"/>
    <col min="21" max="21" width="15.7265625" style="101" customWidth="1"/>
    <col min="22" max="22" width="10.54296875" style="101" bestFit="1" customWidth="1"/>
    <col min="23" max="26" width="9.7265625" style="101" customWidth="1"/>
    <col min="27" max="27" width="12.7265625" style="101" customWidth="1"/>
    <col min="28" max="28" width="13.1796875" style="101" customWidth="1"/>
    <col min="29" max="29" width="17.7265625" style="101" bestFit="1" customWidth="1"/>
    <col min="30" max="30" width="11.54296875" style="101" customWidth="1"/>
    <col min="31" max="31" width="16.1796875" style="101" bestFit="1" customWidth="1"/>
    <col min="32" max="32" width="10.54296875" style="101" bestFit="1" customWidth="1"/>
    <col min="33" max="36" width="9.7265625" style="101" customWidth="1"/>
    <col min="37" max="37" width="12.54296875" style="101" customWidth="1"/>
    <col min="38" max="38" width="11.453125" style="101" customWidth="1"/>
    <col min="39" max="39" width="17.7265625" style="101" bestFit="1" customWidth="1"/>
    <col min="40" max="40" width="11.26953125" style="101" customWidth="1"/>
    <col min="41" max="41" width="17.453125" style="101" customWidth="1"/>
    <col min="42" max="42" width="10.7265625" style="101" bestFit="1" customWidth="1"/>
    <col min="43" max="46" width="9.7265625" style="101" customWidth="1"/>
    <col min="47" max="47" width="10" style="101" customWidth="1"/>
    <col min="48" max="48" width="9.7265625" style="101" customWidth="1"/>
    <col min="49" max="49" width="13.54296875" style="101" customWidth="1"/>
    <col min="50" max="50" width="8.7265625" style="101"/>
    <col min="51" max="51" width="16.7265625" style="101" customWidth="1"/>
    <col min="52" max="52" width="13.1796875" style="101" bestFit="1" customWidth="1"/>
    <col min="53" max="55" width="9.7265625" style="101" customWidth="1"/>
    <col min="56" max="56" width="10.26953125" style="101" customWidth="1"/>
    <col min="57" max="58" width="9.7265625" style="101" customWidth="1"/>
    <col min="59" max="59" width="15.7265625" style="101" customWidth="1"/>
    <col min="60" max="60" width="11.54296875" style="101" customWidth="1"/>
    <col min="61" max="16384" width="8.7265625" style="101"/>
  </cols>
  <sheetData>
    <row r="1" spans="1:59" ht="27" customHeight="1" x14ac:dyDescent="0.25">
      <c r="A1" s="802"/>
      <c r="B1" s="802"/>
      <c r="C1" s="802"/>
      <c r="D1" s="802"/>
      <c r="E1" s="802"/>
      <c r="F1" s="802"/>
      <c r="G1" s="802"/>
      <c r="H1" s="802"/>
      <c r="I1" s="802"/>
      <c r="J1" s="100"/>
      <c r="K1" s="802"/>
      <c r="L1" s="802"/>
      <c r="M1" s="802"/>
      <c r="N1" s="802"/>
      <c r="O1" s="802"/>
      <c r="P1" s="802"/>
      <c r="Q1" s="802"/>
      <c r="R1" s="802"/>
      <c r="S1" s="802"/>
      <c r="U1" s="802"/>
      <c r="V1" s="802"/>
      <c r="W1" s="802"/>
      <c r="X1" s="802"/>
      <c r="Y1" s="802"/>
      <c r="Z1" s="802"/>
      <c r="AA1" s="802"/>
      <c r="AB1" s="802"/>
      <c r="AC1" s="802"/>
      <c r="AE1" s="802"/>
      <c r="AF1" s="802"/>
      <c r="AG1" s="802"/>
      <c r="AH1" s="802"/>
      <c r="AI1" s="802"/>
      <c r="AJ1" s="802"/>
      <c r="AK1" s="802"/>
      <c r="AL1" s="802"/>
      <c r="AM1" s="802"/>
      <c r="AO1" s="802"/>
      <c r="AP1" s="802"/>
      <c r="AQ1" s="802"/>
      <c r="AR1" s="802"/>
      <c r="AS1" s="802"/>
      <c r="AT1" s="802"/>
      <c r="AU1" s="802"/>
      <c r="AV1" s="802"/>
      <c r="AW1" s="802"/>
      <c r="AY1" s="802"/>
      <c r="AZ1" s="802"/>
      <c r="BA1" s="802"/>
      <c r="BB1" s="802"/>
      <c r="BC1" s="802"/>
      <c r="BD1" s="802"/>
      <c r="BE1" s="802"/>
      <c r="BF1" s="802"/>
      <c r="BG1" s="802"/>
    </row>
    <row r="2" spans="1:59" s="108" customFormat="1" ht="33" customHeight="1" x14ac:dyDescent="0.35">
      <c r="A2" s="102" t="s">
        <v>0</v>
      </c>
      <c r="B2" s="103"/>
      <c r="C2" s="103"/>
      <c r="D2" s="104" t="s">
        <v>1</v>
      </c>
      <c r="E2" s="105"/>
      <c r="F2" s="106"/>
      <c r="G2" s="107"/>
      <c r="H2" s="107"/>
      <c r="I2" s="107"/>
      <c r="J2" s="106"/>
      <c r="K2" s="102" t="s">
        <v>0</v>
      </c>
      <c r="L2" s="103"/>
      <c r="M2" s="103"/>
      <c r="N2" s="104" t="s">
        <v>2</v>
      </c>
      <c r="O2" s="105"/>
      <c r="P2" s="106"/>
      <c r="Q2" s="107"/>
      <c r="R2" s="107"/>
      <c r="S2" s="107"/>
      <c r="U2" s="104" t="s">
        <v>3</v>
      </c>
      <c r="V2" s="103"/>
      <c r="W2" s="103"/>
      <c r="X2" s="104" t="s">
        <v>1</v>
      </c>
      <c r="Y2" s="105"/>
      <c r="Z2" s="106"/>
      <c r="AA2" s="107"/>
      <c r="AB2" s="107"/>
      <c r="AC2" s="107"/>
      <c r="AE2" s="104" t="s">
        <v>3</v>
      </c>
      <c r="AF2" s="106"/>
      <c r="AG2" s="106"/>
      <c r="AH2" s="104" t="s">
        <v>2</v>
      </c>
      <c r="AI2" s="106"/>
      <c r="AJ2" s="106"/>
      <c r="AK2" s="107"/>
      <c r="AL2" s="107"/>
      <c r="AM2" s="107"/>
      <c r="AO2" s="102" t="s">
        <v>4</v>
      </c>
      <c r="AP2" s="106"/>
      <c r="AQ2" s="106"/>
      <c r="AR2" s="104" t="s">
        <v>1</v>
      </c>
      <c r="AS2" s="106"/>
      <c r="AT2" s="106"/>
      <c r="AU2" s="107"/>
      <c r="AV2" s="107"/>
      <c r="AW2" s="107"/>
      <c r="AY2" s="102" t="s">
        <v>4</v>
      </c>
      <c r="AZ2" s="106"/>
      <c r="BA2" s="106"/>
      <c r="BB2" s="104" t="s">
        <v>2</v>
      </c>
      <c r="BC2" s="106"/>
      <c r="BD2" s="106"/>
      <c r="BE2" s="107"/>
      <c r="BF2" s="107"/>
    </row>
    <row r="3" spans="1:59" ht="27" customHeight="1" thickBo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U3" s="100"/>
      <c r="V3" s="100"/>
      <c r="W3" s="100"/>
      <c r="X3" s="100"/>
      <c r="Y3" s="100"/>
      <c r="Z3" s="100"/>
      <c r="AA3" s="100"/>
      <c r="AB3" s="100"/>
      <c r="AC3" s="100"/>
      <c r="AE3" s="100"/>
      <c r="AF3" s="100"/>
      <c r="AG3" s="100"/>
      <c r="AH3" s="100"/>
      <c r="AI3" s="100"/>
      <c r="AJ3" s="100"/>
      <c r="AK3" s="100"/>
      <c r="AL3" s="100"/>
      <c r="AM3" s="100"/>
      <c r="AO3" s="100"/>
      <c r="AP3" s="100"/>
      <c r="AQ3" s="100"/>
      <c r="AR3" s="100"/>
      <c r="AS3" s="100"/>
      <c r="AT3" s="100"/>
      <c r="AU3" s="100"/>
      <c r="AV3" s="100"/>
      <c r="AW3" s="100"/>
      <c r="AY3" s="100"/>
      <c r="AZ3" s="100"/>
      <c r="BA3" s="100"/>
      <c r="BB3" s="100"/>
      <c r="BC3" s="100"/>
      <c r="BD3" s="100"/>
      <c r="BE3" s="100"/>
      <c r="BF3" s="100"/>
    </row>
    <row r="4" spans="1:59" ht="27" customHeight="1" thickBot="1" x14ac:dyDescent="0.3">
      <c r="A4" s="109"/>
      <c r="B4" s="110" t="s">
        <v>6</v>
      </c>
      <c r="C4" s="111" t="s">
        <v>7</v>
      </c>
      <c r="D4" s="111" t="s">
        <v>8</v>
      </c>
      <c r="E4" s="111" t="s">
        <v>9</v>
      </c>
      <c r="F4" s="111" t="s">
        <v>10</v>
      </c>
      <c r="G4" s="111" t="s">
        <v>11</v>
      </c>
      <c r="H4" s="112" t="s">
        <v>12</v>
      </c>
      <c r="I4" s="113" t="s">
        <v>13</v>
      </c>
      <c r="J4" s="100"/>
      <c r="K4" s="109"/>
      <c r="L4" s="110" t="s">
        <v>6</v>
      </c>
      <c r="M4" s="111" t="s">
        <v>7</v>
      </c>
      <c r="N4" s="111" t="s">
        <v>8</v>
      </c>
      <c r="O4" s="111" t="s">
        <v>9</v>
      </c>
      <c r="P4" s="111" t="s">
        <v>10</v>
      </c>
      <c r="Q4" s="114" t="s">
        <v>11</v>
      </c>
      <c r="R4" s="115" t="s">
        <v>12</v>
      </c>
      <c r="S4" s="113" t="s">
        <v>13</v>
      </c>
      <c r="U4" s="109"/>
      <c r="V4" s="110" t="s">
        <v>6</v>
      </c>
      <c r="W4" s="111" t="s">
        <v>7</v>
      </c>
      <c r="X4" s="111" t="s">
        <v>8</v>
      </c>
      <c r="Y4" s="111" t="s">
        <v>9</v>
      </c>
      <c r="Z4" s="111" t="s">
        <v>10</v>
      </c>
      <c r="AA4" s="114" t="s">
        <v>11</v>
      </c>
      <c r="AB4" s="111" t="s">
        <v>12</v>
      </c>
      <c r="AC4" s="113" t="s">
        <v>13</v>
      </c>
      <c r="AE4" s="116"/>
      <c r="AF4" s="110" t="s">
        <v>6</v>
      </c>
      <c r="AG4" s="111" t="s">
        <v>7</v>
      </c>
      <c r="AH4" s="111" t="s">
        <v>8</v>
      </c>
      <c r="AI4" s="111" t="s">
        <v>9</v>
      </c>
      <c r="AJ4" s="115" t="s">
        <v>10</v>
      </c>
      <c r="AK4" s="111" t="s">
        <v>11</v>
      </c>
      <c r="AL4" s="111" t="s">
        <v>12</v>
      </c>
      <c r="AM4" s="113" t="s">
        <v>13</v>
      </c>
      <c r="AO4" s="116"/>
      <c r="AP4" s="110" t="s">
        <v>6</v>
      </c>
      <c r="AQ4" s="111" t="s">
        <v>7</v>
      </c>
      <c r="AR4" s="111" t="s">
        <v>8</v>
      </c>
      <c r="AS4" s="111" t="s">
        <v>9</v>
      </c>
      <c r="AT4" s="115" t="s">
        <v>10</v>
      </c>
      <c r="AU4" s="111" t="s">
        <v>11</v>
      </c>
      <c r="AV4" s="111" t="s">
        <v>12</v>
      </c>
      <c r="AW4" s="113" t="s">
        <v>13</v>
      </c>
      <c r="AY4" s="116"/>
      <c r="AZ4" s="110" t="s">
        <v>6</v>
      </c>
      <c r="BA4" s="111" t="s">
        <v>7</v>
      </c>
      <c r="BB4" s="111" t="s">
        <v>8</v>
      </c>
      <c r="BC4" s="111" t="s">
        <v>9</v>
      </c>
      <c r="BD4" s="115" t="s">
        <v>10</v>
      </c>
      <c r="BE4" s="111" t="s">
        <v>11</v>
      </c>
      <c r="BF4" s="111" t="s">
        <v>12</v>
      </c>
      <c r="BG4" s="113" t="s">
        <v>13</v>
      </c>
    </row>
    <row r="5" spans="1:59" ht="27" customHeight="1" thickBot="1" x14ac:dyDescent="0.3">
      <c r="A5" s="117" t="s">
        <v>14</v>
      </c>
      <c r="B5" s="118">
        <v>62.74224014019758</v>
      </c>
      <c r="C5" s="118">
        <v>2.9934761375207124</v>
      </c>
      <c r="D5" s="118">
        <v>2.3397275728748324</v>
      </c>
      <c r="E5" s="118">
        <v>13.936819847932721</v>
      </c>
      <c r="F5" s="118">
        <v>21.079032478719721</v>
      </c>
      <c r="G5" s="119">
        <v>5.3332037103955443</v>
      </c>
      <c r="H5" s="119">
        <v>0.78160889393715549</v>
      </c>
      <c r="I5" s="120"/>
      <c r="J5" s="109"/>
      <c r="K5" s="121" t="s">
        <v>14</v>
      </c>
      <c r="L5" s="118">
        <v>62.226690579499596</v>
      </c>
      <c r="M5" s="118">
        <v>3.1901112480593996</v>
      </c>
      <c r="N5" s="118">
        <v>2.4957610073375425</v>
      </c>
      <c r="O5" s="118">
        <v>8.6833875504704885</v>
      </c>
      <c r="P5" s="118">
        <v>32.689423510123113</v>
      </c>
      <c r="Q5" s="119">
        <v>5.6858722553969425</v>
      </c>
      <c r="R5" s="119">
        <v>0.78234293830842339</v>
      </c>
      <c r="S5" s="120"/>
      <c r="T5" s="122"/>
      <c r="U5" s="121" t="s">
        <v>14</v>
      </c>
      <c r="V5" s="118">
        <v>62.769228856891097</v>
      </c>
      <c r="W5" s="118">
        <v>2.5620835318145856</v>
      </c>
      <c r="X5" s="118">
        <v>2.2300469199457815</v>
      </c>
      <c r="Y5" s="118">
        <v>16.156308003377418</v>
      </c>
      <c r="Z5" s="118">
        <v>14.543765800981742</v>
      </c>
      <c r="AA5" s="119">
        <v>4.7921304517603671</v>
      </c>
      <c r="AB5" s="119">
        <v>0.87040367429642684</v>
      </c>
      <c r="AC5" s="120"/>
      <c r="AE5" s="121" t="s">
        <v>14</v>
      </c>
      <c r="AF5" s="123">
        <v>62.525465797265589</v>
      </c>
      <c r="AG5" s="119">
        <v>2.9352327034166583</v>
      </c>
      <c r="AH5" s="119">
        <v>2.6502799312607839</v>
      </c>
      <c r="AI5" s="119">
        <v>6.8369902154781235</v>
      </c>
      <c r="AJ5" s="119">
        <v>39.968674227941875</v>
      </c>
      <c r="AK5" s="119">
        <v>5.5855126346774426</v>
      </c>
      <c r="AL5" s="119">
        <v>0.90291987009268981</v>
      </c>
      <c r="AM5" s="124"/>
      <c r="AO5" s="121" t="s">
        <v>14</v>
      </c>
      <c r="AP5" s="118">
        <v>62.681470358509721</v>
      </c>
      <c r="AQ5" s="118">
        <v>2.9872178565485674</v>
      </c>
      <c r="AR5" s="118">
        <v>2.1828945152121273</v>
      </c>
      <c r="AS5" s="118">
        <v>15.003537171994337</v>
      </c>
      <c r="AT5" s="118">
        <v>20.320508525515422</v>
      </c>
      <c r="AU5" s="119">
        <v>5.1701123717606947</v>
      </c>
      <c r="AV5" s="119">
        <v>0.73074500087993055</v>
      </c>
      <c r="AW5" s="124">
        <v>0</v>
      </c>
      <c r="AY5" s="121" t="s">
        <v>14</v>
      </c>
      <c r="AZ5" s="118">
        <v>62.042527485614762</v>
      </c>
      <c r="BA5" s="118">
        <v>3.4393524065449133</v>
      </c>
      <c r="BB5" s="118">
        <v>2.5893284198259301</v>
      </c>
      <c r="BC5" s="118">
        <v>6.9406614611516657</v>
      </c>
      <c r="BD5" s="118">
        <v>32.43511718803078</v>
      </c>
      <c r="BE5" s="119">
        <v>6.0286808263708433</v>
      </c>
      <c r="BF5" s="119">
        <v>0.752853477561232</v>
      </c>
      <c r="BG5" s="124"/>
    </row>
    <row r="6" spans="1:59" s="132" customFormat="1" ht="27" customHeight="1" x14ac:dyDescent="0.25">
      <c r="A6" s="125" t="s">
        <v>16</v>
      </c>
      <c r="B6" s="126">
        <v>62.7</v>
      </c>
      <c r="C6" s="127">
        <v>2.8</v>
      </c>
      <c r="D6" s="127">
        <v>2.5</v>
      </c>
      <c r="E6" s="127">
        <v>5</v>
      </c>
      <c r="F6" s="127">
        <v>10</v>
      </c>
      <c r="G6" s="127">
        <v>5.3</v>
      </c>
      <c r="H6" s="128">
        <v>0.8928571428571429</v>
      </c>
      <c r="I6" s="129"/>
      <c r="J6" s="130"/>
      <c r="K6" s="131" t="s">
        <v>16</v>
      </c>
      <c r="L6" s="126">
        <v>62.5</v>
      </c>
      <c r="M6" s="127">
        <v>3.2</v>
      </c>
      <c r="N6" s="127">
        <v>2.6</v>
      </c>
      <c r="O6" s="127">
        <v>5</v>
      </c>
      <c r="P6" s="127">
        <v>30</v>
      </c>
      <c r="Q6" s="127">
        <v>5.8000000000000007</v>
      </c>
      <c r="R6" s="128">
        <v>0.8125</v>
      </c>
      <c r="S6" s="129"/>
      <c r="U6" s="131" t="s">
        <v>16</v>
      </c>
      <c r="V6" s="126">
        <v>62.7</v>
      </c>
      <c r="W6" s="127">
        <v>2.7</v>
      </c>
      <c r="X6" s="127">
        <v>2.4</v>
      </c>
      <c r="Y6" s="127">
        <v>5</v>
      </c>
      <c r="Z6" s="127">
        <v>10</v>
      </c>
      <c r="AA6" s="127">
        <v>5.0999999999999996</v>
      </c>
      <c r="AB6" s="128">
        <v>0.88888888888888884</v>
      </c>
      <c r="AC6" s="129"/>
      <c r="AD6" s="133"/>
      <c r="AE6" s="131" t="s">
        <v>16</v>
      </c>
      <c r="AF6" s="127">
        <v>62.5</v>
      </c>
      <c r="AG6" s="127">
        <v>2.9</v>
      </c>
      <c r="AH6" s="127">
        <v>2.8</v>
      </c>
      <c r="AI6" s="127">
        <v>5</v>
      </c>
      <c r="AJ6" s="127">
        <v>35</v>
      </c>
      <c r="AK6" s="127">
        <v>5.6999999999999993</v>
      </c>
      <c r="AL6" s="134">
        <v>0.96551724137931028</v>
      </c>
      <c r="AM6" s="135">
        <v>0</v>
      </c>
      <c r="AO6" s="131" t="s">
        <v>16</v>
      </c>
      <c r="AP6" s="126">
        <v>62.5</v>
      </c>
      <c r="AQ6" s="127">
        <v>3</v>
      </c>
      <c r="AR6" s="127">
        <v>2.5</v>
      </c>
      <c r="AS6" s="127">
        <v>5</v>
      </c>
      <c r="AT6" s="127">
        <v>10</v>
      </c>
      <c r="AU6" s="127">
        <v>5.5</v>
      </c>
      <c r="AV6" s="128">
        <v>0.83333333333333337</v>
      </c>
      <c r="AW6" s="135"/>
      <c r="AY6" s="136" t="s">
        <v>16</v>
      </c>
      <c r="AZ6" s="126">
        <v>62</v>
      </c>
      <c r="BA6" s="127">
        <v>3.9</v>
      </c>
      <c r="BB6" s="127">
        <v>2.6</v>
      </c>
      <c r="BC6" s="127">
        <v>5</v>
      </c>
      <c r="BD6" s="127">
        <v>35</v>
      </c>
      <c r="BE6" s="127">
        <v>6.5</v>
      </c>
      <c r="BF6" s="128">
        <v>0.66666666666666674</v>
      </c>
      <c r="BG6" s="137"/>
    </row>
    <row r="7" spans="1:59" ht="27" customHeight="1" x14ac:dyDescent="0.25">
      <c r="A7" s="139">
        <v>43191</v>
      </c>
      <c r="B7" s="140">
        <v>62.810929526340139</v>
      </c>
      <c r="C7" s="141">
        <v>3.0893457966097673</v>
      </c>
      <c r="D7" s="141">
        <v>2.4362136866703836</v>
      </c>
      <c r="E7" s="141">
        <v>16.203202808982102</v>
      </c>
      <c r="F7" s="141">
        <v>17.031770678876878</v>
      </c>
      <c r="G7" s="141">
        <v>5.5255594832801513</v>
      </c>
      <c r="H7" s="142">
        <v>0.78858562526210962</v>
      </c>
      <c r="I7" s="143">
        <v>84301</v>
      </c>
      <c r="J7" s="109"/>
      <c r="K7" s="139">
        <v>43191</v>
      </c>
      <c r="L7" s="140">
        <v>62.270608102691099</v>
      </c>
      <c r="M7" s="141">
        <v>3.1172895268976202</v>
      </c>
      <c r="N7" s="141">
        <v>2.7068209230440323</v>
      </c>
      <c r="O7" s="141">
        <v>10.169696578610083</v>
      </c>
      <c r="P7" s="141">
        <v>29.792842584021646</v>
      </c>
      <c r="Q7" s="141">
        <v>5.8241104499416529</v>
      </c>
      <c r="R7" s="142">
        <v>0.86832515866368909</v>
      </c>
      <c r="S7" s="143">
        <v>224518</v>
      </c>
      <c r="U7" s="139">
        <v>43191</v>
      </c>
      <c r="V7" s="140">
        <v>63.1990228057062</v>
      </c>
      <c r="W7" s="141">
        <v>2.0735170724725265</v>
      </c>
      <c r="X7" s="141">
        <v>2.0890188298159953</v>
      </c>
      <c r="Y7" s="141">
        <v>23.002107221806963</v>
      </c>
      <c r="Z7" s="141">
        <v>10.698795225751047</v>
      </c>
      <c r="AA7" s="141">
        <v>4.1625359022885213</v>
      </c>
      <c r="AB7" s="142">
        <v>1.0074760693072009</v>
      </c>
      <c r="AC7" s="143">
        <v>125758</v>
      </c>
      <c r="AD7" s="144"/>
      <c r="AE7" s="145">
        <v>43191</v>
      </c>
      <c r="AF7" s="140">
        <v>62.540344422290545</v>
      </c>
      <c r="AG7" s="141">
        <v>2.8639959206257224</v>
      </c>
      <c r="AH7" s="141">
        <v>2.7815631599108173</v>
      </c>
      <c r="AI7" s="141">
        <v>6.5125520644056589</v>
      </c>
      <c r="AJ7" s="141">
        <v>42.471421003866567</v>
      </c>
      <c r="AK7" s="141">
        <v>5.6455590805365397</v>
      </c>
      <c r="AL7" s="142">
        <v>0.97121757048561186</v>
      </c>
      <c r="AM7" s="143">
        <v>305439</v>
      </c>
      <c r="AO7" s="145">
        <v>43191</v>
      </c>
      <c r="AP7" s="140">
        <v>62.716536803304308</v>
      </c>
      <c r="AQ7" s="141">
        <v>3.0265368033043161</v>
      </c>
      <c r="AR7" s="141">
        <v>2.4272148628412511</v>
      </c>
      <c r="AS7" s="141">
        <v>14.421327897447712</v>
      </c>
      <c r="AT7" s="141">
        <v>17.359971778373843</v>
      </c>
      <c r="AU7" s="141">
        <v>5.4537516661455676</v>
      </c>
      <c r="AV7" s="142">
        <v>0.80197764659305104</v>
      </c>
      <c r="AW7" s="143">
        <v>121538</v>
      </c>
      <c r="AY7" s="145">
        <v>43191</v>
      </c>
      <c r="AZ7" s="140">
        <v>62.030801563306539</v>
      </c>
      <c r="BA7" s="141">
        <v>3.3190416635941307</v>
      </c>
      <c r="BB7" s="141">
        <v>2.821564683037141</v>
      </c>
      <c r="BC7" s="141">
        <v>5.5316824926089332</v>
      </c>
      <c r="BD7" s="141">
        <v>35.290815273953051</v>
      </c>
      <c r="BE7" s="141">
        <v>6.1406063466312713</v>
      </c>
      <c r="BF7" s="142">
        <v>0.85011427063007072</v>
      </c>
      <c r="BG7" s="143">
        <v>203415</v>
      </c>
    </row>
    <row r="8" spans="1:59" ht="27" customHeight="1" x14ac:dyDescent="0.25">
      <c r="A8" s="139">
        <v>43221</v>
      </c>
      <c r="B8" s="140">
        <v>62.902416157230192</v>
      </c>
      <c r="C8" s="141">
        <v>2.9193689081871677</v>
      </c>
      <c r="D8" s="141">
        <v>2.3588460263954749</v>
      </c>
      <c r="E8" s="141">
        <v>11.479931440324515</v>
      </c>
      <c r="F8" s="141">
        <v>18.2521204364966</v>
      </c>
      <c r="G8" s="141">
        <v>5.2782149345826426</v>
      </c>
      <c r="H8" s="142">
        <v>0.8079986122275451</v>
      </c>
      <c r="I8" s="143">
        <v>87515</v>
      </c>
      <c r="J8" s="109"/>
      <c r="K8" s="139">
        <v>43221</v>
      </c>
      <c r="L8" s="140">
        <v>62.190199923679039</v>
      </c>
      <c r="M8" s="141">
        <v>3.055233942349755</v>
      </c>
      <c r="N8" s="141">
        <v>2.8631237144106998</v>
      </c>
      <c r="O8" s="141">
        <v>10.542244693951465</v>
      </c>
      <c r="P8" s="141">
        <v>31.06549250271641</v>
      </c>
      <c r="Q8" s="141">
        <v>5.9183576567604543</v>
      </c>
      <c r="R8" s="142">
        <v>0.93712094341577501</v>
      </c>
      <c r="S8" s="143">
        <v>214882</v>
      </c>
      <c r="U8" s="139">
        <v>43221</v>
      </c>
      <c r="V8" s="140">
        <v>62.681442643515936</v>
      </c>
      <c r="W8" s="141">
        <v>2.2579222084420305</v>
      </c>
      <c r="X8" s="141">
        <v>2.1213321643929355</v>
      </c>
      <c r="Y8" s="141">
        <v>17.050990605710702</v>
      </c>
      <c r="Z8" s="141">
        <v>13.490938145946487</v>
      </c>
      <c r="AA8" s="141">
        <v>4.379254372834966</v>
      </c>
      <c r="AB8" s="142">
        <v>0.93950631091788483</v>
      </c>
      <c r="AC8" s="143">
        <v>140298</v>
      </c>
      <c r="AD8" s="144"/>
      <c r="AE8" s="145">
        <v>43221</v>
      </c>
      <c r="AF8" s="140">
        <v>62.151374336448534</v>
      </c>
      <c r="AG8" s="141">
        <v>3.3066639404771747</v>
      </c>
      <c r="AH8" s="141">
        <v>2.7862646915576961</v>
      </c>
      <c r="AI8" s="141">
        <v>5.2282988577572338</v>
      </c>
      <c r="AJ8" s="141">
        <v>41.130819480308645</v>
      </c>
      <c r="AK8" s="141">
        <v>6.0929286320348712</v>
      </c>
      <c r="AL8" s="142">
        <v>0.84262106513177104</v>
      </c>
      <c r="AM8" s="143">
        <v>326463</v>
      </c>
      <c r="AO8" s="145">
        <v>43221</v>
      </c>
      <c r="AP8" s="140">
        <v>62.7466016930519</v>
      </c>
      <c r="AQ8" s="141">
        <v>2.9140810246262094</v>
      </c>
      <c r="AR8" s="141">
        <v>2.6164364555848723</v>
      </c>
      <c r="AS8" s="141">
        <v>11.740654793315743</v>
      </c>
      <c r="AT8" s="141">
        <v>17.608098944591028</v>
      </c>
      <c r="AU8" s="141">
        <v>5.5305174802110812</v>
      </c>
      <c r="AV8" s="142">
        <v>0.89785988566343444</v>
      </c>
      <c r="AW8" s="143">
        <v>90960</v>
      </c>
      <c r="AY8" s="145">
        <v>43221</v>
      </c>
      <c r="AZ8" s="140">
        <v>61.783097550284467</v>
      </c>
      <c r="BA8" s="141">
        <v>3.6422603720892397</v>
      </c>
      <c r="BB8" s="141">
        <v>2.9229415565929027</v>
      </c>
      <c r="BC8" s="141">
        <v>5.0150850204277262</v>
      </c>
      <c r="BD8" s="141">
        <v>37.755110127131211</v>
      </c>
      <c r="BE8" s="141">
        <v>6.5652019286821428</v>
      </c>
      <c r="BF8" s="142">
        <v>0.80250757990601096</v>
      </c>
      <c r="BG8" s="143">
        <v>221291</v>
      </c>
    </row>
    <row r="9" spans="1:59" ht="27" customHeight="1" x14ac:dyDescent="0.25">
      <c r="A9" s="139">
        <v>43252</v>
      </c>
      <c r="B9" s="140">
        <v>62.733810624191904</v>
      </c>
      <c r="C9" s="141">
        <v>2.9557043822728399</v>
      </c>
      <c r="D9" s="141">
        <v>2.5702771588126869</v>
      </c>
      <c r="E9" s="141">
        <v>13.002909961211522</v>
      </c>
      <c r="F9" s="141">
        <v>17.554133861516878</v>
      </c>
      <c r="G9" s="141">
        <v>5.5259815410855264</v>
      </c>
      <c r="H9" s="142">
        <v>0.86959885915120783</v>
      </c>
      <c r="I9" s="143">
        <v>72702</v>
      </c>
      <c r="J9" s="109"/>
      <c r="K9" s="139">
        <v>43252</v>
      </c>
      <c r="L9" s="140">
        <v>62.254749174548998</v>
      </c>
      <c r="M9" s="141">
        <v>3.1720734372258463</v>
      </c>
      <c r="N9" s="141">
        <v>2.6884950472939564</v>
      </c>
      <c r="O9" s="141">
        <v>7.4531765906879555</v>
      </c>
      <c r="P9" s="141">
        <v>32.1506361156748</v>
      </c>
      <c r="Q9" s="141">
        <v>5.8605684845198027</v>
      </c>
      <c r="R9" s="142">
        <v>0.84755132581205117</v>
      </c>
      <c r="S9" s="143">
        <v>250772</v>
      </c>
      <c r="U9" s="139">
        <v>43252</v>
      </c>
      <c r="V9" s="140">
        <v>62.640096470163655</v>
      </c>
      <c r="W9" s="141">
        <v>2.7302692373536175</v>
      </c>
      <c r="X9" s="141">
        <v>2.1694829939526854</v>
      </c>
      <c r="Y9" s="141">
        <v>20.965321636615169</v>
      </c>
      <c r="Z9" s="141">
        <v>13.800078055235529</v>
      </c>
      <c r="AA9" s="141">
        <v>4.8997522313063033</v>
      </c>
      <c r="AB9" s="142">
        <v>0.79460405013225421</v>
      </c>
      <c r="AC9" s="143">
        <v>216129</v>
      </c>
      <c r="AD9" s="144"/>
      <c r="AE9" s="145">
        <v>43252</v>
      </c>
      <c r="AF9" s="140">
        <v>61.907518172240813</v>
      </c>
      <c r="AG9" s="141">
        <v>3.2031522769380141</v>
      </c>
      <c r="AH9" s="141">
        <v>3.1996318325478788</v>
      </c>
      <c r="AI9" s="141">
        <v>6.280462917400107</v>
      </c>
      <c r="AJ9" s="141">
        <v>41.017888552396492</v>
      </c>
      <c r="AK9" s="141">
        <v>6.4027841094858928</v>
      </c>
      <c r="AL9" s="142">
        <v>0.99890094379356187</v>
      </c>
      <c r="AM9" s="143">
        <v>302797</v>
      </c>
      <c r="AO9" s="145">
        <v>43252</v>
      </c>
      <c r="AP9" s="140">
        <v>62.557004887694937</v>
      </c>
      <c r="AQ9" s="141">
        <v>3.2605199238862772</v>
      </c>
      <c r="AR9" s="141">
        <v>2.526484963808671</v>
      </c>
      <c r="AS9" s="141">
        <v>13.837352996045071</v>
      </c>
      <c r="AT9" s="141">
        <v>20.310471046936797</v>
      </c>
      <c r="AU9" s="141">
        <v>5.7870048876949483</v>
      </c>
      <c r="AV9" s="142">
        <v>0.77487180657902699</v>
      </c>
      <c r="AW9" s="143">
        <v>53604</v>
      </c>
      <c r="AY9" s="145">
        <v>43252</v>
      </c>
      <c r="AZ9" s="140">
        <v>61.813812746626631</v>
      </c>
      <c r="BA9" s="141">
        <v>3.7899621951454252</v>
      </c>
      <c r="BB9" s="141">
        <v>2.7252343554503282</v>
      </c>
      <c r="BC9" s="141">
        <v>5.6488089930896415</v>
      </c>
      <c r="BD9" s="141">
        <v>35.663108775576987</v>
      </c>
      <c r="BE9" s="141">
        <v>6.5151965505957534</v>
      </c>
      <c r="BF9" s="142">
        <v>0.71906636930075174</v>
      </c>
      <c r="BG9" s="143">
        <v>259755</v>
      </c>
    </row>
    <row r="10" spans="1:59" ht="27" customHeight="1" x14ac:dyDescent="0.25">
      <c r="A10" s="139">
        <v>43282</v>
      </c>
      <c r="B10" s="140">
        <v>62.555041110826778</v>
      </c>
      <c r="C10" s="141">
        <v>3.6300957954583386</v>
      </c>
      <c r="D10" s="141">
        <v>2.0960549182790191</v>
      </c>
      <c r="E10" s="141">
        <v>11.741657228051045</v>
      </c>
      <c r="F10" s="141">
        <v>22.337233169038377</v>
      </c>
      <c r="G10" s="141">
        <v>5.7261507137373577</v>
      </c>
      <c r="H10" s="142">
        <v>0.57741035950109676</v>
      </c>
      <c r="I10" s="143">
        <v>89879</v>
      </c>
      <c r="J10" s="109"/>
      <c r="K10" s="139">
        <v>43282</v>
      </c>
      <c r="L10" s="140">
        <v>62.063901831495365</v>
      </c>
      <c r="M10" s="141">
        <v>3.5184776550499723</v>
      </c>
      <c r="N10" s="141">
        <v>2.606871795324762</v>
      </c>
      <c r="O10" s="141">
        <v>8.2037772880442716</v>
      </c>
      <c r="P10" s="141">
        <v>32.854874727837228</v>
      </c>
      <c r="Q10" s="141">
        <v>6.1253494503747348</v>
      </c>
      <c r="R10" s="142">
        <v>0.74090900977676866</v>
      </c>
      <c r="S10" s="143">
        <v>226427</v>
      </c>
      <c r="U10" s="139">
        <v>43282</v>
      </c>
      <c r="V10" s="140">
        <v>62.506494389938275</v>
      </c>
      <c r="W10" s="141">
        <v>3.2034359101697163</v>
      </c>
      <c r="X10" s="141">
        <v>1.8722575373474775</v>
      </c>
      <c r="Y10" s="141">
        <v>15.777255140872317</v>
      </c>
      <c r="Z10" s="141">
        <v>17.766531694105826</v>
      </c>
      <c r="AA10" s="141">
        <v>5.0756934475171942</v>
      </c>
      <c r="AB10" s="142">
        <v>0.5844529404829848</v>
      </c>
      <c r="AC10" s="143">
        <v>173171</v>
      </c>
      <c r="AD10" s="144"/>
      <c r="AE10" s="145">
        <v>43282</v>
      </c>
      <c r="AF10" s="140">
        <v>61.881722796616295</v>
      </c>
      <c r="AG10" s="141">
        <v>3.6737541754030807</v>
      </c>
      <c r="AH10" s="141">
        <v>2.9007384860096885</v>
      </c>
      <c r="AI10" s="141">
        <v>5.9845225941725104</v>
      </c>
      <c r="AJ10" s="141">
        <v>37.913764586797775</v>
      </c>
      <c r="AK10" s="141">
        <v>6.5744926614127692</v>
      </c>
      <c r="AL10" s="142">
        <v>0.78958426381139735</v>
      </c>
      <c r="AM10" s="143">
        <v>276620</v>
      </c>
      <c r="AO10" s="145">
        <v>43282</v>
      </c>
      <c r="AP10" s="140">
        <v>62.645261848286125</v>
      </c>
      <c r="AQ10" s="141">
        <v>3.3394389795823454</v>
      </c>
      <c r="AR10" s="141">
        <v>2.4648127994046791</v>
      </c>
      <c r="AS10" s="141">
        <v>12.815735779731176</v>
      </c>
      <c r="AT10" s="141">
        <v>22.731571089716759</v>
      </c>
      <c r="AU10" s="141">
        <v>5.8042517789870249</v>
      </c>
      <c r="AV10" s="142">
        <v>0.73809188144319582</v>
      </c>
      <c r="AW10" s="143">
        <v>86004</v>
      </c>
      <c r="AY10" s="145">
        <v>43282</v>
      </c>
      <c r="AZ10" s="140">
        <v>61.971339866032032</v>
      </c>
      <c r="BA10" s="141">
        <v>3.6339201163209767</v>
      </c>
      <c r="BB10" s="141">
        <v>2.5772798787080418</v>
      </c>
      <c r="BC10" s="141">
        <v>7.1205437632818409</v>
      </c>
      <c r="BD10" s="141">
        <v>35.155509028545858</v>
      </c>
      <c r="BE10" s="141">
        <v>6.211199995029018</v>
      </c>
      <c r="BF10" s="142">
        <v>0.70922854554032133</v>
      </c>
      <c r="BG10" s="143">
        <v>185424</v>
      </c>
    </row>
    <row r="11" spans="1:59" ht="27" customHeight="1" x14ac:dyDescent="0.25">
      <c r="A11" s="139">
        <v>43313</v>
      </c>
      <c r="B11" s="140">
        <v>62.477038519334066</v>
      </c>
      <c r="C11" s="141">
        <v>3.7556584291729278</v>
      </c>
      <c r="D11" s="141">
        <v>2.1212536265305819</v>
      </c>
      <c r="E11" s="141">
        <v>12.680620713254877</v>
      </c>
      <c r="F11" s="141">
        <v>21.327055926680853</v>
      </c>
      <c r="G11" s="141">
        <v>5.8769120557035102</v>
      </c>
      <c r="H11" s="142">
        <v>0.5648153756617651</v>
      </c>
      <c r="I11" s="143">
        <v>67213</v>
      </c>
      <c r="J11" s="109"/>
      <c r="K11" s="139">
        <v>43313</v>
      </c>
      <c r="L11" s="140">
        <v>62.01837633860719</v>
      </c>
      <c r="M11" s="141">
        <v>3.9648384525940341</v>
      </c>
      <c r="N11" s="141">
        <v>2.233715481463094</v>
      </c>
      <c r="O11" s="141">
        <v>9.3775929845781683</v>
      </c>
      <c r="P11" s="141">
        <v>30.254641669186572</v>
      </c>
      <c r="Q11" s="141">
        <v>6.1985539340571281</v>
      </c>
      <c r="R11" s="142">
        <v>0.56338120913896605</v>
      </c>
      <c r="S11" s="143">
        <v>229623</v>
      </c>
      <c r="U11" s="139">
        <v>43313</v>
      </c>
      <c r="V11" s="140">
        <v>62.502278906075105</v>
      </c>
      <c r="W11" s="141">
        <v>3.8750933730392187</v>
      </c>
      <c r="X11" s="141">
        <v>1.5459881090592933</v>
      </c>
      <c r="Y11" s="141">
        <v>18.00411934672713</v>
      </c>
      <c r="Z11" s="141">
        <v>13.593018185225869</v>
      </c>
      <c r="AA11" s="141">
        <v>5.4210814820985123</v>
      </c>
      <c r="AB11" s="142">
        <v>0.39895505997750491</v>
      </c>
      <c r="AC11" s="143">
        <v>192079</v>
      </c>
      <c r="AD11" s="144"/>
      <c r="AE11" s="145">
        <v>43313</v>
      </c>
      <c r="AF11" s="140">
        <v>62.444890287416072</v>
      </c>
      <c r="AG11" s="141">
        <v>3.6936168628662949</v>
      </c>
      <c r="AH11" s="141">
        <v>1.9811705953417809</v>
      </c>
      <c r="AI11" s="141">
        <v>6.4777084913700262</v>
      </c>
      <c r="AJ11" s="141">
        <v>40.055487783178343</v>
      </c>
      <c r="AK11" s="141">
        <v>5.6747874582080762</v>
      </c>
      <c r="AL11" s="142">
        <v>0.53637685469206098</v>
      </c>
      <c r="AM11" s="143">
        <v>213558</v>
      </c>
      <c r="AO11" s="145">
        <v>43313</v>
      </c>
      <c r="AP11" s="140">
        <v>62.553218187464132</v>
      </c>
      <c r="AQ11" s="141">
        <v>3.2270218592090032</v>
      </c>
      <c r="AR11" s="141">
        <v>2.4884172540015617</v>
      </c>
      <c r="AS11" s="141">
        <v>12.197058934234175</v>
      </c>
      <c r="AT11" s="141">
        <v>23.053653395564169</v>
      </c>
      <c r="AU11" s="141">
        <v>5.7154391132105644</v>
      </c>
      <c r="AV11" s="142">
        <v>0.77111880940636524</v>
      </c>
      <c r="AW11" s="143">
        <v>106271</v>
      </c>
      <c r="AY11" s="145">
        <v>43313</v>
      </c>
      <c r="AZ11" s="140">
        <v>61.84933265044031</v>
      </c>
      <c r="BA11" s="141">
        <v>4.2798304998369208</v>
      </c>
      <c r="BB11" s="141">
        <v>2.2499098988910631</v>
      </c>
      <c r="BC11" s="141">
        <v>6.7373029085872576</v>
      </c>
      <c r="BD11" s="141">
        <v>33.379577423822717</v>
      </c>
      <c r="BE11" s="141">
        <v>6.5297403987279843</v>
      </c>
      <c r="BF11" s="142">
        <v>0.52570070216023601</v>
      </c>
      <c r="BG11" s="143">
        <v>196224</v>
      </c>
    </row>
    <row r="12" spans="1:59" ht="27" customHeight="1" x14ac:dyDescent="0.25">
      <c r="A12" s="139">
        <v>43344</v>
      </c>
      <c r="B12" s="140">
        <v>62.392467480349168</v>
      </c>
      <c r="C12" s="141">
        <v>3.915261007350209</v>
      </c>
      <c r="D12" s="141">
        <v>2.0234958234878824</v>
      </c>
      <c r="E12" s="141">
        <v>15.844001969416126</v>
      </c>
      <c r="F12" s="141">
        <v>19.280959105653384</v>
      </c>
      <c r="G12" s="141">
        <v>5.9387568308380914</v>
      </c>
      <c r="H12" s="142">
        <v>0.51682271493244702</v>
      </c>
      <c r="I12" s="143">
        <v>86320</v>
      </c>
      <c r="J12" s="109"/>
      <c r="K12" s="139">
        <v>43344</v>
      </c>
      <c r="L12" s="140">
        <v>62.039487685092872</v>
      </c>
      <c r="M12" s="141">
        <v>3.9521152837782942</v>
      </c>
      <c r="N12" s="141">
        <v>2.3376450648055829</v>
      </c>
      <c r="O12" s="141">
        <v>11.016282117481072</v>
      </c>
      <c r="P12" s="141">
        <v>31.671691744907385</v>
      </c>
      <c r="Q12" s="141">
        <v>6.2897603485838776</v>
      </c>
      <c r="R12" s="142">
        <v>0.59149212433164444</v>
      </c>
      <c r="S12" s="143">
        <v>270810</v>
      </c>
      <c r="U12" s="139">
        <v>43344</v>
      </c>
      <c r="V12" s="140">
        <v>62.184327667874058</v>
      </c>
      <c r="W12" s="141">
        <v>3.6007528559487323</v>
      </c>
      <c r="X12" s="141">
        <v>1.994623572025634</v>
      </c>
      <c r="Y12" s="141">
        <v>23.744151574254666</v>
      </c>
      <c r="Z12" s="141">
        <v>12.955293953747562</v>
      </c>
      <c r="AA12" s="141">
        <v>5.5953764279743661</v>
      </c>
      <c r="AB12" s="142">
        <v>0.55394625841380807</v>
      </c>
      <c r="AC12" s="143">
        <v>179450</v>
      </c>
      <c r="AD12" s="144"/>
      <c r="AE12" s="145">
        <v>43344</v>
      </c>
      <c r="AF12" s="140">
        <v>62.289243527936705</v>
      </c>
      <c r="AG12" s="141">
        <v>3.7575908561135836</v>
      </c>
      <c r="AH12" s="141">
        <v>2.2310014921946739</v>
      </c>
      <c r="AI12" s="141">
        <v>7.9821712756940029</v>
      </c>
      <c r="AJ12" s="141">
        <v>35.883544403828495</v>
      </c>
      <c r="AK12" s="141">
        <v>5.9885923483082575</v>
      </c>
      <c r="AL12" s="142">
        <v>0.59373188237480523</v>
      </c>
      <c r="AM12" s="143">
        <v>226512</v>
      </c>
      <c r="AO12" s="145">
        <v>43344</v>
      </c>
      <c r="AP12" s="140">
        <v>62.711311284998203</v>
      </c>
      <c r="AQ12" s="141">
        <v>3.0152249756697636</v>
      </c>
      <c r="AR12" s="141">
        <v>2.522459542487077</v>
      </c>
      <c r="AS12" s="141">
        <v>15.040857728373593</v>
      </c>
      <c r="AT12" s="141">
        <v>20.371567533999876</v>
      </c>
      <c r="AU12" s="141">
        <v>5.5376845181568406</v>
      </c>
      <c r="AV12" s="142">
        <v>0.83657424001231284</v>
      </c>
      <c r="AW12" s="143">
        <v>80515</v>
      </c>
      <c r="AY12" s="145">
        <v>43344</v>
      </c>
      <c r="AZ12" s="140">
        <v>61.978405102237133</v>
      </c>
      <c r="BA12" s="141">
        <v>3.937490760091285</v>
      </c>
      <c r="BB12" s="141">
        <v>2.4496689552450981</v>
      </c>
      <c r="BC12" s="141">
        <v>5.2334629322256303</v>
      </c>
      <c r="BD12" s="141">
        <v>36.782804654436745</v>
      </c>
      <c r="BE12" s="141">
        <v>6.3871597153363826</v>
      </c>
      <c r="BF12" s="142">
        <v>0.62213960730368956</v>
      </c>
      <c r="BG12" s="143">
        <v>224045</v>
      </c>
    </row>
    <row r="13" spans="1:59" ht="27" customHeight="1" x14ac:dyDescent="0.25">
      <c r="A13" s="139">
        <v>43374</v>
      </c>
      <c r="B13" s="140">
        <v>62.39891006012521</v>
      </c>
      <c r="C13" s="141">
        <v>3.1045045558792541</v>
      </c>
      <c r="D13" s="141">
        <v>3.0221532263063291</v>
      </c>
      <c r="E13" s="141">
        <v>13.723045062914526</v>
      </c>
      <c r="F13" s="141">
        <v>20.316086158804932</v>
      </c>
      <c r="G13" s="141">
        <v>6.1266577821855837</v>
      </c>
      <c r="H13" s="142">
        <v>0.97347360002517325</v>
      </c>
      <c r="I13" s="143">
        <v>80665</v>
      </c>
      <c r="J13" s="109"/>
      <c r="K13" s="139">
        <v>43374</v>
      </c>
      <c r="L13" s="140">
        <v>62.00017112056868</v>
      </c>
      <c r="M13" s="141">
        <v>3.4240615664971221</v>
      </c>
      <c r="N13" s="141">
        <v>2.7814972953646353</v>
      </c>
      <c r="O13" s="141">
        <v>8.5962351937072548</v>
      </c>
      <c r="P13" s="141">
        <v>34.887556332153061</v>
      </c>
      <c r="Q13" s="141">
        <v>6.205558861861757</v>
      </c>
      <c r="R13" s="142">
        <v>0.81233857550352351</v>
      </c>
      <c r="S13" s="143">
        <v>260109</v>
      </c>
      <c r="U13" s="139">
        <v>43374</v>
      </c>
      <c r="V13" s="140">
        <v>61.651773254096717</v>
      </c>
      <c r="W13" s="141">
        <v>4.1909472950461355</v>
      </c>
      <c r="X13" s="141">
        <v>2.0638243877080846</v>
      </c>
      <c r="Y13" s="141">
        <v>25.716658475207051</v>
      </c>
      <c r="Z13" s="141">
        <v>10.509192826171713</v>
      </c>
      <c r="AA13" s="141">
        <v>6.2547716827542201</v>
      </c>
      <c r="AB13" s="142">
        <v>0.49244818472129348</v>
      </c>
      <c r="AC13" s="143">
        <v>169282</v>
      </c>
      <c r="AD13" s="109"/>
      <c r="AE13" s="145">
        <v>43374</v>
      </c>
      <c r="AF13" s="140">
        <v>62.422160543627768</v>
      </c>
      <c r="AG13" s="141">
        <v>3.24028816251968</v>
      </c>
      <c r="AH13" s="141">
        <v>2.4885484541651715</v>
      </c>
      <c r="AI13" s="141">
        <v>7.1865407347646677</v>
      </c>
      <c r="AJ13" s="141">
        <v>35.804838521656613</v>
      </c>
      <c r="AK13" s="141">
        <v>5.7288366166848519</v>
      </c>
      <c r="AL13" s="142">
        <v>0.76800220515883122</v>
      </c>
      <c r="AM13" s="143">
        <v>281369</v>
      </c>
      <c r="AO13" s="145">
        <v>43374</v>
      </c>
      <c r="AP13" s="140">
        <v>62.605357026997801</v>
      </c>
      <c r="AQ13" s="141">
        <v>2.9585055689723538</v>
      </c>
      <c r="AR13" s="141">
        <v>2.9156628699131311</v>
      </c>
      <c r="AS13" s="141">
        <v>17.421720433983349</v>
      </c>
      <c r="AT13" s="141">
        <v>18.858031034855639</v>
      </c>
      <c r="AU13" s="141">
        <v>5.8741684388854853</v>
      </c>
      <c r="AV13" s="142">
        <v>0.98551880398382874</v>
      </c>
      <c r="AW13" s="143">
        <v>55486</v>
      </c>
      <c r="AY13" s="145">
        <v>43374</v>
      </c>
      <c r="AZ13" s="140">
        <v>61.721661962794059</v>
      </c>
      <c r="BA13" s="141">
        <v>3.9309541890185216</v>
      </c>
      <c r="BB13" s="141">
        <v>2.6568961750409135</v>
      </c>
      <c r="BC13" s="141">
        <v>4.1702010542168679</v>
      </c>
      <c r="BD13" s="141">
        <v>39.713097138554218</v>
      </c>
      <c r="BE13" s="141">
        <v>6.5878503640594346</v>
      </c>
      <c r="BF13" s="142">
        <v>0.67589090263712426</v>
      </c>
      <c r="BG13" s="143">
        <v>246251</v>
      </c>
    </row>
    <row r="14" spans="1:59" ht="27" customHeight="1" x14ac:dyDescent="0.25">
      <c r="A14" s="139">
        <v>43405</v>
      </c>
      <c r="B14" s="140">
        <v>62.434324664189766</v>
      </c>
      <c r="C14" s="141">
        <v>3.2983829665618756</v>
      </c>
      <c r="D14" s="141">
        <v>2.8264744212632178</v>
      </c>
      <c r="E14" s="141">
        <v>15.62701343240926</v>
      </c>
      <c r="F14" s="141">
        <v>20.141554158330951</v>
      </c>
      <c r="G14" s="141">
        <v>6.1248573878250934</v>
      </c>
      <c r="H14" s="142">
        <v>0.85692730344452406</v>
      </c>
      <c r="I14" s="143">
        <v>87475</v>
      </c>
      <c r="J14" s="109"/>
      <c r="K14" s="139">
        <v>43405</v>
      </c>
      <c r="L14" s="140">
        <v>62.060853562613573</v>
      </c>
      <c r="M14" s="141">
        <v>3.3844289240283163</v>
      </c>
      <c r="N14" s="141">
        <v>2.7104559385933982</v>
      </c>
      <c r="O14" s="141">
        <v>8.5494763312577735</v>
      </c>
      <c r="P14" s="141">
        <v>37.558056516701996</v>
      </c>
      <c r="Q14" s="141">
        <v>6.0948848626217149</v>
      </c>
      <c r="R14" s="142">
        <v>0.80086064722768002</v>
      </c>
      <c r="S14" s="143">
        <v>258083</v>
      </c>
      <c r="U14" s="139">
        <v>43405</v>
      </c>
      <c r="V14" s="140">
        <v>62.990264438905101</v>
      </c>
      <c r="W14" s="141">
        <v>2.5492260840936876</v>
      </c>
      <c r="X14" s="141">
        <v>1.9509999059354719</v>
      </c>
      <c r="Y14" s="141">
        <v>22.250007583952591</v>
      </c>
      <c r="Z14" s="141">
        <v>12.197994073934719</v>
      </c>
      <c r="AA14" s="141">
        <v>4.5002259900291595</v>
      </c>
      <c r="AB14" s="142">
        <v>0.7653302773375239</v>
      </c>
      <c r="AC14" s="143">
        <v>170096</v>
      </c>
      <c r="AD14" s="109"/>
      <c r="AE14" s="145">
        <v>43405</v>
      </c>
      <c r="AF14" s="140">
        <v>62.032377532209807</v>
      </c>
      <c r="AG14" s="141">
        <v>3.5777789418191954</v>
      </c>
      <c r="AH14" s="141">
        <v>2.9777545976837816</v>
      </c>
      <c r="AI14" s="141">
        <v>6.3673081094512325</v>
      </c>
      <c r="AJ14" s="141">
        <v>39.877160332154745</v>
      </c>
      <c r="AK14" s="141">
        <v>6.555533539502977</v>
      </c>
      <c r="AL14" s="142">
        <v>0.83229138694904414</v>
      </c>
      <c r="AM14" s="143">
        <v>297813</v>
      </c>
      <c r="AO14" s="145">
        <v>43405</v>
      </c>
      <c r="AP14" s="140">
        <v>62.795278658812869</v>
      </c>
      <c r="AQ14" s="141">
        <v>3.1191662890801992</v>
      </c>
      <c r="AR14" s="141">
        <v>2.4340643407340283</v>
      </c>
      <c r="AS14" s="141">
        <v>16.492546443135478</v>
      </c>
      <c r="AT14" s="141">
        <v>18.473606705935659</v>
      </c>
      <c r="AU14" s="141">
        <v>5.5532306298142275</v>
      </c>
      <c r="AV14" s="142">
        <v>0.7803573503776875</v>
      </c>
      <c r="AW14" s="143">
        <v>57382</v>
      </c>
      <c r="AY14" s="145">
        <v>43405</v>
      </c>
      <c r="AZ14" s="140">
        <v>61.690286304435134</v>
      </c>
      <c r="BA14" s="141">
        <v>3.9310928146575632</v>
      </c>
      <c r="BB14" s="141">
        <v>2.8505632375160173</v>
      </c>
      <c r="BC14" s="141">
        <v>4.8851435239206538</v>
      </c>
      <c r="BD14" s="141">
        <v>40.648179696616104</v>
      </c>
      <c r="BE14" s="141">
        <v>6.7816560521735809</v>
      </c>
      <c r="BF14" s="142">
        <v>0.72513251961066438</v>
      </c>
      <c r="BG14" s="143">
        <v>261435</v>
      </c>
    </row>
    <row r="15" spans="1:59" ht="27" customHeight="1" x14ac:dyDescent="0.25">
      <c r="A15" s="139">
        <v>43435</v>
      </c>
      <c r="B15" s="140">
        <v>62.707082423693208</v>
      </c>
      <c r="C15" s="141">
        <v>3.3149639576553938</v>
      </c>
      <c r="D15" s="141">
        <v>2.3378016229352885</v>
      </c>
      <c r="E15" s="141">
        <v>17.777170161057789</v>
      </c>
      <c r="F15" s="141">
        <v>20.417361288462331</v>
      </c>
      <c r="G15" s="141">
        <v>5.6527655805906818</v>
      </c>
      <c r="H15" s="142">
        <v>0.70522686001954837</v>
      </c>
      <c r="I15" s="143">
        <v>97108</v>
      </c>
      <c r="J15" s="109"/>
      <c r="K15" s="139">
        <v>43435</v>
      </c>
      <c r="L15" s="140">
        <v>62.079382926436224</v>
      </c>
      <c r="M15" s="141">
        <v>3.8328075900410927</v>
      </c>
      <c r="N15" s="141">
        <v>2.2869027072758037</v>
      </c>
      <c r="O15" s="141">
        <v>8.1926740391588098</v>
      </c>
      <c r="P15" s="141">
        <v>34.716027032471196</v>
      </c>
      <c r="Q15" s="141">
        <v>6.119710297316896</v>
      </c>
      <c r="R15" s="142">
        <v>0.59666514781956093</v>
      </c>
      <c r="S15" s="143">
        <v>229295</v>
      </c>
      <c r="U15" s="139">
        <v>43435</v>
      </c>
      <c r="V15" s="140">
        <v>63.009514580964478</v>
      </c>
      <c r="W15" s="141">
        <v>2.2618444418433548</v>
      </c>
      <c r="X15" s="141">
        <v>1.9587343655942746</v>
      </c>
      <c r="Y15" s="141">
        <v>23.409265475553472</v>
      </c>
      <c r="Z15" s="141">
        <v>11.179033258644907</v>
      </c>
      <c r="AA15" s="141">
        <v>4.2205788074376294</v>
      </c>
      <c r="AB15" s="142">
        <v>0.8659898662164176</v>
      </c>
      <c r="AC15" s="143">
        <v>239216</v>
      </c>
      <c r="AD15" s="109"/>
      <c r="AE15" s="145">
        <v>43435</v>
      </c>
      <c r="AF15" s="140">
        <v>62.010493995121031</v>
      </c>
      <c r="AG15" s="141">
        <v>3.2975112591480578</v>
      </c>
      <c r="AH15" s="141">
        <v>3.153074216550948</v>
      </c>
      <c r="AI15" s="141">
        <v>7.1343244511165329</v>
      </c>
      <c r="AJ15" s="141">
        <v>38.644550103208857</v>
      </c>
      <c r="AK15" s="141">
        <v>6.4505854756990058</v>
      </c>
      <c r="AL15" s="142">
        <v>0.956198165450866</v>
      </c>
      <c r="AM15" s="143">
        <v>277108</v>
      </c>
      <c r="AO15" s="145">
        <v>43435</v>
      </c>
      <c r="AP15" s="140">
        <v>62.710150168691705</v>
      </c>
      <c r="AQ15" s="141">
        <v>3.3691966746786042</v>
      </c>
      <c r="AR15" s="141">
        <v>2.4008648481774681</v>
      </c>
      <c r="AS15" s="141">
        <v>17.16714855895389</v>
      </c>
      <c r="AT15" s="141">
        <v>21.001217667423756</v>
      </c>
      <c r="AU15" s="141">
        <v>5.7700615228560723</v>
      </c>
      <c r="AV15" s="142">
        <v>0.71259266822305423</v>
      </c>
      <c r="AW15" s="143">
        <v>90698</v>
      </c>
      <c r="AY15" s="145">
        <v>43435</v>
      </c>
      <c r="AZ15" s="140">
        <v>61.962853367890958</v>
      </c>
      <c r="BA15" s="141">
        <v>3.824315425561104</v>
      </c>
      <c r="BB15" s="141">
        <v>2.5497085255741898</v>
      </c>
      <c r="BC15" s="141">
        <v>6.1790496235732215</v>
      </c>
      <c r="BD15" s="141">
        <v>36.062846272160613</v>
      </c>
      <c r="BE15" s="141">
        <v>6.3740239511352943</v>
      </c>
      <c r="BF15" s="142">
        <v>0.66670978772628209</v>
      </c>
      <c r="BG15" s="143">
        <v>236899</v>
      </c>
    </row>
    <row r="16" spans="1:59" ht="27" customHeight="1" x14ac:dyDescent="0.25">
      <c r="A16" s="139">
        <v>43466</v>
      </c>
      <c r="B16" s="140">
        <v>62.775415597286106</v>
      </c>
      <c r="C16" s="141">
        <v>3.1629458999313904</v>
      </c>
      <c r="D16" s="141">
        <v>2.325403654105151</v>
      </c>
      <c r="E16" s="141">
        <v>20.114927451528473</v>
      </c>
      <c r="F16" s="141">
        <v>18.654627093233046</v>
      </c>
      <c r="G16" s="141">
        <v>5.4883495540365415</v>
      </c>
      <c r="H16" s="142">
        <v>0.73520184273641642</v>
      </c>
      <c r="I16" s="143">
        <v>78706</v>
      </c>
      <c r="J16" s="109"/>
      <c r="K16" s="139">
        <v>43466</v>
      </c>
      <c r="L16" s="140">
        <v>62.071286224284506</v>
      </c>
      <c r="M16" s="141">
        <v>3.6744226801475937</v>
      </c>
      <c r="N16" s="141">
        <v>2.4325986028234614</v>
      </c>
      <c r="O16" s="141">
        <v>8.3078867704846449</v>
      </c>
      <c r="P16" s="141">
        <v>37.790053592678518</v>
      </c>
      <c r="Q16" s="141">
        <v>6.1070212829710551</v>
      </c>
      <c r="R16" s="142">
        <v>0.66203559431702319</v>
      </c>
      <c r="S16" s="143">
        <v>229295</v>
      </c>
      <c r="U16" s="139">
        <v>43466</v>
      </c>
      <c r="V16" s="140">
        <v>62.499107057632088</v>
      </c>
      <c r="W16" s="141">
        <v>2.7398420384834763</v>
      </c>
      <c r="X16" s="141">
        <v>2.2606588520143873</v>
      </c>
      <c r="Y16" s="141">
        <v>25.985368829082613</v>
      </c>
      <c r="Z16" s="141">
        <v>11.628993213591444</v>
      </c>
      <c r="AA16" s="141">
        <v>5.0005008904978636</v>
      </c>
      <c r="AB16" s="142">
        <v>0.82510554267781056</v>
      </c>
      <c r="AC16" s="143">
        <v>171814</v>
      </c>
      <c r="AD16" s="109"/>
      <c r="AE16" s="145">
        <v>43466</v>
      </c>
      <c r="AF16" s="140">
        <v>61.710684497136697</v>
      </c>
      <c r="AG16" s="141">
        <v>2.4326801148360242</v>
      </c>
      <c r="AH16" s="141">
        <v>3.2009742834140931</v>
      </c>
      <c r="AI16" s="141">
        <v>6.9676175702155447</v>
      </c>
      <c r="AJ16" s="141">
        <v>41.125987498670874</v>
      </c>
      <c r="AK16" s="141">
        <v>5.6336543982501173</v>
      </c>
      <c r="AL16" s="142">
        <v>1.3158221107216377</v>
      </c>
      <c r="AM16" s="143">
        <v>263332</v>
      </c>
      <c r="AO16" s="145">
        <v>43466</v>
      </c>
      <c r="AP16" s="140">
        <v>62.542522430709596</v>
      </c>
      <c r="AQ16" s="141">
        <v>3.5135298643166877</v>
      </c>
      <c r="AR16" s="141">
        <v>2.3241117638830606</v>
      </c>
      <c r="AS16" s="141">
        <v>20.253729792378554</v>
      </c>
      <c r="AT16" s="141">
        <v>19.070597286333754</v>
      </c>
      <c r="AU16" s="141">
        <v>5.8376416281997479</v>
      </c>
      <c r="AV16" s="142">
        <v>0.6614748852675697</v>
      </c>
      <c r="AW16" s="143">
        <v>100086</v>
      </c>
      <c r="AY16" s="145">
        <v>43466</v>
      </c>
      <c r="AZ16" s="140">
        <v>61.943248433924758</v>
      </c>
      <c r="BA16" s="141">
        <v>3.8955682883829104</v>
      </c>
      <c r="BB16" s="141">
        <v>2.4710401740500392</v>
      </c>
      <c r="BC16" s="141">
        <v>4.9937421017531562</v>
      </c>
      <c r="BD16" s="141">
        <v>37.823331562468205</v>
      </c>
      <c r="BE16" s="141">
        <v>6.36660846243295</v>
      </c>
      <c r="BF16" s="142">
        <v>0.63432084643953013</v>
      </c>
      <c r="BG16" s="143">
        <v>213272</v>
      </c>
    </row>
    <row r="17" spans="1:59" ht="27" customHeight="1" x14ac:dyDescent="0.25">
      <c r="A17" s="139">
        <v>43497</v>
      </c>
      <c r="B17" s="140">
        <v>62.56</v>
      </c>
      <c r="C17" s="141">
        <v>3.6</v>
      </c>
      <c r="D17" s="141">
        <v>2.35</v>
      </c>
      <c r="E17" s="141">
        <v>14.9</v>
      </c>
      <c r="F17" s="141">
        <v>22.7</v>
      </c>
      <c r="G17" s="141">
        <v>5.95</v>
      </c>
      <c r="H17" s="142">
        <v>0.65277777777777779</v>
      </c>
      <c r="I17" s="143">
        <v>87909</v>
      </c>
      <c r="J17" s="109"/>
      <c r="K17" s="139">
        <v>43497</v>
      </c>
      <c r="L17" s="140">
        <v>62.112231464274274</v>
      </c>
      <c r="M17" s="141">
        <v>3.543850987931219</v>
      </c>
      <c r="N17" s="141">
        <v>2.5667065256862114</v>
      </c>
      <c r="O17" s="141">
        <v>9.1535783285007124</v>
      </c>
      <c r="P17" s="141">
        <v>34.047729522772052</v>
      </c>
      <c r="Q17" s="141">
        <v>6.1105575136174304</v>
      </c>
      <c r="R17" s="142">
        <v>0.7242704432063517</v>
      </c>
      <c r="S17" s="143">
        <v>234075</v>
      </c>
      <c r="U17" s="139">
        <v>43497</v>
      </c>
      <c r="V17" s="140">
        <v>62.160669737710279</v>
      </c>
      <c r="W17" s="141">
        <v>3.4450424034043792</v>
      </c>
      <c r="X17" s="141">
        <v>1.9568764944097727</v>
      </c>
      <c r="Y17" s="141">
        <v>16.605391921258605</v>
      </c>
      <c r="Z17" s="141">
        <v>9.7472417508580556</v>
      </c>
      <c r="AA17" s="141">
        <v>5.4019188978141521</v>
      </c>
      <c r="AB17" s="142">
        <v>0.56802682384286307</v>
      </c>
      <c r="AC17" s="143">
        <v>165199</v>
      </c>
      <c r="AD17" s="109"/>
      <c r="AE17" s="145">
        <v>43497</v>
      </c>
      <c r="AF17" s="140">
        <v>61.087242958389218</v>
      </c>
      <c r="AG17" s="141">
        <v>4.0644952421012528</v>
      </c>
      <c r="AH17" s="141">
        <v>3.5917659383655685</v>
      </c>
      <c r="AI17" s="141">
        <v>8.1711055467813747</v>
      </c>
      <c r="AJ17" s="141">
        <v>36.303195252418625</v>
      </c>
      <c r="AK17" s="141">
        <v>7.6562611804668208</v>
      </c>
      <c r="AL17" s="142">
        <v>0.88369298631746118</v>
      </c>
      <c r="AM17" s="143">
        <v>252002</v>
      </c>
      <c r="AO17" s="145">
        <v>43497</v>
      </c>
      <c r="AP17" s="140">
        <v>62.8039092419139</v>
      </c>
      <c r="AQ17" s="141">
        <v>3.3478436303234442</v>
      </c>
      <c r="AR17" s="141">
        <v>2.02002514649564</v>
      </c>
      <c r="AS17" s="141">
        <v>17.84731382365155</v>
      </c>
      <c r="AT17" s="141">
        <v>19.127919069810364</v>
      </c>
      <c r="AU17" s="141">
        <v>5.3678687768190843</v>
      </c>
      <c r="AV17" s="142">
        <v>0.60338097281457559</v>
      </c>
      <c r="AW17" s="143">
        <v>86692</v>
      </c>
      <c r="AY17" s="145">
        <v>43497</v>
      </c>
      <c r="AZ17" s="140">
        <v>61.889806356853775</v>
      </c>
      <c r="BA17" s="141">
        <v>4.0178986147594893</v>
      </c>
      <c r="BB17" s="141">
        <v>2.4989838476033688</v>
      </c>
      <c r="BC17" s="141">
        <v>5.4328136907547293</v>
      </c>
      <c r="BD17" s="141">
        <v>40.329472558326088</v>
      </c>
      <c r="BE17" s="141">
        <v>6.5168824623628581</v>
      </c>
      <c r="BF17" s="142">
        <v>0.62196289334517152</v>
      </c>
      <c r="BG17" s="143">
        <v>247827</v>
      </c>
    </row>
    <row r="18" spans="1:59" ht="27" customHeight="1" thickBot="1" x14ac:dyDescent="0.3">
      <c r="A18" s="139">
        <v>43525</v>
      </c>
      <c r="B18" s="146">
        <v>62.517653649565027</v>
      </c>
      <c r="C18" s="147">
        <v>3.4266424453044779</v>
      </c>
      <c r="D18" s="147">
        <v>2.5801079806379543</v>
      </c>
      <c r="E18" s="141">
        <v>14.624190145215342</v>
      </c>
      <c r="F18" s="141">
        <v>21.427434641813441</v>
      </c>
      <c r="G18" s="141">
        <v>6.0067504259424318</v>
      </c>
      <c r="H18" s="142">
        <v>0.75295512205350512</v>
      </c>
      <c r="I18" s="143">
        <v>88627</v>
      </c>
      <c r="J18" s="109"/>
      <c r="K18" s="139">
        <v>43525</v>
      </c>
      <c r="L18" s="146">
        <v>61.940145191143202</v>
      </c>
      <c r="M18" s="147">
        <v>3.6686186504581499</v>
      </c>
      <c r="N18" s="147">
        <v>2.5959913625665516</v>
      </c>
      <c r="O18" s="141">
        <v>8.5987756780842268</v>
      </c>
      <c r="P18" s="141">
        <v>35.55056961360053</v>
      </c>
      <c r="Q18" s="141">
        <v>6.2646100130247016</v>
      </c>
      <c r="R18" s="142">
        <v>0.70762093580981911</v>
      </c>
      <c r="S18" s="143">
        <v>218815</v>
      </c>
      <c r="U18" s="139">
        <v>43525</v>
      </c>
      <c r="V18" s="146">
        <v>62.589585677769442</v>
      </c>
      <c r="W18" s="147">
        <v>2.6859669547394582</v>
      </c>
      <c r="X18" s="147">
        <v>2.1638902784267375</v>
      </c>
      <c r="Y18" s="141">
        <v>21.183635685426083</v>
      </c>
      <c r="Z18" s="141">
        <v>13.355427377778474</v>
      </c>
      <c r="AA18" s="141">
        <v>4.8498572331661958</v>
      </c>
      <c r="AB18" s="142">
        <v>0.80562803448065401</v>
      </c>
      <c r="AC18" s="143">
        <v>254681</v>
      </c>
      <c r="AD18" s="109"/>
      <c r="AE18" s="148">
        <v>43525</v>
      </c>
      <c r="AF18" s="146">
        <v>62.027216391150226</v>
      </c>
      <c r="AG18" s="147">
        <v>3.7528053203364262</v>
      </c>
      <c r="AH18" s="147">
        <v>2.6847161356007048</v>
      </c>
      <c r="AI18" s="141">
        <v>7.1111925371364553</v>
      </c>
      <c r="AJ18" s="141">
        <v>38.672076983779768</v>
      </c>
      <c r="AK18" s="141">
        <v>6.437521455937131</v>
      </c>
      <c r="AL18" s="142">
        <v>0.71538913064641174</v>
      </c>
      <c r="AM18" s="143">
        <v>244571</v>
      </c>
      <c r="AO18" s="145">
        <v>43525</v>
      </c>
      <c r="AP18" s="146">
        <v>62.729393337924137</v>
      </c>
      <c r="AQ18" s="147">
        <v>3.0813953362768527</v>
      </c>
      <c r="AR18" s="147">
        <v>2.4343781477430766</v>
      </c>
      <c r="AS18" s="141">
        <v>18.84777548237264</v>
      </c>
      <c r="AT18" s="141">
        <v>19.344823051268548</v>
      </c>
      <c r="AU18" s="141">
        <v>5.5157734840199293</v>
      </c>
      <c r="AV18" s="142">
        <v>0.79002460965766719</v>
      </c>
      <c r="AW18" s="143">
        <v>74241</v>
      </c>
      <c r="AY18" s="145">
        <v>43525</v>
      </c>
      <c r="AZ18" s="146">
        <v>61.835520970108909</v>
      </c>
      <c r="BA18" s="147">
        <v>4.2118878247212992</v>
      </c>
      <c r="BB18" s="147">
        <v>2.4939737219261433</v>
      </c>
      <c r="BC18" s="141">
        <v>7.2894674012855827</v>
      </c>
      <c r="BD18" s="141">
        <v>40.207247067102628</v>
      </c>
      <c r="BE18" s="141">
        <v>6.7058615466474425</v>
      </c>
      <c r="BF18" s="142">
        <v>0.59212728964147321</v>
      </c>
      <c r="BG18" s="143">
        <v>230233</v>
      </c>
    </row>
    <row r="19" spans="1:59" ht="27" customHeight="1" thickBot="1" x14ac:dyDescent="0.3">
      <c r="A19" s="149" t="s">
        <v>17</v>
      </c>
      <c r="B19" s="150">
        <v>62.606379408285967</v>
      </c>
      <c r="C19" s="150">
        <v>3.3492409910101646</v>
      </c>
      <c r="D19" s="150">
        <v>2.4202543875403837</v>
      </c>
      <c r="E19" s="150">
        <v>14.855507358045257</v>
      </c>
      <c r="F19" s="150">
        <v>19.992631572162392</v>
      </c>
      <c r="G19" s="151">
        <v>5.7694953785505483</v>
      </c>
      <c r="H19" s="152">
        <v>0.72262772193362257</v>
      </c>
      <c r="I19" s="153">
        <v>1008420</v>
      </c>
      <c r="J19" s="109"/>
      <c r="K19" s="149" t="s">
        <v>17</v>
      </c>
      <c r="L19" s="150">
        <v>62.090759064839375</v>
      </c>
      <c r="M19" s="150">
        <v>3.5293368206890898</v>
      </c>
      <c r="N19" s="150">
        <v>2.5669743439778814</v>
      </c>
      <c r="O19" s="150">
        <v>9.014617365551846</v>
      </c>
      <c r="P19" s="150">
        <v>33.558807758613696</v>
      </c>
      <c r="Q19" s="151">
        <v>6.0963111646669716</v>
      </c>
      <c r="R19" s="152">
        <v>0.72732484157652288</v>
      </c>
      <c r="S19" s="153">
        <v>2846704</v>
      </c>
      <c r="U19" s="149" t="s">
        <v>17</v>
      </c>
      <c r="V19" s="150">
        <v>62.553181747636621</v>
      </c>
      <c r="W19" s="150">
        <v>2.9678660078200489</v>
      </c>
      <c r="X19" s="150">
        <v>2.0120856482398062</v>
      </c>
      <c r="Y19" s="150">
        <v>21.212797767858969</v>
      </c>
      <c r="Z19" s="150">
        <v>12.639377750409276</v>
      </c>
      <c r="AA19" s="151">
        <v>4.9799516560598551</v>
      </c>
      <c r="AB19" s="152">
        <v>0.67795703813384733</v>
      </c>
      <c r="AC19" s="153">
        <v>2197173</v>
      </c>
      <c r="AD19" s="144"/>
      <c r="AE19" s="154" t="s">
        <v>17</v>
      </c>
      <c r="AF19" s="150">
        <v>62.044697657351726</v>
      </c>
      <c r="AG19" s="150">
        <v>3.3829405395546064</v>
      </c>
      <c r="AH19" s="150">
        <v>2.8535781237758537</v>
      </c>
      <c r="AI19" s="150">
        <v>6.7245524246660526</v>
      </c>
      <c r="AJ19" s="150">
        <v>39.198838882183296</v>
      </c>
      <c r="AK19" s="151">
        <v>6.2365186633304601</v>
      </c>
      <c r="AL19" s="152">
        <v>0.84352003542798071</v>
      </c>
      <c r="AM19" s="153">
        <v>3267584</v>
      </c>
      <c r="AO19" s="155" t="s">
        <v>17</v>
      </c>
      <c r="AP19" s="150">
        <v>62.675837531814345</v>
      </c>
      <c r="AQ19" s="150">
        <v>3.1888793266577915</v>
      </c>
      <c r="AR19" s="150">
        <v>2.4471025326240068</v>
      </c>
      <c r="AS19" s="150">
        <v>15.561387435473687</v>
      </c>
      <c r="AT19" s="150">
        <v>19.790890113225544</v>
      </c>
      <c r="AU19" s="151">
        <v>5.6359818592817987</v>
      </c>
      <c r="AV19" s="152">
        <v>0.76738637055569359</v>
      </c>
      <c r="AW19" s="153">
        <v>1003477</v>
      </c>
      <c r="AY19" s="155" t="s">
        <v>17</v>
      </c>
      <c r="AZ19" s="150">
        <v>61.865959035535369</v>
      </c>
      <c r="BA19" s="150">
        <v>3.8734789484728798</v>
      </c>
      <c r="BB19" s="150">
        <v>2.6121522796829835</v>
      </c>
      <c r="BC19" s="150">
        <v>5.6399014460204411</v>
      </c>
      <c r="BD19" s="150">
        <v>37.553935572331561</v>
      </c>
      <c r="BE19" s="151">
        <v>6.4856312281558637</v>
      </c>
      <c r="BF19" s="152">
        <v>0.67436852360145783</v>
      </c>
      <c r="BG19" s="153">
        <v>2726071</v>
      </c>
    </row>
    <row r="20" spans="1:59" s="132" customFormat="1" ht="27" hidden="1" customHeight="1" x14ac:dyDescent="0.25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U20" s="101"/>
      <c r="V20" s="101"/>
      <c r="W20" s="101"/>
      <c r="X20" s="101"/>
      <c r="Y20" s="101"/>
      <c r="Z20" s="101"/>
      <c r="AA20" s="101"/>
      <c r="AB20" s="109"/>
      <c r="AC20" s="109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</row>
    <row r="21" spans="1:59" s="160" customFormat="1" ht="27" hidden="1" customHeight="1" x14ac:dyDescent="0.25">
      <c r="A21" s="158"/>
      <c r="B21" s="140">
        <v>62.606432319866727</v>
      </c>
      <c r="C21" s="140">
        <v>3.3546484798000833</v>
      </c>
      <c r="D21" s="140">
        <v>2.4158656809662644</v>
      </c>
      <c r="E21" s="140">
        <v>14.851441066222408</v>
      </c>
      <c r="F21" s="140">
        <v>19.987082882132441</v>
      </c>
      <c r="G21" s="141">
        <v>5.7705141607663482</v>
      </c>
      <c r="H21" s="142">
        <v>0.72015464377663663</v>
      </c>
      <c r="I21" s="143"/>
      <c r="J21" s="159"/>
      <c r="K21" s="158"/>
      <c r="L21" s="140">
        <v>62.089419250801754</v>
      </c>
      <c r="M21" s="140">
        <v>3.5307241559777385</v>
      </c>
      <c r="N21" s="140">
        <v>2.5699826547379954</v>
      </c>
      <c r="O21" s="140">
        <v>8.4507670696472541</v>
      </c>
      <c r="P21" s="140">
        <v>34.821427346418815</v>
      </c>
      <c r="Q21" s="141">
        <v>6.1007068107157334</v>
      </c>
      <c r="R21" s="142">
        <v>0.72789109010027098</v>
      </c>
      <c r="S21" s="143"/>
      <c r="V21" s="140">
        <v>62.554132442006164</v>
      </c>
      <c r="W21" s="140">
        <v>2.9701942040977198</v>
      </c>
      <c r="X21" s="140">
        <v>2.0116088673946018</v>
      </c>
      <c r="Y21" s="140">
        <v>21.157463709047946</v>
      </c>
      <c r="Z21" s="140">
        <v>12.691273855085601</v>
      </c>
      <c r="AA21" s="141">
        <v>4.9818030714923216</v>
      </c>
      <c r="AB21" s="142">
        <v>0.67726509755468489</v>
      </c>
      <c r="AC21" s="143"/>
      <c r="AF21" s="140">
        <v>62.049490917448487</v>
      </c>
      <c r="AG21" s="140">
        <v>3.4716888073879666</v>
      </c>
      <c r="AH21" s="140">
        <v>2.8529177888005326</v>
      </c>
      <c r="AI21" s="140">
        <v>6.7186326533610163</v>
      </c>
      <c r="AJ21" s="140">
        <v>39.217334354679174</v>
      </c>
      <c r="AK21" s="141">
        <v>6.3246065961884987</v>
      </c>
      <c r="AL21" s="142">
        <v>0.82176656580778462</v>
      </c>
      <c r="AN21" s="159"/>
      <c r="AO21" s="159"/>
      <c r="AP21" s="140">
        <v>62.664830463960321</v>
      </c>
      <c r="AQ21" s="140">
        <v>3.1856052993281154</v>
      </c>
      <c r="AR21" s="140">
        <v>2.4554371537042372</v>
      </c>
      <c r="AS21" s="140">
        <v>15.55710841356049</v>
      </c>
      <c r="AT21" s="140">
        <v>19.792227336471651</v>
      </c>
      <c r="AU21" s="141">
        <v>5.6410424530323526</v>
      </c>
      <c r="AV21" s="142">
        <v>0.77079139535023999</v>
      </c>
      <c r="AW21" s="159"/>
      <c r="AX21" s="159"/>
      <c r="AY21" s="159"/>
      <c r="AZ21" s="140">
        <v>61.86405961187608</v>
      </c>
      <c r="BA21" s="140">
        <v>3.8740725204981228</v>
      </c>
      <c r="BB21" s="140">
        <v>2.6151014682032279</v>
      </c>
      <c r="BC21" s="140">
        <v>6.8030992414566809</v>
      </c>
      <c r="BD21" s="140">
        <v>36.455715269298778</v>
      </c>
      <c r="BE21" s="141">
        <v>6.4891739887013511</v>
      </c>
      <c r="BF21" s="142">
        <v>0.67502646229941554</v>
      </c>
      <c r="BG21" s="159"/>
    </row>
    <row r="22" spans="1:59" s="160" customFormat="1" ht="27" customHeight="1" x14ac:dyDescent="0.25">
      <c r="A22" s="163"/>
      <c r="B22" s="156"/>
      <c r="C22" s="156"/>
      <c r="D22" s="156"/>
      <c r="E22" s="156"/>
      <c r="F22" s="156"/>
      <c r="G22" s="156"/>
      <c r="H22" s="156"/>
      <c r="I22" s="164"/>
      <c r="J22" s="159"/>
      <c r="K22" s="163"/>
      <c r="L22" s="156"/>
      <c r="M22" s="156"/>
      <c r="N22" s="156"/>
      <c r="O22" s="156"/>
      <c r="P22" s="156"/>
      <c r="Q22" s="156"/>
      <c r="R22" s="156"/>
      <c r="S22" s="164"/>
      <c r="U22" s="165"/>
      <c r="V22" s="166"/>
      <c r="W22" s="166"/>
      <c r="X22" s="166"/>
      <c r="Y22" s="166"/>
      <c r="Z22" s="166"/>
      <c r="AA22" s="166"/>
      <c r="AB22" s="166"/>
      <c r="AC22" s="166"/>
      <c r="AE22" s="165"/>
      <c r="AF22" s="166"/>
      <c r="AG22" s="166"/>
      <c r="AH22" s="166"/>
      <c r="AI22" s="166"/>
      <c r="AJ22" s="166"/>
      <c r="AK22" s="166"/>
      <c r="AL22" s="166"/>
      <c r="AM22" s="166"/>
      <c r="AY22" s="165"/>
      <c r="AZ22" s="166"/>
      <c r="BA22" s="166"/>
      <c r="BB22" s="166"/>
      <c r="BC22" s="166"/>
      <c r="BD22" s="166"/>
      <c r="BE22" s="166"/>
      <c r="BF22" s="166"/>
    </row>
    <row r="23" spans="1:59" s="108" customFormat="1" ht="27" customHeight="1" x14ac:dyDescent="0.35">
      <c r="A23" s="167" t="s">
        <v>18</v>
      </c>
      <c r="B23" s="103"/>
      <c r="C23" s="103"/>
      <c r="D23" s="104" t="s">
        <v>1</v>
      </c>
      <c r="E23" s="105"/>
      <c r="F23" s="106"/>
      <c r="G23" s="107"/>
      <c r="H23" s="107"/>
      <c r="I23" s="107"/>
      <c r="J23" s="162"/>
      <c r="K23" s="167" t="s">
        <v>18</v>
      </c>
      <c r="L23" s="103"/>
      <c r="M23" s="103"/>
      <c r="N23" s="104" t="s">
        <v>2</v>
      </c>
      <c r="O23" s="105"/>
      <c r="P23" s="106"/>
      <c r="Q23" s="168"/>
      <c r="R23" s="168"/>
      <c r="S23" s="168"/>
      <c r="U23" s="104" t="s">
        <v>5</v>
      </c>
      <c r="V23" s="106"/>
      <c r="W23" s="106"/>
      <c r="X23" s="104" t="s">
        <v>1</v>
      </c>
      <c r="Y23" s="106"/>
      <c r="Z23" s="106"/>
      <c r="AA23" s="107"/>
      <c r="AB23" s="107"/>
      <c r="AC23" s="107"/>
      <c r="AE23" s="104" t="s">
        <v>5</v>
      </c>
      <c r="AF23" s="106"/>
      <c r="AG23" s="106"/>
      <c r="AH23" s="104" t="s">
        <v>2</v>
      </c>
      <c r="AI23" s="106"/>
      <c r="AJ23" s="106"/>
      <c r="AK23" s="107"/>
      <c r="AL23" s="107"/>
      <c r="AM23" s="107"/>
      <c r="AO23" s="104" t="s">
        <v>19</v>
      </c>
      <c r="AP23" s="106"/>
      <c r="AQ23" s="106"/>
      <c r="AR23" s="104" t="s">
        <v>1</v>
      </c>
      <c r="AS23" s="106"/>
      <c r="AT23" s="106"/>
      <c r="AU23" s="107"/>
      <c r="AV23" s="107"/>
      <c r="AW23" s="107"/>
      <c r="AY23" s="104" t="s">
        <v>19</v>
      </c>
      <c r="AZ23" s="106"/>
      <c r="BA23" s="106"/>
      <c r="BB23" s="104" t="s">
        <v>2</v>
      </c>
      <c r="BC23" s="106"/>
      <c r="BD23" s="106"/>
      <c r="BE23" s="107"/>
      <c r="BF23" s="107"/>
      <c r="BG23" s="107"/>
    </row>
    <row r="24" spans="1:59" ht="27" customHeight="1" thickBot="1" x14ac:dyDescent="0.3">
      <c r="A24" s="100"/>
      <c r="B24" s="169"/>
      <c r="C24" s="169"/>
      <c r="D24" s="169"/>
      <c r="E24" s="169"/>
      <c r="F24" s="169"/>
      <c r="G24" s="169"/>
      <c r="H24" s="169"/>
      <c r="I24" s="100"/>
      <c r="J24" s="159"/>
      <c r="K24" s="100"/>
      <c r="L24" s="100"/>
      <c r="M24" s="100"/>
      <c r="N24" s="100"/>
      <c r="O24" s="100"/>
      <c r="P24" s="100"/>
      <c r="Q24" s="100"/>
      <c r="R24" s="100"/>
      <c r="S24" s="100"/>
      <c r="U24" s="100"/>
      <c r="V24" s="100"/>
      <c r="W24" s="100"/>
      <c r="X24" s="100"/>
      <c r="Y24" s="100"/>
      <c r="Z24" s="100"/>
      <c r="AA24" s="100"/>
      <c r="AB24" s="100"/>
      <c r="AC24" s="100"/>
      <c r="AE24" s="100"/>
      <c r="AF24" s="100"/>
      <c r="AG24" s="100"/>
      <c r="AH24" s="100"/>
      <c r="AI24" s="100"/>
      <c r="AJ24" s="100"/>
      <c r="AK24" s="100"/>
      <c r="AL24" s="100"/>
      <c r="AM24" s="100"/>
      <c r="AO24" s="100"/>
      <c r="AP24" s="100"/>
      <c r="AQ24" s="100"/>
      <c r="AR24" s="100"/>
      <c r="AS24" s="100"/>
      <c r="AT24" s="100"/>
      <c r="AU24" s="100"/>
      <c r="AV24" s="100"/>
      <c r="AW24" s="100"/>
      <c r="AY24" s="100"/>
      <c r="AZ24" s="100"/>
      <c r="BA24" s="100"/>
      <c r="BB24" s="100"/>
      <c r="BC24" s="100"/>
      <c r="BD24" s="100"/>
      <c r="BE24" s="100"/>
      <c r="BF24" s="100"/>
      <c r="BG24" s="100"/>
    </row>
    <row r="25" spans="1:59" ht="27" customHeight="1" thickBot="1" x14ac:dyDescent="0.3">
      <c r="A25" s="109"/>
      <c r="B25" s="110" t="s">
        <v>6</v>
      </c>
      <c r="C25" s="111" t="s">
        <v>7</v>
      </c>
      <c r="D25" s="111" t="s">
        <v>8</v>
      </c>
      <c r="E25" s="111" t="s">
        <v>9</v>
      </c>
      <c r="F25" s="111" t="s">
        <v>10</v>
      </c>
      <c r="G25" s="114" t="s">
        <v>11</v>
      </c>
      <c r="H25" s="111" t="s">
        <v>12</v>
      </c>
      <c r="I25" s="113" t="s">
        <v>13</v>
      </c>
      <c r="J25" s="159"/>
      <c r="K25" s="109"/>
      <c r="L25" s="110" t="s">
        <v>6</v>
      </c>
      <c r="M25" s="111" t="s">
        <v>7</v>
      </c>
      <c r="N25" s="111" t="s">
        <v>8</v>
      </c>
      <c r="O25" s="111" t="s">
        <v>9</v>
      </c>
      <c r="P25" s="111" t="s">
        <v>10</v>
      </c>
      <c r="Q25" s="114" t="s">
        <v>11</v>
      </c>
      <c r="R25" s="111" t="s">
        <v>12</v>
      </c>
      <c r="S25" s="113" t="s">
        <v>13</v>
      </c>
      <c r="U25" s="116"/>
      <c r="V25" s="110" t="s">
        <v>6</v>
      </c>
      <c r="W25" s="111" t="s">
        <v>7</v>
      </c>
      <c r="X25" s="111" t="s">
        <v>8</v>
      </c>
      <c r="Y25" s="111" t="s">
        <v>9</v>
      </c>
      <c r="Z25" s="115" t="s">
        <v>10</v>
      </c>
      <c r="AA25" s="111" t="s">
        <v>11</v>
      </c>
      <c r="AB25" s="111" t="s">
        <v>12</v>
      </c>
      <c r="AC25" s="113" t="s">
        <v>13</v>
      </c>
      <c r="AE25" s="116"/>
      <c r="AF25" s="110" t="s">
        <v>6</v>
      </c>
      <c r="AG25" s="111" t="s">
        <v>7</v>
      </c>
      <c r="AH25" s="111" t="s">
        <v>8</v>
      </c>
      <c r="AI25" s="111" t="s">
        <v>9</v>
      </c>
      <c r="AJ25" s="115" t="s">
        <v>10</v>
      </c>
      <c r="AK25" s="111" t="s">
        <v>11</v>
      </c>
      <c r="AL25" s="111" t="s">
        <v>12</v>
      </c>
      <c r="AM25" s="113" t="s">
        <v>13</v>
      </c>
      <c r="AO25" s="116"/>
      <c r="AP25" s="110" t="s">
        <v>6</v>
      </c>
      <c r="AQ25" s="111" t="s">
        <v>7</v>
      </c>
      <c r="AR25" s="111" t="s">
        <v>8</v>
      </c>
      <c r="AS25" s="111" t="s">
        <v>9</v>
      </c>
      <c r="AT25" s="115" t="s">
        <v>10</v>
      </c>
      <c r="AU25" s="111" t="s">
        <v>11</v>
      </c>
      <c r="AV25" s="111" t="s">
        <v>12</v>
      </c>
      <c r="AW25" s="113" t="s">
        <v>13</v>
      </c>
      <c r="AY25" s="116"/>
      <c r="AZ25" s="110" t="s">
        <v>6</v>
      </c>
      <c r="BA25" s="111" t="s">
        <v>7</v>
      </c>
      <c r="BB25" s="111" t="s">
        <v>8</v>
      </c>
      <c r="BC25" s="111" t="s">
        <v>9</v>
      </c>
      <c r="BD25" s="115" t="s">
        <v>10</v>
      </c>
      <c r="BE25" s="111" t="s">
        <v>11</v>
      </c>
      <c r="BF25" s="111" t="s">
        <v>12</v>
      </c>
      <c r="BG25" s="113" t="s">
        <v>13</v>
      </c>
    </row>
    <row r="26" spans="1:59" ht="27" customHeight="1" thickBot="1" x14ac:dyDescent="0.3">
      <c r="A26" s="117" t="s">
        <v>14</v>
      </c>
      <c r="B26" s="118">
        <v>62.742933163977646</v>
      </c>
      <c r="C26" s="118">
        <v>2.9566372623270523</v>
      </c>
      <c r="D26" s="118">
        <v>1.8635025309774926</v>
      </c>
      <c r="E26" s="118">
        <v>13.082147806091063</v>
      </c>
      <c r="F26" s="118">
        <v>15.881400603142479</v>
      </c>
      <c r="G26" s="119">
        <v>4.8201397933045449</v>
      </c>
      <c r="H26" s="119">
        <v>0.6302776991692256</v>
      </c>
      <c r="I26" s="120"/>
      <c r="J26" s="159"/>
      <c r="K26" s="117" t="s">
        <v>14</v>
      </c>
      <c r="L26" s="118">
        <v>63.257287347517476</v>
      </c>
      <c r="M26" s="118">
        <v>2.7599157458639838</v>
      </c>
      <c r="N26" s="118">
        <v>2.1635792559312828</v>
      </c>
      <c r="O26" s="118">
        <v>2.8760280392933097</v>
      </c>
      <c r="P26" s="118">
        <v>49.068345921063532</v>
      </c>
      <c r="Q26" s="119">
        <v>4.923495001795267</v>
      </c>
      <c r="R26" s="119">
        <v>0.78392945841684758</v>
      </c>
      <c r="S26" s="120"/>
      <c r="T26" s="122"/>
      <c r="U26" s="121" t="s">
        <v>14</v>
      </c>
      <c r="V26" s="118">
        <v>0</v>
      </c>
      <c r="W26" s="118">
        <v>0</v>
      </c>
      <c r="X26" s="118">
        <v>0</v>
      </c>
      <c r="Y26" s="118">
        <v>0</v>
      </c>
      <c r="Z26" s="118">
        <v>0</v>
      </c>
      <c r="AA26" s="119">
        <v>0</v>
      </c>
      <c r="AB26" s="119" t="s">
        <v>15</v>
      </c>
      <c r="AC26" s="120"/>
      <c r="AE26" s="121" t="s">
        <v>14</v>
      </c>
      <c r="AF26" s="123">
        <v>0</v>
      </c>
      <c r="AG26" s="119">
        <v>0</v>
      </c>
      <c r="AH26" s="119">
        <v>0</v>
      </c>
      <c r="AI26" s="119">
        <v>0</v>
      </c>
      <c r="AJ26" s="119">
        <v>0</v>
      </c>
      <c r="AK26" s="119">
        <v>0</v>
      </c>
      <c r="AL26" s="119" t="s">
        <v>15</v>
      </c>
      <c r="AM26" s="124"/>
      <c r="AO26" s="121" t="s">
        <v>14</v>
      </c>
      <c r="AP26" s="118">
        <v>63.585841488657643</v>
      </c>
      <c r="AQ26" s="118">
        <v>2.0224664798569356</v>
      </c>
      <c r="AR26" s="118">
        <v>1.9759442527845443</v>
      </c>
      <c r="AS26" s="118">
        <v>9.3755127645493346</v>
      </c>
      <c r="AT26" s="118">
        <v>14.974746708534575</v>
      </c>
      <c r="AU26" s="119">
        <v>3.9984107326414797</v>
      </c>
      <c r="AV26" s="119">
        <v>0.97699728151950282</v>
      </c>
      <c r="AW26" s="124">
        <v>0</v>
      </c>
      <c r="AY26" s="121" t="s">
        <v>14</v>
      </c>
      <c r="AZ26" s="118">
        <v>63.094545235128727</v>
      </c>
      <c r="BA26" s="118">
        <v>2.3040730989765099</v>
      </c>
      <c r="BB26" s="118">
        <v>2.1919026086275841</v>
      </c>
      <c r="BC26" s="118">
        <v>6.891377634557303</v>
      </c>
      <c r="BD26" s="118">
        <v>29.407985388032536</v>
      </c>
      <c r="BE26" s="119">
        <v>4.495975707604094</v>
      </c>
      <c r="BF26" s="119">
        <v>0.95131643592438409</v>
      </c>
      <c r="BG26" s="124"/>
    </row>
    <row r="27" spans="1:59" s="132" customFormat="1" ht="27" customHeight="1" x14ac:dyDescent="0.25">
      <c r="A27" s="125" t="s">
        <v>16</v>
      </c>
      <c r="B27" s="126">
        <v>62.5</v>
      </c>
      <c r="C27" s="127">
        <v>3</v>
      </c>
      <c r="D27" s="127">
        <v>2.2000000000000002</v>
      </c>
      <c r="E27" s="127">
        <v>5</v>
      </c>
      <c r="F27" s="127">
        <v>10</v>
      </c>
      <c r="G27" s="127">
        <v>5.2</v>
      </c>
      <c r="H27" s="128">
        <v>0.73333333333333339</v>
      </c>
      <c r="I27" s="129"/>
      <c r="J27" s="130"/>
      <c r="K27" s="125" t="s">
        <v>16</v>
      </c>
      <c r="L27" s="126">
        <v>62.5</v>
      </c>
      <c r="M27" s="127">
        <v>2.9</v>
      </c>
      <c r="N27" s="127">
        <v>2.8</v>
      </c>
      <c r="O27" s="127">
        <v>5</v>
      </c>
      <c r="P27" s="127">
        <v>45</v>
      </c>
      <c r="Q27" s="127">
        <v>5.6999999999999993</v>
      </c>
      <c r="R27" s="128">
        <v>0.96551724137931028</v>
      </c>
      <c r="S27" s="129"/>
      <c r="U27" s="131" t="s">
        <v>16</v>
      </c>
      <c r="V27" s="126">
        <v>62.5</v>
      </c>
      <c r="W27" s="127">
        <v>2.7</v>
      </c>
      <c r="X27" s="127">
        <v>2.6</v>
      </c>
      <c r="Y27" s="127">
        <v>5</v>
      </c>
      <c r="Z27" s="127">
        <v>10</v>
      </c>
      <c r="AA27" s="127">
        <v>5.3000000000000007</v>
      </c>
      <c r="AB27" s="128">
        <v>0.96296296296296291</v>
      </c>
      <c r="AC27" s="129"/>
      <c r="AD27" s="101"/>
      <c r="AE27" s="131" t="s">
        <v>16</v>
      </c>
      <c r="AF27" s="127">
        <v>62</v>
      </c>
      <c r="AG27" s="127">
        <v>2.8</v>
      </c>
      <c r="AH27" s="127">
        <v>3.2</v>
      </c>
      <c r="AI27" s="127">
        <v>5</v>
      </c>
      <c r="AJ27" s="127" t="s">
        <v>24</v>
      </c>
      <c r="AK27" s="127">
        <v>6</v>
      </c>
      <c r="AL27" s="134">
        <v>1.142857142857143</v>
      </c>
      <c r="AM27" s="135">
        <v>0</v>
      </c>
      <c r="AO27" s="131" t="s">
        <v>16</v>
      </c>
      <c r="AP27" s="126">
        <v>63</v>
      </c>
      <c r="AQ27" s="127">
        <v>2.1</v>
      </c>
      <c r="AR27" s="127">
        <v>2.2999999999999998</v>
      </c>
      <c r="AS27" s="127">
        <v>5</v>
      </c>
      <c r="AT27" s="127">
        <v>10</v>
      </c>
      <c r="AU27" s="127">
        <v>4.4000000000000004</v>
      </c>
      <c r="AV27" s="128">
        <v>1.0952380952380951</v>
      </c>
      <c r="AW27" s="135"/>
      <c r="AY27" s="131" t="s">
        <v>16</v>
      </c>
      <c r="AZ27" s="126">
        <v>63</v>
      </c>
      <c r="BA27" s="127">
        <v>2.4</v>
      </c>
      <c r="BB27" s="127">
        <v>2.5</v>
      </c>
      <c r="BC27" s="127">
        <v>5</v>
      </c>
      <c r="BD27" s="127">
        <v>40</v>
      </c>
      <c r="BE27" s="127">
        <v>4.9000000000000004</v>
      </c>
      <c r="BF27" s="128">
        <v>1.0416666666666667</v>
      </c>
      <c r="BG27" s="135"/>
    </row>
    <row r="28" spans="1:59" ht="27" customHeight="1" x14ac:dyDescent="0.25">
      <c r="A28" s="139">
        <v>43191</v>
      </c>
      <c r="B28" s="140">
        <v>63.186162251717271</v>
      </c>
      <c r="C28" s="141">
        <v>2.2810996109384014</v>
      </c>
      <c r="D28" s="141">
        <v>1.7416660771793964</v>
      </c>
      <c r="E28" s="141">
        <v>25.254115117556172</v>
      </c>
      <c r="F28" s="141">
        <v>4.9220756157039407</v>
      </c>
      <c r="G28" s="141">
        <v>4.022765688117798</v>
      </c>
      <c r="H28" s="142">
        <v>0.76352039552665907</v>
      </c>
      <c r="I28" s="143">
        <v>107438</v>
      </c>
      <c r="J28" s="109"/>
      <c r="K28" s="139">
        <v>43191</v>
      </c>
      <c r="L28" s="140">
        <v>62.829609380530968</v>
      </c>
      <c r="M28" s="141">
        <v>2.8313526548672563</v>
      </c>
      <c r="N28" s="141">
        <v>2.582310088495575</v>
      </c>
      <c r="O28" s="141">
        <v>4.4472561061946898</v>
      </c>
      <c r="P28" s="141">
        <v>49.642820088495576</v>
      </c>
      <c r="Q28" s="141">
        <v>5.4136627433628313</v>
      </c>
      <c r="R28" s="142">
        <v>0.91204113484642646</v>
      </c>
      <c r="S28" s="143">
        <v>226000</v>
      </c>
      <c r="U28" s="145">
        <v>43191</v>
      </c>
      <c r="V28" s="140">
        <v>0</v>
      </c>
      <c r="W28" s="141">
        <v>0</v>
      </c>
      <c r="X28" s="141">
        <v>0</v>
      </c>
      <c r="Y28" s="141">
        <v>0</v>
      </c>
      <c r="Z28" s="141">
        <v>0</v>
      </c>
      <c r="AA28" s="141">
        <v>0</v>
      </c>
      <c r="AB28" s="142" t="s">
        <v>15</v>
      </c>
      <c r="AC28" s="143">
        <v>0</v>
      </c>
      <c r="AE28" s="145">
        <v>43191</v>
      </c>
      <c r="AF28" s="140">
        <v>0</v>
      </c>
      <c r="AG28" s="141">
        <v>0</v>
      </c>
      <c r="AH28" s="141">
        <v>0</v>
      </c>
      <c r="AI28" s="141">
        <v>0</v>
      </c>
      <c r="AJ28" s="141">
        <v>0</v>
      </c>
      <c r="AK28" s="141">
        <v>0</v>
      </c>
      <c r="AL28" s="142" t="s">
        <v>15</v>
      </c>
      <c r="AM28" s="143">
        <v>0</v>
      </c>
      <c r="AO28" s="145">
        <v>43191</v>
      </c>
      <c r="AP28" s="140">
        <v>63.80265940454057</v>
      </c>
      <c r="AQ28" s="141">
        <v>2.234341957108068</v>
      </c>
      <c r="AR28" s="141">
        <v>2.1239891068108618</v>
      </c>
      <c r="AS28" s="141">
        <v>5.364518971431564</v>
      </c>
      <c r="AT28" s="141">
        <v>12.984803739296655</v>
      </c>
      <c r="AU28" s="141">
        <v>4.3583310639189303</v>
      </c>
      <c r="AV28" s="142">
        <v>0.95061058136327659</v>
      </c>
      <c r="AW28" s="143">
        <v>76378</v>
      </c>
      <c r="AY28" s="145">
        <v>43191</v>
      </c>
      <c r="AZ28" s="140">
        <v>63.16</v>
      </c>
      <c r="BA28" s="141">
        <v>2.0299999999999998</v>
      </c>
      <c r="BB28" s="141">
        <v>1.69</v>
      </c>
      <c r="BC28" s="141">
        <v>5</v>
      </c>
      <c r="BD28" s="141">
        <v>33.5</v>
      </c>
      <c r="BE28" s="141">
        <v>3.7199999999999998</v>
      </c>
      <c r="BF28" s="142">
        <v>0.83251231527093605</v>
      </c>
      <c r="BG28" s="143">
        <v>93661</v>
      </c>
    </row>
    <row r="29" spans="1:59" ht="27" customHeight="1" x14ac:dyDescent="0.25">
      <c r="A29" s="139">
        <v>43221</v>
      </c>
      <c r="B29" s="140">
        <v>63.106504805026788</v>
      </c>
      <c r="C29" s="141">
        <v>2.8855008316392534</v>
      </c>
      <c r="D29" s="141">
        <v>1.7577199223803364</v>
      </c>
      <c r="E29" s="141">
        <v>14.826140269820735</v>
      </c>
      <c r="F29" s="141">
        <v>9.0002379412308251</v>
      </c>
      <c r="G29" s="141">
        <v>4.6432207540195893</v>
      </c>
      <c r="H29" s="142">
        <v>0.60915592298816823</v>
      </c>
      <c r="I29" s="143">
        <v>108220</v>
      </c>
      <c r="J29" s="109"/>
      <c r="K29" s="139">
        <v>43221</v>
      </c>
      <c r="L29" s="140">
        <v>62.494812973497055</v>
      </c>
      <c r="M29" s="141">
        <v>3.4233466217644906</v>
      </c>
      <c r="N29" s="141">
        <v>2.4373696126413722</v>
      </c>
      <c r="O29" s="141">
        <v>3.0461689607690445</v>
      </c>
      <c r="P29" s="141">
        <v>49.269555447827003</v>
      </c>
      <c r="Q29" s="141">
        <v>5.8607162344058628</v>
      </c>
      <c r="R29" s="142">
        <v>0.71198446489332778</v>
      </c>
      <c r="S29" s="143">
        <v>193903</v>
      </c>
      <c r="U29" s="145">
        <v>43221</v>
      </c>
      <c r="V29" s="140">
        <v>62.88</v>
      </c>
      <c r="W29" s="141">
        <v>2.48</v>
      </c>
      <c r="X29" s="141">
        <v>3.21</v>
      </c>
      <c r="Y29" s="141">
        <v>9.1999999999999993</v>
      </c>
      <c r="Z29" s="141">
        <v>15.6</v>
      </c>
      <c r="AA29" s="141">
        <v>5.6899999999999995</v>
      </c>
      <c r="AB29" s="142">
        <v>1.2943548387096775</v>
      </c>
      <c r="AC29" s="143">
        <v>15027</v>
      </c>
      <c r="AE29" s="145">
        <v>43221</v>
      </c>
      <c r="AF29" s="140">
        <v>61.712358900144714</v>
      </c>
      <c r="AG29" s="141">
        <v>3.3633361261329879</v>
      </c>
      <c r="AH29" s="141">
        <v>3.6768786655495473</v>
      </c>
      <c r="AI29" s="141">
        <v>4.0999999999999996</v>
      </c>
      <c r="AJ29" s="141">
        <v>30.099999999999998</v>
      </c>
      <c r="AK29" s="141">
        <v>7.0402147916825353</v>
      </c>
      <c r="AL29" s="142">
        <v>1.0932236706823164</v>
      </c>
      <c r="AM29" s="143">
        <v>13129</v>
      </c>
      <c r="AO29" s="145">
        <v>43221</v>
      </c>
      <c r="AP29" s="140">
        <v>63.729882871636875</v>
      </c>
      <c r="AQ29" s="141">
        <v>2.2700390427877077</v>
      </c>
      <c r="AR29" s="141">
        <v>2.1275683248784891</v>
      </c>
      <c r="AS29" s="141">
        <v>6.7755050330668514</v>
      </c>
      <c r="AT29" s="141">
        <v>13.80195213938541</v>
      </c>
      <c r="AU29" s="141">
        <v>4.3976073676661969</v>
      </c>
      <c r="AV29" s="142">
        <v>0.93723864866471274</v>
      </c>
      <c r="AW29" s="143">
        <v>75302</v>
      </c>
      <c r="AY29" s="145">
        <v>43221</v>
      </c>
      <c r="AZ29" s="140">
        <v>63.04377480639743</v>
      </c>
      <c r="BA29" s="141">
        <v>2.5480273706925991</v>
      </c>
      <c r="BB29" s="141">
        <v>2.1813020200226725</v>
      </c>
      <c r="BC29" s="141">
        <v>6.0246158678995316</v>
      </c>
      <c r="BD29" s="141">
        <v>26.522911345725721</v>
      </c>
      <c r="BE29" s="141">
        <v>4.7293293907152716</v>
      </c>
      <c r="BF29" s="142">
        <v>0.85607479931809205</v>
      </c>
      <c r="BG29" s="143">
        <v>73217</v>
      </c>
    </row>
    <row r="30" spans="1:59" ht="27" customHeight="1" x14ac:dyDescent="0.25">
      <c r="A30" s="139">
        <v>43252</v>
      </c>
      <c r="B30" s="140">
        <v>63.499578461689495</v>
      </c>
      <c r="C30" s="141">
        <v>2.0751519167525649</v>
      </c>
      <c r="D30" s="141">
        <v>1.9864575663868846</v>
      </c>
      <c r="E30" s="141">
        <v>14.251235262357042</v>
      </c>
      <c r="F30" s="141">
        <v>5.8340333775094493</v>
      </c>
      <c r="G30" s="141">
        <v>4.0616094831394491</v>
      </c>
      <c r="H30" s="142">
        <v>0.95725886396573834</v>
      </c>
      <c r="I30" s="143">
        <v>101865</v>
      </c>
      <c r="J30" s="109"/>
      <c r="K30" s="139">
        <v>43252</v>
      </c>
      <c r="L30" s="140">
        <v>63.153575050335746</v>
      </c>
      <c r="M30" s="141">
        <v>3.0329814574702469</v>
      </c>
      <c r="N30" s="141">
        <v>2.0810023929245332</v>
      </c>
      <c r="O30" s="141">
        <v>3.0628174314537806</v>
      </c>
      <c r="P30" s="141">
        <v>53.794593782612822</v>
      </c>
      <c r="Q30" s="141">
        <v>5.1139838503947797</v>
      </c>
      <c r="R30" s="142">
        <v>0.68612433742349954</v>
      </c>
      <c r="S30" s="143">
        <v>189726</v>
      </c>
      <c r="U30" s="145">
        <v>43252</v>
      </c>
      <c r="V30" s="140">
        <v>63.297136315940101</v>
      </c>
      <c r="W30" s="141">
        <v>2.3216397977678147</v>
      </c>
      <c r="X30" s="141">
        <v>2.5648497567490223</v>
      </c>
      <c r="Y30" s="141">
        <v>12.971129447677191</v>
      </c>
      <c r="Z30" s="141">
        <v>18.902864637985306</v>
      </c>
      <c r="AA30" s="141">
        <v>4.886489554516837</v>
      </c>
      <c r="AB30" s="142">
        <v>1.1047578350504874</v>
      </c>
      <c r="AC30" s="143">
        <v>52415</v>
      </c>
      <c r="AD30" s="144"/>
      <c r="AE30" s="145">
        <v>43252</v>
      </c>
      <c r="AF30" s="140">
        <v>62.617386880934149</v>
      </c>
      <c r="AG30" s="141">
        <v>2.7651432865586658</v>
      </c>
      <c r="AH30" s="141">
        <v>2.9327752648236194</v>
      </c>
      <c r="AI30" s="141">
        <v>3.4300339610098702</v>
      </c>
      <c r="AJ30" s="141">
        <v>31.674453227741083</v>
      </c>
      <c r="AK30" s="141">
        <v>5.6979185513822852</v>
      </c>
      <c r="AL30" s="142">
        <v>1.0606232519955876</v>
      </c>
      <c r="AM30" s="143">
        <v>69197</v>
      </c>
      <c r="AO30" s="145">
        <v>43252</v>
      </c>
      <c r="AP30" s="140">
        <v>63.627958274163824</v>
      </c>
      <c r="AQ30" s="141">
        <v>2.2439145541892014</v>
      </c>
      <c r="AR30" s="141">
        <v>2.2255737680152277</v>
      </c>
      <c r="AS30" s="141">
        <v>6.5738798078375691</v>
      </c>
      <c r="AT30" s="141">
        <v>14.414386500287033</v>
      </c>
      <c r="AU30" s="141">
        <v>4.4694883222044286</v>
      </c>
      <c r="AV30" s="142">
        <v>0.99182643290060535</v>
      </c>
      <c r="AW30" s="143">
        <v>66194</v>
      </c>
      <c r="AY30" s="145">
        <v>43252</v>
      </c>
      <c r="AZ30" s="140">
        <v>63.105630351732316</v>
      </c>
      <c r="BA30" s="141">
        <v>2.4868844684494795</v>
      </c>
      <c r="BB30" s="141">
        <v>2.5656369384797788</v>
      </c>
      <c r="BC30" s="141">
        <v>4.3737689368989594</v>
      </c>
      <c r="BD30" s="141">
        <v>30.439920959030431</v>
      </c>
      <c r="BE30" s="141">
        <v>5.0525214069292588</v>
      </c>
      <c r="BF30" s="142">
        <v>1.0316671204591179</v>
      </c>
      <c r="BG30" s="143">
        <v>60728</v>
      </c>
    </row>
    <row r="31" spans="1:59" ht="27" customHeight="1" x14ac:dyDescent="0.35">
      <c r="A31" s="139">
        <v>43282</v>
      </c>
      <c r="B31" s="140">
        <v>62.71629111791416</v>
      </c>
      <c r="C31" s="141">
        <v>4.0919233218959956</v>
      </c>
      <c r="D31" s="141">
        <v>1.5267661441104559</v>
      </c>
      <c r="E31" s="141">
        <v>16.209875490538515</v>
      </c>
      <c r="F31" s="141">
        <v>7.9946236978899128</v>
      </c>
      <c r="G31" s="141">
        <v>5.618689466006451</v>
      </c>
      <c r="H31" s="142">
        <v>0.37311699755972644</v>
      </c>
      <c r="I31" s="143">
        <v>97342</v>
      </c>
      <c r="J31" s="109"/>
      <c r="K31" s="139">
        <v>43282</v>
      </c>
      <c r="L31" s="140">
        <v>63.266227889102645</v>
      </c>
      <c r="M31" s="141">
        <v>3.5938415738699394</v>
      </c>
      <c r="N31" s="141">
        <v>1.9899753322193043</v>
      </c>
      <c r="O31" s="141">
        <v>4.2095238697054373</v>
      </c>
      <c r="P31" s="141">
        <v>47.870394544067324</v>
      </c>
      <c r="Q31" s="141">
        <v>5.5838169060892433</v>
      </c>
      <c r="R31" s="142">
        <v>0.55371815682916947</v>
      </c>
      <c r="S31" s="143">
        <v>213639</v>
      </c>
      <c r="U31" s="145">
        <v>43282</v>
      </c>
      <c r="V31" s="140">
        <v>62.395541547677091</v>
      </c>
      <c r="W31" s="141">
        <v>2.936191404889601</v>
      </c>
      <c r="X31" s="141">
        <v>3.3047893013860836</v>
      </c>
      <c r="Y31" s="141">
        <v>10.127254997562165</v>
      </c>
      <c r="Z31" s="141">
        <v>24.165734484920247</v>
      </c>
      <c r="AA31" s="141">
        <v>6.2409807062756846</v>
      </c>
      <c r="AB31" s="142">
        <v>1.125536058678825</v>
      </c>
      <c r="AC31" s="143">
        <v>43071</v>
      </c>
      <c r="AD31" s="144"/>
      <c r="AE31" s="145">
        <v>43282</v>
      </c>
      <c r="AF31" s="140">
        <v>61.815096291414847</v>
      </c>
      <c r="AG31" s="141">
        <v>3.3143259600960748</v>
      </c>
      <c r="AH31" s="141">
        <v>3.4953334431659537</v>
      </c>
      <c r="AI31" s="141">
        <v>5.8065032472881457</v>
      </c>
      <c r="AJ31" s="141">
        <v>36.490845162017571</v>
      </c>
      <c r="AK31" s="141">
        <v>6.8096594032620281</v>
      </c>
      <c r="AL31" s="142">
        <v>1.0546136636073755</v>
      </c>
      <c r="AM31" s="143">
        <v>115327</v>
      </c>
      <c r="AO31" s="145">
        <v>43282</v>
      </c>
      <c r="AP31" s="140">
        <v>63.356035361794639</v>
      </c>
      <c r="AQ31" s="141">
        <v>2.4571933739923426</v>
      </c>
      <c r="AR31" s="141">
        <v>2.3158585528214402</v>
      </c>
      <c r="AS31" s="141">
        <v>9.0081459106912671</v>
      </c>
      <c r="AT31" s="141">
        <v>13.885281951632454</v>
      </c>
      <c r="AU31" s="141">
        <v>4.7730519268137828</v>
      </c>
      <c r="AV31" s="142">
        <v>0.94248119717933809</v>
      </c>
      <c r="AW31" s="143">
        <v>51977</v>
      </c>
      <c r="AY31" s="145">
        <v>43282</v>
      </c>
      <c r="AZ31" s="140">
        <v>62.980081673979072</v>
      </c>
      <c r="BA31" s="141">
        <v>2.4172993587580156</v>
      </c>
      <c r="BB31" s="141">
        <v>2.5190340870739121</v>
      </c>
      <c r="BC31" s="141">
        <v>6.8765980425244688</v>
      </c>
      <c r="BD31" s="141">
        <v>32.998366520418493</v>
      </c>
      <c r="BE31" s="141">
        <v>4.9363334458319272</v>
      </c>
      <c r="BF31" s="142">
        <v>1.0420861106620103</v>
      </c>
      <c r="BG31" s="143">
        <v>14815</v>
      </c>
    </row>
    <row r="32" spans="1:59" ht="27" customHeight="1" x14ac:dyDescent="0.35">
      <c r="A32" s="139">
        <v>43313</v>
      </c>
      <c r="B32" s="140">
        <v>62.571674565560812</v>
      </c>
      <c r="C32" s="141">
        <v>4.0139634895559064</v>
      </c>
      <c r="D32" s="141">
        <v>1.5301369141653502</v>
      </c>
      <c r="E32" s="141">
        <v>24.444493593119184</v>
      </c>
      <c r="F32" s="141">
        <v>8.5634825346673686</v>
      </c>
      <c r="G32" s="141">
        <v>5.5441004037212567</v>
      </c>
      <c r="H32" s="142">
        <v>0.38120349578332619</v>
      </c>
      <c r="I32" s="143">
        <v>85455</v>
      </c>
      <c r="J32" s="109"/>
      <c r="K32" s="139">
        <v>43313</v>
      </c>
      <c r="L32" s="140">
        <v>63.178623744002891</v>
      </c>
      <c r="M32" s="141">
        <v>3.764374898162397</v>
      </c>
      <c r="N32" s="141">
        <v>1.8150066986512177</v>
      </c>
      <c r="O32" s="141">
        <v>3.2974198424911743</v>
      </c>
      <c r="P32" s="141">
        <v>51.20336380917896</v>
      </c>
      <c r="Q32" s="141">
        <v>5.5793815968136151</v>
      </c>
      <c r="R32" s="142">
        <v>0.48215354414811989</v>
      </c>
      <c r="S32" s="143">
        <v>220940</v>
      </c>
      <c r="U32" s="145">
        <v>43313</v>
      </c>
      <c r="V32" s="140">
        <v>62.090000000000011</v>
      </c>
      <c r="W32" s="141">
        <v>3.85</v>
      </c>
      <c r="X32" s="141">
        <v>3.01</v>
      </c>
      <c r="Y32" s="141">
        <v>11.9</v>
      </c>
      <c r="Z32" s="141">
        <v>24.3</v>
      </c>
      <c r="AA32" s="141">
        <v>6.8599999999999994</v>
      </c>
      <c r="AB32" s="142">
        <v>0.78181818181818175</v>
      </c>
      <c r="AC32" s="143">
        <v>39295</v>
      </c>
      <c r="AD32" s="144"/>
      <c r="AE32" s="145">
        <v>43313</v>
      </c>
      <c r="AF32" s="140">
        <v>61.6491092114411</v>
      </c>
      <c r="AG32" s="141">
        <v>3.3685113049949575</v>
      </c>
      <c r="AH32" s="141">
        <v>3.3662415910225905</v>
      </c>
      <c r="AI32" s="141">
        <v>7.2949925512337401</v>
      </c>
      <c r="AJ32" s="141">
        <v>36.96</v>
      </c>
      <c r="AK32" s="141">
        <v>6.7347528960175485</v>
      </c>
      <c r="AL32" s="142">
        <v>0.99932619671811651</v>
      </c>
      <c r="AM32" s="143">
        <v>102123</v>
      </c>
      <c r="AO32" s="145">
        <v>43313</v>
      </c>
      <c r="AP32" s="140">
        <v>63.752873016578519</v>
      </c>
      <c r="AQ32" s="141">
        <v>2.157339437308325</v>
      </c>
      <c r="AR32" s="141">
        <v>1.9444941997422109</v>
      </c>
      <c r="AS32" s="141">
        <v>7.7613531712520558</v>
      </c>
      <c r="AT32" s="141">
        <v>14.651750300013333</v>
      </c>
      <c r="AU32" s="141">
        <v>4.1018336370505359</v>
      </c>
      <c r="AV32" s="142">
        <v>0.90133901328403032</v>
      </c>
      <c r="AW32" s="143">
        <v>89996</v>
      </c>
      <c r="AY32" s="145">
        <v>43313</v>
      </c>
      <c r="AZ32" s="140">
        <v>62.73</v>
      </c>
      <c r="BA32" s="141">
        <v>3</v>
      </c>
      <c r="BB32" s="141">
        <v>1.9000000000000001</v>
      </c>
      <c r="BC32" s="141">
        <v>0</v>
      </c>
      <c r="BD32" s="141">
        <v>0</v>
      </c>
      <c r="BE32" s="141">
        <v>4.9000000000000004</v>
      </c>
      <c r="BF32" s="142">
        <v>0.63333333333333341</v>
      </c>
      <c r="BG32" s="143">
        <v>42742</v>
      </c>
    </row>
    <row r="33" spans="1:60" ht="27" customHeight="1" x14ac:dyDescent="0.35">
      <c r="A33" s="139">
        <v>43344</v>
      </c>
      <c r="B33" s="140">
        <v>62.381273349157432</v>
      </c>
      <c r="C33" s="141">
        <v>3.3124738681095107</v>
      </c>
      <c r="D33" s="141">
        <v>1.8695774668652052</v>
      </c>
      <c r="E33" s="141">
        <v>23.618744489819985</v>
      </c>
      <c r="F33" s="141">
        <v>13.00899983782748</v>
      </c>
      <c r="G33" s="141">
        <v>5.1820513349747159</v>
      </c>
      <c r="H33" s="142">
        <v>0.56440519723472027</v>
      </c>
      <c r="I33" s="143">
        <v>67829</v>
      </c>
      <c r="J33" s="109"/>
      <c r="K33" s="139">
        <v>43344</v>
      </c>
      <c r="L33" s="140">
        <v>63.772344742857719</v>
      </c>
      <c r="M33" s="141">
        <v>2.8878112443732817</v>
      </c>
      <c r="N33" s="141">
        <v>1.7807383462735265</v>
      </c>
      <c r="O33" s="141">
        <v>2.8343365255833155</v>
      </c>
      <c r="P33" s="141">
        <v>51.543419534153038</v>
      </c>
      <c r="Q33" s="141">
        <v>4.6685495906468084</v>
      </c>
      <c r="R33" s="142">
        <v>0.61663945306092394</v>
      </c>
      <c r="S33" s="143">
        <v>198606</v>
      </c>
      <c r="U33" s="145">
        <v>43344</v>
      </c>
      <c r="V33" s="140">
        <v>62.085053879999997</v>
      </c>
      <c r="W33" s="141">
        <v>3.4773051519999996</v>
      </c>
      <c r="X33" s="141">
        <v>3.1159184739999999</v>
      </c>
      <c r="Y33" s="141">
        <v>13</v>
      </c>
      <c r="Z33" s="141">
        <v>22.3</v>
      </c>
      <c r="AA33" s="141">
        <v>6.5932236259999994</v>
      </c>
      <c r="AB33" s="142">
        <v>0.89607277411585662</v>
      </c>
      <c r="AC33" s="143">
        <v>42544</v>
      </c>
      <c r="AD33" s="144"/>
      <c r="AE33" s="145">
        <v>43344</v>
      </c>
      <c r="AF33" s="140">
        <v>61.585510320238285</v>
      </c>
      <c r="AG33" s="141">
        <v>3.3625775668455717</v>
      </c>
      <c r="AH33" s="141">
        <v>3.4310062934048724</v>
      </c>
      <c r="AI33" s="141">
        <v>10.677589673681519</v>
      </c>
      <c r="AJ33" s="141">
        <v>35.08</v>
      </c>
      <c r="AK33" s="141">
        <v>6.7935838602504441</v>
      </c>
      <c r="AL33" s="142">
        <v>1.0203500812097233</v>
      </c>
      <c r="AM33" s="143">
        <v>83851</v>
      </c>
      <c r="AO33" s="145">
        <v>43344</v>
      </c>
      <c r="AP33" s="140">
        <v>63.743569096287459</v>
      </c>
      <c r="AQ33" s="141">
        <v>2.108604682394541</v>
      </c>
      <c r="AR33" s="141">
        <v>2.1530792264687921</v>
      </c>
      <c r="AS33" s="141">
        <v>11.849001717885093</v>
      </c>
      <c r="AT33" s="141">
        <v>16.173529299484631</v>
      </c>
      <c r="AU33" s="141">
        <v>4.2616839088633327</v>
      </c>
      <c r="AV33" s="142">
        <v>1.0210919308135775</v>
      </c>
      <c r="AW33" s="143">
        <v>57629</v>
      </c>
      <c r="AY33" s="145">
        <v>43344</v>
      </c>
      <c r="AZ33" s="140">
        <v>63.140396180124185</v>
      </c>
      <c r="BA33" s="141">
        <v>2.2495630754039313</v>
      </c>
      <c r="BB33" s="141">
        <v>2.2418865218428183</v>
      </c>
      <c r="BC33" s="141">
        <v>5.48</v>
      </c>
      <c r="BD33" s="141">
        <v>30</v>
      </c>
      <c r="BE33" s="141">
        <v>4.4914495972467492</v>
      </c>
      <c r="BF33" s="142">
        <v>0.99658753575525572</v>
      </c>
      <c r="BG33" s="143">
        <v>58302</v>
      </c>
    </row>
    <row r="34" spans="1:60" ht="27" customHeight="1" x14ac:dyDescent="0.35">
      <c r="A34" s="139">
        <v>43374</v>
      </c>
      <c r="B34" s="140">
        <v>63.017045921530958</v>
      </c>
      <c r="C34" s="141">
        <v>3.1779096402387874</v>
      </c>
      <c r="D34" s="141">
        <v>1.7745048572019113</v>
      </c>
      <c r="E34" s="141">
        <v>39.648031222264102</v>
      </c>
      <c r="F34" s="141">
        <v>5.8045878977252006</v>
      </c>
      <c r="G34" s="141">
        <v>4.9524144974406985</v>
      </c>
      <c r="H34" s="142">
        <v>0.55838744901147519</v>
      </c>
      <c r="I34" s="143">
        <v>82249</v>
      </c>
      <c r="J34" s="109"/>
      <c r="K34" s="139">
        <v>43374</v>
      </c>
      <c r="L34" s="140">
        <v>63.454069917379051</v>
      </c>
      <c r="M34" s="141">
        <v>3.0267075791585083</v>
      </c>
      <c r="N34" s="141">
        <v>1.9344529347151247</v>
      </c>
      <c r="O34" s="141">
        <v>3.7778198576818376</v>
      </c>
      <c r="P34" s="141">
        <v>49.263764267634556</v>
      </c>
      <c r="Q34" s="141">
        <v>4.961160513873633</v>
      </c>
      <c r="R34" s="142">
        <v>0.63912779286492727</v>
      </c>
      <c r="S34" s="143">
        <v>209390</v>
      </c>
      <c r="U34" s="145">
        <v>43374</v>
      </c>
      <c r="V34" s="140">
        <v>62.326548683634549</v>
      </c>
      <c r="W34" s="141">
        <v>2.7979707335376149</v>
      </c>
      <c r="X34" s="141">
        <v>3.5369476580576578</v>
      </c>
      <c r="Y34" s="141">
        <v>15.680101306985179</v>
      </c>
      <c r="Z34" s="141">
        <v>21.799549746732538</v>
      </c>
      <c r="AA34" s="141">
        <v>6.3349183915952727</v>
      </c>
      <c r="AB34" s="142">
        <v>1.2641117420072929</v>
      </c>
      <c r="AC34" s="143">
        <v>63964</v>
      </c>
      <c r="AD34" s="144"/>
      <c r="AE34" s="145">
        <v>43374</v>
      </c>
      <c r="AF34" s="140">
        <v>61.322092336961802</v>
      </c>
      <c r="AG34" s="141">
        <v>3.6674844609713646</v>
      </c>
      <c r="AH34" s="141">
        <v>3.5670612589045394</v>
      </c>
      <c r="AI34" s="141">
        <v>12.455332282419315</v>
      </c>
      <c r="AJ34" s="141">
        <v>34.61</v>
      </c>
      <c r="AK34" s="141">
        <v>7.2345457198759036</v>
      </c>
      <c r="AL34" s="142">
        <v>0.97261796112962196</v>
      </c>
      <c r="AM34" s="143">
        <v>92509</v>
      </c>
      <c r="AO34" s="145">
        <v>43374</v>
      </c>
      <c r="AP34" s="140">
        <v>63.525981505678963</v>
      </c>
      <c r="AQ34" s="141">
        <v>2.2837101718765704</v>
      </c>
      <c r="AR34" s="141">
        <v>2.1953545582470602</v>
      </c>
      <c r="AS34" s="141">
        <v>13.651490099507487</v>
      </c>
      <c r="AT34" s="141">
        <v>15.469444919087346</v>
      </c>
      <c r="AU34" s="141">
        <v>4.4790647301236302</v>
      </c>
      <c r="AV34" s="142">
        <v>0.96131049608764207</v>
      </c>
      <c r="AW34" s="143">
        <v>79592</v>
      </c>
      <c r="AY34" s="145">
        <v>43374</v>
      </c>
      <c r="AZ34" s="140">
        <v>63.180771635851755</v>
      </c>
      <c r="BA34" s="141">
        <v>2.2395751333207006</v>
      </c>
      <c r="BB34" s="141">
        <v>2.2837457026068599</v>
      </c>
      <c r="BC34" s="141">
        <v>4.83</v>
      </c>
      <c r="BD34" s="141">
        <v>30.63</v>
      </c>
      <c r="BE34" s="141">
        <v>4.5233208359275601</v>
      </c>
      <c r="BF34" s="142">
        <v>1.0197227450104189</v>
      </c>
      <c r="BG34" s="143">
        <v>73882</v>
      </c>
    </row>
    <row r="35" spans="1:60" ht="27" customHeight="1" x14ac:dyDescent="0.35">
      <c r="A35" s="139">
        <v>43405</v>
      </c>
      <c r="B35" s="140">
        <v>61.906014809877107</v>
      </c>
      <c r="C35" s="141">
        <v>4.2569087642012517</v>
      </c>
      <c r="D35" s="141">
        <v>2.3863389751912818</v>
      </c>
      <c r="E35" s="141">
        <v>24.270841061905866</v>
      </c>
      <c r="F35" s="141">
        <v>9.691906590540226</v>
      </c>
      <c r="G35" s="141">
        <v>6.6432477393925335</v>
      </c>
      <c r="H35" s="142">
        <v>0.56058024904347326</v>
      </c>
      <c r="I35" s="143">
        <v>69008</v>
      </c>
      <c r="J35" s="109"/>
      <c r="K35" s="139">
        <v>43405</v>
      </c>
      <c r="L35" s="140">
        <v>62.18208409027676</v>
      </c>
      <c r="M35" s="141">
        <v>4.3577202228004994</v>
      </c>
      <c r="N35" s="141">
        <v>2.3792287633044742</v>
      </c>
      <c r="O35" s="141">
        <v>5.2267786124613345</v>
      </c>
      <c r="P35" s="141">
        <v>47.436776375727618</v>
      </c>
      <c r="Q35" s="141">
        <v>6.7369489861049736</v>
      </c>
      <c r="R35" s="142">
        <v>0.54598015514072107</v>
      </c>
      <c r="S35" s="143">
        <v>183303</v>
      </c>
      <c r="U35" s="145">
        <v>43405</v>
      </c>
      <c r="V35" s="140">
        <v>62.427879521381612</v>
      </c>
      <c r="W35" s="141">
        <v>2.9059949185421705</v>
      </c>
      <c r="X35" s="141">
        <v>3.1575916293282518</v>
      </c>
      <c r="Y35" s="141">
        <v>15.992669653739849</v>
      </c>
      <c r="Z35" s="141">
        <v>20.690183859504558</v>
      </c>
      <c r="AA35" s="141">
        <v>6.0635865478704218</v>
      </c>
      <c r="AB35" s="142">
        <v>1.0865785102309462</v>
      </c>
      <c r="AC35" s="143">
        <v>58251</v>
      </c>
      <c r="AD35" s="144"/>
      <c r="AE35" s="145">
        <v>43405</v>
      </c>
      <c r="AF35" s="140">
        <v>61.392365002271212</v>
      </c>
      <c r="AG35" s="141">
        <v>3.5206454453335194</v>
      </c>
      <c r="AH35" s="141">
        <v>3.5882804430623017</v>
      </c>
      <c r="AI35" s="141">
        <v>6.68</v>
      </c>
      <c r="AJ35" s="141">
        <v>33.159999999999997</v>
      </c>
      <c r="AK35" s="141">
        <v>7.1089258883958211</v>
      </c>
      <c r="AL35" s="142">
        <v>1.0192109653695545</v>
      </c>
      <c r="AM35" s="143">
        <v>143095</v>
      </c>
      <c r="AO35" s="145">
        <v>43405</v>
      </c>
      <c r="AP35" s="140">
        <v>63.536931050022531</v>
      </c>
      <c r="AQ35" s="141">
        <v>2.2497836863452001</v>
      </c>
      <c r="AR35" s="141">
        <v>2.2859672954355248</v>
      </c>
      <c r="AS35" s="141">
        <v>14.264623704371338</v>
      </c>
      <c r="AT35" s="141">
        <v>15.628315199896996</v>
      </c>
      <c r="AU35" s="141">
        <v>4.5357509817807244</v>
      </c>
      <c r="AV35" s="142">
        <v>1.0160831502645951</v>
      </c>
      <c r="AW35" s="143">
        <v>77665</v>
      </c>
      <c r="AY35" s="145">
        <v>43405</v>
      </c>
      <c r="AZ35" s="140">
        <v>62.900829302672683</v>
      </c>
      <c r="BA35" s="141">
        <v>2.4922889085431583</v>
      </c>
      <c r="BB35" s="141">
        <v>2.3714596058704847</v>
      </c>
      <c r="BC35" s="141">
        <v>6.8721953511511567</v>
      </c>
      <c r="BD35" s="141">
        <v>38.562514855863576</v>
      </c>
      <c r="BE35" s="141">
        <v>4.8637485144136434</v>
      </c>
      <c r="BF35" s="142">
        <v>0.95151874156383287</v>
      </c>
      <c r="BG35" s="143">
        <v>72362</v>
      </c>
    </row>
    <row r="36" spans="1:60" ht="27" customHeight="1" x14ac:dyDescent="0.35">
      <c r="A36" s="139">
        <v>43435</v>
      </c>
      <c r="B36" s="140">
        <v>62.917425110801446</v>
      </c>
      <c r="C36" s="141">
        <v>2.4969281545666959</v>
      </c>
      <c r="D36" s="141">
        <v>2.3323921585063028</v>
      </c>
      <c r="E36" s="141">
        <v>20.127728544336293</v>
      </c>
      <c r="F36" s="141">
        <v>8.125864565543111</v>
      </c>
      <c r="G36" s="141">
        <v>4.8293203130729987</v>
      </c>
      <c r="H36" s="142">
        <v>0.93410463342348515</v>
      </c>
      <c r="I36" s="143">
        <v>95441</v>
      </c>
      <c r="J36" s="109"/>
      <c r="K36" s="139">
        <v>43435</v>
      </c>
      <c r="L36" s="140">
        <v>63.27929527326819</v>
      </c>
      <c r="M36" s="141">
        <v>2.9634593624169678</v>
      </c>
      <c r="N36" s="141">
        <v>2.2126399425508447</v>
      </c>
      <c r="O36" s="141">
        <v>4.6089780718627376</v>
      </c>
      <c r="P36" s="141">
        <v>43.853285783898848</v>
      </c>
      <c r="Q36" s="141">
        <v>5.1760993049678126</v>
      </c>
      <c r="R36" s="142">
        <v>0.74664089226661023</v>
      </c>
      <c r="S36" s="143">
        <v>194955</v>
      </c>
      <c r="U36" s="145">
        <v>43435</v>
      </c>
      <c r="V36" s="140">
        <v>62.809845994116628</v>
      </c>
      <c r="W36" s="141">
        <v>2.5425973351790971</v>
      </c>
      <c r="X36" s="141">
        <v>2.640984599411663</v>
      </c>
      <c r="Y36" s="141">
        <v>17.914805329641808</v>
      </c>
      <c r="Z36" s="141">
        <v>20.040899809655652</v>
      </c>
      <c r="AA36" s="141">
        <v>5.1835819345907606</v>
      </c>
      <c r="AB36" s="142">
        <v>1.0386955743527653</v>
      </c>
      <c r="AC36" s="143">
        <v>75127</v>
      </c>
      <c r="AD36" s="144"/>
      <c r="AE36" s="145">
        <v>43435</v>
      </c>
      <c r="AF36" s="140">
        <v>61.701096951121144</v>
      </c>
      <c r="AG36" s="141">
        <v>3.3439556783352149</v>
      </c>
      <c r="AH36" s="141">
        <v>3.3791246572027744</v>
      </c>
      <c r="AI36" s="141">
        <v>5.92</v>
      </c>
      <c r="AJ36" s="141">
        <v>32.11</v>
      </c>
      <c r="AK36" s="141">
        <v>6.7230803355379898</v>
      </c>
      <c r="AL36" s="142">
        <v>1.0105171785306282</v>
      </c>
      <c r="AM36" s="143">
        <v>99184</v>
      </c>
      <c r="AO36" s="145">
        <v>43435</v>
      </c>
      <c r="AP36" s="140">
        <v>63.460746776372339</v>
      </c>
      <c r="AQ36" s="141">
        <v>2.5292798722829426</v>
      </c>
      <c r="AR36" s="141">
        <v>1.9465065700601745</v>
      </c>
      <c r="AS36" s="141">
        <v>15.588265381309101</v>
      </c>
      <c r="AT36" s="141">
        <v>16.082932580130173</v>
      </c>
      <c r="AU36" s="141">
        <v>4.4757864423431171</v>
      </c>
      <c r="AV36" s="142">
        <v>0.76958923818234726</v>
      </c>
      <c r="AW36" s="143">
        <v>81430</v>
      </c>
      <c r="AY36" s="145">
        <v>43435</v>
      </c>
      <c r="AZ36" s="140">
        <v>63.192203578405369</v>
      </c>
      <c r="BA36" s="141">
        <v>2.4977052149501278</v>
      </c>
      <c r="BB36" s="141">
        <v>1.9951064077519178</v>
      </c>
      <c r="BC36" s="141">
        <v>4.37</v>
      </c>
      <c r="BD36" s="141">
        <v>29.49</v>
      </c>
      <c r="BE36" s="141">
        <v>4.492811622702046</v>
      </c>
      <c r="BF36" s="142">
        <v>0.79877577057937743</v>
      </c>
      <c r="BG36" s="143">
        <v>77297</v>
      </c>
    </row>
    <row r="37" spans="1:60" ht="27" customHeight="1" x14ac:dyDescent="0.35">
      <c r="A37" s="139">
        <v>43466</v>
      </c>
      <c r="B37" s="140">
        <v>62.967349893467755</v>
      </c>
      <c r="C37" s="141">
        <v>2.9980337785168634</v>
      </c>
      <c r="D37" s="141">
        <v>2.2970549290651143</v>
      </c>
      <c r="E37" s="141">
        <v>34.161733305617624</v>
      </c>
      <c r="F37" s="141">
        <v>6.0583460998804766</v>
      </c>
      <c r="G37" s="141">
        <v>5.2950887075819777</v>
      </c>
      <c r="H37" s="142">
        <v>0.76618714089388096</v>
      </c>
      <c r="I37" s="143">
        <v>96215</v>
      </c>
      <c r="J37" s="109"/>
      <c r="K37" s="139">
        <v>43466</v>
      </c>
      <c r="L37" s="140">
        <v>62.597389998662003</v>
      </c>
      <c r="M37" s="141">
        <v>3.4029289420346593</v>
      </c>
      <c r="N37" s="141">
        <v>2.8505169654051428</v>
      </c>
      <c r="O37" s="141">
        <v>4.1193692050764898</v>
      </c>
      <c r="P37" s="141">
        <v>48.244222792663763</v>
      </c>
      <c r="Q37" s="141">
        <v>6.2534459074398026</v>
      </c>
      <c r="R37" s="142">
        <v>0.83766573265581568</v>
      </c>
      <c r="S37" s="143">
        <v>201793</v>
      </c>
      <c r="U37" s="145">
        <v>43466</v>
      </c>
      <c r="V37" s="140">
        <v>62.39620721827427</v>
      </c>
      <c r="W37" s="141">
        <v>2.6769041658243791</v>
      </c>
      <c r="X37" s="141">
        <v>3.1272355346841034</v>
      </c>
      <c r="Y37" s="141">
        <v>22.773758571895073</v>
      </c>
      <c r="Z37" s="141">
        <v>17.853823881571788</v>
      </c>
      <c r="AA37" s="141">
        <v>5.8041397005084825</v>
      </c>
      <c r="AB37" s="142">
        <v>1.168228423941744</v>
      </c>
      <c r="AC37" s="143">
        <v>64309</v>
      </c>
      <c r="AD37" s="144"/>
      <c r="AE37" s="145">
        <v>43466</v>
      </c>
      <c r="AF37" s="140">
        <v>61.221527099306172</v>
      </c>
      <c r="AG37" s="141">
        <v>3.7291927337760189</v>
      </c>
      <c r="AH37" s="141">
        <v>3.7260948185927898</v>
      </c>
      <c r="AI37" s="141">
        <v>6.1291014907085968</v>
      </c>
      <c r="AJ37" s="141">
        <v>34.26</v>
      </c>
      <c r="AK37" s="141">
        <v>7.4552875523688087</v>
      </c>
      <c r="AL37" s="142">
        <v>0.99916927994759541</v>
      </c>
      <c r="AM37" s="143">
        <v>120778</v>
      </c>
      <c r="AO37" s="145">
        <v>43466</v>
      </c>
      <c r="AP37" s="140">
        <v>63.597682570936328</v>
      </c>
      <c r="AQ37" s="141">
        <v>2.5280566787384409</v>
      </c>
      <c r="AR37" s="141">
        <v>1.9527217749024295</v>
      </c>
      <c r="AS37" s="141">
        <v>15.987567244471009</v>
      </c>
      <c r="AT37" s="141">
        <v>16.899697619633628</v>
      </c>
      <c r="AU37" s="141">
        <v>4.4807784536408706</v>
      </c>
      <c r="AV37" s="142">
        <v>0.77242009300079584</v>
      </c>
      <c r="AW37" s="143">
        <v>85323</v>
      </c>
      <c r="AY37" s="145">
        <v>43466</v>
      </c>
      <c r="AZ37" s="140">
        <v>63</v>
      </c>
      <c r="BA37" s="141">
        <v>2.62</v>
      </c>
      <c r="BB37" s="141">
        <v>1.9599999999999997</v>
      </c>
      <c r="BC37" s="141">
        <v>0</v>
      </c>
      <c r="BD37" s="141">
        <v>0</v>
      </c>
      <c r="BE37" s="141">
        <v>4.58</v>
      </c>
      <c r="BF37" s="142">
        <v>0.74809160305343503</v>
      </c>
      <c r="BG37" s="143">
        <v>68887</v>
      </c>
    </row>
    <row r="38" spans="1:60" ht="27" customHeight="1" x14ac:dyDescent="0.35">
      <c r="A38" s="139">
        <v>43497</v>
      </c>
      <c r="B38" s="140">
        <v>63.147374371411246</v>
      </c>
      <c r="C38" s="141">
        <v>2.8022437794976049</v>
      </c>
      <c r="D38" s="141">
        <v>1.5059772697552216</v>
      </c>
      <c r="E38" s="141">
        <v>20.143000820286026</v>
      </c>
      <c r="F38" s="141">
        <v>7.2103893386592492</v>
      </c>
      <c r="G38" s="141">
        <v>4.3082210492528263</v>
      </c>
      <c r="H38" s="142">
        <v>0.53741836480237204</v>
      </c>
      <c r="I38" s="143">
        <v>84117</v>
      </c>
      <c r="J38" s="109"/>
      <c r="K38" s="139">
        <v>43497</v>
      </c>
      <c r="L38" s="140">
        <v>62.168848885855489</v>
      </c>
      <c r="M38" s="141">
        <v>3.7394580315726942</v>
      </c>
      <c r="N38" s="141">
        <v>2.8723680784640857</v>
      </c>
      <c r="O38" s="141">
        <v>5.7657677043440891</v>
      </c>
      <c r="P38" s="141">
        <v>43.841163058178189</v>
      </c>
      <c r="Q38" s="141">
        <v>6.6118261100367803</v>
      </c>
      <c r="R38" s="142">
        <v>0.76812416510957904</v>
      </c>
      <c r="S38" s="143">
        <v>158238</v>
      </c>
      <c r="U38" s="145">
        <v>43497</v>
      </c>
      <c r="V38" s="140">
        <v>62.780492466005143</v>
      </c>
      <c r="W38" s="141">
        <v>2.2843653068724734</v>
      </c>
      <c r="X38" s="141">
        <v>2.9936648291069456</v>
      </c>
      <c r="Y38" s="141">
        <v>21.99234987137082</v>
      </c>
      <c r="Z38" s="141">
        <v>18.639373759647189</v>
      </c>
      <c r="AA38" s="141">
        <v>5.2780301359794191</v>
      </c>
      <c r="AB38" s="142">
        <v>1.3105017923799478</v>
      </c>
      <c r="AC38" s="143">
        <v>68025</v>
      </c>
      <c r="AD38" s="144"/>
      <c r="AE38" s="145">
        <v>43497</v>
      </c>
      <c r="AF38" s="140">
        <v>61.381281673248942</v>
      </c>
      <c r="AG38" s="141">
        <v>3.6133010457805925</v>
      </c>
      <c r="AH38" s="141">
        <v>3.6017837090453524</v>
      </c>
      <c r="AI38" s="141">
        <v>6.6</v>
      </c>
      <c r="AJ38" s="141">
        <v>34.909999999999997</v>
      </c>
      <c r="AK38" s="141">
        <v>7.2150847548259449</v>
      </c>
      <c r="AL38" s="142">
        <v>0.99681251670167659</v>
      </c>
      <c r="AM38" s="143">
        <v>130907</v>
      </c>
      <c r="AO38" s="145">
        <v>43497</v>
      </c>
      <c r="AP38" s="140">
        <v>63.279999999999994</v>
      </c>
      <c r="AQ38" s="141">
        <v>2.79</v>
      </c>
      <c r="AR38" s="141">
        <v>2.09</v>
      </c>
      <c r="AS38" s="141">
        <v>12.8</v>
      </c>
      <c r="AT38" s="141">
        <v>17.5</v>
      </c>
      <c r="AU38" s="141">
        <v>4.88</v>
      </c>
      <c r="AV38" s="142">
        <v>0.74910394265232971</v>
      </c>
      <c r="AW38" s="143">
        <v>76885</v>
      </c>
      <c r="AY38" s="145">
        <v>43497</v>
      </c>
      <c r="AZ38" s="140">
        <v>62.857003532707999</v>
      </c>
      <c r="BA38" s="141">
        <v>2.9132488731879644</v>
      </c>
      <c r="BB38" s="141">
        <v>2.1218611280302109</v>
      </c>
      <c r="BC38" s="141">
        <v>6.7555195517115356</v>
      </c>
      <c r="BD38" s="141">
        <v>37.250785722986969</v>
      </c>
      <c r="BE38" s="141">
        <v>5.0351100012181753</v>
      </c>
      <c r="BF38" s="142">
        <v>0.72834873379982157</v>
      </c>
      <c r="BG38" s="143">
        <v>82090</v>
      </c>
    </row>
    <row r="39" spans="1:60" ht="27" customHeight="1" thickBot="1" x14ac:dyDescent="0.4">
      <c r="A39" s="139">
        <v>43525</v>
      </c>
      <c r="B39" s="146">
        <v>63.383320885123467</v>
      </c>
      <c r="C39" s="147">
        <v>3.0283116883116885</v>
      </c>
      <c r="D39" s="147">
        <v>1.8151791984839198</v>
      </c>
      <c r="E39" s="141">
        <v>18.183123014324732</v>
      </c>
      <c r="F39" s="141">
        <v>10.001847165709828</v>
      </c>
      <c r="G39" s="141">
        <v>4.8434908867956086</v>
      </c>
      <c r="H39" s="142">
        <v>0.59940302891869723</v>
      </c>
      <c r="I39" s="143">
        <v>89705</v>
      </c>
      <c r="J39" s="109"/>
      <c r="K39" s="139">
        <v>43525</v>
      </c>
      <c r="L39" s="146">
        <v>63.266511682850194</v>
      </c>
      <c r="M39" s="147">
        <v>3.0076070120726723</v>
      </c>
      <c r="N39" s="147">
        <v>2.2795658563092114</v>
      </c>
      <c r="O39" s="141">
        <v>6.8267264866397337</v>
      </c>
      <c r="P39" s="141">
        <v>43.358324237484346</v>
      </c>
      <c r="Q39" s="141">
        <v>5.2871728683818837</v>
      </c>
      <c r="R39" s="142">
        <v>0.7579334158880896</v>
      </c>
      <c r="S39" s="143">
        <v>211635</v>
      </c>
      <c r="U39" s="145">
        <v>43525</v>
      </c>
      <c r="V39" s="146">
        <v>62.745601363455414</v>
      </c>
      <c r="W39" s="147">
        <v>2.24262315883758</v>
      </c>
      <c r="X39" s="147">
        <v>2.9250057225318473</v>
      </c>
      <c r="Y39" s="141">
        <v>17.873562400477709</v>
      </c>
      <c r="Z39" s="141">
        <v>17.455784733280254</v>
      </c>
      <c r="AA39" s="141">
        <v>5.1676288813694278</v>
      </c>
      <c r="AB39" s="142">
        <v>1.3042787465228742</v>
      </c>
      <c r="AC39" s="143">
        <v>80384</v>
      </c>
      <c r="AD39" s="144"/>
      <c r="AE39" s="145">
        <v>43525</v>
      </c>
      <c r="AF39" s="146">
        <v>61.39</v>
      </c>
      <c r="AG39" s="147">
        <v>3.6000000000000005</v>
      </c>
      <c r="AH39" s="147">
        <v>3.53</v>
      </c>
      <c r="AI39" s="141">
        <v>6.87</v>
      </c>
      <c r="AJ39" s="141">
        <v>34.18</v>
      </c>
      <c r="AK39" s="141">
        <v>7.1300000000000008</v>
      </c>
      <c r="AL39" s="142">
        <v>0.9805555555555554</v>
      </c>
      <c r="AM39" s="143">
        <v>102681</v>
      </c>
      <c r="AO39" s="148">
        <v>43525</v>
      </c>
      <c r="AP39" s="146">
        <v>63.38</v>
      </c>
      <c r="AQ39" s="147">
        <v>2.5499999999999998</v>
      </c>
      <c r="AR39" s="147">
        <v>2.25</v>
      </c>
      <c r="AS39" s="141">
        <v>14.6</v>
      </c>
      <c r="AT39" s="141">
        <v>16.399999999999999</v>
      </c>
      <c r="AU39" s="141">
        <v>4.8</v>
      </c>
      <c r="AV39" s="142">
        <v>0.88235294117647067</v>
      </c>
      <c r="AW39" s="143">
        <v>101228</v>
      </c>
      <c r="AY39" s="148">
        <v>43525</v>
      </c>
      <c r="AZ39" s="146">
        <v>62.74954181840819</v>
      </c>
      <c r="BA39" s="147">
        <v>2.8386821053942164</v>
      </c>
      <c r="BB39" s="147">
        <v>2.1565328228592775</v>
      </c>
      <c r="BC39" s="141">
        <v>6.277732436891089</v>
      </c>
      <c r="BD39" s="141">
        <v>34.979215301771099</v>
      </c>
      <c r="BE39" s="141">
        <v>4.9952149282534943</v>
      </c>
      <c r="BF39" s="142">
        <v>0.75969507778321421</v>
      </c>
      <c r="BG39" s="170">
        <v>64254</v>
      </c>
    </row>
    <row r="40" spans="1:60" ht="27" customHeight="1" thickBot="1" x14ac:dyDescent="0.4">
      <c r="A40" s="149" t="s">
        <v>17</v>
      </c>
      <c r="B40" s="150">
        <v>62.942756801648834</v>
      </c>
      <c r="C40" s="150">
        <v>3.0639394626522276</v>
      </c>
      <c r="D40" s="150">
        <v>1.8708300703116645</v>
      </c>
      <c r="E40" s="150">
        <v>22.590010544906182</v>
      </c>
      <c r="F40" s="150">
        <v>7.8330191061901528</v>
      </c>
      <c r="G40" s="151">
        <v>4.9347695329638919</v>
      </c>
      <c r="H40" s="152">
        <v>0.61059629053252384</v>
      </c>
      <c r="I40" s="153">
        <v>1084884</v>
      </c>
      <c r="J40" s="109"/>
      <c r="K40" s="149" t="s">
        <v>17</v>
      </c>
      <c r="L40" s="150">
        <v>62.994024718915888</v>
      </c>
      <c r="M40" s="150">
        <v>3.3209528759499913</v>
      </c>
      <c r="N40" s="150">
        <v>2.254481451446384</v>
      </c>
      <c r="O40" s="150">
        <v>4.2477614973057225</v>
      </c>
      <c r="P40" s="150">
        <v>48.359036470995711</v>
      </c>
      <c r="Q40" s="151">
        <v>5.5754343273963753</v>
      </c>
      <c r="R40" s="152">
        <v>0.67886583630051278</v>
      </c>
      <c r="S40" s="153">
        <v>2402128</v>
      </c>
      <c r="U40" s="149" t="s">
        <v>17</v>
      </c>
      <c r="V40" s="150">
        <v>62.58193527398312</v>
      </c>
      <c r="W40" s="150">
        <v>2.7086493137365921</v>
      </c>
      <c r="X40" s="150">
        <v>3.0283460083096889</v>
      </c>
      <c r="Y40" s="150">
        <v>16.521543246150475</v>
      </c>
      <c r="Z40" s="150">
        <v>20.076211363651456</v>
      </c>
      <c r="AA40" s="151">
        <v>5.7369953220462815</v>
      </c>
      <c r="AB40" s="152">
        <v>1.1180280861578473</v>
      </c>
      <c r="AC40" s="153">
        <v>602412</v>
      </c>
      <c r="AD40" s="144"/>
      <c r="AE40" s="154" t="s">
        <v>17</v>
      </c>
      <c r="AF40" s="150">
        <v>61.56195182042029</v>
      </c>
      <c r="AG40" s="150">
        <v>3.4596786497501055</v>
      </c>
      <c r="AH40" s="150">
        <v>3.4940790139910125</v>
      </c>
      <c r="AI40" s="150">
        <v>7.090054876061977</v>
      </c>
      <c r="AJ40" s="150">
        <v>34.359592554305117</v>
      </c>
      <c r="AK40" s="151">
        <v>6.9537576637411185</v>
      </c>
      <c r="AL40" s="152">
        <v>1.0099432252886815</v>
      </c>
      <c r="AM40" s="153">
        <v>1072781</v>
      </c>
      <c r="AO40" s="155" t="s">
        <v>17</v>
      </c>
      <c r="AP40" s="150">
        <v>63.564398584002312</v>
      </c>
      <c r="AQ40" s="150">
        <v>2.3752838674701851</v>
      </c>
      <c r="AR40" s="150">
        <v>2.1259753139598567</v>
      </c>
      <c r="AS40" s="150">
        <v>11.412118564722233</v>
      </c>
      <c r="AT40" s="150">
        <v>15.39780093279788</v>
      </c>
      <c r="AU40" s="151">
        <v>4.5012591814300418</v>
      </c>
      <c r="AV40" s="152">
        <v>0.89504052255621291</v>
      </c>
      <c r="AW40" s="153">
        <v>919599</v>
      </c>
      <c r="AY40" s="155" t="s">
        <v>17</v>
      </c>
      <c r="AZ40" s="150">
        <v>63.018102324606993</v>
      </c>
      <c r="BA40" s="150">
        <v>2.5105079744657952</v>
      </c>
      <c r="BB40" s="150">
        <v>2.12896116905296</v>
      </c>
      <c r="BC40" s="150">
        <v>5.5863411560852247</v>
      </c>
      <c r="BD40" s="150">
        <v>32.514500587526541</v>
      </c>
      <c r="BE40" s="151">
        <v>4.6394691435187552</v>
      </c>
      <c r="BF40" s="152">
        <v>0.84802007828952475</v>
      </c>
      <c r="BG40" s="153">
        <v>782237</v>
      </c>
    </row>
    <row r="41" spans="1:60" s="138" customFormat="1" ht="40.5" customHeight="1" x14ac:dyDescent="0.35">
      <c r="A41" s="157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</row>
    <row r="42" spans="1:60" s="171" customFormat="1" ht="27" hidden="1" customHeight="1" x14ac:dyDescent="0.25">
      <c r="A42" s="158"/>
      <c r="B42" s="140">
        <v>62.940315388557678</v>
      </c>
      <c r="C42" s="140">
        <v>2.012090324864225</v>
      </c>
      <c r="D42" s="140">
        <v>1.3047836266365804</v>
      </c>
      <c r="E42" s="140">
        <v>15.560699936583083</v>
      </c>
      <c r="F42" s="140">
        <v>2.5774349054829826</v>
      </c>
      <c r="G42" s="141">
        <v>3.3168739515008054</v>
      </c>
      <c r="H42" s="142">
        <v>0.6484716965798375</v>
      </c>
      <c r="I42" s="143"/>
      <c r="J42" s="159"/>
      <c r="K42" s="158"/>
      <c r="L42" s="140">
        <v>62.988646591688699</v>
      </c>
      <c r="M42" s="140">
        <v>3.3246798755103812</v>
      </c>
      <c r="N42" s="140">
        <v>2.2576881456774993</v>
      </c>
      <c r="O42" s="140">
        <v>4.2514994787954681</v>
      </c>
      <c r="P42" s="140">
        <v>48.309036387736207</v>
      </c>
      <c r="Q42" s="141">
        <v>5.5823680211878806</v>
      </c>
      <c r="R42" s="142">
        <v>0.67906933305298001</v>
      </c>
      <c r="S42" s="143"/>
      <c r="T42" s="160"/>
      <c r="U42" s="160"/>
      <c r="V42" s="140">
        <v>62.580710012416752</v>
      </c>
      <c r="W42" s="140">
        <v>2.7082040862399821</v>
      </c>
      <c r="X42" s="140">
        <v>3.0247702901004625</v>
      </c>
      <c r="Y42" s="140">
        <v>16.505119087933178</v>
      </c>
      <c r="Z42" s="140">
        <v>20.030602776837114</v>
      </c>
      <c r="AA42" s="141">
        <v>5.7329743763404446</v>
      </c>
      <c r="AB42" s="142">
        <v>1.1168915612633887</v>
      </c>
      <c r="AC42" s="143"/>
      <c r="AD42" s="160"/>
      <c r="AE42" s="160"/>
      <c r="AF42" s="140">
        <v>61.567158963479031</v>
      </c>
      <c r="AG42" s="140">
        <v>3.4615787565216012</v>
      </c>
      <c r="AH42" s="140">
        <v>3.4955765808678567</v>
      </c>
      <c r="AI42" s="140">
        <v>6.2852673565247708</v>
      </c>
      <c r="AJ42" s="140">
        <v>34.319578031303685</v>
      </c>
      <c r="AK42" s="141">
        <v>6.9571553373894579</v>
      </c>
      <c r="AL42" s="142">
        <v>1.0098214793704183</v>
      </c>
      <c r="AM42" s="160"/>
      <c r="AN42" s="159"/>
      <c r="AO42" s="159"/>
      <c r="AP42" s="140">
        <v>63.570380285320013</v>
      </c>
      <c r="AQ42" s="140">
        <v>2.3784672123392911</v>
      </c>
      <c r="AR42" s="140">
        <v>2.12538610851034</v>
      </c>
      <c r="AS42" s="140">
        <v>11.406647310403775</v>
      </c>
      <c r="AT42" s="140">
        <v>15.40544045828671</v>
      </c>
      <c r="AU42" s="141">
        <v>4.5038533208496307</v>
      </c>
      <c r="AV42" s="142">
        <v>0.89359487382630831</v>
      </c>
      <c r="AW42" s="159"/>
      <c r="AX42" s="159"/>
      <c r="AY42" s="159"/>
      <c r="AZ42" s="140">
        <v>63.023886962284799</v>
      </c>
      <c r="BA42" s="140">
        <v>2.5072226075430404</v>
      </c>
      <c r="BB42" s="140">
        <v>2.122856152032182</v>
      </c>
      <c r="BC42" s="140">
        <v>5.9450891632373111</v>
      </c>
      <c r="BD42" s="140">
        <v>33.528596199195455</v>
      </c>
      <c r="BE42" s="141">
        <v>4.6300787595752224</v>
      </c>
      <c r="BF42" s="142">
        <v>0.84669631872555617</v>
      </c>
      <c r="BG42" s="159"/>
      <c r="BH42" s="159"/>
    </row>
    <row r="43" spans="1:60" s="160" customFormat="1" ht="27" customHeight="1" x14ac:dyDescent="0.35">
      <c r="A43" s="163"/>
      <c r="B43" s="156"/>
      <c r="C43" s="156"/>
      <c r="D43" s="156"/>
      <c r="E43" s="156"/>
      <c r="F43" s="156"/>
      <c r="G43" s="156"/>
      <c r="H43" s="156"/>
      <c r="I43" s="164"/>
      <c r="J43" s="159"/>
      <c r="K43" s="163"/>
      <c r="L43" s="156"/>
      <c r="M43" s="156"/>
      <c r="N43" s="156"/>
      <c r="O43" s="156"/>
      <c r="P43" s="156"/>
      <c r="Q43" s="156"/>
      <c r="R43" s="156"/>
      <c r="U43" s="165"/>
      <c r="V43" s="166"/>
      <c r="W43" s="166"/>
      <c r="X43" s="166"/>
      <c r="Y43" s="166"/>
      <c r="Z43" s="166"/>
      <c r="AA43" s="166"/>
      <c r="AB43" s="166"/>
      <c r="AC43" s="166"/>
      <c r="AE43" s="165"/>
      <c r="AF43" s="166"/>
      <c r="AG43" s="166"/>
      <c r="AH43" s="166"/>
      <c r="AI43" s="166"/>
      <c r="AJ43" s="166"/>
      <c r="AK43" s="166"/>
      <c r="AL43" s="166"/>
      <c r="AO43" s="165"/>
      <c r="AP43" s="166"/>
      <c r="AQ43" s="166"/>
      <c r="AR43" s="166"/>
      <c r="AS43" s="166"/>
      <c r="AT43" s="166"/>
      <c r="AU43" s="166"/>
      <c r="AV43" s="166"/>
      <c r="AY43" s="165"/>
      <c r="AZ43" s="166"/>
      <c r="BA43" s="166"/>
      <c r="BB43" s="166"/>
      <c r="BC43" s="166"/>
      <c r="BD43" s="166"/>
      <c r="BE43" s="166"/>
      <c r="BF43" s="166"/>
    </row>
    <row r="44" spans="1:60" ht="27" customHeight="1" x14ac:dyDescent="0.35">
      <c r="A44" s="172" t="s">
        <v>20</v>
      </c>
      <c r="B44" s="173"/>
      <c r="C44" s="173"/>
      <c r="D44" s="174" t="s">
        <v>1</v>
      </c>
      <c r="E44" s="175"/>
      <c r="F44" s="100"/>
      <c r="G44" s="176"/>
      <c r="H44" s="176"/>
      <c r="I44" s="176"/>
      <c r="K44" s="172" t="s">
        <v>20</v>
      </c>
      <c r="L44" s="173"/>
      <c r="M44" s="173"/>
      <c r="N44" s="174" t="s">
        <v>2</v>
      </c>
      <c r="O44" s="175"/>
      <c r="P44" s="100"/>
      <c r="Q44" s="176"/>
      <c r="R44" s="176"/>
      <c r="U44" s="172" t="s">
        <v>21</v>
      </c>
      <c r="V44" s="173"/>
      <c r="W44" s="173"/>
      <c r="X44" s="174" t="s">
        <v>1</v>
      </c>
      <c r="Y44" s="175"/>
      <c r="Z44" s="100"/>
      <c r="AA44" s="176"/>
      <c r="AB44" s="176"/>
      <c r="AC44" s="176"/>
      <c r="AE44" s="172" t="s">
        <v>21</v>
      </c>
      <c r="AF44" s="173"/>
      <c r="AG44" s="173"/>
      <c r="AH44" s="174" t="s">
        <v>2</v>
      </c>
      <c r="AI44" s="175"/>
      <c r="AJ44" s="100"/>
      <c r="AK44" s="176"/>
      <c r="AL44" s="176"/>
      <c r="AO44" s="116" t="s">
        <v>22</v>
      </c>
      <c r="AP44" s="109"/>
      <c r="AQ44" s="109"/>
      <c r="AR44" s="174" t="s">
        <v>1</v>
      </c>
      <c r="AS44" s="109"/>
      <c r="AT44" s="109"/>
      <c r="AU44" s="176"/>
      <c r="AV44" s="176"/>
      <c r="AW44" s="176"/>
      <c r="AY44" s="116" t="s">
        <v>22</v>
      </c>
      <c r="AZ44" s="109"/>
      <c r="BA44" s="109"/>
      <c r="BB44" s="174" t="s">
        <v>2</v>
      </c>
      <c r="BC44" s="109"/>
      <c r="BD44" s="109"/>
      <c r="BE44" s="176"/>
      <c r="BF44" s="176"/>
      <c r="BG44" s="176"/>
    </row>
    <row r="45" spans="1:60" ht="27" customHeight="1" thickBot="1" x14ac:dyDescent="0.4">
      <c r="A45" s="100"/>
      <c r="B45" s="100"/>
      <c r="C45" s="100"/>
      <c r="D45" s="100"/>
      <c r="E45" s="100"/>
      <c r="F45" s="100"/>
      <c r="G45" s="100"/>
      <c r="H45" s="100"/>
      <c r="I45" s="100"/>
      <c r="K45" s="100"/>
      <c r="L45" s="100"/>
      <c r="M45" s="100"/>
      <c r="N45" s="100"/>
      <c r="O45" s="100"/>
      <c r="P45" s="100"/>
      <c r="Q45" s="100"/>
      <c r="R45" s="100"/>
      <c r="U45" s="100"/>
      <c r="V45" s="100"/>
      <c r="W45" s="100"/>
      <c r="X45" s="100"/>
      <c r="Y45" s="100"/>
      <c r="Z45" s="100"/>
      <c r="AA45" s="100"/>
      <c r="AB45" s="100"/>
      <c r="AC45" s="100"/>
      <c r="AE45" s="100"/>
      <c r="AF45" s="100"/>
      <c r="AG45" s="100"/>
      <c r="AH45" s="100"/>
      <c r="AI45" s="100"/>
      <c r="AJ45" s="100"/>
      <c r="AK45" s="100"/>
      <c r="AL45" s="100"/>
      <c r="AO45" s="100"/>
      <c r="AP45" s="100"/>
      <c r="AQ45" s="100"/>
      <c r="AR45" s="100"/>
      <c r="AS45" s="100"/>
      <c r="AT45" s="100"/>
      <c r="AU45" s="100"/>
      <c r="AV45" s="100"/>
      <c r="AW45" s="100"/>
      <c r="AY45" s="100"/>
      <c r="AZ45" s="100"/>
      <c r="BA45" s="100"/>
      <c r="BB45" s="100"/>
      <c r="BC45" s="100"/>
      <c r="BD45" s="100"/>
      <c r="BE45" s="100"/>
      <c r="BF45" s="100"/>
      <c r="BG45" s="100"/>
    </row>
    <row r="46" spans="1:60" ht="27" customHeight="1" thickBot="1" x14ac:dyDescent="0.4">
      <c r="A46" s="109"/>
      <c r="B46" s="110" t="s">
        <v>6</v>
      </c>
      <c r="C46" s="111" t="s">
        <v>7</v>
      </c>
      <c r="D46" s="111" t="s">
        <v>8</v>
      </c>
      <c r="E46" s="111" t="s">
        <v>9</v>
      </c>
      <c r="F46" s="111" t="s">
        <v>10</v>
      </c>
      <c r="G46" s="114" t="s">
        <v>11</v>
      </c>
      <c r="H46" s="111" t="s">
        <v>12</v>
      </c>
      <c r="I46" s="113" t="s">
        <v>13</v>
      </c>
      <c r="K46" s="109"/>
      <c r="L46" s="110" t="s">
        <v>6</v>
      </c>
      <c r="M46" s="111" t="s">
        <v>7</v>
      </c>
      <c r="N46" s="111" t="s">
        <v>8</v>
      </c>
      <c r="O46" s="111" t="s">
        <v>9</v>
      </c>
      <c r="P46" s="111" t="s">
        <v>10</v>
      </c>
      <c r="Q46" s="114" t="s">
        <v>11</v>
      </c>
      <c r="R46" s="111" t="s">
        <v>12</v>
      </c>
      <c r="S46" s="113" t="s">
        <v>13</v>
      </c>
      <c r="U46" s="109"/>
      <c r="V46" s="110" t="s">
        <v>6</v>
      </c>
      <c r="W46" s="111" t="s">
        <v>7</v>
      </c>
      <c r="X46" s="111" t="s">
        <v>8</v>
      </c>
      <c r="Y46" s="111" t="s">
        <v>9</v>
      </c>
      <c r="Z46" s="111" t="s">
        <v>10</v>
      </c>
      <c r="AA46" s="114" t="s">
        <v>11</v>
      </c>
      <c r="AB46" s="111" t="s">
        <v>12</v>
      </c>
      <c r="AC46" s="113" t="s">
        <v>13</v>
      </c>
      <c r="AE46" s="109"/>
      <c r="AF46" s="110" t="s">
        <v>6</v>
      </c>
      <c r="AG46" s="111" t="s">
        <v>7</v>
      </c>
      <c r="AH46" s="111" t="s">
        <v>8</v>
      </c>
      <c r="AI46" s="111" t="s">
        <v>9</v>
      </c>
      <c r="AJ46" s="111" t="s">
        <v>10</v>
      </c>
      <c r="AK46" s="114" t="s">
        <v>11</v>
      </c>
      <c r="AL46" s="111" t="s">
        <v>12</v>
      </c>
      <c r="AM46" s="113" t="s">
        <v>13</v>
      </c>
      <c r="AO46" s="116"/>
      <c r="AP46" s="110" t="s">
        <v>6</v>
      </c>
      <c r="AQ46" s="111" t="s">
        <v>7</v>
      </c>
      <c r="AR46" s="111" t="s">
        <v>8</v>
      </c>
      <c r="AS46" s="111" t="s">
        <v>9</v>
      </c>
      <c r="AT46" s="115" t="s">
        <v>10</v>
      </c>
      <c r="AU46" s="114" t="s">
        <v>11</v>
      </c>
      <c r="AV46" s="111" t="s">
        <v>12</v>
      </c>
      <c r="AW46" s="177" t="s">
        <v>23</v>
      </c>
      <c r="AX46" s="178"/>
      <c r="AY46" s="116"/>
      <c r="AZ46" s="110" t="s">
        <v>6</v>
      </c>
      <c r="BA46" s="111" t="s">
        <v>7</v>
      </c>
      <c r="BB46" s="111" t="s">
        <v>8</v>
      </c>
      <c r="BC46" s="111" t="s">
        <v>9</v>
      </c>
      <c r="BD46" s="115" t="s">
        <v>10</v>
      </c>
      <c r="BE46" s="114" t="s">
        <v>11</v>
      </c>
      <c r="BF46" s="111" t="s">
        <v>12</v>
      </c>
      <c r="BG46" s="177" t="s">
        <v>23</v>
      </c>
      <c r="BH46" s="178"/>
    </row>
    <row r="47" spans="1:60" ht="27" customHeight="1" thickBot="1" x14ac:dyDescent="0.4">
      <c r="A47" s="117" t="s">
        <v>14</v>
      </c>
      <c r="B47" s="118">
        <v>63.392383745544592</v>
      </c>
      <c r="C47" s="118">
        <v>2.1605370138670441</v>
      </c>
      <c r="D47" s="118">
        <v>2.1435757247499412</v>
      </c>
      <c r="E47" s="141">
        <v>9.4871404750698325</v>
      </c>
      <c r="F47" s="141">
        <v>15.169824621985283</v>
      </c>
      <c r="G47" s="119">
        <v>4.3041127386169853</v>
      </c>
      <c r="H47" s="119">
        <v>0.99214950310582983</v>
      </c>
      <c r="I47" s="120"/>
      <c r="K47" s="117" t="s">
        <v>14</v>
      </c>
      <c r="L47" s="118">
        <v>62.64</v>
      </c>
      <c r="M47" s="118">
        <v>2.64</v>
      </c>
      <c r="N47" s="118">
        <v>3.03</v>
      </c>
      <c r="O47" s="141">
        <v>4.5999999999999996</v>
      </c>
      <c r="P47" s="141">
        <v>29.8</v>
      </c>
      <c r="Q47" s="119">
        <v>5.67</v>
      </c>
      <c r="R47" s="119">
        <v>1.1477272727272727</v>
      </c>
      <c r="S47" s="120"/>
      <c r="U47" s="117" t="s">
        <v>14</v>
      </c>
      <c r="V47" s="118">
        <v>63.948907779011627</v>
      </c>
      <c r="W47" s="118">
        <v>1.8102243875481594</v>
      </c>
      <c r="X47" s="118">
        <v>2.0438720928413909</v>
      </c>
      <c r="Y47" s="141">
        <v>14.24524651870852</v>
      </c>
      <c r="Z47" s="141">
        <v>11.848626095479403</v>
      </c>
      <c r="AA47" s="119">
        <v>3.8540964803895505</v>
      </c>
      <c r="AB47" s="119">
        <v>1.1290711289166164</v>
      </c>
      <c r="AC47" s="120"/>
      <c r="AE47" s="117" t="s">
        <v>14</v>
      </c>
      <c r="AF47" s="123">
        <v>63.078127497415103</v>
      </c>
      <c r="AG47" s="119">
        <v>2.3151401713029225</v>
      </c>
      <c r="AH47" s="119">
        <v>2.5940635455280185</v>
      </c>
      <c r="AI47" s="141">
        <v>4.5486968967712516</v>
      </c>
      <c r="AJ47" s="141">
        <v>31.83248899444191</v>
      </c>
      <c r="AK47" s="119">
        <v>4.909203716830941</v>
      </c>
      <c r="AL47" s="119">
        <v>1.1204779640051439</v>
      </c>
      <c r="AM47" s="124"/>
      <c r="AO47" s="121" t="s">
        <v>25</v>
      </c>
      <c r="AP47" s="118">
        <v>62.917048256291245</v>
      </c>
      <c r="AQ47" s="118">
        <v>2.6637235657804763</v>
      </c>
      <c r="AR47" s="118">
        <v>2.1577164911231677</v>
      </c>
      <c r="AS47" s="118">
        <v>14.035352725994628</v>
      </c>
      <c r="AT47" s="118">
        <v>16.912053556261533</v>
      </c>
      <c r="AU47" s="119">
        <v>4.8214400569036435</v>
      </c>
      <c r="AV47" s="119">
        <v>0.81003769266536196</v>
      </c>
      <c r="AW47" s="124">
        <v>0</v>
      </c>
      <c r="AY47" s="121" t="s">
        <v>25</v>
      </c>
      <c r="AZ47" s="118">
        <v>62.569711935478331</v>
      </c>
      <c r="BA47" s="118">
        <v>3.0486201733282536</v>
      </c>
      <c r="BB47" s="118">
        <v>2.5438174195024703</v>
      </c>
      <c r="BC47" s="118">
        <v>4.083616464145047</v>
      </c>
      <c r="BD47" s="118">
        <v>29.154038036605691</v>
      </c>
      <c r="BE47" s="119">
        <v>5.5924375928307235</v>
      </c>
      <c r="BF47" s="119">
        <v>0.83441598981657406</v>
      </c>
      <c r="BG47" s="124"/>
    </row>
    <row r="48" spans="1:60" ht="27" customHeight="1" x14ac:dyDescent="0.35">
      <c r="A48" s="125" t="s">
        <v>16</v>
      </c>
      <c r="B48" s="126">
        <v>63</v>
      </c>
      <c r="C48" s="127">
        <v>2.4</v>
      </c>
      <c r="D48" s="127">
        <v>2.4</v>
      </c>
      <c r="E48" s="127"/>
      <c r="F48" s="127">
        <v>10</v>
      </c>
      <c r="G48" s="127">
        <v>4.8</v>
      </c>
      <c r="H48" s="128">
        <v>1</v>
      </c>
      <c r="I48" s="129"/>
      <c r="J48" s="133"/>
      <c r="K48" s="125" t="s">
        <v>16</v>
      </c>
      <c r="L48" s="126">
        <v>62</v>
      </c>
      <c r="M48" s="127">
        <v>3</v>
      </c>
      <c r="N48" s="127">
        <v>3</v>
      </c>
      <c r="O48" s="127">
        <v>10</v>
      </c>
      <c r="P48" s="127">
        <v>40</v>
      </c>
      <c r="Q48" s="127">
        <v>6</v>
      </c>
      <c r="R48" s="128">
        <v>1</v>
      </c>
      <c r="S48" s="129"/>
      <c r="U48" s="125" t="s">
        <v>16</v>
      </c>
      <c r="V48" s="126">
        <v>63</v>
      </c>
      <c r="W48" s="127">
        <v>2</v>
      </c>
      <c r="X48" s="127">
        <v>2.2000000000000002</v>
      </c>
      <c r="Y48" s="127"/>
      <c r="Z48" s="127">
        <v>10</v>
      </c>
      <c r="AA48" s="127">
        <v>4.2</v>
      </c>
      <c r="AB48" s="128">
        <v>1.1000000000000001</v>
      </c>
      <c r="AC48" s="129"/>
      <c r="AD48" s="133"/>
      <c r="AE48" s="125" t="s">
        <v>16</v>
      </c>
      <c r="AF48" s="127">
        <v>63</v>
      </c>
      <c r="AG48" s="127">
        <v>2.4</v>
      </c>
      <c r="AH48" s="127">
        <v>2.6</v>
      </c>
      <c r="AI48" s="127">
        <v>5</v>
      </c>
      <c r="AJ48" s="127">
        <v>40</v>
      </c>
      <c r="AK48" s="127">
        <v>5</v>
      </c>
      <c r="AL48" s="134">
        <v>1.0833333333333335</v>
      </c>
      <c r="AM48" s="135">
        <v>0</v>
      </c>
      <c r="AO48" s="136" t="s">
        <v>16</v>
      </c>
      <c r="AP48" s="126"/>
      <c r="AQ48" s="127"/>
      <c r="AR48" s="127"/>
      <c r="AS48" s="127"/>
      <c r="AT48" s="127"/>
      <c r="AU48" s="127" t="s">
        <v>15</v>
      </c>
      <c r="AV48" s="128" t="s">
        <v>15</v>
      </c>
      <c r="AW48" s="135"/>
      <c r="AX48" s="132"/>
      <c r="AY48" s="136" t="s">
        <v>16</v>
      </c>
      <c r="AZ48" s="126"/>
      <c r="BA48" s="127"/>
      <c r="BB48" s="127"/>
      <c r="BC48" s="127"/>
      <c r="BD48" s="127"/>
      <c r="BE48" s="127" t="s">
        <v>15</v>
      </c>
      <c r="BF48" s="128" t="s">
        <v>15</v>
      </c>
      <c r="BG48" s="135"/>
    </row>
    <row r="49" spans="1:59" ht="27" customHeight="1" x14ac:dyDescent="0.35">
      <c r="A49" s="139">
        <v>43191</v>
      </c>
      <c r="B49" s="140">
        <v>63.768366999269901</v>
      </c>
      <c r="C49" s="141">
        <v>2.3056680457532246</v>
      </c>
      <c r="D49" s="141">
        <v>1.9862618642005354</v>
      </c>
      <c r="E49" s="141">
        <v>9.2845704550985637</v>
      </c>
      <c r="F49" s="141">
        <v>16.354295449014359</v>
      </c>
      <c r="G49" s="141">
        <v>4.29192990995376</v>
      </c>
      <c r="H49" s="142">
        <v>0.86146913813504133</v>
      </c>
      <c r="I49" s="143">
        <v>41090</v>
      </c>
      <c r="J49" s="144"/>
      <c r="K49" s="139">
        <v>43191</v>
      </c>
      <c r="L49" s="140">
        <v>62.88</v>
      </c>
      <c r="M49" s="141">
        <v>2.65</v>
      </c>
      <c r="N49" s="141">
        <v>2.93</v>
      </c>
      <c r="O49" s="141">
        <v>3.83</v>
      </c>
      <c r="P49" s="141">
        <v>29.8</v>
      </c>
      <c r="Q49" s="141">
        <v>5.58</v>
      </c>
      <c r="R49" s="142">
        <v>1.1056603773584908</v>
      </c>
      <c r="S49" s="143">
        <v>27800</v>
      </c>
      <c r="U49" s="139">
        <v>43191</v>
      </c>
      <c r="V49" s="140">
        <v>63.85194170827149</v>
      </c>
      <c r="W49" s="141">
        <v>2.3668128457698017</v>
      </c>
      <c r="X49" s="141">
        <v>1.905099176899204</v>
      </c>
      <c r="Y49" s="141">
        <v>17.354578329510186</v>
      </c>
      <c r="Z49" s="141">
        <v>10.122679800296854</v>
      </c>
      <c r="AA49" s="141">
        <v>4.2719120226690057</v>
      </c>
      <c r="AB49" s="142">
        <v>0.8049217665453281</v>
      </c>
      <c r="AC49" s="143">
        <v>14822</v>
      </c>
      <c r="AD49" s="144"/>
      <c r="AE49" s="139">
        <v>43191</v>
      </c>
      <c r="AF49" s="140">
        <v>0</v>
      </c>
      <c r="AG49" s="141">
        <v>0</v>
      </c>
      <c r="AH49" s="141">
        <v>0</v>
      </c>
      <c r="AI49" s="141">
        <v>0</v>
      </c>
      <c r="AJ49" s="141">
        <v>0</v>
      </c>
      <c r="AK49" s="141">
        <v>0</v>
      </c>
      <c r="AL49" s="142" t="s">
        <v>15</v>
      </c>
      <c r="AM49" s="143">
        <v>0</v>
      </c>
      <c r="AO49" s="145">
        <v>43191</v>
      </c>
      <c r="AP49" s="140">
        <v>63.175284522819759</v>
      </c>
      <c r="AQ49" s="141">
        <v>2.5109835557694833</v>
      </c>
      <c r="AR49" s="141">
        <v>2.1393864437929375</v>
      </c>
      <c r="AS49" s="141">
        <v>17.106025397103224</v>
      </c>
      <c r="AT49" s="141">
        <v>12.661371898656629</v>
      </c>
      <c r="AU49" s="141">
        <v>4.6503699995624208</v>
      </c>
      <c r="AV49" s="142">
        <v>0.852011331925003</v>
      </c>
      <c r="AW49" s="143">
        <v>574727</v>
      </c>
      <c r="AY49" s="145">
        <v>43191</v>
      </c>
      <c r="AZ49" s="140">
        <v>62.511333971113018</v>
      </c>
      <c r="BA49" s="141">
        <v>2.9176515243335461</v>
      </c>
      <c r="BB49" s="141">
        <v>2.6411292401323796</v>
      </c>
      <c r="BC49" s="141">
        <v>4.4816734037543267</v>
      </c>
      <c r="BD49" s="141">
        <v>29.791098162250783</v>
      </c>
      <c r="BE49" s="141">
        <v>5.5587807644659257</v>
      </c>
      <c r="BF49" s="142">
        <v>0.90522436216424784</v>
      </c>
      <c r="BG49" s="143">
        <v>1090217</v>
      </c>
    </row>
    <row r="50" spans="1:59" ht="27" customHeight="1" x14ac:dyDescent="0.35">
      <c r="A50" s="139">
        <v>43221</v>
      </c>
      <c r="B50" s="140">
        <v>63.36</v>
      </c>
      <c r="C50" s="141">
        <v>2.5499999999999994</v>
      </c>
      <c r="D50" s="141">
        <v>2.3199999999999998</v>
      </c>
      <c r="E50" s="141">
        <v>9.1999999999999993</v>
      </c>
      <c r="F50" s="141">
        <v>15.6</v>
      </c>
      <c r="G50" s="141">
        <v>4.8699999999999992</v>
      </c>
      <c r="H50" s="142">
        <v>0.90980392156862766</v>
      </c>
      <c r="I50" s="143">
        <v>25921</v>
      </c>
      <c r="J50" s="144"/>
      <c r="K50" s="139">
        <v>43221</v>
      </c>
      <c r="L50" s="140">
        <v>63.01</v>
      </c>
      <c r="M50" s="141">
        <v>2.65</v>
      </c>
      <c r="N50" s="141">
        <v>2.69</v>
      </c>
      <c r="O50" s="141">
        <v>4.63</v>
      </c>
      <c r="P50" s="141">
        <v>30.610000000000003</v>
      </c>
      <c r="Q50" s="141">
        <v>5.34</v>
      </c>
      <c r="R50" s="142">
        <v>1.0150943396226415</v>
      </c>
      <c r="S50" s="143">
        <v>24214</v>
      </c>
      <c r="U50" s="139">
        <v>43221</v>
      </c>
      <c r="V50" s="140">
        <v>63.819251906922851</v>
      </c>
      <c r="W50" s="141">
        <v>2.2069164816066427</v>
      </c>
      <c r="X50" s="141">
        <v>2.0519627305204211</v>
      </c>
      <c r="Y50" s="141">
        <v>13.155704547648934</v>
      </c>
      <c r="Z50" s="141">
        <v>12.536640339866755</v>
      </c>
      <c r="AA50" s="141">
        <v>4.2588792121270638</v>
      </c>
      <c r="AB50" s="142">
        <v>0.92978721561161448</v>
      </c>
      <c r="AC50" s="143">
        <v>51785</v>
      </c>
      <c r="AD50" s="144"/>
      <c r="AE50" s="139">
        <v>43221</v>
      </c>
      <c r="AF50" s="140">
        <v>63.48</v>
      </c>
      <c r="AG50" s="141">
        <v>2.1800000000000002</v>
      </c>
      <c r="AH50" s="141">
        <v>2.5499999999999998</v>
      </c>
      <c r="AI50" s="141">
        <v>4.3499999999999996</v>
      </c>
      <c r="AJ50" s="141">
        <v>29.58</v>
      </c>
      <c r="AK50" s="141">
        <v>4.7300000000000004</v>
      </c>
      <c r="AL50" s="142">
        <v>1.1697247706422016</v>
      </c>
      <c r="AM50" s="143">
        <v>18163</v>
      </c>
      <c r="AO50" s="145">
        <v>43221</v>
      </c>
      <c r="AP50" s="140">
        <v>63.067490521454452</v>
      </c>
      <c r="AQ50" s="141">
        <v>2.5850773577041752</v>
      </c>
      <c r="AR50" s="141">
        <v>2.1967184905584274</v>
      </c>
      <c r="AS50" s="141">
        <v>12.835530059089654</v>
      </c>
      <c r="AT50" s="141">
        <v>14.105281953118171</v>
      </c>
      <c r="AU50" s="141">
        <v>4.7817958482626022</v>
      </c>
      <c r="AV50" s="142">
        <v>0.84976895720805357</v>
      </c>
      <c r="AW50" s="143">
        <v>598285</v>
      </c>
      <c r="AY50" s="145">
        <v>43221</v>
      </c>
      <c r="AZ50" s="140">
        <v>62.237022945664741</v>
      </c>
      <c r="BA50" s="141">
        <v>3.2661708855491334</v>
      </c>
      <c r="BB50" s="141">
        <v>2.7315448416184971</v>
      </c>
      <c r="BC50" s="141">
        <v>3.6291150057803465</v>
      </c>
      <c r="BD50" s="141">
        <v>29.378789539884391</v>
      </c>
      <c r="BE50" s="141">
        <v>5.9977157271676305</v>
      </c>
      <c r="BF50" s="142">
        <v>0.8363141235824374</v>
      </c>
      <c r="BG50" s="143">
        <v>1085262</v>
      </c>
    </row>
    <row r="51" spans="1:59" ht="27" customHeight="1" x14ac:dyDescent="0.35">
      <c r="A51" s="139">
        <v>43252</v>
      </c>
      <c r="B51" s="140">
        <v>63.16</v>
      </c>
      <c r="C51" s="141">
        <v>2.59</v>
      </c>
      <c r="D51" s="141">
        <v>2.5499999999999998</v>
      </c>
      <c r="E51" s="141">
        <v>9.3000000000000007</v>
      </c>
      <c r="F51" s="141">
        <v>19.5</v>
      </c>
      <c r="G51" s="141">
        <v>5.14</v>
      </c>
      <c r="H51" s="142">
        <v>0.98455598455598459</v>
      </c>
      <c r="I51" s="143">
        <v>35878</v>
      </c>
      <c r="J51" s="144"/>
      <c r="K51" s="139">
        <v>43252</v>
      </c>
      <c r="L51" s="140">
        <v>62.27</v>
      </c>
      <c r="M51" s="141">
        <v>2.77</v>
      </c>
      <c r="N51" s="141">
        <v>3.57</v>
      </c>
      <c r="O51" s="141">
        <v>5.4000000000000012</v>
      </c>
      <c r="P51" s="141">
        <v>36.25</v>
      </c>
      <c r="Q51" s="141">
        <v>6.34</v>
      </c>
      <c r="R51" s="142">
        <v>1.2888086642599277</v>
      </c>
      <c r="S51" s="143">
        <v>12938</v>
      </c>
      <c r="U51" s="139">
        <v>43252</v>
      </c>
      <c r="V51" s="140">
        <v>63.701048543689318</v>
      </c>
      <c r="W51" s="141">
        <v>2.1982330097087379</v>
      </c>
      <c r="X51" s="141">
        <v>2.2098349514563109</v>
      </c>
      <c r="Y51" s="141">
        <v>12.398533980582524</v>
      </c>
      <c r="Z51" s="141">
        <v>14.141883495145631</v>
      </c>
      <c r="AA51" s="141">
        <v>4.4080679611650488</v>
      </c>
      <c r="AB51" s="142">
        <v>1.0052778489342722</v>
      </c>
      <c r="AC51" s="143">
        <v>26780</v>
      </c>
      <c r="AD51" s="144"/>
      <c r="AE51" s="139">
        <v>43252</v>
      </c>
      <c r="AF51" s="140">
        <v>63.214593319886099</v>
      </c>
      <c r="AG51" s="141">
        <v>2.8055591480778355</v>
      </c>
      <c r="AH51" s="141">
        <v>2.3316276103464642</v>
      </c>
      <c r="AI51" s="141">
        <v>5.1542115567157092</v>
      </c>
      <c r="AJ51" s="141">
        <v>38.399567513051728</v>
      </c>
      <c r="AK51" s="141">
        <v>5.1371867584242992</v>
      </c>
      <c r="AL51" s="142">
        <v>0.83107412365336353</v>
      </c>
      <c r="AM51" s="143">
        <v>33712</v>
      </c>
      <c r="AO51" s="145">
        <v>43252</v>
      </c>
      <c r="AP51" s="140">
        <v>63.018640992891243</v>
      </c>
      <c r="AQ51" s="141">
        <v>2.5787059899259388</v>
      </c>
      <c r="AR51" s="141">
        <v>2.279463574645082</v>
      </c>
      <c r="AS51" s="141">
        <v>15.107450361032472</v>
      </c>
      <c r="AT51" s="141">
        <v>14.331165486670495</v>
      </c>
      <c r="AU51" s="141">
        <v>4.8581695645710212</v>
      </c>
      <c r="AV51" s="142">
        <v>0.88395636553764267</v>
      </c>
      <c r="AW51" s="143">
        <v>625567</v>
      </c>
      <c r="AY51" s="145">
        <v>43252</v>
      </c>
      <c r="AZ51" s="140">
        <v>62.305762017590332</v>
      </c>
      <c r="BA51" s="141">
        <v>3.2197109929002861</v>
      </c>
      <c r="BB51" s="141">
        <v>2.7375559605806927</v>
      </c>
      <c r="BC51" s="141">
        <v>3.9458163314612702</v>
      </c>
      <c r="BD51" s="141">
        <v>30.175228161491997</v>
      </c>
      <c r="BE51" s="141">
        <v>5.9572669534809783</v>
      </c>
      <c r="BF51" s="142">
        <v>0.85024897160559354</v>
      </c>
      <c r="BG51" s="143">
        <v>1179625</v>
      </c>
    </row>
    <row r="52" spans="1:59" ht="27" customHeight="1" x14ac:dyDescent="0.35">
      <c r="A52" s="139">
        <v>43282</v>
      </c>
      <c r="B52" s="140">
        <v>63.289565710667269</v>
      </c>
      <c r="C52" s="141">
        <v>2.492083586185061</v>
      </c>
      <c r="D52" s="141">
        <v>2.4199918207962852</v>
      </c>
      <c r="E52" s="141">
        <v>10.578438563626291</v>
      </c>
      <c r="F52" s="141">
        <v>18.844246853645025</v>
      </c>
      <c r="G52" s="141">
        <v>4.9120754069813461</v>
      </c>
      <c r="H52" s="142">
        <v>0.97107169045676534</v>
      </c>
      <c r="I52" s="143">
        <v>37901</v>
      </c>
      <c r="J52" s="144"/>
      <c r="K52" s="139">
        <v>43282</v>
      </c>
      <c r="L52" s="140">
        <v>62.33</v>
      </c>
      <c r="M52" s="141">
        <v>2.95</v>
      </c>
      <c r="N52" s="141">
        <v>3.33</v>
      </c>
      <c r="O52" s="141">
        <v>4.68</v>
      </c>
      <c r="P52" s="141">
        <v>30.72</v>
      </c>
      <c r="Q52" s="141">
        <v>6.28</v>
      </c>
      <c r="R52" s="142">
        <v>1.1288135593220339</v>
      </c>
      <c r="S52" s="143">
        <v>14317</v>
      </c>
      <c r="U52" s="139">
        <v>43282</v>
      </c>
      <c r="V52" s="140">
        <v>63.852947756195583</v>
      </c>
      <c r="W52" s="141">
        <v>2.162646349631614</v>
      </c>
      <c r="X52" s="141">
        <v>2.0226463496316143</v>
      </c>
      <c r="Y52" s="141">
        <v>12.374886135298057</v>
      </c>
      <c r="Z52" s="141">
        <v>14.53283924983255</v>
      </c>
      <c r="AA52" s="141">
        <v>4.1852926992632282</v>
      </c>
      <c r="AB52" s="142">
        <v>0.93526449665529121</v>
      </c>
      <c r="AC52" s="143">
        <v>14930</v>
      </c>
      <c r="AD52" s="144"/>
      <c r="AE52" s="139">
        <v>43282</v>
      </c>
      <c r="AF52" s="140">
        <v>63.196236236888396</v>
      </c>
      <c r="AG52" s="141">
        <v>2.4191758420744023</v>
      </c>
      <c r="AH52" s="141">
        <v>2.3898501531044367</v>
      </c>
      <c r="AI52" s="141">
        <v>5.3082943514235463</v>
      </c>
      <c r="AJ52" s="141">
        <v>30.661665906573717</v>
      </c>
      <c r="AK52" s="141">
        <v>4.809025995178839</v>
      </c>
      <c r="AL52" s="142">
        <v>0.98787781836279442</v>
      </c>
      <c r="AM52" s="143">
        <v>30698</v>
      </c>
      <c r="AO52" s="145">
        <v>43282</v>
      </c>
      <c r="AP52" s="140">
        <v>62.718314500862398</v>
      </c>
      <c r="AQ52" s="141">
        <v>3.277027806991712</v>
      </c>
      <c r="AR52" s="141">
        <v>2.1166033233772241</v>
      </c>
      <c r="AS52" s="141">
        <v>13.390594505910562</v>
      </c>
      <c r="AT52" s="141">
        <v>17.687541424424719</v>
      </c>
      <c r="AU52" s="141">
        <v>5.3936311303689362</v>
      </c>
      <c r="AV52" s="142">
        <v>0.64589116969387295</v>
      </c>
      <c r="AW52" s="143">
        <v>594275</v>
      </c>
      <c r="AY52" s="145">
        <v>43282</v>
      </c>
      <c r="AZ52" s="140">
        <v>62.268144839790388</v>
      </c>
      <c r="BA52" s="141">
        <v>3.5145722313462398</v>
      </c>
      <c r="BB52" s="141">
        <v>2.6539730446238847</v>
      </c>
      <c r="BC52" s="141">
        <v>4.1505252869316109</v>
      </c>
      <c r="BD52" s="141">
        <v>28.820290574357152</v>
      </c>
      <c r="BE52" s="141">
        <v>6.1685452759701249</v>
      </c>
      <c r="BF52" s="142">
        <v>0.75513401629742383</v>
      </c>
      <c r="BG52" s="143">
        <v>1077267</v>
      </c>
    </row>
    <row r="53" spans="1:59" ht="27" customHeight="1" x14ac:dyDescent="0.35">
      <c r="A53" s="139">
        <v>43313</v>
      </c>
      <c r="B53" s="140">
        <v>63.360000000000007</v>
      </c>
      <c r="C53" s="141">
        <v>2.5499999999999998</v>
      </c>
      <c r="D53" s="141">
        <v>2.3199999999999998</v>
      </c>
      <c r="E53" s="141">
        <v>9</v>
      </c>
      <c r="F53" s="141">
        <v>16</v>
      </c>
      <c r="G53" s="141">
        <v>4.8699999999999992</v>
      </c>
      <c r="H53" s="142">
        <v>0.90980392156862744</v>
      </c>
      <c r="I53" s="143">
        <v>10639</v>
      </c>
      <c r="J53" s="144"/>
      <c r="K53" s="139">
        <v>43313</v>
      </c>
      <c r="L53" s="140">
        <v>0</v>
      </c>
      <c r="M53" s="141">
        <v>0</v>
      </c>
      <c r="N53" s="141">
        <v>0</v>
      </c>
      <c r="O53" s="141">
        <v>0</v>
      </c>
      <c r="P53" s="141">
        <v>0</v>
      </c>
      <c r="Q53" s="141">
        <v>0</v>
      </c>
      <c r="R53" s="142" t="s">
        <v>15</v>
      </c>
      <c r="S53" s="143">
        <v>0</v>
      </c>
      <c r="U53" s="139">
        <v>43313</v>
      </c>
      <c r="V53" s="140">
        <v>63.636315648343228</v>
      </c>
      <c r="W53" s="141">
        <v>2.5097161463321207</v>
      </c>
      <c r="X53" s="141">
        <v>2.0760942348209155</v>
      </c>
      <c r="Y53" s="141">
        <v>12.065271020877228</v>
      </c>
      <c r="Z53" s="141">
        <v>14.716690289216624</v>
      </c>
      <c r="AA53" s="141">
        <v>4.5858103811530366</v>
      </c>
      <c r="AB53" s="142">
        <v>0.82722272710205436</v>
      </c>
      <c r="AC53" s="143">
        <v>26105</v>
      </c>
      <c r="AD53" s="144"/>
      <c r="AE53" s="139">
        <v>43313</v>
      </c>
      <c r="AF53" s="140">
        <v>62.983185305865042</v>
      </c>
      <c r="AG53" s="141">
        <v>2.4716812066428422</v>
      </c>
      <c r="AH53" s="141">
        <v>2.5362833718730293</v>
      </c>
      <c r="AI53" s="141">
        <v>5.1327517342863151</v>
      </c>
      <c r="AJ53" s="141">
        <v>30.383190561278116</v>
      </c>
      <c r="AK53" s="141">
        <v>5.0079645785158711</v>
      </c>
      <c r="AL53" s="142">
        <v>1.0261369326499565</v>
      </c>
      <c r="AM53" s="143">
        <v>19028</v>
      </c>
      <c r="AO53" s="145">
        <v>43313</v>
      </c>
      <c r="AP53" s="140">
        <v>62.736820159694553</v>
      </c>
      <c r="AQ53" s="141">
        <v>3.4369632430277464</v>
      </c>
      <c r="AR53" s="141">
        <v>1.9558865770039202</v>
      </c>
      <c r="AS53" s="141">
        <v>15.026958446032998</v>
      </c>
      <c r="AT53" s="141">
        <v>16.293554313810969</v>
      </c>
      <c r="AU53" s="141">
        <v>5.3928498200316666</v>
      </c>
      <c r="AV53" s="142">
        <v>0.56907404551725971</v>
      </c>
      <c r="AW53" s="143">
        <v>617053</v>
      </c>
      <c r="AY53" s="145">
        <v>43313</v>
      </c>
      <c r="AZ53" s="140">
        <v>62.334586874236336</v>
      </c>
      <c r="BA53" s="141">
        <v>3.8007968170821687</v>
      </c>
      <c r="BB53" s="141">
        <v>2.1995276868974587</v>
      </c>
      <c r="BC53" s="141">
        <v>4.5654905234608396</v>
      </c>
      <c r="BD53" s="141">
        <v>30.958489720970473</v>
      </c>
      <c r="BE53" s="141">
        <v>6.0003245039796269</v>
      </c>
      <c r="BF53" s="142">
        <v>0.57870172828286381</v>
      </c>
      <c r="BG53" s="143">
        <v>1024238</v>
      </c>
    </row>
    <row r="54" spans="1:59" ht="27" customHeight="1" x14ac:dyDescent="0.35">
      <c r="A54" s="139">
        <v>43344</v>
      </c>
      <c r="B54" s="140">
        <v>62.51</v>
      </c>
      <c r="C54" s="141">
        <v>3.59</v>
      </c>
      <c r="D54" s="141">
        <v>1.98</v>
      </c>
      <c r="E54" s="141">
        <v>11.5</v>
      </c>
      <c r="F54" s="141">
        <v>14.4</v>
      </c>
      <c r="G54" s="141">
        <v>5.57</v>
      </c>
      <c r="H54" s="142">
        <v>0.55153203342618384</v>
      </c>
      <c r="I54" s="143">
        <v>3846</v>
      </c>
      <c r="J54" s="144"/>
      <c r="K54" s="139">
        <v>43344</v>
      </c>
      <c r="L54" s="140">
        <v>61.57</v>
      </c>
      <c r="M54" s="141">
        <v>3.67</v>
      </c>
      <c r="N54" s="141">
        <v>3.13</v>
      </c>
      <c r="O54" s="141">
        <v>5.4</v>
      </c>
      <c r="P54" s="141">
        <v>30.119999999999997</v>
      </c>
      <c r="Q54" s="141">
        <v>6.8</v>
      </c>
      <c r="R54" s="142">
        <v>0.85286103542234326</v>
      </c>
      <c r="S54" s="143">
        <v>18508</v>
      </c>
      <c r="U54" s="139">
        <v>43344</v>
      </c>
      <c r="V54" s="140">
        <v>63.516737799002946</v>
      </c>
      <c r="W54" s="141">
        <v>2.2742336571582018</v>
      </c>
      <c r="X54" s="141">
        <v>1.9518568699895542</v>
      </c>
      <c r="Y54" s="141">
        <v>12.310172177796989</v>
      </c>
      <c r="Z54" s="141">
        <v>12.629255817304228</v>
      </c>
      <c r="AA54" s="141">
        <v>4.2260905271477558</v>
      </c>
      <c r="AB54" s="142">
        <v>0.85824816805698068</v>
      </c>
      <c r="AC54" s="143">
        <v>41643</v>
      </c>
      <c r="AD54" s="144"/>
      <c r="AE54" s="139">
        <v>43344</v>
      </c>
      <c r="AF54" s="140">
        <v>62.971103740769237</v>
      </c>
      <c r="AG54" s="141">
        <v>2.8927220098746051</v>
      </c>
      <c r="AH54" s="141">
        <v>2.1736775553213907</v>
      </c>
      <c r="AI54" s="141">
        <v>5.8665542676501587</v>
      </c>
      <c r="AJ54" s="141">
        <v>32.357597471022125</v>
      </c>
      <c r="AK54" s="141">
        <v>5.0663995651959954</v>
      </c>
      <c r="AL54" s="142">
        <v>0.75142981174869827</v>
      </c>
      <c r="AM54" s="143">
        <v>26572</v>
      </c>
      <c r="AO54" s="145">
        <v>43344</v>
      </c>
      <c r="AP54" s="140">
        <v>62.570423989059762</v>
      </c>
      <c r="AQ54" s="141">
        <v>3.2683454826286997</v>
      </c>
      <c r="AR54" s="141">
        <v>2.1580961911261327</v>
      </c>
      <c r="AS54" s="141">
        <v>18.28297810195507</v>
      </c>
      <c r="AT54" s="141">
        <v>16.031166252215169</v>
      </c>
      <c r="AU54" s="141">
        <v>5.426441673754832</v>
      </c>
      <c r="AV54" s="142">
        <v>0.66030234643076846</v>
      </c>
      <c r="AW54" s="143">
        <v>559776</v>
      </c>
      <c r="AY54" s="145">
        <v>43344</v>
      </c>
      <c r="AZ54" s="140">
        <v>62.42715501332755</v>
      </c>
      <c r="BA54" s="141">
        <v>3.5540114527656179</v>
      </c>
      <c r="BB54" s="141">
        <v>2.3256706049124194</v>
      </c>
      <c r="BC54" s="141">
        <v>4.7016921241395</v>
      </c>
      <c r="BD54" s="141">
        <v>27.605369678271256</v>
      </c>
      <c r="BE54" s="141">
        <v>5.8796820576780373</v>
      </c>
      <c r="BF54" s="142">
        <v>0.65437904064790142</v>
      </c>
      <c r="BG54" s="143">
        <v>1107206</v>
      </c>
    </row>
    <row r="55" spans="1:59" ht="27" customHeight="1" x14ac:dyDescent="0.35">
      <c r="A55" s="139">
        <v>43374</v>
      </c>
      <c r="B55" s="140">
        <v>63.72</v>
      </c>
      <c r="C55" s="141">
        <v>2.09</v>
      </c>
      <c r="D55" s="141">
        <v>1.8</v>
      </c>
      <c r="E55" s="141">
        <v>12.11</v>
      </c>
      <c r="F55" s="141">
        <v>13.13</v>
      </c>
      <c r="G55" s="141">
        <v>3.8899999999999997</v>
      </c>
      <c r="H55" s="142">
        <v>0.86124401913875603</v>
      </c>
      <c r="I55" s="143">
        <v>22143</v>
      </c>
      <c r="J55" s="109"/>
      <c r="K55" s="139">
        <v>43374</v>
      </c>
      <c r="L55" s="140">
        <v>0</v>
      </c>
      <c r="M55" s="141">
        <v>0</v>
      </c>
      <c r="N55" s="141">
        <v>0</v>
      </c>
      <c r="O55" s="141">
        <v>0</v>
      </c>
      <c r="P55" s="141">
        <v>0</v>
      </c>
      <c r="Q55" s="141">
        <v>0</v>
      </c>
      <c r="R55" s="142" t="s">
        <v>15</v>
      </c>
      <c r="S55" s="143">
        <v>0</v>
      </c>
      <c r="U55" s="139">
        <v>43374</v>
      </c>
      <c r="V55" s="140">
        <v>63.608343998268879</v>
      </c>
      <c r="W55" s="141">
        <v>2.2335416859872019</v>
      </c>
      <c r="X55" s="141">
        <v>1.9369124238770905</v>
      </c>
      <c r="Y55" s="141">
        <v>19.750753037188165</v>
      </c>
      <c r="Z55" s="141">
        <v>10.636437293270271</v>
      </c>
      <c r="AA55" s="141">
        <v>4.1704541098642922</v>
      </c>
      <c r="AB55" s="142">
        <v>0.86719331724538451</v>
      </c>
      <c r="AC55" s="143">
        <v>32349</v>
      </c>
      <c r="AD55" s="109"/>
      <c r="AE55" s="139">
        <v>43374</v>
      </c>
      <c r="AF55" s="140">
        <v>63.247917821022064</v>
      </c>
      <c r="AG55" s="141">
        <v>2.1637534630661905</v>
      </c>
      <c r="AH55" s="141">
        <v>2.3779178210220633</v>
      </c>
      <c r="AI55" s="141">
        <v>6.0029947595046567</v>
      </c>
      <c r="AJ55" s="141">
        <v>33.02012617243566</v>
      </c>
      <c r="AK55" s="141">
        <v>4.5416712840882543</v>
      </c>
      <c r="AL55" s="142">
        <v>1.0989781699308694</v>
      </c>
      <c r="AM55" s="143">
        <v>29959</v>
      </c>
      <c r="AO55" s="145">
        <v>43374</v>
      </c>
      <c r="AP55" s="140">
        <v>62.551323937650452</v>
      </c>
      <c r="AQ55" s="141">
        <v>3.1835120277260853</v>
      </c>
      <c r="AR55" s="141">
        <v>2.3976313147696033</v>
      </c>
      <c r="AS55" s="141">
        <v>21.656035289297115</v>
      </c>
      <c r="AT55" s="141">
        <v>14.003104997183003</v>
      </c>
      <c r="AU55" s="141">
        <v>5.5811433424956887</v>
      </c>
      <c r="AV55" s="142">
        <v>0.75314033491564347</v>
      </c>
      <c r="AW55" s="143">
        <v>585730</v>
      </c>
      <c r="AY55" s="145">
        <v>43374</v>
      </c>
      <c r="AZ55" s="140">
        <v>62.349121476971746</v>
      </c>
      <c r="BA55" s="141">
        <v>3.3295151109915713</v>
      </c>
      <c r="BB55" s="141">
        <v>2.5580591703680615</v>
      </c>
      <c r="BC55" s="141">
        <v>3.5425555670067679</v>
      </c>
      <c r="BD55" s="141">
        <v>22.921961399919059</v>
      </c>
      <c r="BE55" s="141">
        <v>5.8875742813596332</v>
      </c>
      <c r="BF55" s="142">
        <v>0.76829781067016678</v>
      </c>
      <c r="BG55" s="143">
        <v>1193469</v>
      </c>
    </row>
    <row r="56" spans="1:59" ht="27" customHeight="1" x14ac:dyDescent="0.35">
      <c r="A56" s="139">
        <v>43405</v>
      </c>
      <c r="B56" s="140">
        <v>0</v>
      </c>
      <c r="C56" s="141">
        <v>0</v>
      </c>
      <c r="D56" s="141">
        <v>0</v>
      </c>
      <c r="E56" s="141">
        <v>0</v>
      </c>
      <c r="F56" s="141">
        <v>0</v>
      </c>
      <c r="G56" s="141">
        <v>0</v>
      </c>
      <c r="H56" s="142" t="s">
        <v>15</v>
      </c>
      <c r="I56" s="143">
        <v>0</v>
      </c>
      <c r="J56" s="109"/>
      <c r="K56" s="139">
        <v>43405</v>
      </c>
      <c r="L56" s="140">
        <v>0</v>
      </c>
      <c r="M56" s="141">
        <v>0</v>
      </c>
      <c r="N56" s="141">
        <v>0</v>
      </c>
      <c r="O56" s="141">
        <v>0</v>
      </c>
      <c r="P56" s="141">
        <v>0</v>
      </c>
      <c r="Q56" s="141">
        <v>0</v>
      </c>
      <c r="R56" s="142" t="s">
        <v>15</v>
      </c>
      <c r="S56" s="143">
        <v>0</v>
      </c>
      <c r="U56" s="139">
        <v>43405</v>
      </c>
      <c r="V56" s="140">
        <v>63.738041118559444</v>
      </c>
      <c r="W56" s="141">
        <v>2.0666005665722382</v>
      </c>
      <c r="X56" s="141">
        <v>2.0591033012649707</v>
      </c>
      <c r="Y56" s="141">
        <v>14.354245084565115</v>
      </c>
      <c r="Z56" s="141">
        <v>14.705163660842004</v>
      </c>
      <c r="AA56" s="141">
        <v>4.1257038678372089</v>
      </c>
      <c r="AB56" s="142">
        <v>0.99637217494830033</v>
      </c>
      <c r="AC56" s="143">
        <v>35653</v>
      </c>
      <c r="AD56" s="109"/>
      <c r="AE56" s="139">
        <v>43405</v>
      </c>
      <c r="AF56" s="140">
        <v>63.15</v>
      </c>
      <c r="AG56" s="141">
        <v>2.4</v>
      </c>
      <c r="AH56" s="141">
        <v>2.6</v>
      </c>
      <c r="AI56" s="141">
        <v>4.78</v>
      </c>
      <c r="AJ56" s="141">
        <v>30.409999999999997</v>
      </c>
      <c r="AK56" s="141">
        <v>5</v>
      </c>
      <c r="AL56" s="142">
        <v>1.0833333333333335</v>
      </c>
      <c r="AM56" s="143">
        <v>39390</v>
      </c>
      <c r="AO56" s="145">
        <v>43405</v>
      </c>
      <c r="AP56" s="140">
        <v>62.813345921912415</v>
      </c>
      <c r="AQ56" s="141">
        <v>2.9027613990243553</v>
      </c>
      <c r="AR56" s="141">
        <v>2.3731154393102081</v>
      </c>
      <c r="AS56" s="141">
        <v>18.584218116033338</v>
      </c>
      <c r="AT56" s="141">
        <v>15.316660198369126</v>
      </c>
      <c r="AU56" s="141">
        <v>5.2758768383345629</v>
      </c>
      <c r="AV56" s="142">
        <v>0.81753720443844746</v>
      </c>
      <c r="AW56" s="143">
        <v>555530</v>
      </c>
      <c r="AY56" s="145">
        <v>43405</v>
      </c>
      <c r="AZ56" s="140">
        <v>62.00102674592447</v>
      </c>
      <c r="BA56" s="141">
        <v>3.6194501231002305</v>
      </c>
      <c r="BB56" s="141">
        <v>2.831724215659178</v>
      </c>
      <c r="BC56" s="141">
        <v>4.0475671635014789</v>
      </c>
      <c r="BD56" s="141">
        <v>26.073933416754219</v>
      </c>
      <c r="BE56" s="141">
        <v>6.451174338759408</v>
      </c>
      <c r="BF56" s="142">
        <v>0.78236309918636815</v>
      </c>
      <c r="BG56" s="143">
        <v>1255481</v>
      </c>
    </row>
    <row r="57" spans="1:59" ht="27" customHeight="1" x14ac:dyDescent="0.35">
      <c r="A57" s="139">
        <v>43435</v>
      </c>
      <c r="B57" s="140">
        <v>0</v>
      </c>
      <c r="C57" s="141">
        <v>0</v>
      </c>
      <c r="D57" s="141">
        <v>0</v>
      </c>
      <c r="E57" s="141">
        <v>0</v>
      </c>
      <c r="F57" s="141">
        <v>0</v>
      </c>
      <c r="G57" s="141">
        <v>0</v>
      </c>
      <c r="H57" s="142" t="s">
        <v>15</v>
      </c>
      <c r="I57" s="143">
        <v>0</v>
      </c>
      <c r="J57" s="109"/>
      <c r="K57" s="139">
        <v>43435</v>
      </c>
      <c r="L57" s="140">
        <v>0</v>
      </c>
      <c r="M57" s="141">
        <v>0</v>
      </c>
      <c r="N57" s="141">
        <v>0</v>
      </c>
      <c r="O57" s="141">
        <v>0</v>
      </c>
      <c r="P57" s="141">
        <v>0</v>
      </c>
      <c r="Q57" s="141">
        <v>0</v>
      </c>
      <c r="R57" s="142" t="s">
        <v>15</v>
      </c>
      <c r="S57" s="143">
        <v>0</v>
      </c>
      <c r="U57" s="139">
        <v>43435</v>
      </c>
      <c r="V57" s="140">
        <v>63.316630207748453</v>
      </c>
      <c r="W57" s="141">
        <v>2.4373096013475575</v>
      </c>
      <c r="X57" s="141">
        <v>2.0356092083099382</v>
      </c>
      <c r="Y57" s="141">
        <v>17.36602605277934</v>
      </c>
      <c r="Z57" s="141">
        <v>7.4071759685569907</v>
      </c>
      <c r="AA57" s="141">
        <v>4.4729188096574957</v>
      </c>
      <c r="AB57" s="142">
        <v>0.835186964833879</v>
      </c>
      <c r="AC57" s="143">
        <v>44525</v>
      </c>
      <c r="AD57" s="109"/>
      <c r="AE57" s="139">
        <v>43435</v>
      </c>
      <c r="AF57" s="140">
        <v>62.555433420572605</v>
      </c>
      <c r="AG57" s="141">
        <v>3.2783295661828857</v>
      </c>
      <c r="AH57" s="141">
        <v>2.3760171306209847</v>
      </c>
      <c r="AI57" s="141">
        <v>5.9163976128162421</v>
      </c>
      <c r="AJ57" s="141">
        <v>34.315767507336034</v>
      </c>
      <c r="AK57" s="141">
        <v>5.65434669680387</v>
      </c>
      <c r="AL57" s="142">
        <v>0.72476457374219816</v>
      </c>
      <c r="AM57" s="143">
        <v>50436</v>
      </c>
      <c r="AO57" s="145">
        <v>43435</v>
      </c>
      <c r="AP57" s="140">
        <v>62.968201618420416</v>
      </c>
      <c r="AQ57" s="141">
        <v>2.6430502594862793</v>
      </c>
      <c r="AR57" s="141">
        <v>2.1885136377143088</v>
      </c>
      <c r="AS57" s="141">
        <v>19.615467192779995</v>
      </c>
      <c r="AT57" s="141">
        <v>14.48735353018817</v>
      </c>
      <c r="AU57" s="141">
        <v>4.8315638972005885</v>
      </c>
      <c r="AV57" s="142">
        <v>0.82802573649873867</v>
      </c>
      <c r="AW57" s="143">
        <v>723545</v>
      </c>
      <c r="AY57" s="145">
        <v>43435</v>
      </c>
      <c r="AZ57" s="140">
        <v>62.298740738738921</v>
      </c>
      <c r="BA57" s="141">
        <v>3.410983220153045</v>
      </c>
      <c r="BB57" s="141">
        <v>2.6061953772446391</v>
      </c>
      <c r="BC57" s="141">
        <v>4.7048854614352349</v>
      </c>
      <c r="BD57" s="141">
        <v>27.01015276594271</v>
      </c>
      <c r="BE57" s="141">
        <v>6.0171785973976846</v>
      </c>
      <c r="BF57" s="142">
        <v>0.76405986457116126</v>
      </c>
      <c r="BG57" s="143">
        <v>1165174</v>
      </c>
    </row>
    <row r="58" spans="1:59" ht="27" customHeight="1" x14ac:dyDescent="0.35">
      <c r="A58" s="139">
        <v>43466</v>
      </c>
      <c r="B58" s="140">
        <v>0</v>
      </c>
      <c r="C58" s="141">
        <v>0</v>
      </c>
      <c r="D58" s="141">
        <v>0</v>
      </c>
      <c r="E58" s="141">
        <v>0</v>
      </c>
      <c r="F58" s="141">
        <v>0</v>
      </c>
      <c r="G58" s="141">
        <v>0</v>
      </c>
      <c r="H58" s="142" t="s">
        <v>15</v>
      </c>
      <c r="I58" s="143">
        <v>0</v>
      </c>
      <c r="J58" s="109"/>
      <c r="K58" s="139">
        <v>43466</v>
      </c>
      <c r="L58" s="140">
        <v>0</v>
      </c>
      <c r="M58" s="141">
        <v>0</v>
      </c>
      <c r="N58" s="141">
        <v>0</v>
      </c>
      <c r="O58" s="141">
        <v>0</v>
      </c>
      <c r="P58" s="141">
        <v>0</v>
      </c>
      <c r="Q58" s="141">
        <v>0</v>
      </c>
      <c r="R58" s="142" t="s">
        <v>15</v>
      </c>
      <c r="S58" s="143">
        <v>0</v>
      </c>
      <c r="U58" s="139">
        <v>43466</v>
      </c>
      <c r="V58" s="140">
        <v>63.643905212674611</v>
      </c>
      <c r="W58" s="141">
        <v>2.094838844792561</v>
      </c>
      <c r="X58" s="141">
        <v>2.1294142285702318</v>
      </c>
      <c r="Y58" s="141">
        <v>19.579775702108943</v>
      </c>
      <c r="Z58" s="141">
        <v>8.7948868039121244</v>
      </c>
      <c r="AA58" s="141">
        <v>4.2242530733627923</v>
      </c>
      <c r="AB58" s="142">
        <v>1.0165050327683296</v>
      </c>
      <c r="AC58" s="143">
        <v>47749</v>
      </c>
      <c r="AD58" s="109"/>
      <c r="AE58" s="139">
        <v>43466</v>
      </c>
      <c r="AF58" s="140">
        <v>62.901510187774676</v>
      </c>
      <c r="AG58" s="141">
        <v>2.8518537754694364</v>
      </c>
      <c r="AH58" s="141">
        <v>2.4686895725129845</v>
      </c>
      <c r="AI58" s="141">
        <v>4.8437075509388734</v>
      </c>
      <c r="AJ58" s="141">
        <v>34.051877746703958</v>
      </c>
      <c r="AK58" s="141">
        <v>5.3205433479824205</v>
      </c>
      <c r="AL58" s="142">
        <v>0.86564381166654303</v>
      </c>
      <c r="AM58" s="143">
        <v>37545</v>
      </c>
      <c r="AO58" s="145">
        <v>43466</v>
      </c>
      <c r="AP58" s="140">
        <v>62.829630302296486</v>
      </c>
      <c r="AQ58" s="141">
        <v>2.8681591798845707</v>
      </c>
      <c r="AR58" s="141">
        <v>2.3198579327602213</v>
      </c>
      <c r="AS58" s="141">
        <v>23.479252097944435</v>
      </c>
      <c r="AT58" s="141">
        <v>13.920944051710489</v>
      </c>
      <c r="AU58" s="141">
        <v>5.1880171126447916</v>
      </c>
      <c r="AV58" s="142">
        <v>0.80883165377647703</v>
      </c>
      <c r="AW58" s="143">
        <v>644202</v>
      </c>
      <c r="AY58" s="145">
        <v>43466</v>
      </c>
      <c r="AZ58" s="140">
        <v>62.050582661309804</v>
      </c>
      <c r="BA58" s="141">
        <v>3.2956408019163974</v>
      </c>
      <c r="BB58" s="141">
        <v>2.8011789196301686</v>
      </c>
      <c r="BC58" s="141">
        <v>4.1438071366310831</v>
      </c>
      <c r="BD58" s="141">
        <v>27.675076583033494</v>
      </c>
      <c r="BE58" s="141">
        <v>6.0968197215465665</v>
      </c>
      <c r="BF58" s="142">
        <v>0.84996487420634503</v>
      </c>
      <c r="BG58" s="143">
        <v>1136074</v>
      </c>
    </row>
    <row r="59" spans="1:59" ht="27" customHeight="1" x14ac:dyDescent="0.35">
      <c r="A59" s="139">
        <v>43497</v>
      </c>
      <c r="B59" s="140">
        <v>0</v>
      </c>
      <c r="C59" s="141">
        <v>0</v>
      </c>
      <c r="D59" s="141">
        <v>0</v>
      </c>
      <c r="E59" s="141">
        <v>0</v>
      </c>
      <c r="F59" s="141">
        <v>0</v>
      </c>
      <c r="G59" s="141">
        <v>0</v>
      </c>
      <c r="H59" s="142" t="s">
        <v>15</v>
      </c>
      <c r="I59" s="143">
        <v>0</v>
      </c>
      <c r="J59" s="109"/>
      <c r="K59" s="139">
        <v>43497</v>
      </c>
      <c r="L59" s="140">
        <v>0</v>
      </c>
      <c r="M59" s="141">
        <v>0</v>
      </c>
      <c r="N59" s="141">
        <v>0</v>
      </c>
      <c r="O59" s="141">
        <v>0</v>
      </c>
      <c r="P59" s="141">
        <v>0</v>
      </c>
      <c r="Q59" s="141">
        <v>0</v>
      </c>
      <c r="R59" s="142" t="s">
        <v>15</v>
      </c>
      <c r="S59" s="143">
        <v>0</v>
      </c>
      <c r="U59" s="139">
        <v>43497</v>
      </c>
      <c r="V59" s="140">
        <v>63.540932051706989</v>
      </c>
      <c r="W59" s="141">
        <v>2.2892564357529559</v>
      </c>
      <c r="X59" s="141">
        <v>1.9457412440614295</v>
      </c>
      <c r="Y59" s="141">
        <v>14.414066732957686</v>
      </c>
      <c r="Z59" s="141">
        <v>8.0304947519611094</v>
      </c>
      <c r="AA59" s="141">
        <v>4.2349976798143851</v>
      </c>
      <c r="AB59" s="142">
        <v>0.84994464301744277</v>
      </c>
      <c r="AC59" s="143">
        <v>45255</v>
      </c>
      <c r="AD59" s="109"/>
      <c r="AE59" s="139">
        <v>43497</v>
      </c>
      <c r="AF59" s="140">
        <v>62.118330486763455</v>
      </c>
      <c r="AG59" s="141">
        <v>3.2570281810418442</v>
      </c>
      <c r="AH59" s="141">
        <v>3.1603031596925706</v>
      </c>
      <c r="AI59" s="141">
        <v>3.9876216908625111</v>
      </c>
      <c r="AJ59" s="141">
        <v>33.212258753202384</v>
      </c>
      <c r="AK59" s="141">
        <v>6.4173313407344148</v>
      </c>
      <c r="AL59" s="142">
        <v>0.97030267594481368</v>
      </c>
      <c r="AM59" s="143">
        <v>28104</v>
      </c>
      <c r="AO59" s="145">
        <v>43497</v>
      </c>
      <c r="AP59" s="140">
        <v>62.754326604590268</v>
      </c>
      <c r="AQ59" s="141">
        <v>3.0696893248784369</v>
      </c>
      <c r="AR59" s="141">
        <v>2.0910020485863452</v>
      </c>
      <c r="AS59" s="141">
        <v>16.979967756749101</v>
      </c>
      <c r="AT59" s="141">
        <v>14.407479310580671</v>
      </c>
      <c r="AU59" s="141">
        <v>5.1606913734647826</v>
      </c>
      <c r="AV59" s="142">
        <v>0.681177092300424</v>
      </c>
      <c r="AW59" s="143">
        <v>614082</v>
      </c>
      <c r="AY59" s="145">
        <v>43497</v>
      </c>
      <c r="AZ59" s="140">
        <v>61.813231363441027</v>
      </c>
      <c r="BA59" s="141">
        <v>3.7458395860375941</v>
      </c>
      <c r="BB59" s="141">
        <v>2.9245862714351643</v>
      </c>
      <c r="BC59" s="141">
        <v>4.9190473799529313</v>
      </c>
      <c r="BD59" s="141">
        <v>26.024583032941742</v>
      </c>
      <c r="BE59" s="141">
        <v>6.6704258574727584</v>
      </c>
      <c r="BF59" s="142">
        <v>0.78075587708998395</v>
      </c>
      <c r="BG59" s="143">
        <v>1133243</v>
      </c>
    </row>
    <row r="60" spans="1:59" ht="27" customHeight="1" thickBot="1" x14ac:dyDescent="0.4">
      <c r="A60" s="139">
        <v>43525</v>
      </c>
      <c r="B60" s="146">
        <v>63.36</v>
      </c>
      <c r="C60" s="147">
        <v>2.0299999999999998</v>
      </c>
      <c r="D60" s="147">
        <v>2.12</v>
      </c>
      <c r="E60" s="141">
        <v>11.5</v>
      </c>
      <c r="F60" s="141">
        <v>12.3</v>
      </c>
      <c r="G60" s="141">
        <v>4.1500000000000004</v>
      </c>
      <c r="H60" s="142">
        <v>1.0443349753694582</v>
      </c>
      <c r="I60" s="143">
        <v>3203</v>
      </c>
      <c r="J60" s="109"/>
      <c r="K60" s="139">
        <v>43525</v>
      </c>
      <c r="L60" s="146">
        <v>63.36</v>
      </c>
      <c r="M60" s="147">
        <v>2.0299999999999998</v>
      </c>
      <c r="N60" s="147">
        <v>2.12</v>
      </c>
      <c r="O60" s="141">
        <v>11.5</v>
      </c>
      <c r="P60" s="141">
        <v>12.3</v>
      </c>
      <c r="Q60" s="141">
        <v>4.1500000000000004</v>
      </c>
      <c r="R60" s="142">
        <v>1.0443349753694582</v>
      </c>
      <c r="S60" s="143">
        <v>3561</v>
      </c>
      <c r="U60" s="139">
        <v>43525</v>
      </c>
      <c r="V60" s="146">
        <v>64.010000000000005</v>
      </c>
      <c r="W60" s="147">
        <v>1.8299999999999998</v>
      </c>
      <c r="X60" s="147">
        <v>1.75</v>
      </c>
      <c r="Y60" s="141">
        <v>12.600000000000001</v>
      </c>
      <c r="Z60" s="141">
        <v>9.3000000000000007</v>
      </c>
      <c r="AA60" s="141">
        <v>3.58</v>
      </c>
      <c r="AB60" s="142">
        <v>0.95628415300546454</v>
      </c>
      <c r="AC60" s="143">
        <v>21187</v>
      </c>
      <c r="AD60" s="109"/>
      <c r="AE60" s="139">
        <v>43525</v>
      </c>
      <c r="AF60" s="146">
        <v>63.05</v>
      </c>
      <c r="AG60" s="147">
        <v>2.94</v>
      </c>
      <c r="AH60" s="147">
        <v>1.78</v>
      </c>
      <c r="AI60" s="141">
        <v>4.28</v>
      </c>
      <c r="AJ60" s="141">
        <v>28.12</v>
      </c>
      <c r="AK60" s="141">
        <v>4.72</v>
      </c>
      <c r="AL60" s="142">
        <v>0.60544217687074831</v>
      </c>
      <c r="AM60" s="143">
        <v>18379</v>
      </c>
      <c r="AO60" s="148">
        <v>43525</v>
      </c>
      <c r="AP60" s="146">
        <v>62.870476316689938</v>
      </c>
      <c r="AQ60" s="147">
        <v>2.7645025635416145</v>
      </c>
      <c r="AR60" s="147">
        <v>2.2853754298279569</v>
      </c>
      <c r="AS60" s="147">
        <v>18.142018115881054</v>
      </c>
      <c r="AT60" s="147">
        <v>15.328066699762719</v>
      </c>
      <c r="AU60" s="141">
        <v>5.0498779933695719</v>
      </c>
      <c r="AV60" s="142">
        <v>0.82668595065441142</v>
      </c>
      <c r="AW60" s="143">
        <v>713256</v>
      </c>
      <c r="AY60" s="148">
        <v>43525</v>
      </c>
      <c r="AZ60" s="146">
        <v>62.212347407611347</v>
      </c>
      <c r="BA60" s="147">
        <v>3.6027119300746984</v>
      </c>
      <c r="BB60" s="147">
        <v>2.5795218069870609</v>
      </c>
      <c r="BC60" s="147">
        <v>5.1906717583974356</v>
      </c>
      <c r="BD60" s="147">
        <v>28.507823330677468</v>
      </c>
      <c r="BE60" s="141">
        <v>6.1822337370617593</v>
      </c>
      <c r="BF60" s="142">
        <v>0.71599446668320699</v>
      </c>
      <c r="BG60" s="143">
        <v>1094129</v>
      </c>
    </row>
    <row r="61" spans="1:59" ht="27" customHeight="1" thickBot="1" x14ac:dyDescent="0.4">
      <c r="A61" s="149" t="s">
        <v>17</v>
      </c>
      <c r="B61" s="150">
        <v>63.424428001173737</v>
      </c>
      <c r="C61" s="150">
        <v>2.4467391942243704</v>
      </c>
      <c r="D61" s="150">
        <v>2.2362103520631598</v>
      </c>
      <c r="E61" s="150">
        <v>9.9630786564131526</v>
      </c>
      <c r="F61" s="150">
        <v>16.863727307455942</v>
      </c>
      <c r="G61" s="151">
        <v>4.6829495462875297</v>
      </c>
      <c r="H61" s="152">
        <v>0.91395533996505529</v>
      </c>
      <c r="I61" s="153">
        <v>180621</v>
      </c>
      <c r="J61" s="109"/>
      <c r="K61" s="149" t="s">
        <v>17</v>
      </c>
      <c r="L61" s="150">
        <v>62.533092522054908</v>
      </c>
      <c r="M61" s="150">
        <v>2.8722068720519451</v>
      </c>
      <c r="N61" s="150">
        <v>3.0189394896287669</v>
      </c>
      <c r="O61" s="150">
        <v>4.8979482523831139</v>
      </c>
      <c r="P61" s="150">
        <v>30.390500503266296</v>
      </c>
      <c r="Q61" s="151">
        <v>5.891146361680712</v>
      </c>
      <c r="R61" s="152">
        <v>1.0510870644467172</v>
      </c>
      <c r="S61" s="153">
        <v>101338</v>
      </c>
      <c r="U61" s="149" t="s">
        <v>17</v>
      </c>
      <c r="V61" s="150">
        <v>63.64899909421171</v>
      </c>
      <c r="W61" s="150">
        <v>2.2284918732544297</v>
      </c>
      <c r="X61" s="150">
        <v>2.0181299499655525</v>
      </c>
      <c r="Y61" s="150">
        <v>15.047742158929251</v>
      </c>
      <c r="Z61" s="150">
        <v>11.13158827457961</v>
      </c>
      <c r="AA61" s="151">
        <v>4.2466218232199822</v>
      </c>
      <c r="AB61" s="152">
        <v>0.90560345953531785</v>
      </c>
      <c r="AC61" s="153">
        <v>402783</v>
      </c>
      <c r="AD61" s="144"/>
      <c r="AE61" s="154" t="s">
        <v>17</v>
      </c>
      <c r="AF61" s="150">
        <v>62.952544109088088</v>
      </c>
      <c r="AG61" s="150">
        <v>2.7401309671082155</v>
      </c>
      <c r="AH61" s="150">
        <v>2.4459225087804906</v>
      </c>
      <c r="AI61" s="150">
        <v>5.1459655527642729</v>
      </c>
      <c r="AJ61" s="150">
        <v>32.704751013596962</v>
      </c>
      <c r="AK61" s="151">
        <v>5.1860534758887056</v>
      </c>
      <c r="AL61" s="152">
        <v>0.89262978235006907</v>
      </c>
      <c r="AM61" s="153">
        <v>331986</v>
      </c>
      <c r="AO61" s="155">
        <v>0</v>
      </c>
      <c r="AP61" s="150">
        <v>62.843373184548035</v>
      </c>
      <c r="AQ61" s="150">
        <v>2.9158423630529304</v>
      </c>
      <c r="AR61" s="150">
        <v>2.2086489175934418</v>
      </c>
      <c r="AS61" s="150">
        <v>17.569411065292254</v>
      </c>
      <c r="AT61" s="150">
        <v>14.874544339087899</v>
      </c>
      <c r="AU61" s="151">
        <v>5.1244912806463727</v>
      </c>
      <c r="AV61" s="152">
        <v>0.75746513103025004</v>
      </c>
      <c r="AW61" s="153">
        <v>7406028</v>
      </c>
      <c r="AY61" s="155">
        <v>0</v>
      </c>
      <c r="AZ61" s="150">
        <v>62.230705853971088</v>
      </c>
      <c r="BA61" s="150">
        <v>3.4384027077469494</v>
      </c>
      <c r="BB61" s="150">
        <v>2.6381174133144039</v>
      </c>
      <c r="BC61" s="150">
        <v>4.3263840044128763</v>
      </c>
      <c r="BD61" s="150">
        <v>27.838112084225543</v>
      </c>
      <c r="BE61" s="151">
        <v>6.0765201210613533</v>
      </c>
      <c r="BF61" s="152">
        <v>0.76725085382539693</v>
      </c>
      <c r="BG61" s="153">
        <v>13541385</v>
      </c>
    </row>
    <row r="62" spans="1:59" ht="27" hidden="1" customHeight="1" x14ac:dyDescent="0.25"/>
    <row r="63" spans="1:59" ht="27" hidden="1" customHeight="1" x14ac:dyDescent="0.25">
      <c r="A63" s="158"/>
      <c r="B63" s="140">
        <v>63.426997193017421</v>
      </c>
      <c r="C63" s="140">
        <v>2.4433994386034845</v>
      </c>
      <c r="D63" s="140">
        <v>2.2335977544139389</v>
      </c>
      <c r="E63" s="140">
        <v>9.9650514613472403</v>
      </c>
      <c r="F63" s="140">
        <v>16.865741801894576</v>
      </c>
      <c r="G63" s="141">
        <v>4.6769971930174234</v>
      </c>
      <c r="H63" s="142">
        <v>0.91413533093489741</v>
      </c>
      <c r="I63" s="143"/>
      <c r="J63" s="159"/>
      <c r="K63" s="158"/>
      <c r="L63" s="140">
        <v>62.529999999999994</v>
      </c>
      <c r="M63" s="140">
        <v>2.87</v>
      </c>
      <c r="N63" s="140">
        <v>3.02</v>
      </c>
      <c r="O63" s="140">
        <v>4.9000000000000004</v>
      </c>
      <c r="P63" s="140">
        <v>30.389999999999997</v>
      </c>
      <c r="Q63" s="141">
        <v>5.8900000000000006</v>
      </c>
      <c r="R63" s="142">
        <v>1.0522648083623694</v>
      </c>
      <c r="S63" s="143"/>
      <c r="T63" s="160"/>
      <c r="U63" s="160"/>
      <c r="V63" s="140">
        <v>63.646477607048951</v>
      </c>
      <c r="W63" s="140">
        <v>2.2298802829315041</v>
      </c>
      <c r="X63" s="140">
        <v>2.0163135981409344</v>
      </c>
      <c r="Y63" s="140">
        <v>15.051846577437479</v>
      </c>
      <c r="Z63" s="140">
        <v>11.118069680200009</v>
      </c>
      <c r="AA63" s="141">
        <v>4.246193881072438</v>
      </c>
      <c r="AB63" s="142">
        <v>0.90422504453476527</v>
      </c>
      <c r="AC63" s="143"/>
      <c r="AD63" s="160"/>
      <c r="AE63" s="160"/>
      <c r="AF63" s="140">
        <v>62.946951221743198</v>
      </c>
      <c r="AG63" s="140">
        <v>2.7437743845548734</v>
      </c>
      <c r="AH63" s="140">
        <v>2.4454540298926135</v>
      </c>
      <c r="AI63" s="140">
        <v>5.1543072316708036</v>
      </c>
      <c r="AJ63" s="140">
        <v>32.745558794294674</v>
      </c>
      <c r="AK63" s="141">
        <v>5.1892284144474869</v>
      </c>
      <c r="AL63" s="142">
        <v>0.89127372996061527</v>
      </c>
      <c r="AM63" s="160"/>
      <c r="AN63" s="159"/>
      <c r="AO63" s="159"/>
      <c r="AP63" s="140">
        <v>0</v>
      </c>
      <c r="AQ63" s="140">
        <v>0</v>
      </c>
      <c r="AR63" s="140">
        <v>0</v>
      </c>
      <c r="AS63" s="140">
        <v>0</v>
      </c>
      <c r="AT63" s="140">
        <v>0</v>
      </c>
      <c r="AU63" s="141">
        <v>0</v>
      </c>
      <c r="AV63" s="142" t="s">
        <v>15</v>
      </c>
      <c r="AW63" s="159"/>
      <c r="AX63" s="159"/>
      <c r="AY63" s="159"/>
      <c r="AZ63" s="140">
        <v>62.230944815932958</v>
      </c>
      <c r="BA63" s="140">
        <v>3.4598433409226468</v>
      </c>
      <c r="BB63" s="140">
        <v>2.639654646429253</v>
      </c>
      <c r="BC63" s="140">
        <v>4.3261194639237974</v>
      </c>
      <c r="BD63" s="140">
        <v>27.81524073808853</v>
      </c>
      <c r="BE63" s="141">
        <v>6.0994979873518993</v>
      </c>
      <c r="BF63" s="142">
        <v>0.76294051097854865</v>
      </c>
    </row>
    <row r="64" spans="1:59" ht="27" customHeight="1" x14ac:dyDescent="0.35">
      <c r="A64" s="800"/>
      <c r="B64" s="800"/>
      <c r="C64" s="800"/>
      <c r="D64" s="800"/>
      <c r="E64" s="800"/>
      <c r="F64" s="800"/>
      <c r="G64" s="171"/>
      <c r="H64" s="166"/>
      <c r="I64" s="166"/>
      <c r="J64" s="179"/>
      <c r="K64" s="800"/>
      <c r="L64" s="800"/>
      <c r="M64" s="800"/>
      <c r="N64" s="800"/>
      <c r="O64" s="800"/>
      <c r="P64" s="800"/>
      <c r="Q64" s="166"/>
      <c r="R64" s="166"/>
      <c r="S64" s="166"/>
      <c r="T64" s="171"/>
      <c r="U64" s="165"/>
      <c r="V64" s="166"/>
      <c r="W64" s="166"/>
      <c r="X64" s="166"/>
      <c r="Y64" s="166"/>
      <c r="Z64" s="166"/>
      <c r="AA64" s="166"/>
      <c r="AB64" s="171"/>
      <c r="AD64" s="171"/>
      <c r="AE64" s="171"/>
      <c r="AF64" s="171"/>
      <c r="AG64" s="171"/>
      <c r="AH64" s="171"/>
      <c r="AI64" s="180"/>
      <c r="AJ64" s="160"/>
      <c r="AK64" s="171"/>
      <c r="AL64" s="171"/>
      <c r="AM64" s="171"/>
      <c r="AP64" s="159"/>
      <c r="AQ64" s="159"/>
      <c r="AR64" s="159"/>
      <c r="AS64" s="159"/>
      <c r="AT64" s="159"/>
    </row>
    <row r="65" spans="1:39" ht="27" customHeight="1" x14ac:dyDescent="0.35">
      <c r="A65" s="350" t="s">
        <v>33</v>
      </c>
      <c r="B65" s="256"/>
      <c r="C65" s="256"/>
      <c r="D65" s="256"/>
      <c r="E65" s="256"/>
      <c r="F65" s="256"/>
      <c r="G65" s="390"/>
      <c r="H65" s="390"/>
      <c r="I65" s="390"/>
      <c r="J65" s="415"/>
      <c r="K65" s="350" t="s">
        <v>43</v>
      </c>
      <c r="L65" s="256"/>
      <c r="M65" s="256"/>
      <c r="N65" s="256"/>
      <c r="O65" s="256"/>
      <c r="P65" s="256"/>
      <c r="Q65" s="390"/>
      <c r="R65" s="182"/>
      <c r="S65" s="182"/>
      <c r="T65" s="171"/>
      <c r="U65" s="213"/>
      <c r="V65" s="181"/>
      <c r="W65" s="181"/>
      <c r="X65" s="213"/>
      <c r="Y65" s="180"/>
      <c r="Z65" s="160"/>
      <c r="AA65" s="182"/>
      <c r="AB65" s="171"/>
      <c r="AD65" s="171"/>
      <c r="AE65" s="179"/>
      <c r="AF65" s="181"/>
      <c r="AG65" s="181"/>
      <c r="AH65" s="182"/>
      <c r="AI65" s="160"/>
      <c r="AJ65" s="160"/>
      <c r="AK65" s="171"/>
      <c r="AL65" s="171"/>
      <c r="AM65" s="171"/>
    </row>
    <row r="66" spans="1:39" ht="27" customHeight="1" x14ac:dyDescent="0.35">
      <c r="A66" s="350" t="s">
        <v>45</v>
      </c>
      <c r="B66" s="256" t="s">
        <v>34</v>
      </c>
      <c r="C66" s="256" t="s">
        <v>35</v>
      </c>
      <c r="D66" s="256" t="s">
        <v>31</v>
      </c>
      <c r="E66" s="256" t="s">
        <v>9</v>
      </c>
      <c r="F66" s="256" t="s">
        <v>10</v>
      </c>
      <c r="G66" s="390" t="s">
        <v>42</v>
      </c>
      <c r="H66" s="390"/>
      <c r="I66" s="390"/>
      <c r="J66" s="415"/>
      <c r="K66" s="350"/>
      <c r="L66" s="256" t="s">
        <v>34</v>
      </c>
      <c r="M66" s="256" t="s">
        <v>35</v>
      </c>
      <c r="N66" s="256" t="s">
        <v>31</v>
      </c>
      <c r="O66" s="256" t="s">
        <v>9</v>
      </c>
      <c r="P66" s="256" t="s">
        <v>10</v>
      </c>
      <c r="Q66" s="390" t="s">
        <v>42</v>
      </c>
      <c r="R66" s="160"/>
      <c r="S66" s="160"/>
      <c r="T66" s="171"/>
      <c r="U66" s="160"/>
      <c r="V66" s="160"/>
      <c r="W66" s="160"/>
      <c r="X66" s="160"/>
      <c r="Y66" s="160"/>
      <c r="Z66" s="160"/>
      <c r="AA66" s="182"/>
      <c r="AB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</row>
    <row r="67" spans="1:39" ht="27" customHeight="1" x14ac:dyDescent="0.35">
      <c r="A67" s="350" t="s">
        <v>36</v>
      </c>
      <c r="B67" s="256">
        <v>43.69</v>
      </c>
      <c r="C67" s="256">
        <v>2.42</v>
      </c>
      <c r="D67" s="256">
        <v>3.53</v>
      </c>
      <c r="E67" s="256">
        <v>6.85</v>
      </c>
      <c r="F67" s="256">
        <v>22.69</v>
      </c>
      <c r="G67" s="390">
        <v>370</v>
      </c>
      <c r="H67" s="390"/>
      <c r="I67" s="390"/>
      <c r="J67" s="415"/>
      <c r="K67" s="350" t="s">
        <v>36</v>
      </c>
      <c r="L67" s="256">
        <v>28.68</v>
      </c>
      <c r="M67" s="256">
        <v>18.79</v>
      </c>
      <c r="N67" s="256">
        <v>5.17</v>
      </c>
      <c r="O67" s="256">
        <v>5.05</v>
      </c>
      <c r="P67" s="256">
        <v>9.06</v>
      </c>
      <c r="Q67" s="390">
        <v>66</v>
      </c>
      <c r="R67" s="171"/>
      <c r="S67" s="171"/>
      <c r="T67" s="171"/>
      <c r="U67" s="166"/>
      <c r="V67" s="166"/>
      <c r="W67" s="166"/>
      <c r="X67" s="166"/>
      <c r="Y67" s="166"/>
      <c r="Z67" s="166"/>
      <c r="AA67" s="182"/>
      <c r="AB67" s="166"/>
      <c r="AD67" s="171"/>
      <c r="AE67" s="166"/>
      <c r="AF67" s="166"/>
      <c r="AG67" s="166"/>
      <c r="AH67" s="166"/>
      <c r="AI67" s="166"/>
      <c r="AJ67" s="166"/>
      <c r="AK67" s="166"/>
      <c r="AL67" s="171"/>
      <c r="AM67" s="171"/>
    </row>
    <row r="68" spans="1:39" ht="27" customHeight="1" x14ac:dyDescent="0.35">
      <c r="A68" s="350" t="s">
        <v>37</v>
      </c>
      <c r="B68" s="256">
        <v>46.79</v>
      </c>
      <c r="C68" s="256">
        <v>2.11</v>
      </c>
      <c r="D68" s="256">
        <v>3.99</v>
      </c>
      <c r="E68" s="256">
        <v>18.2</v>
      </c>
      <c r="F68" s="256">
        <v>17.77</v>
      </c>
      <c r="G68" s="390">
        <v>44</v>
      </c>
      <c r="H68" s="390"/>
      <c r="I68" s="390"/>
      <c r="J68" s="415"/>
      <c r="K68" s="350" t="s">
        <v>37</v>
      </c>
      <c r="L68" s="256"/>
      <c r="M68" s="256"/>
      <c r="N68" s="256"/>
      <c r="O68" s="256"/>
      <c r="P68" s="256"/>
      <c r="Q68" s="390"/>
      <c r="R68" s="171"/>
      <c r="S68" s="171"/>
      <c r="T68" s="171"/>
      <c r="U68" s="183"/>
      <c r="V68" s="183"/>
      <c r="W68" s="183"/>
      <c r="X68" s="183"/>
      <c r="Y68" s="183"/>
      <c r="Z68" s="183"/>
      <c r="AA68" s="182"/>
      <c r="AB68" s="185"/>
      <c r="AD68" s="171"/>
      <c r="AE68" s="183"/>
      <c r="AF68" s="186"/>
      <c r="AG68" s="186"/>
      <c r="AH68" s="186"/>
      <c r="AI68" s="186"/>
      <c r="AJ68" s="186"/>
      <c r="AK68" s="185"/>
      <c r="AL68" s="171"/>
      <c r="AM68" s="171"/>
    </row>
    <row r="69" spans="1:39" ht="27" customHeight="1" x14ac:dyDescent="0.35">
      <c r="A69" s="350" t="s">
        <v>38</v>
      </c>
      <c r="B69" s="256">
        <v>49.78</v>
      </c>
      <c r="C69" s="256">
        <v>2.61</v>
      </c>
      <c r="D69" s="256">
        <v>3.04</v>
      </c>
      <c r="E69" s="256"/>
      <c r="F69" s="256"/>
      <c r="G69" s="390">
        <v>134</v>
      </c>
      <c r="H69" s="390"/>
      <c r="I69" s="390"/>
      <c r="J69" s="390"/>
      <c r="K69" s="350" t="s">
        <v>38</v>
      </c>
      <c r="L69" s="256"/>
      <c r="M69" s="256"/>
      <c r="N69" s="256"/>
      <c r="O69" s="256"/>
      <c r="P69" s="256"/>
      <c r="Q69" s="390"/>
      <c r="R69" s="171"/>
      <c r="S69" s="171"/>
      <c r="T69" s="171"/>
      <c r="U69" s="187"/>
      <c r="V69" s="189"/>
      <c r="W69" s="189"/>
      <c r="X69" s="189"/>
      <c r="Y69" s="189"/>
      <c r="Z69" s="189"/>
      <c r="AA69" s="182"/>
      <c r="AB69" s="156"/>
      <c r="AD69" s="171"/>
      <c r="AE69" s="190"/>
      <c r="AF69" s="191"/>
      <c r="AG69" s="191"/>
      <c r="AH69" s="191"/>
      <c r="AI69" s="191"/>
      <c r="AJ69" s="191"/>
      <c r="AK69" s="156"/>
      <c r="AL69" s="171"/>
      <c r="AM69" s="171"/>
    </row>
    <row r="70" spans="1:39" ht="27" customHeight="1" x14ac:dyDescent="0.35">
      <c r="A70" s="350" t="s">
        <v>39</v>
      </c>
      <c r="B70" s="256"/>
      <c r="C70" s="256"/>
      <c r="D70" s="256"/>
      <c r="E70" s="256"/>
      <c r="F70" s="256"/>
      <c r="G70" s="390"/>
      <c r="H70" s="390"/>
      <c r="I70" s="390"/>
      <c r="J70" s="390"/>
      <c r="K70" s="350" t="s">
        <v>39</v>
      </c>
      <c r="L70" s="256"/>
      <c r="M70" s="256"/>
      <c r="N70" s="256"/>
      <c r="O70" s="256"/>
      <c r="P70" s="256"/>
      <c r="Q70" s="390"/>
      <c r="R70" s="171"/>
      <c r="S70" s="171"/>
      <c r="T70" s="171"/>
      <c r="U70" s="158"/>
      <c r="V70" s="159"/>
      <c r="W70" s="159"/>
      <c r="X70" s="159"/>
      <c r="Y70" s="159"/>
      <c r="Z70" s="159"/>
      <c r="AA70" s="182"/>
      <c r="AB70" s="192"/>
      <c r="AD70" s="171"/>
      <c r="AE70" s="158"/>
      <c r="AF70" s="159"/>
      <c r="AG70" s="159"/>
      <c r="AH70" s="159"/>
      <c r="AI70" s="159"/>
      <c r="AJ70" s="159"/>
      <c r="AK70" s="192"/>
      <c r="AL70" s="171"/>
      <c r="AM70" s="171"/>
    </row>
    <row r="71" spans="1:39" ht="27" customHeight="1" x14ac:dyDescent="0.35">
      <c r="A71" s="350" t="s">
        <v>40</v>
      </c>
      <c r="B71" s="256">
        <v>49.83</v>
      </c>
      <c r="C71" s="256">
        <v>2.2599999999999998</v>
      </c>
      <c r="D71" s="256">
        <v>3.9</v>
      </c>
      <c r="E71" s="256">
        <v>9.19</v>
      </c>
      <c r="F71" s="256">
        <v>18.3</v>
      </c>
      <c r="G71" s="390">
        <v>467</v>
      </c>
      <c r="H71" s="390"/>
      <c r="I71" s="390"/>
      <c r="J71" s="390"/>
      <c r="K71" s="350" t="s">
        <v>40</v>
      </c>
      <c r="L71" s="256">
        <v>28.53</v>
      </c>
      <c r="M71" s="256">
        <v>17.64</v>
      </c>
      <c r="N71" s="256">
        <v>8.24</v>
      </c>
      <c r="O71" s="256">
        <v>33.75</v>
      </c>
      <c r="P71" s="256">
        <v>9.24</v>
      </c>
      <c r="Q71" s="390">
        <v>123</v>
      </c>
      <c r="R71" s="171"/>
      <c r="S71" s="171"/>
      <c r="T71" s="171"/>
      <c r="U71" s="158"/>
      <c r="V71" s="159"/>
      <c r="W71" s="159"/>
      <c r="X71" s="159"/>
      <c r="Y71" s="159"/>
      <c r="Z71" s="159"/>
      <c r="AA71" s="182"/>
      <c r="AB71" s="159"/>
      <c r="AD71" s="171"/>
      <c r="AE71" s="158"/>
      <c r="AF71" s="159"/>
      <c r="AG71" s="159"/>
      <c r="AH71" s="159"/>
      <c r="AI71" s="159"/>
      <c r="AJ71" s="159"/>
      <c r="AK71" s="192"/>
      <c r="AL71" s="171"/>
      <c r="AM71" s="171"/>
    </row>
    <row r="72" spans="1:39" ht="27" customHeight="1" x14ac:dyDescent="0.35">
      <c r="A72" s="350"/>
      <c r="B72" s="256">
        <f>SUMPRODUCT(B67:B71,$G$67:$G$71)/$G$72</f>
        <v>47.453389162561578</v>
      </c>
      <c r="C72" s="256">
        <f t="shared" ref="C72:F72" si="0">SUMPRODUCT(C67:C71,$G$67:$G$71)/$G$72</f>
        <v>2.3580295566502461</v>
      </c>
      <c r="D72" s="256">
        <f t="shared" si="0"/>
        <v>3.6554876847290636</v>
      </c>
      <c r="E72" s="256">
        <f t="shared" si="0"/>
        <v>7.5143152709359606</v>
      </c>
      <c r="F72" s="256">
        <f t="shared" si="0"/>
        <v>17.46135960591133</v>
      </c>
      <c r="G72" s="390">
        <f>SUM(G67:G71)</f>
        <v>1015</v>
      </c>
      <c r="H72" s="390"/>
      <c r="I72" s="390"/>
      <c r="J72" s="390"/>
      <c r="K72" s="350"/>
      <c r="L72" s="256">
        <f>SUMPRODUCT(L67:L71,$Q$67:$Q$71)/$Q$72</f>
        <v>28.582380952380952</v>
      </c>
      <c r="M72" s="256">
        <f t="shared" ref="M72:P72" si="1">SUMPRODUCT(M67:M71,$Q$67:$Q$71)/$Q$72</f>
        <v>18.041587301587303</v>
      </c>
      <c r="N72" s="256">
        <f t="shared" si="1"/>
        <v>7.1679365079365081</v>
      </c>
      <c r="O72" s="256">
        <f t="shared" si="1"/>
        <v>23.727777777777778</v>
      </c>
      <c r="P72" s="256">
        <f t="shared" si="1"/>
        <v>9.1771428571428579</v>
      </c>
      <c r="Q72" s="502">
        <f>SUM(Q67:Q71)</f>
        <v>189</v>
      </c>
      <c r="R72" s="171"/>
      <c r="S72" s="171"/>
      <c r="T72" s="171"/>
      <c r="U72" s="158"/>
      <c r="V72" s="159"/>
      <c r="W72" s="159"/>
      <c r="X72" s="159"/>
      <c r="Y72" s="159"/>
      <c r="Z72" s="159"/>
      <c r="AA72" s="182"/>
      <c r="AB72" s="159"/>
      <c r="AD72" s="171"/>
      <c r="AE72" s="158"/>
      <c r="AF72" s="159"/>
      <c r="AG72" s="159"/>
      <c r="AH72" s="159"/>
      <c r="AI72" s="159"/>
      <c r="AJ72" s="159"/>
      <c r="AK72" s="192"/>
      <c r="AL72" s="171"/>
      <c r="AM72" s="171"/>
    </row>
    <row r="73" spans="1:39" ht="27" customHeight="1" x14ac:dyDescent="0.35">
      <c r="A73" s="158"/>
      <c r="B73" s="159"/>
      <c r="C73" s="159"/>
      <c r="D73" s="159"/>
      <c r="E73" s="159"/>
      <c r="F73" s="159"/>
      <c r="G73" s="171"/>
      <c r="H73" s="171"/>
      <c r="I73" s="171"/>
      <c r="J73" s="184"/>
      <c r="K73" s="158"/>
      <c r="L73" s="159"/>
      <c r="M73" s="159"/>
      <c r="N73" s="159"/>
      <c r="O73" s="159"/>
      <c r="P73" s="159"/>
      <c r="Q73" s="160"/>
      <c r="R73" s="171"/>
      <c r="S73" s="171"/>
      <c r="T73" s="171"/>
      <c r="U73" s="158"/>
      <c r="V73" s="159"/>
      <c r="W73" s="159"/>
      <c r="X73" s="159"/>
      <c r="Y73" s="159"/>
      <c r="Z73" s="159"/>
      <c r="AA73" s="182"/>
      <c r="AB73" s="159"/>
      <c r="AD73" s="171"/>
      <c r="AE73" s="158"/>
      <c r="AF73" s="159"/>
      <c r="AG73" s="159"/>
      <c r="AH73" s="159"/>
      <c r="AI73" s="159"/>
      <c r="AJ73" s="159"/>
      <c r="AK73" s="192"/>
      <c r="AL73" s="171"/>
      <c r="AM73" s="171"/>
    </row>
    <row r="74" spans="1:39" ht="27" customHeight="1" x14ac:dyDescent="0.35">
      <c r="A74" s="158"/>
      <c r="B74" s="159"/>
      <c r="C74" s="159"/>
      <c r="D74" s="159"/>
      <c r="E74" s="159"/>
      <c r="F74" s="159"/>
      <c r="G74" s="171"/>
      <c r="H74" s="171"/>
      <c r="I74" s="171"/>
      <c r="J74" s="171"/>
      <c r="K74" s="158"/>
      <c r="L74" s="159"/>
      <c r="M74" s="159"/>
      <c r="N74" s="159"/>
      <c r="O74" s="159"/>
      <c r="P74" s="159"/>
      <c r="Q74" s="160"/>
      <c r="R74" s="171"/>
      <c r="S74" s="171"/>
      <c r="T74" s="171"/>
      <c r="U74" s="158"/>
      <c r="V74" s="159"/>
      <c r="W74" s="159"/>
      <c r="X74" s="159"/>
      <c r="Y74" s="159"/>
      <c r="Z74" s="159"/>
      <c r="AA74" s="182"/>
      <c r="AB74" s="159"/>
      <c r="AD74" s="171"/>
      <c r="AE74" s="158"/>
      <c r="AF74" s="159"/>
      <c r="AG74" s="159"/>
      <c r="AH74" s="159"/>
      <c r="AI74" s="159"/>
      <c r="AJ74" s="159"/>
      <c r="AK74" s="192"/>
      <c r="AL74" s="171"/>
      <c r="AM74" s="171"/>
    </row>
    <row r="75" spans="1:39" ht="27" customHeight="1" x14ac:dyDescent="0.35">
      <c r="A75" s="158"/>
      <c r="B75" s="159"/>
      <c r="C75" s="159"/>
      <c r="D75" s="159"/>
      <c r="E75" s="159"/>
      <c r="F75" s="159"/>
      <c r="G75" s="171"/>
      <c r="H75" s="171"/>
      <c r="I75" s="171"/>
      <c r="J75" s="171"/>
      <c r="K75" s="158"/>
      <c r="L75" s="159"/>
      <c r="M75" s="159"/>
      <c r="N75" s="159"/>
      <c r="O75" s="159"/>
      <c r="P75" s="159"/>
      <c r="Q75" s="160"/>
      <c r="R75" s="171"/>
      <c r="S75" s="171"/>
      <c r="T75" s="171"/>
      <c r="U75" s="158"/>
      <c r="V75" s="159"/>
      <c r="W75" s="159"/>
      <c r="X75" s="159"/>
      <c r="Y75" s="159"/>
      <c r="Z75" s="159"/>
      <c r="AA75" s="182"/>
      <c r="AB75" s="159"/>
      <c r="AD75" s="171"/>
      <c r="AE75" s="158"/>
      <c r="AF75" s="159"/>
      <c r="AG75" s="159"/>
      <c r="AH75" s="159"/>
      <c r="AI75" s="159"/>
      <c r="AJ75" s="159"/>
      <c r="AK75" s="192"/>
      <c r="AL75" s="171"/>
      <c r="AM75" s="171"/>
    </row>
    <row r="76" spans="1:39" ht="27" customHeight="1" x14ac:dyDescent="0.35">
      <c r="A76" s="158"/>
      <c r="B76" s="159"/>
      <c r="C76" s="159"/>
      <c r="D76" s="159"/>
      <c r="E76" s="159"/>
      <c r="F76" s="159"/>
      <c r="G76" s="171"/>
      <c r="H76" s="171"/>
      <c r="I76" s="171"/>
      <c r="J76" s="171"/>
      <c r="K76" s="158"/>
      <c r="L76" s="159"/>
      <c r="M76" s="159"/>
      <c r="N76" s="159"/>
      <c r="O76" s="159"/>
      <c r="P76" s="159"/>
      <c r="Q76" s="160"/>
      <c r="R76" s="171"/>
      <c r="S76" s="171"/>
      <c r="T76" s="171"/>
      <c r="U76" s="158"/>
      <c r="V76" s="159"/>
      <c r="W76" s="159"/>
      <c r="X76" s="159"/>
      <c r="Y76" s="159"/>
      <c r="Z76" s="159"/>
      <c r="AA76" s="182"/>
      <c r="AB76" s="159"/>
      <c r="AD76" s="171"/>
      <c r="AE76" s="158"/>
      <c r="AF76" s="159"/>
      <c r="AG76" s="159"/>
      <c r="AH76" s="159"/>
      <c r="AI76" s="159"/>
      <c r="AJ76" s="159"/>
      <c r="AK76" s="192"/>
      <c r="AL76" s="171"/>
      <c r="AM76" s="171"/>
    </row>
    <row r="77" spans="1:39" ht="27" customHeight="1" x14ac:dyDescent="0.35">
      <c r="A77" s="158"/>
      <c r="B77" s="159"/>
      <c r="C77" s="159"/>
      <c r="D77" s="159"/>
      <c r="E77" s="159"/>
      <c r="F77" s="159"/>
      <c r="G77" s="171"/>
      <c r="H77" s="171"/>
      <c r="I77" s="171"/>
      <c r="J77" s="171"/>
      <c r="K77" s="158"/>
      <c r="L77" s="159"/>
      <c r="M77" s="159"/>
      <c r="N77" s="159"/>
      <c r="O77" s="159"/>
      <c r="P77" s="159"/>
      <c r="Q77" s="160"/>
      <c r="R77" s="171"/>
      <c r="S77" s="171"/>
      <c r="T77" s="171"/>
      <c r="U77" s="158"/>
      <c r="V77" s="159"/>
      <c r="W77" s="159"/>
      <c r="X77" s="159"/>
      <c r="Y77" s="159"/>
      <c r="Z77" s="159"/>
      <c r="AA77" s="182"/>
      <c r="AB77" s="159"/>
      <c r="AD77" s="171"/>
      <c r="AE77" s="158"/>
      <c r="AF77" s="159"/>
      <c r="AG77" s="159"/>
      <c r="AH77" s="159"/>
      <c r="AI77" s="159"/>
      <c r="AJ77" s="159"/>
      <c r="AK77" s="192"/>
      <c r="AL77" s="171"/>
      <c r="AM77" s="171"/>
    </row>
    <row r="78" spans="1:39" ht="27" customHeight="1" x14ac:dyDescent="0.35">
      <c r="A78" s="158"/>
      <c r="B78" s="159"/>
      <c r="C78" s="159"/>
      <c r="D78" s="159"/>
      <c r="E78" s="159"/>
      <c r="F78" s="159"/>
      <c r="G78" s="171"/>
      <c r="H78" s="171"/>
      <c r="I78" s="171"/>
      <c r="J78" s="171"/>
      <c r="K78" s="158"/>
      <c r="L78" s="159"/>
      <c r="M78" s="159"/>
      <c r="N78" s="159"/>
      <c r="O78" s="159"/>
      <c r="P78" s="159"/>
      <c r="Q78" s="160"/>
      <c r="R78" s="171"/>
      <c r="S78" s="171"/>
      <c r="T78" s="171"/>
      <c r="U78" s="158"/>
      <c r="V78" s="159"/>
      <c r="W78" s="159"/>
      <c r="X78" s="159"/>
      <c r="Y78" s="159"/>
      <c r="Z78" s="159"/>
      <c r="AA78" s="182"/>
      <c r="AB78" s="159"/>
      <c r="AD78" s="171"/>
      <c r="AE78" s="158"/>
      <c r="AF78" s="159"/>
      <c r="AG78" s="159"/>
      <c r="AH78" s="159"/>
      <c r="AI78" s="159"/>
      <c r="AJ78" s="159"/>
      <c r="AK78" s="192"/>
      <c r="AL78" s="171"/>
      <c r="AM78" s="171"/>
    </row>
    <row r="79" spans="1:39" ht="27" customHeight="1" x14ac:dyDescent="0.35">
      <c r="A79" s="158"/>
      <c r="B79" s="159"/>
      <c r="C79" s="159"/>
      <c r="D79" s="159"/>
      <c r="E79" s="159"/>
      <c r="F79" s="159"/>
      <c r="G79" s="171"/>
      <c r="H79" s="171"/>
      <c r="I79" s="171"/>
      <c r="J79" s="171"/>
      <c r="K79" s="158"/>
      <c r="L79" s="159"/>
      <c r="M79" s="159"/>
      <c r="N79" s="159"/>
      <c r="O79" s="159"/>
      <c r="P79" s="159"/>
      <c r="Q79" s="160"/>
      <c r="R79" s="171"/>
      <c r="S79" s="171"/>
      <c r="T79" s="171"/>
      <c r="U79" s="158"/>
      <c r="V79" s="159"/>
      <c r="W79" s="159"/>
      <c r="X79" s="159"/>
      <c r="Y79" s="159"/>
      <c r="Z79" s="159"/>
      <c r="AA79" s="182"/>
      <c r="AB79" s="159"/>
      <c r="AD79" s="171"/>
      <c r="AE79" s="158"/>
      <c r="AF79" s="159"/>
      <c r="AG79" s="159"/>
      <c r="AH79" s="159"/>
      <c r="AI79" s="159"/>
      <c r="AJ79" s="159"/>
      <c r="AK79" s="192"/>
      <c r="AL79" s="171"/>
      <c r="AM79" s="171"/>
    </row>
    <row r="80" spans="1:39" ht="27" customHeight="1" x14ac:dyDescent="0.35">
      <c r="A80" s="158"/>
      <c r="B80" s="159"/>
      <c r="C80" s="159"/>
      <c r="D80" s="159"/>
      <c r="E80" s="159"/>
      <c r="F80" s="159"/>
      <c r="G80" s="171"/>
      <c r="H80" s="171"/>
      <c r="I80" s="171"/>
      <c r="J80" s="171"/>
      <c r="K80" s="158"/>
      <c r="L80" s="159"/>
      <c r="M80" s="159"/>
      <c r="N80" s="159"/>
      <c r="O80" s="159"/>
      <c r="P80" s="159"/>
      <c r="Q80" s="160"/>
      <c r="R80" s="171"/>
      <c r="S80" s="171"/>
      <c r="T80" s="171"/>
      <c r="U80" s="158"/>
      <c r="V80" s="159"/>
      <c r="W80" s="159"/>
      <c r="X80" s="159"/>
      <c r="Y80" s="159"/>
      <c r="Z80" s="159"/>
      <c r="AA80" s="182"/>
      <c r="AB80" s="159"/>
      <c r="AD80" s="171"/>
      <c r="AE80" s="158"/>
      <c r="AF80" s="159"/>
      <c r="AG80" s="159"/>
      <c r="AH80" s="159"/>
      <c r="AI80" s="159"/>
      <c r="AJ80" s="159"/>
      <c r="AK80" s="192"/>
      <c r="AL80" s="171"/>
      <c r="AM80" s="171"/>
    </row>
    <row r="81" spans="1:39" ht="27" customHeight="1" x14ac:dyDescent="0.35">
      <c r="A81" s="158"/>
      <c r="B81" s="159"/>
      <c r="C81" s="159"/>
      <c r="D81" s="159"/>
      <c r="E81" s="159"/>
      <c r="F81" s="159"/>
      <c r="G81" s="171"/>
      <c r="H81" s="171"/>
      <c r="I81" s="171"/>
      <c r="J81" s="171"/>
      <c r="K81" s="158"/>
      <c r="L81" s="159"/>
      <c r="M81" s="159"/>
      <c r="N81" s="159"/>
      <c r="O81" s="159"/>
      <c r="P81" s="159"/>
      <c r="Q81" s="160"/>
      <c r="R81" s="171"/>
      <c r="S81" s="171"/>
      <c r="T81" s="171"/>
      <c r="U81" s="158"/>
      <c r="V81" s="159"/>
      <c r="W81" s="159"/>
      <c r="X81" s="159"/>
      <c r="Y81" s="159"/>
      <c r="Z81" s="159"/>
      <c r="AA81" s="182"/>
      <c r="AB81" s="159"/>
      <c r="AD81" s="171"/>
      <c r="AE81" s="158"/>
      <c r="AF81" s="159"/>
      <c r="AG81" s="159"/>
      <c r="AH81" s="159"/>
      <c r="AI81" s="159"/>
      <c r="AJ81" s="159"/>
      <c r="AK81" s="192"/>
      <c r="AL81" s="171"/>
      <c r="AM81" s="171"/>
    </row>
    <row r="82" spans="1:39" ht="27" customHeight="1" x14ac:dyDescent="0.35">
      <c r="A82" s="179"/>
      <c r="B82" s="159"/>
      <c r="C82" s="159"/>
      <c r="D82" s="159"/>
      <c r="E82" s="159"/>
      <c r="F82" s="159"/>
      <c r="G82" s="171"/>
      <c r="H82" s="171"/>
      <c r="I82" s="171"/>
      <c r="J82" s="171"/>
      <c r="K82" s="179"/>
      <c r="L82" s="159"/>
      <c r="M82" s="159"/>
      <c r="N82" s="159"/>
      <c r="O82" s="159"/>
      <c r="P82" s="159"/>
      <c r="Q82" s="171"/>
      <c r="R82" s="171"/>
      <c r="S82" s="171"/>
      <c r="T82" s="171"/>
      <c r="U82" s="179"/>
      <c r="V82" s="159"/>
      <c r="W82" s="159"/>
      <c r="X82" s="159"/>
      <c r="Y82" s="159"/>
      <c r="Z82" s="159"/>
      <c r="AA82" s="171"/>
      <c r="AB82" s="192"/>
      <c r="AD82" s="171"/>
      <c r="AE82" s="158"/>
      <c r="AF82" s="159"/>
      <c r="AG82" s="159"/>
      <c r="AH82" s="159"/>
      <c r="AI82" s="159"/>
      <c r="AJ82" s="159"/>
      <c r="AK82" s="192"/>
      <c r="AL82" s="171"/>
      <c r="AM82" s="171"/>
    </row>
    <row r="83" spans="1:39" s="108" customFormat="1" ht="42" customHeight="1" x14ac:dyDescent="0.35">
      <c r="A83" s="193"/>
      <c r="B83" s="193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  <c r="P83" s="193"/>
      <c r="Q83" s="161"/>
      <c r="R83" s="193"/>
      <c r="S83" s="193"/>
      <c r="T83" s="193"/>
      <c r="U83" s="193"/>
      <c r="V83" s="193"/>
      <c r="W83" s="193"/>
      <c r="X83" s="193"/>
      <c r="Y83" s="193"/>
      <c r="Z83" s="193"/>
      <c r="AA83" s="194"/>
      <c r="AB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</row>
    <row r="84" spans="1:39" ht="27" customHeight="1" x14ac:dyDescent="0.35">
      <c r="A84" s="158"/>
      <c r="B84" s="159"/>
      <c r="C84" s="159"/>
      <c r="D84" s="159"/>
      <c r="E84" s="159"/>
      <c r="F84" s="159"/>
      <c r="G84" s="171"/>
      <c r="H84" s="171"/>
      <c r="I84" s="171"/>
      <c r="J84" s="171"/>
      <c r="K84" s="158"/>
      <c r="L84" s="159"/>
      <c r="M84" s="159"/>
      <c r="N84" s="159"/>
      <c r="O84" s="159"/>
      <c r="P84" s="159"/>
      <c r="Q84" s="160"/>
      <c r="R84" s="171"/>
      <c r="S84" s="171"/>
      <c r="T84" s="171"/>
      <c r="U84" s="158"/>
      <c r="V84" s="159"/>
      <c r="W84" s="159"/>
      <c r="X84" s="159"/>
      <c r="Y84" s="159"/>
      <c r="Z84" s="159"/>
      <c r="AA84" s="182"/>
      <c r="AB84" s="171"/>
      <c r="AD84" s="171"/>
      <c r="AE84" s="158"/>
      <c r="AF84" s="159"/>
      <c r="AG84" s="159"/>
      <c r="AH84" s="159"/>
      <c r="AI84" s="195"/>
      <c r="AJ84" s="195"/>
      <c r="AK84" s="171"/>
      <c r="AL84" s="171"/>
      <c r="AM84" s="171"/>
    </row>
    <row r="85" spans="1:39" ht="27" customHeight="1" x14ac:dyDescent="0.35">
      <c r="A85" s="196"/>
      <c r="B85" s="197"/>
      <c r="C85" s="197"/>
      <c r="D85" s="197"/>
      <c r="E85" s="197"/>
      <c r="F85" s="197"/>
      <c r="G85" s="171"/>
      <c r="H85" s="171"/>
      <c r="I85" s="171"/>
      <c r="J85" s="171"/>
      <c r="K85" s="196"/>
      <c r="L85" s="197"/>
      <c r="M85" s="197"/>
      <c r="N85" s="197"/>
      <c r="O85" s="197"/>
      <c r="P85" s="197"/>
      <c r="Q85" s="160"/>
      <c r="R85" s="171"/>
      <c r="S85" s="171"/>
      <c r="T85" s="171"/>
      <c r="U85" s="196"/>
      <c r="V85" s="197"/>
      <c r="W85" s="197"/>
      <c r="X85" s="197"/>
      <c r="Y85" s="197"/>
      <c r="Z85" s="197"/>
      <c r="AA85" s="182"/>
      <c r="AB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</row>
    <row r="86" spans="1:39" ht="27" customHeight="1" x14ac:dyDescent="0.3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60"/>
      <c r="R86" s="171"/>
      <c r="S86" s="171"/>
      <c r="T86" s="171"/>
      <c r="U86" s="171"/>
      <c r="V86" s="171"/>
      <c r="W86" s="171"/>
      <c r="X86" s="171"/>
      <c r="Y86" s="171"/>
      <c r="Z86" s="171"/>
      <c r="AA86" s="182"/>
      <c r="AB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</row>
    <row r="87" spans="1:39" ht="27" customHeight="1" x14ac:dyDescent="0.35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60"/>
      <c r="R87" s="171"/>
      <c r="S87" s="171"/>
      <c r="T87" s="171"/>
      <c r="U87" s="171"/>
      <c r="V87" s="171"/>
      <c r="W87" s="171"/>
      <c r="X87" s="171"/>
      <c r="Y87" s="171"/>
      <c r="Z87" s="171"/>
      <c r="AA87" s="182"/>
      <c r="AB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</row>
    <row r="88" spans="1:39" ht="27" customHeight="1" x14ac:dyDescent="0.35">
      <c r="A88" s="800"/>
      <c r="B88" s="800"/>
      <c r="C88" s="800"/>
      <c r="D88" s="800"/>
      <c r="E88" s="800"/>
      <c r="F88" s="800"/>
      <c r="G88" s="171"/>
      <c r="H88" s="166"/>
      <c r="I88" s="166"/>
      <c r="J88" s="179"/>
      <c r="K88" s="800"/>
      <c r="L88" s="800"/>
      <c r="M88" s="800"/>
      <c r="N88" s="800"/>
      <c r="O88" s="800"/>
      <c r="P88" s="800"/>
      <c r="Q88" s="160"/>
      <c r="R88" s="171"/>
      <c r="S88" s="171"/>
      <c r="T88" s="171"/>
      <c r="U88" s="171"/>
      <c r="V88" s="171"/>
      <c r="W88" s="171"/>
      <c r="X88" s="171"/>
      <c r="Y88" s="171"/>
      <c r="Z88" s="171"/>
      <c r="AA88" s="182"/>
      <c r="AB88" s="171"/>
      <c r="AD88" s="171"/>
      <c r="AE88" s="171"/>
      <c r="AF88" s="171"/>
      <c r="AG88" s="171"/>
      <c r="AH88" s="171"/>
      <c r="AI88" s="171"/>
      <c r="AJ88" s="171"/>
      <c r="AK88" s="171"/>
      <c r="AL88" s="171"/>
      <c r="AM88" s="171"/>
    </row>
    <row r="89" spans="1:39" ht="27" customHeight="1" x14ac:dyDescent="0.35">
      <c r="A89" s="179"/>
      <c r="B89" s="181"/>
      <c r="C89" s="181"/>
      <c r="D89" s="179"/>
      <c r="E89" s="180"/>
      <c r="F89" s="160"/>
      <c r="G89" s="171"/>
      <c r="H89" s="171"/>
      <c r="I89" s="171"/>
      <c r="J89" s="171"/>
      <c r="K89" s="179"/>
      <c r="L89" s="181"/>
      <c r="M89" s="181"/>
      <c r="N89" s="179"/>
      <c r="O89" s="180"/>
      <c r="P89" s="160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</row>
    <row r="90" spans="1:39" ht="27" customHeight="1" x14ac:dyDescent="0.35">
      <c r="A90" s="160"/>
      <c r="B90" s="160"/>
      <c r="C90" s="160"/>
      <c r="D90" s="160"/>
      <c r="E90" s="160"/>
      <c r="F90" s="160"/>
      <c r="G90" s="171"/>
      <c r="H90" s="171"/>
      <c r="I90" s="171"/>
      <c r="J90" s="171"/>
      <c r="K90" s="801"/>
      <c r="L90" s="801"/>
      <c r="M90" s="801"/>
      <c r="N90" s="801"/>
      <c r="O90" s="801"/>
      <c r="P90" s="80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D90" s="171"/>
      <c r="AE90" s="171"/>
      <c r="AF90" s="171"/>
      <c r="AG90" s="171"/>
      <c r="AH90" s="171"/>
      <c r="AI90" s="171"/>
      <c r="AJ90" s="171"/>
      <c r="AK90" s="171"/>
      <c r="AL90" s="171"/>
      <c r="AM90" s="171"/>
    </row>
    <row r="91" spans="1:39" ht="27" customHeight="1" x14ac:dyDescent="0.35">
      <c r="A91" s="166"/>
      <c r="B91" s="166"/>
      <c r="C91" s="166"/>
      <c r="D91" s="166"/>
      <c r="E91" s="166"/>
      <c r="F91" s="166"/>
      <c r="G91" s="171"/>
      <c r="H91" s="171"/>
      <c r="I91" s="171"/>
      <c r="J91" s="171"/>
      <c r="K91" s="166"/>
      <c r="L91" s="166"/>
      <c r="M91" s="166"/>
      <c r="N91" s="166"/>
      <c r="O91" s="166"/>
      <c r="P91" s="166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1"/>
      <c r="AD91" s="171"/>
      <c r="AE91" s="171"/>
      <c r="AF91" s="171"/>
      <c r="AG91" s="171"/>
      <c r="AH91" s="171"/>
      <c r="AI91" s="171"/>
      <c r="AJ91" s="171"/>
      <c r="AK91" s="171"/>
      <c r="AL91" s="171"/>
      <c r="AM91" s="171"/>
    </row>
    <row r="92" spans="1:39" ht="27" customHeight="1" x14ac:dyDescent="0.35">
      <c r="A92" s="183"/>
      <c r="B92" s="183"/>
      <c r="C92" s="183"/>
      <c r="D92" s="183"/>
      <c r="E92" s="183"/>
      <c r="F92" s="183"/>
      <c r="G92" s="171"/>
      <c r="H92" s="171"/>
      <c r="I92" s="171"/>
      <c r="J92" s="171"/>
      <c r="K92" s="183"/>
      <c r="L92" s="185"/>
      <c r="M92" s="185"/>
      <c r="N92" s="185"/>
      <c r="O92" s="185"/>
      <c r="P92" s="185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</row>
    <row r="93" spans="1:39" ht="27" customHeight="1" x14ac:dyDescent="0.35">
      <c r="A93" s="187"/>
      <c r="B93" s="188"/>
      <c r="C93" s="188"/>
      <c r="D93" s="188"/>
      <c r="E93" s="188"/>
      <c r="F93" s="188"/>
      <c r="G93" s="171"/>
      <c r="H93" s="171"/>
      <c r="I93" s="171"/>
      <c r="J93" s="171"/>
      <c r="K93" s="187"/>
      <c r="L93" s="188"/>
      <c r="M93" s="188"/>
      <c r="N93" s="188"/>
      <c r="O93" s="188"/>
      <c r="P93" s="188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</row>
    <row r="94" spans="1:39" ht="27" customHeight="1" x14ac:dyDescent="0.35">
      <c r="A94" s="158"/>
      <c r="B94" s="159"/>
      <c r="C94" s="159"/>
      <c r="D94" s="159"/>
      <c r="E94" s="159"/>
      <c r="F94" s="159"/>
      <c r="G94" s="171"/>
      <c r="H94" s="171"/>
      <c r="I94" s="171"/>
      <c r="J94" s="171"/>
      <c r="K94" s="158"/>
      <c r="L94" s="159"/>
      <c r="M94" s="159"/>
      <c r="N94" s="159"/>
      <c r="O94" s="159"/>
      <c r="P94" s="159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</row>
    <row r="95" spans="1:39" ht="27" customHeight="1" x14ac:dyDescent="0.35">
      <c r="A95" s="158"/>
      <c r="B95" s="159"/>
      <c r="C95" s="159"/>
      <c r="D95" s="159"/>
      <c r="E95" s="159"/>
      <c r="F95" s="159"/>
      <c r="G95" s="171"/>
      <c r="H95" s="171"/>
      <c r="I95" s="171"/>
      <c r="J95" s="171"/>
      <c r="K95" s="158"/>
      <c r="L95" s="159"/>
      <c r="M95" s="159"/>
      <c r="N95" s="159"/>
      <c r="O95" s="159"/>
      <c r="P95" s="159"/>
      <c r="Q95" s="171"/>
      <c r="R95" s="171"/>
      <c r="S95" s="171"/>
      <c r="T95" s="171"/>
      <c r="U95" s="171"/>
      <c r="V95" s="171"/>
      <c r="W95" s="171"/>
      <c r="X95" s="171"/>
      <c r="Y95" s="171"/>
      <c r="Z95" s="171"/>
      <c r="AA95" s="171"/>
      <c r="AB95" s="171"/>
      <c r="AD95" s="171"/>
      <c r="AE95" s="171"/>
      <c r="AF95" s="171"/>
      <c r="AG95" s="171"/>
      <c r="AH95" s="171"/>
      <c r="AI95" s="171"/>
      <c r="AJ95" s="171"/>
      <c r="AK95" s="171"/>
      <c r="AL95" s="171"/>
      <c r="AM95" s="171"/>
    </row>
    <row r="96" spans="1:39" ht="27" customHeight="1" x14ac:dyDescent="0.35">
      <c r="A96" s="158"/>
      <c r="B96" s="159"/>
      <c r="C96" s="159"/>
      <c r="D96" s="159"/>
      <c r="E96" s="159"/>
      <c r="F96" s="159"/>
      <c r="G96" s="171"/>
      <c r="H96" s="171"/>
      <c r="I96" s="171"/>
      <c r="J96" s="171"/>
      <c r="K96" s="158"/>
      <c r="L96" s="159"/>
      <c r="M96" s="159"/>
      <c r="N96" s="159"/>
      <c r="O96" s="159"/>
      <c r="P96" s="159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</row>
    <row r="97" spans="1:39" ht="27" customHeight="1" x14ac:dyDescent="0.35">
      <c r="A97" s="158"/>
      <c r="B97" s="159"/>
      <c r="C97" s="159"/>
      <c r="D97" s="159"/>
      <c r="E97" s="159"/>
      <c r="F97" s="159"/>
      <c r="G97" s="171"/>
      <c r="H97" s="171"/>
      <c r="I97" s="171"/>
      <c r="J97" s="171"/>
      <c r="K97" s="158"/>
      <c r="L97" s="159"/>
      <c r="M97" s="159"/>
      <c r="N97" s="159"/>
      <c r="O97" s="159"/>
      <c r="P97" s="159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</row>
    <row r="98" spans="1:39" ht="27" customHeight="1" x14ac:dyDescent="0.35">
      <c r="A98" s="158"/>
      <c r="B98" s="159"/>
      <c r="C98" s="159"/>
      <c r="D98" s="159"/>
      <c r="E98" s="159"/>
      <c r="F98" s="159"/>
      <c r="G98" s="171"/>
      <c r="H98" s="171"/>
      <c r="I98" s="171"/>
      <c r="J98" s="171"/>
      <c r="K98" s="158"/>
      <c r="L98" s="159"/>
      <c r="M98" s="159"/>
      <c r="N98" s="159"/>
      <c r="O98" s="159"/>
      <c r="P98" s="159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D98" s="171"/>
      <c r="AE98" s="171"/>
      <c r="AF98" s="171"/>
      <c r="AG98" s="171"/>
      <c r="AH98" s="171"/>
      <c r="AI98" s="171"/>
      <c r="AJ98" s="171"/>
      <c r="AK98" s="171"/>
      <c r="AL98" s="171"/>
      <c r="AM98" s="171"/>
    </row>
    <row r="99" spans="1:39" ht="27" customHeight="1" x14ac:dyDescent="0.35">
      <c r="A99" s="158"/>
      <c r="B99" s="159"/>
      <c r="C99" s="159"/>
      <c r="D99" s="159"/>
      <c r="E99" s="159"/>
      <c r="F99" s="159"/>
      <c r="G99" s="171"/>
      <c r="H99" s="171"/>
      <c r="I99" s="171"/>
      <c r="J99" s="171"/>
      <c r="K99" s="158"/>
      <c r="L99" s="159"/>
      <c r="M99" s="159"/>
      <c r="N99" s="159"/>
      <c r="O99" s="159"/>
      <c r="P99" s="159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71"/>
      <c r="AD99" s="171"/>
      <c r="AE99" s="171"/>
      <c r="AF99" s="171"/>
      <c r="AG99" s="171"/>
      <c r="AH99" s="171"/>
      <c r="AI99" s="171"/>
      <c r="AJ99" s="171"/>
      <c r="AK99" s="171"/>
      <c r="AL99" s="171"/>
      <c r="AM99" s="171"/>
    </row>
    <row r="100" spans="1:39" ht="27" customHeight="1" x14ac:dyDescent="0.35">
      <c r="A100" s="158"/>
      <c r="B100" s="159"/>
      <c r="C100" s="159"/>
      <c r="D100" s="159"/>
      <c r="E100" s="159"/>
      <c r="F100" s="159"/>
      <c r="G100" s="171"/>
      <c r="H100" s="171"/>
      <c r="I100" s="171"/>
      <c r="J100" s="171"/>
      <c r="K100" s="158"/>
      <c r="L100" s="159"/>
      <c r="M100" s="159"/>
      <c r="N100" s="159"/>
      <c r="O100" s="159"/>
      <c r="P100" s="159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</row>
    <row r="101" spans="1:39" ht="27" customHeight="1" x14ac:dyDescent="0.35">
      <c r="A101" s="158"/>
      <c r="B101" s="159"/>
      <c r="C101" s="159"/>
      <c r="D101" s="159"/>
      <c r="E101" s="159"/>
      <c r="F101" s="159"/>
      <c r="G101" s="171"/>
      <c r="H101" s="171"/>
      <c r="I101" s="171"/>
      <c r="J101" s="171"/>
      <c r="K101" s="158"/>
      <c r="L101" s="159"/>
      <c r="M101" s="159"/>
      <c r="N101" s="159"/>
      <c r="O101" s="159"/>
      <c r="P101" s="159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</row>
    <row r="102" spans="1:39" ht="27" customHeight="1" x14ac:dyDescent="0.35">
      <c r="A102" s="158"/>
      <c r="B102" s="159"/>
      <c r="C102" s="159"/>
      <c r="D102" s="159"/>
      <c r="E102" s="159"/>
      <c r="F102" s="159"/>
      <c r="G102" s="171"/>
      <c r="H102" s="171"/>
      <c r="I102" s="171"/>
      <c r="J102" s="171"/>
      <c r="K102" s="158"/>
      <c r="L102" s="159"/>
      <c r="M102" s="159"/>
      <c r="N102" s="159"/>
      <c r="O102" s="159"/>
      <c r="P102" s="159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</row>
    <row r="103" spans="1:39" ht="27" customHeight="1" x14ac:dyDescent="0.35">
      <c r="A103" s="158"/>
      <c r="B103" s="159"/>
      <c r="C103" s="159"/>
      <c r="D103" s="159"/>
      <c r="E103" s="159"/>
      <c r="F103" s="159"/>
      <c r="G103" s="171"/>
      <c r="H103" s="171"/>
      <c r="I103" s="171"/>
      <c r="J103" s="171"/>
      <c r="K103" s="158"/>
      <c r="L103" s="159"/>
      <c r="M103" s="159"/>
      <c r="N103" s="159"/>
      <c r="O103" s="159"/>
      <c r="P103" s="159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  <c r="AA103" s="171"/>
      <c r="AB103" s="171"/>
      <c r="AD103" s="171"/>
      <c r="AE103" s="171"/>
      <c r="AF103" s="171"/>
      <c r="AG103" s="171"/>
      <c r="AH103" s="171"/>
      <c r="AI103" s="171"/>
      <c r="AJ103" s="171"/>
      <c r="AK103" s="171"/>
      <c r="AL103" s="171"/>
      <c r="AM103" s="171"/>
    </row>
    <row r="104" spans="1:39" ht="27" customHeight="1" x14ac:dyDescent="0.35">
      <c r="A104" s="158"/>
      <c r="B104" s="159"/>
      <c r="C104" s="159"/>
      <c r="D104" s="159"/>
      <c r="E104" s="159"/>
      <c r="F104" s="159"/>
      <c r="G104" s="171"/>
      <c r="H104" s="171"/>
      <c r="I104" s="171"/>
      <c r="J104" s="171"/>
      <c r="K104" s="158"/>
      <c r="L104" s="159"/>
      <c r="M104" s="159"/>
      <c r="N104" s="159"/>
      <c r="O104" s="159"/>
      <c r="P104" s="159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</row>
    <row r="105" spans="1:39" ht="27" customHeight="1" x14ac:dyDescent="0.35">
      <c r="A105" s="158"/>
      <c r="B105" s="159"/>
      <c r="C105" s="159"/>
      <c r="D105" s="159"/>
      <c r="E105" s="159"/>
      <c r="F105" s="159"/>
      <c r="G105" s="171"/>
      <c r="H105" s="171"/>
      <c r="I105" s="171"/>
      <c r="J105" s="171"/>
      <c r="K105" s="158"/>
      <c r="L105" s="159"/>
      <c r="M105" s="159"/>
      <c r="N105" s="159"/>
      <c r="O105" s="159"/>
      <c r="P105" s="159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</row>
    <row r="106" spans="1:39" ht="27" customHeight="1" x14ac:dyDescent="0.35">
      <c r="A106" s="179"/>
      <c r="B106" s="159"/>
      <c r="C106" s="159"/>
      <c r="D106" s="159"/>
      <c r="E106" s="159"/>
      <c r="F106" s="159"/>
      <c r="G106" s="171"/>
      <c r="H106" s="171"/>
      <c r="I106" s="171"/>
      <c r="J106" s="171"/>
      <c r="K106" s="179"/>
      <c r="L106" s="159"/>
      <c r="M106" s="159"/>
      <c r="N106" s="159"/>
      <c r="O106" s="159"/>
      <c r="P106" s="159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</row>
    <row r="107" spans="1:39" ht="27" customHeight="1" x14ac:dyDescent="0.35">
      <c r="A107" s="171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</row>
    <row r="108" spans="1:39" ht="27" customHeight="1" x14ac:dyDescent="0.35">
      <c r="A108" s="158"/>
      <c r="B108" s="159"/>
      <c r="C108" s="159"/>
      <c r="D108" s="159"/>
      <c r="E108" s="159"/>
      <c r="F108" s="159"/>
      <c r="G108" s="171"/>
      <c r="H108" s="171"/>
      <c r="I108" s="171"/>
      <c r="J108" s="171"/>
      <c r="K108" s="158"/>
      <c r="L108" s="159"/>
      <c r="M108" s="159"/>
      <c r="N108" s="159"/>
      <c r="O108" s="159"/>
      <c r="P108" s="159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1"/>
    </row>
    <row r="109" spans="1:39" ht="27" customHeight="1" x14ac:dyDescent="0.35">
      <c r="A109" s="196"/>
      <c r="B109" s="197"/>
      <c r="C109" s="197"/>
      <c r="D109" s="197"/>
      <c r="E109" s="197"/>
      <c r="F109" s="197"/>
      <c r="G109" s="171"/>
      <c r="H109" s="171"/>
      <c r="I109" s="171"/>
      <c r="J109" s="171"/>
      <c r="K109" s="196"/>
      <c r="L109" s="197"/>
      <c r="M109" s="197"/>
      <c r="N109" s="197"/>
      <c r="O109" s="197"/>
      <c r="P109" s="197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</row>
    <row r="110" spans="1:39" ht="27" customHeight="1" x14ac:dyDescent="0.35">
      <c r="A110" s="171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</row>
    <row r="111" spans="1:39" ht="27" customHeight="1" x14ac:dyDescent="0.35">
      <c r="A111" s="17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</row>
    <row r="112" spans="1:39" ht="27" customHeight="1" x14ac:dyDescent="0.35">
      <c r="A112" s="171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</row>
    <row r="113" spans="1:39" ht="27" customHeight="1" x14ac:dyDescent="0.35">
      <c r="A113" s="171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D113" s="171"/>
      <c r="AE113" s="171"/>
      <c r="AF113" s="171"/>
      <c r="AG113" s="171"/>
      <c r="AH113" s="171"/>
      <c r="AI113" s="171"/>
      <c r="AJ113" s="171"/>
      <c r="AK113" s="171"/>
      <c r="AL113" s="171"/>
      <c r="AM113" s="171"/>
    </row>
    <row r="114" spans="1:39" ht="27" customHeight="1" x14ac:dyDescent="0.35">
      <c r="A114" s="171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</row>
    <row r="115" spans="1:39" ht="27" customHeight="1" x14ac:dyDescent="0.35">
      <c r="A115" s="171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</row>
    <row r="116" spans="1:39" ht="27" customHeight="1" x14ac:dyDescent="0.35">
      <c r="A116" s="171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  <c r="AD116" s="171"/>
      <c r="AE116" s="171"/>
      <c r="AF116" s="171"/>
      <c r="AG116" s="171"/>
      <c r="AH116" s="171"/>
      <c r="AI116" s="171"/>
      <c r="AJ116" s="171"/>
      <c r="AK116" s="171"/>
      <c r="AL116" s="171"/>
      <c r="AM116" s="171"/>
    </row>
    <row r="117" spans="1:39" ht="27" customHeight="1" x14ac:dyDescent="0.35">
      <c r="A117" s="171"/>
      <c r="B117" s="171"/>
      <c r="C117" s="171"/>
      <c r="D117" s="171"/>
      <c r="E117" s="171"/>
      <c r="F117" s="171"/>
      <c r="G117" s="171"/>
      <c r="H117" s="171"/>
      <c r="I117" s="171"/>
      <c r="J117" s="171"/>
      <c r="K117" s="198"/>
      <c r="L117" s="198"/>
      <c r="M117" s="198"/>
      <c r="N117" s="198"/>
      <c r="O117" s="198"/>
      <c r="P117" s="198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D117" s="171"/>
      <c r="AE117" s="171"/>
      <c r="AF117" s="171"/>
      <c r="AG117" s="171"/>
      <c r="AH117" s="171"/>
      <c r="AI117" s="171"/>
      <c r="AJ117" s="171"/>
      <c r="AK117" s="171"/>
      <c r="AL117" s="171"/>
      <c r="AM117" s="171"/>
    </row>
    <row r="118" spans="1:39" ht="27" customHeight="1" x14ac:dyDescent="0.35">
      <c r="A118" s="171"/>
      <c r="B118" s="171"/>
      <c r="C118" s="171"/>
      <c r="D118" s="171"/>
      <c r="E118" s="171"/>
      <c r="F118" s="171"/>
      <c r="G118" s="171"/>
      <c r="H118" s="171"/>
      <c r="I118" s="171"/>
      <c r="J118" s="171"/>
      <c r="K118" s="199"/>
      <c r="L118" s="199"/>
      <c r="M118" s="199"/>
      <c r="N118" s="199"/>
      <c r="O118" s="199"/>
      <c r="P118" s="199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D118" s="171"/>
      <c r="AE118" s="171"/>
      <c r="AF118" s="171"/>
      <c r="AG118" s="171"/>
      <c r="AH118" s="171"/>
      <c r="AI118" s="171"/>
      <c r="AJ118" s="171"/>
      <c r="AK118" s="171"/>
      <c r="AL118" s="171"/>
      <c r="AM118" s="171"/>
    </row>
    <row r="119" spans="1:39" ht="27" customHeight="1" x14ac:dyDescent="0.35">
      <c r="A119" s="171"/>
      <c r="B119" s="171"/>
      <c r="C119" s="171"/>
      <c r="D119" s="171"/>
      <c r="E119" s="171"/>
      <c r="F119" s="171"/>
      <c r="G119" s="171"/>
      <c r="H119" s="171"/>
      <c r="I119" s="171"/>
      <c r="J119" s="171"/>
      <c r="K119" s="199"/>
      <c r="L119" s="199"/>
      <c r="M119" s="199"/>
      <c r="N119" s="199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D119" s="171"/>
      <c r="AE119" s="171"/>
      <c r="AF119" s="171"/>
      <c r="AG119" s="171"/>
      <c r="AH119" s="171"/>
      <c r="AI119" s="171"/>
      <c r="AJ119" s="171"/>
      <c r="AK119" s="171"/>
      <c r="AL119" s="171"/>
      <c r="AM119" s="171"/>
    </row>
    <row r="120" spans="1:39" ht="27" customHeight="1" x14ac:dyDescent="0.35">
      <c r="A120" s="171"/>
      <c r="B120" s="171"/>
      <c r="C120" s="171"/>
      <c r="D120" s="171"/>
      <c r="E120" s="171"/>
      <c r="F120" s="171"/>
      <c r="G120" s="171"/>
      <c r="H120" s="171"/>
      <c r="I120" s="171"/>
      <c r="J120" s="171"/>
      <c r="K120" s="200"/>
      <c r="L120" s="201"/>
      <c r="M120" s="201"/>
      <c r="N120" s="202"/>
      <c r="O120" s="201"/>
      <c r="P120" s="20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D120" s="171"/>
      <c r="AE120" s="171"/>
      <c r="AF120" s="171"/>
      <c r="AG120" s="171"/>
      <c r="AH120" s="171"/>
      <c r="AI120" s="171"/>
      <c r="AJ120" s="171"/>
      <c r="AK120" s="171"/>
      <c r="AL120" s="171"/>
      <c r="AM120" s="171"/>
    </row>
    <row r="121" spans="1:39" ht="27" customHeight="1" x14ac:dyDescent="0.35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200"/>
      <c r="L121" s="201"/>
      <c r="M121" s="201"/>
      <c r="N121" s="202"/>
      <c r="O121" s="201"/>
      <c r="P121" s="20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D121" s="171"/>
      <c r="AE121" s="171"/>
      <c r="AF121" s="171"/>
      <c r="AG121" s="171"/>
      <c r="AH121" s="171"/>
      <c r="AI121" s="171"/>
      <c r="AJ121" s="171"/>
      <c r="AK121" s="171"/>
      <c r="AL121" s="171"/>
      <c r="AM121" s="171"/>
    </row>
    <row r="122" spans="1:39" ht="27" customHeight="1" x14ac:dyDescent="0.35">
      <c r="A122" s="171"/>
      <c r="B122" s="171"/>
      <c r="C122" s="171"/>
      <c r="D122" s="171"/>
      <c r="E122" s="171"/>
      <c r="F122" s="171"/>
      <c r="G122" s="171"/>
      <c r="H122" s="171"/>
      <c r="I122" s="171"/>
      <c r="J122" s="171"/>
      <c r="K122" s="200"/>
      <c r="L122" s="201"/>
      <c r="M122" s="201"/>
      <c r="N122" s="202"/>
      <c r="O122" s="201"/>
      <c r="P122" s="20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D122" s="171"/>
      <c r="AE122" s="171"/>
      <c r="AF122" s="171"/>
      <c r="AG122" s="171"/>
      <c r="AH122" s="171"/>
      <c r="AI122" s="171"/>
      <c r="AJ122" s="171"/>
      <c r="AK122" s="171"/>
      <c r="AL122" s="171"/>
      <c r="AM122" s="171"/>
    </row>
    <row r="123" spans="1:39" ht="27" customHeight="1" x14ac:dyDescent="0.35">
      <c r="A123" s="171"/>
      <c r="B123" s="171"/>
      <c r="C123" s="171"/>
      <c r="D123" s="171"/>
      <c r="E123" s="171"/>
      <c r="F123" s="171"/>
      <c r="G123" s="171"/>
      <c r="H123" s="171"/>
      <c r="I123" s="171"/>
      <c r="J123" s="171"/>
      <c r="K123" s="200"/>
      <c r="L123" s="201"/>
      <c r="M123" s="201"/>
      <c r="N123" s="202"/>
      <c r="O123" s="201"/>
      <c r="P123" s="20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71"/>
      <c r="AD123" s="171"/>
      <c r="AE123" s="171"/>
      <c r="AF123" s="171"/>
      <c r="AG123" s="171"/>
      <c r="AH123" s="171"/>
      <c r="AI123" s="171"/>
      <c r="AJ123" s="171"/>
      <c r="AK123" s="171"/>
      <c r="AL123" s="171"/>
      <c r="AM123" s="171"/>
    </row>
    <row r="124" spans="1:39" ht="27" customHeight="1" x14ac:dyDescent="0.35">
      <c r="A124" s="171"/>
      <c r="B124" s="171"/>
      <c r="C124" s="171"/>
      <c r="D124" s="171"/>
      <c r="E124" s="171"/>
      <c r="F124" s="171"/>
      <c r="G124" s="171"/>
      <c r="H124" s="171"/>
      <c r="I124" s="171"/>
      <c r="J124" s="171"/>
      <c r="K124" s="200"/>
      <c r="L124" s="201"/>
      <c r="M124" s="201"/>
      <c r="N124" s="202"/>
      <c r="O124" s="201"/>
      <c r="P124" s="20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D124" s="171"/>
      <c r="AE124" s="171"/>
      <c r="AF124" s="171"/>
      <c r="AG124" s="171"/>
      <c r="AH124" s="171"/>
      <c r="AI124" s="171"/>
      <c r="AJ124" s="171"/>
      <c r="AK124" s="171"/>
      <c r="AL124" s="171"/>
      <c r="AM124" s="171"/>
    </row>
    <row r="125" spans="1:39" ht="27" customHeight="1" x14ac:dyDescent="0.35">
      <c r="A125" s="171"/>
      <c r="B125" s="171"/>
      <c r="C125" s="171"/>
      <c r="D125" s="171"/>
      <c r="E125" s="171"/>
      <c r="F125" s="171"/>
      <c r="G125" s="171"/>
      <c r="H125" s="171"/>
      <c r="I125" s="171"/>
      <c r="J125" s="171"/>
      <c r="K125" s="203"/>
      <c r="L125" s="203"/>
      <c r="M125" s="203"/>
      <c r="N125" s="203"/>
      <c r="O125" s="203"/>
      <c r="P125" s="203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D125" s="171"/>
      <c r="AE125" s="171"/>
      <c r="AF125" s="171"/>
      <c r="AG125" s="171"/>
      <c r="AH125" s="171"/>
      <c r="AI125" s="171"/>
      <c r="AJ125" s="171"/>
      <c r="AK125" s="171"/>
      <c r="AL125" s="171"/>
      <c r="AM125" s="171"/>
    </row>
    <row r="126" spans="1:39" ht="27" customHeight="1" x14ac:dyDescent="0.35">
      <c r="A126" s="171"/>
      <c r="B126" s="171"/>
      <c r="C126" s="171"/>
      <c r="D126" s="171"/>
      <c r="E126" s="171"/>
      <c r="F126" s="171"/>
      <c r="G126" s="171"/>
      <c r="H126" s="171"/>
      <c r="I126" s="171"/>
      <c r="J126" s="171"/>
      <c r="K126" s="203"/>
      <c r="L126" s="204"/>
      <c r="M126" s="204"/>
      <c r="N126" s="204"/>
      <c r="O126" s="204"/>
      <c r="P126" s="204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</row>
    <row r="127" spans="1:39" ht="27" customHeight="1" x14ac:dyDescent="0.35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203"/>
      <c r="L127" s="203"/>
      <c r="M127" s="203"/>
      <c r="N127" s="203"/>
      <c r="O127" s="203"/>
      <c r="P127" s="203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</row>
    <row r="128" spans="1:39" ht="27" customHeight="1" x14ac:dyDescent="0.35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203"/>
      <c r="L128" s="203"/>
      <c r="M128" s="203"/>
      <c r="N128" s="203"/>
      <c r="O128" s="203"/>
      <c r="P128" s="203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D128" s="171"/>
      <c r="AE128" s="171"/>
      <c r="AF128" s="171"/>
      <c r="AG128" s="171"/>
      <c r="AH128" s="171"/>
      <c r="AI128" s="171"/>
      <c r="AJ128" s="171"/>
      <c r="AK128" s="171"/>
      <c r="AL128" s="171"/>
      <c r="AM128" s="171"/>
    </row>
    <row r="129" spans="1:39" ht="27" customHeight="1" x14ac:dyDescent="0.35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203"/>
      <c r="L129" s="204"/>
      <c r="M129" s="204"/>
      <c r="N129" s="204"/>
      <c r="O129" s="204"/>
      <c r="P129" s="204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1"/>
    </row>
    <row r="130" spans="1:39" ht="27" customHeight="1" x14ac:dyDescent="0.35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205"/>
      <c r="M130" s="205"/>
      <c r="N130" s="205"/>
      <c r="O130" s="205"/>
      <c r="P130" s="205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D130" s="171"/>
      <c r="AE130" s="171"/>
      <c r="AF130" s="171"/>
      <c r="AG130" s="171"/>
      <c r="AH130" s="171"/>
      <c r="AI130" s="171"/>
      <c r="AJ130" s="171"/>
      <c r="AK130" s="171"/>
      <c r="AL130" s="171"/>
      <c r="AM130" s="171"/>
    </row>
    <row r="131" spans="1:39" ht="27" customHeight="1" x14ac:dyDescent="0.35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1"/>
      <c r="AB131" s="171"/>
      <c r="AD131" s="171"/>
      <c r="AE131" s="171"/>
      <c r="AF131" s="171"/>
      <c r="AG131" s="171"/>
      <c r="AH131" s="171"/>
      <c r="AI131" s="171"/>
      <c r="AJ131" s="171"/>
      <c r="AK131" s="171"/>
      <c r="AL131" s="171"/>
      <c r="AM131" s="171"/>
    </row>
    <row r="132" spans="1:39" ht="27" customHeight="1" x14ac:dyDescent="0.35">
      <c r="A132" s="171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  <c r="AA132" s="171"/>
      <c r="AB132" s="171"/>
      <c r="AD132" s="171"/>
      <c r="AE132" s="171"/>
      <c r="AF132" s="171"/>
      <c r="AG132" s="171"/>
      <c r="AH132" s="171"/>
      <c r="AI132" s="171"/>
      <c r="AJ132" s="171"/>
      <c r="AK132" s="171"/>
      <c r="AL132" s="171"/>
      <c r="AM132" s="171"/>
    </row>
    <row r="133" spans="1:39" ht="27" customHeight="1" x14ac:dyDescent="0.35">
      <c r="A133" s="171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  <c r="AA133" s="171"/>
      <c r="AB133" s="171"/>
      <c r="AD133" s="171"/>
      <c r="AE133" s="171"/>
      <c r="AF133" s="171"/>
      <c r="AG133" s="171"/>
      <c r="AH133" s="171"/>
      <c r="AI133" s="171"/>
      <c r="AJ133" s="171"/>
      <c r="AK133" s="171"/>
      <c r="AL133" s="171"/>
      <c r="AM133" s="171"/>
    </row>
    <row r="134" spans="1:39" ht="27" customHeight="1" x14ac:dyDescent="0.35">
      <c r="A134" s="171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  <c r="AA134" s="171"/>
      <c r="AB134" s="171"/>
      <c r="AD134" s="171"/>
      <c r="AE134" s="171"/>
      <c r="AF134" s="171"/>
      <c r="AG134" s="171"/>
      <c r="AH134" s="171"/>
      <c r="AI134" s="171"/>
      <c r="AJ134" s="171"/>
      <c r="AK134" s="171"/>
      <c r="AL134" s="171"/>
      <c r="AM134" s="171"/>
    </row>
    <row r="135" spans="1:39" ht="27" customHeight="1" x14ac:dyDescent="0.35">
      <c r="A135" s="171"/>
      <c r="B135" s="171"/>
      <c r="C135" s="171"/>
      <c r="D135" s="171"/>
      <c r="E135" s="171"/>
      <c r="F135" s="171"/>
      <c r="G135" s="171"/>
      <c r="H135" s="171"/>
      <c r="I135" s="171"/>
      <c r="J135" s="171"/>
      <c r="K135" s="203"/>
      <c r="L135" s="203"/>
      <c r="M135" s="203"/>
      <c r="N135" s="203"/>
      <c r="O135" s="203"/>
      <c r="P135" s="203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1"/>
      <c r="AB135" s="171"/>
      <c r="AD135" s="171"/>
      <c r="AE135" s="171"/>
      <c r="AF135" s="171"/>
      <c r="AG135" s="171"/>
      <c r="AH135" s="171"/>
      <c r="AI135" s="171"/>
      <c r="AJ135" s="171"/>
      <c r="AK135" s="171"/>
      <c r="AL135" s="171"/>
      <c r="AM135" s="171"/>
    </row>
    <row r="136" spans="1:39" ht="27" customHeight="1" x14ac:dyDescent="0.35">
      <c r="A136" s="171"/>
      <c r="B136" s="171"/>
      <c r="C136" s="171"/>
      <c r="D136" s="171"/>
      <c r="E136" s="171"/>
      <c r="F136" s="171"/>
      <c r="G136" s="171"/>
      <c r="H136" s="171"/>
      <c r="I136" s="171"/>
      <c r="J136" s="171"/>
      <c r="K136" s="203"/>
      <c r="L136" s="203"/>
      <c r="M136" s="203"/>
      <c r="N136" s="203"/>
      <c r="O136" s="203"/>
      <c r="P136" s="203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1"/>
      <c r="AB136" s="171"/>
      <c r="AD136" s="171"/>
      <c r="AE136" s="171"/>
      <c r="AF136" s="171"/>
      <c r="AG136" s="171"/>
      <c r="AH136" s="171"/>
      <c r="AI136" s="171"/>
      <c r="AJ136" s="171"/>
      <c r="AK136" s="171"/>
      <c r="AL136" s="171"/>
      <c r="AM136" s="171"/>
    </row>
    <row r="137" spans="1:39" ht="27" customHeight="1" x14ac:dyDescent="0.35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203"/>
      <c r="L137" s="203"/>
      <c r="M137" s="203"/>
      <c r="N137" s="203"/>
      <c r="O137" s="203"/>
      <c r="P137" s="203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  <c r="AA137" s="171"/>
      <c r="AB137" s="171"/>
      <c r="AD137" s="171"/>
      <c r="AE137" s="171"/>
      <c r="AF137" s="171"/>
      <c r="AG137" s="171"/>
      <c r="AH137" s="171"/>
      <c r="AI137" s="171"/>
      <c r="AJ137" s="171"/>
      <c r="AK137" s="171"/>
      <c r="AL137" s="171"/>
      <c r="AM137" s="171"/>
    </row>
    <row r="138" spans="1:39" ht="27" customHeight="1" x14ac:dyDescent="0.35">
      <c r="A138" s="171"/>
      <c r="B138" s="171"/>
      <c r="C138" s="171"/>
      <c r="D138" s="171"/>
      <c r="E138" s="171"/>
      <c r="F138" s="171"/>
      <c r="G138" s="171"/>
      <c r="H138" s="171"/>
      <c r="I138" s="171"/>
      <c r="J138" s="171"/>
      <c r="K138" s="203"/>
      <c r="L138" s="203"/>
      <c r="M138" s="203"/>
      <c r="N138" s="203"/>
      <c r="O138" s="203"/>
      <c r="P138" s="203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D138" s="171"/>
      <c r="AE138" s="171"/>
      <c r="AF138" s="171"/>
      <c r="AG138" s="171"/>
      <c r="AH138" s="171"/>
      <c r="AI138" s="171"/>
      <c r="AJ138" s="171"/>
      <c r="AK138" s="171"/>
      <c r="AL138" s="171"/>
      <c r="AM138" s="171"/>
    </row>
    <row r="139" spans="1:39" ht="27" customHeight="1" x14ac:dyDescent="0.35">
      <c r="A139" s="171"/>
      <c r="B139" s="171"/>
      <c r="C139" s="171"/>
      <c r="D139" s="171"/>
      <c r="E139" s="171"/>
      <c r="F139" s="171"/>
      <c r="G139" s="171"/>
      <c r="H139" s="171"/>
      <c r="I139" s="171"/>
      <c r="J139" s="171"/>
      <c r="K139" s="203"/>
      <c r="L139" s="203"/>
      <c r="M139" s="203"/>
      <c r="N139" s="203"/>
      <c r="O139" s="203"/>
      <c r="P139" s="203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1"/>
      <c r="AB139" s="171"/>
      <c r="AD139" s="171"/>
      <c r="AE139" s="171"/>
      <c r="AF139" s="171"/>
      <c r="AG139" s="171"/>
      <c r="AH139" s="171"/>
      <c r="AI139" s="171"/>
      <c r="AJ139" s="171"/>
      <c r="AK139" s="171"/>
      <c r="AL139" s="171"/>
      <c r="AM139" s="171"/>
    </row>
    <row r="140" spans="1:39" ht="27" customHeight="1" x14ac:dyDescent="0.35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203"/>
      <c r="L140" s="203"/>
      <c r="M140" s="203"/>
      <c r="N140" s="203"/>
      <c r="O140" s="203"/>
      <c r="P140" s="203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  <c r="AA140" s="171"/>
      <c r="AB140" s="171"/>
      <c r="AD140" s="171"/>
      <c r="AE140" s="171"/>
      <c r="AF140" s="171"/>
      <c r="AG140" s="171"/>
      <c r="AH140" s="171"/>
      <c r="AI140" s="171"/>
      <c r="AJ140" s="171"/>
      <c r="AK140" s="171"/>
      <c r="AL140" s="171"/>
      <c r="AM140" s="171"/>
    </row>
    <row r="141" spans="1:39" ht="27" customHeight="1" x14ac:dyDescent="0.35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203"/>
      <c r="L141" s="203"/>
      <c r="M141" s="203"/>
      <c r="N141" s="203"/>
      <c r="O141" s="203"/>
      <c r="P141" s="203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  <c r="AD141" s="171"/>
      <c r="AE141" s="171"/>
      <c r="AF141" s="171"/>
      <c r="AG141" s="171"/>
      <c r="AH141" s="171"/>
      <c r="AI141" s="171"/>
      <c r="AJ141" s="171"/>
      <c r="AK141" s="171"/>
      <c r="AL141" s="171"/>
      <c r="AM141" s="171"/>
    </row>
    <row r="142" spans="1:39" ht="27" customHeight="1" x14ac:dyDescent="0.35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203"/>
      <c r="L142" s="203"/>
      <c r="M142" s="203"/>
      <c r="N142" s="203"/>
      <c r="O142" s="203"/>
      <c r="P142" s="203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  <c r="AA142" s="171"/>
      <c r="AB142" s="171"/>
      <c r="AD142" s="171"/>
      <c r="AE142" s="171"/>
      <c r="AF142" s="171"/>
      <c r="AG142" s="171"/>
      <c r="AH142" s="171"/>
      <c r="AI142" s="171"/>
      <c r="AJ142" s="171"/>
      <c r="AK142" s="171"/>
      <c r="AL142" s="171"/>
      <c r="AM142" s="171"/>
    </row>
    <row r="143" spans="1:39" ht="27" customHeight="1" x14ac:dyDescent="0.35">
      <c r="A143" s="171"/>
      <c r="B143" s="171"/>
      <c r="C143" s="171"/>
      <c r="D143" s="171"/>
      <c r="E143" s="171"/>
      <c r="F143" s="171"/>
      <c r="G143" s="171"/>
      <c r="H143" s="171"/>
      <c r="I143" s="171"/>
      <c r="J143" s="171"/>
      <c r="K143" s="203"/>
      <c r="L143" s="203"/>
      <c r="M143" s="203"/>
      <c r="N143" s="203"/>
      <c r="O143" s="203"/>
      <c r="P143" s="203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D143" s="171"/>
      <c r="AE143" s="171"/>
      <c r="AF143" s="171"/>
      <c r="AG143" s="171"/>
      <c r="AH143" s="171"/>
      <c r="AI143" s="171"/>
      <c r="AJ143" s="171"/>
      <c r="AK143" s="171"/>
      <c r="AL143" s="171"/>
      <c r="AM143" s="171"/>
    </row>
    <row r="144" spans="1:39" ht="27" customHeight="1" x14ac:dyDescent="0.35">
      <c r="A144" s="171"/>
      <c r="B144" s="171"/>
      <c r="C144" s="171"/>
      <c r="D144" s="171"/>
      <c r="E144" s="171"/>
      <c r="F144" s="171"/>
      <c r="G144" s="171"/>
      <c r="H144" s="171"/>
      <c r="I144" s="171"/>
      <c r="J144" s="171"/>
      <c r="K144" s="198"/>
      <c r="L144" s="198"/>
      <c r="M144" s="198"/>
      <c r="N144" s="198"/>
      <c r="O144" s="198"/>
      <c r="P144" s="198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</row>
    <row r="145" spans="1:39" ht="27" customHeight="1" x14ac:dyDescent="0.35">
      <c r="A145" s="171"/>
      <c r="B145" s="171"/>
      <c r="C145" s="171"/>
      <c r="D145" s="171"/>
      <c r="E145" s="171"/>
      <c r="F145" s="171"/>
      <c r="G145" s="171"/>
      <c r="H145" s="171"/>
      <c r="I145" s="171"/>
      <c r="J145" s="171"/>
      <c r="K145" s="198"/>
      <c r="L145" s="198"/>
      <c r="M145" s="198"/>
      <c r="N145" s="198"/>
      <c r="O145" s="198"/>
      <c r="P145" s="198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  <c r="AA145" s="171"/>
      <c r="AB145" s="171"/>
      <c r="AD145" s="171"/>
      <c r="AE145" s="171"/>
      <c r="AF145" s="171"/>
      <c r="AG145" s="171"/>
      <c r="AH145" s="171"/>
      <c r="AI145" s="171"/>
      <c r="AJ145" s="171"/>
      <c r="AK145" s="171"/>
      <c r="AL145" s="171"/>
      <c r="AM145" s="171"/>
    </row>
    <row r="146" spans="1:39" ht="27" customHeight="1" x14ac:dyDescent="0.35">
      <c r="A146" s="171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205"/>
      <c r="M146" s="205"/>
      <c r="N146" s="205"/>
      <c r="O146" s="205"/>
      <c r="P146" s="205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1"/>
      <c r="AB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</row>
    <row r="147" spans="1:39" ht="27" customHeight="1" x14ac:dyDescent="0.35">
      <c r="A147" s="171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  <c r="AA147" s="171"/>
      <c r="AB147" s="171"/>
      <c r="AD147" s="171"/>
      <c r="AE147" s="171"/>
      <c r="AF147" s="171"/>
      <c r="AG147" s="171"/>
      <c r="AH147" s="171"/>
      <c r="AI147" s="171"/>
      <c r="AJ147" s="171"/>
      <c r="AK147" s="171"/>
      <c r="AL147" s="171"/>
      <c r="AM147" s="171"/>
    </row>
    <row r="148" spans="1:39" ht="27" customHeight="1" x14ac:dyDescent="0.35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  <c r="AA148" s="171"/>
      <c r="AB148" s="171"/>
      <c r="AD148" s="171"/>
      <c r="AE148" s="171"/>
      <c r="AF148" s="171"/>
      <c r="AG148" s="171"/>
      <c r="AH148" s="171"/>
      <c r="AI148" s="171"/>
      <c r="AJ148" s="171"/>
      <c r="AK148" s="171"/>
      <c r="AL148" s="171"/>
      <c r="AM148" s="171"/>
    </row>
    <row r="149" spans="1:39" ht="27" customHeight="1" x14ac:dyDescent="0.35">
      <c r="A149" s="171"/>
      <c r="B149" s="171"/>
      <c r="C149" s="171"/>
      <c r="D149" s="171"/>
      <c r="E149" s="171"/>
      <c r="F149" s="171"/>
      <c r="G149" s="171"/>
      <c r="H149" s="171"/>
      <c r="I149" s="171"/>
      <c r="J149" s="171"/>
      <c r="K149" s="198"/>
      <c r="L149" s="198"/>
      <c r="M149" s="198"/>
      <c r="N149" s="198"/>
      <c r="O149" s="198"/>
      <c r="P149" s="198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  <c r="AA149" s="171"/>
      <c r="AB149" s="171"/>
      <c r="AD149" s="171"/>
      <c r="AE149" s="171"/>
      <c r="AF149" s="171"/>
      <c r="AG149" s="171"/>
      <c r="AH149" s="171"/>
      <c r="AI149" s="171"/>
      <c r="AJ149" s="171"/>
      <c r="AK149" s="171"/>
      <c r="AL149" s="171"/>
      <c r="AM149" s="171"/>
    </row>
    <row r="150" spans="1:39" ht="27" customHeight="1" x14ac:dyDescent="0.35">
      <c r="A150" s="171"/>
      <c r="B150" s="171"/>
      <c r="C150" s="171"/>
      <c r="D150" s="171"/>
      <c r="E150" s="171"/>
      <c r="F150" s="171"/>
      <c r="G150" s="171"/>
      <c r="H150" s="171"/>
      <c r="I150" s="171"/>
      <c r="J150" s="171"/>
      <c r="K150" s="198"/>
      <c r="L150" s="198"/>
      <c r="M150" s="198"/>
      <c r="N150" s="198"/>
      <c r="O150" s="198"/>
      <c r="P150" s="198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</row>
    <row r="151" spans="1:39" ht="27" customHeight="1" x14ac:dyDescent="0.35">
      <c r="A151" s="171"/>
      <c r="B151" s="171"/>
      <c r="C151" s="171"/>
      <c r="D151" s="171"/>
      <c r="E151" s="171"/>
      <c r="F151" s="171"/>
      <c r="G151" s="171"/>
      <c r="H151" s="171"/>
      <c r="I151" s="171"/>
      <c r="J151" s="171"/>
      <c r="K151" s="198"/>
      <c r="L151" s="198"/>
      <c r="M151" s="198"/>
      <c r="N151" s="198"/>
      <c r="O151" s="198"/>
      <c r="P151" s="198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  <c r="AA151" s="171"/>
      <c r="AB151" s="171"/>
      <c r="AD151" s="171"/>
      <c r="AE151" s="171"/>
      <c r="AF151" s="171"/>
      <c r="AG151" s="171"/>
      <c r="AH151" s="171"/>
      <c r="AI151" s="171"/>
      <c r="AJ151" s="171"/>
      <c r="AK151" s="171"/>
      <c r="AL151" s="171"/>
      <c r="AM151" s="171"/>
    </row>
    <row r="152" spans="1:39" ht="27" customHeight="1" x14ac:dyDescent="0.35">
      <c r="A152" s="171"/>
      <c r="B152" s="171"/>
      <c r="C152" s="171"/>
      <c r="D152" s="171"/>
      <c r="E152" s="171"/>
      <c r="F152" s="171"/>
      <c r="G152" s="171"/>
      <c r="H152" s="171"/>
      <c r="I152" s="171"/>
      <c r="J152" s="171"/>
      <c r="K152" s="198"/>
      <c r="L152" s="198"/>
      <c r="M152" s="198"/>
      <c r="N152" s="198"/>
      <c r="O152" s="198"/>
      <c r="P152" s="198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D152" s="171"/>
      <c r="AE152" s="171"/>
      <c r="AF152" s="171"/>
      <c r="AG152" s="171"/>
      <c r="AH152" s="171"/>
      <c r="AI152" s="171"/>
      <c r="AJ152" s="171"/>
      <c r="AK152" s="171"/>
      <c r="AL152" s="171"/>
      <c r="AM152" s="171"/>
    </row>
    <row r="153" spans="1:39" ht="27" customHeight="1" x14ac:dyDescent="0.35">
      <c r="A153" s="171"/>
      <c r="B153" s="171"/>
      <c r="C153" s="171"/>
      <c r="D153" s="171"/>
      <c r="E153" s="171"/>
      <c r="F153" s="171"/>
      <c r="G153" s="171"/>
      <c r="H153" s="171"/>
      <c r="I153" s="171"/>
      <c r="J153" s="171"/>
      <c r="K153" s="198"/>
      <c r="L153" s="198"/>
      <c r="M153" s="198"/>
      <c r="N153" s="198"/>
      <c r="O153" s="198"/>
      <c r="P153" s="198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1"/>
    </row>
    <row r="154" spans="1:39" ht="27" customHeight="1" x14ac:dyDescent="0.35">
      <c r="A154" s="171"/>
      <c r="B154" s="171"/>
      <c r="C154" s="171"/>
      <c r="D154" s="171"/>
      <c r="E154" s="171"/>
      <c r="F154" s="171"/>
      <c r="G154" s="171"/>
      <c r="H154" s="171"/>
      <c r="I154" s="171"/>
      <c r="J154" s="171"/>
      <c r="K154" s="198"/>
      <c r="L154" s="198"/>
      <c r="M154" s="198"/>
      <c r="N154" s="198"/>
      <c r="O154" s="198"/>
      <c r="P154" s="198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D154" s="171"/>
      <c r="AE154" s="171"/>
      <c r="AF154" s="171"/>
      <c r="AG154" s="171"/>
      <c r="AH154" s="171"/>
      <c r="AI154" s="171"/>
      <c r="AJ154" s="171"/>
      <c r="AK154" s="171"/>
      <c r="AL154" s="171"/>
      <c r="AM154" s="171"/>
    </row>
    <row r="155" spans="1:39" ht="27" customHeight="1" x14ac:dyDescent="0.35">
      <c r="A155" s="171"/>
      <c r="B155" s="171"/>
      <c r="C155" s="171"/>
      <c r="D155" s="171"/>
      <c r="E155" s="171"/>
      <c r="F155" s="171"/>
      <c r="G155" s="171"/>
      <c r="H155" s="171"/>
      <c r="I155" s="171"/>
      <c r="J155" s="171"/>
      <c r="K155" s="198"/>
      <c r="L155" s="198"/>
      <c r="M155" s="198"/>
      <c r="N155" s="198"/>
      <c r="O155" s="198"/>
      <c r="P155" s="198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1"/>
      <c r="AB155" s="171"/>
      <c r="AD155" s="171"/>
      <c r="AE155" s="171"/>
      <c r="AF155" s="171"/>
      <c r="AG155" s="171"/>
      <c r="AH155" s="171"/>
      <c r="AI155" s="171"/>
      <c r="AJ155" s="171"/>
      <c r="AK155" s="171"/>
      <c r="AL155" s="171"/>
      <c r="AM155" s="171"/>
    </row>
    <row r="156" spans="1:39" ht="27" customHeight="1" x14ac:dyDescent="0.35">
      <c r="A156" s="171"/>
      <c r="B156" s="171"/>
      <c r="C156" s="171"/>
      <c r="D156" s="171"/>
      <c r="E156" s="171"/>
      <c r="F156" s="171"/>
      <c r="G156" s="171"/>
      <c r="H156" s="171"/>
      <c r="I156" s="171"/>
      <c r="J156" s="171"/>
      <c r="K156" s="198"/>
      <c r="L156" s="198"/>
      <c r="M156" s="198"/>
      <c r="N156" s="198"/>
      <c r="O156" s="198"/>
      <c r="P156" s="198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1"/>
      <c r="AB156" s="171"/>
      <c r="AD156" s="171"/>
      <c r="AE156" s="171"/>
      <c r="AF156" s="171"/>
      <c r="AG156" s="171"/>
      <c r="AH156" s="171"/>
      <c r="AI156" s="171"/>
      <c r="AJ156" s="171"/>
      <c r="AK156" s="171"/>
      <c r="AL156" s="171"/>
      <c r="AM156" s="171"/>
    </row>
    <row r="157" spans="1:39" ht="27" customHeight="1" x14ac:dyDescent="0.35">
      <c r="A157" s="171"/>
      <c r="B157" s="171"/>
      <c r="C157" s="171"/>
      <c r="D157" s="171"/>
      <c r="E157" s="171"/>
      <c r="F157" s="171"/>
      <c r="G157" s="171"/>
      <c r="H157" s="171"/>
      <c r="I157" s="171"/>
      <c r="J157" s="171"/>
      <c r="K157" s="198"/>
      <c r="L157" s="198"/>
      <c r="M157" s="198"/>
      <c r="N157" s="198"/>
      <c r="O157" s="198"/>
      <c r="P157" s="198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1"/>
      <c r="AB157" s="171"/>
      <c r="AD157" s="171"/>
      <c r="AE157" s="171"/>
      <c r="AF157" s="171"/>
      <c r="AG157" s="171"/>
      <c r="AH157" s="171"/>
      <c r="AI157" s="171"/>
      <c r="AJ157" s="171"/>
      <c r="AK157" s="171"/>
      <c r="AL157" s="171"/>
      <c r="AM157" s="171"/>
    </row>
    <row r="158" spans="1:39" ht="27" customHeight="1" x14ac:dyDescent="0.35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205"/>
      <c r="M158" s="205"/>
      <c r="N158" s="205"/>
      <c r="O158" s="205"/>
      <c r="P158" s="205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1"/>
      <c r="AB158" s="171"/>
      <c r="AD158" s="171"/>
      <c r="AE158" s="171"/>
      <c r="AF158" s="171"/>
      <c r="AG158" s="171"/>
      <c r="AH158" s="171"/>
      <c r="AI158" s="171"/>
      <c r="AJ158" s="171"/>
      <c r="AK158" s="171"/>
      <c r="AL158" s="171"/>
      <c r="AM158" s="171"/>
    </row>
    <row r="159" spans="1:39" ht="27" customHeight="1" x14ac:dyDescent="0.35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  <c r="AA159" s="171"/>
      <c r="AB159" s="171"/>
      <c r="AD159" s="171"/>
      <c r="AE159" s="171"/>
      <c r="AF159" s="171"/>
      <c r="AG159" s="171"/>
      <c r="AH159" s="171"/>
      <c r="AI159" s="171"/>
      <c r="AJ159" s="171"/>
      <c r="AK159" s="171"/>
      <c r="AL159" s="171"/>
      <c r="AM159" s="171"/>
    </row>
    <row r="160" spans="1:39" ht="27" customHeight="1" x14ac:dyDescent="0.35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1"/>
      <c r="AB160" s="171"/>
      <c r="AD160" s="171"/>
      <c r="AE160" s="171"/>
      <c r="AF160" s="171"/>
      <c r="AG160" s="171"/>
      <c r="AH160" s="171"/>
      <c r="AI160" s="171"/>
      <c r="AJ160" s="171"/>
      <c r="AK160" s="171"/>
      <c r="AL160" s="171"/>
      <c r="AM160" s="171"/>
    </row>
    <row r="161" spans="1:39" ht="27" customHeight="1" x14ac:dyDescent="0.35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206"/>
      <c r="L161" s="206"/>
      <c r="M161" s="206"/>
      <c r="N161" s="206"/>
      <c r="O161" s="206"/>
      <c r="P161" s="206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171"/>
      <c r="AD161" s="171"/>
      <c r="AE161" s="171"/>
      <c r="AF161" s="171"/>
      <c r="AG161" s="171"/>
      <c r="AH161" s="171"/>
      <c r="AI161" s="171"/>
      <c r="AJ161" s="171"/>
      <c r="AK161" s="171"/>
      <c r="AL161" s="171"/>
      <c r="AM161" s="171"/>
    </row>
    <row r="162" spans="1:39" ht="27" customHeight="1" x14ac:dyDescent="0.35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206"/>
      <c r="L162" s="206"/>
      <c r="M162" s="206"/>
      <c r="N162" s="206"/>
      <c r="O162" s="203"/>
      <c r="P162" s="203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  <c r="AA162" s="171"/>
      <c r="AB162" s="171"/>
      <c r="AD162" s="171"/>
      <c r="AE162" s="171"/>
      <c r="AF162" s="171"/>
      <c r="AG162" s="171"/>
      <c r="AH162" s="171"/>
      <c r="AI162" s="171"/>
      <c r="AJ162" s="171"/>
      <c r="AK162" s="171"/>
      <c r="AL162" s="171"/>
      <c r="AM162" s="171"/>
    </row>
    <row r="163" spans="1:39" ht="27" customHeight="1" x14ac:dyDescent="0.35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203"/>
      <c r="L163" s="203"/>
      <c r="M163" s="203"/>
      <c r="N163" s="203"/>
      <c r="O163" s="203"/>
      <c r="P163" s="203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  <c r="AA163" s="171"/>
      <c r="AB163" s="171"/>
      <c r="AD163" s="171"/>
      <c r="AE163" s="171"/>
      <c r="AF163" s="171"/>
      <c r="AG163" s="171"/>
      <c r="AH163" s="171"/>
      <c r="AI163" s="171"/>
      <c r="AJ163" s="171"/>
      <c r="AK163" s="171"/>
      <c r="AL163" s="171"/>
      <c r="AM163" s="171"/>
    </row>
    <row r="164" spans="1:39" ht="27" customHeight="1" x14ac:dyDescent="0.35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203"/>
      <c r="L164" s="203"/>
      <c r="M164" s="203"/>
      <c r="N164" s="203"/>
      <c r="O164" s="203"/>
      <c r="P164" s="203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  <c r="AA164" s="171"/>
      <c r="AB164" s="171"/>
      <c r="AD164" s="171"/>
      <c r="AE164" s="171"/>
      <c r="AF164" s="171"/>
      <c r="AG164" s="171"/>
      <c r="AH164" s="171"/>
      <c r="AI164" s="171"/>
      <c r="AJ164" s="171"/>
      <c r="AK164" s="171"/>
      <c r="AL164" s="171"/>
      <c r="AM164" s="171"/>
    </row>
    <row r="165" spans="1:39" ht="27" customHeight="1" x14ac:dyDescent="0.35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203"/>
      <c r="L165" s="203"/>
      <c r="M165" s="203"/>
      <c r="N165" s="203"/>
      <c r="O165" s="203"/>
      <c r="P165" s="203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  <c r="AA165" s="171"/>
      <c r="AB165" s="171"/>
      <c r="AD165" s="171"/>
      <c r="AE165" s="171"/>
      <c r="AF165" s="171"/>
      <c r="AG165" s="171"/>
      <c r="AH165" s="171"/>
      <c r="AI165" s="171"/>
      <c r="AJ165" s="171"/>
      <c r="AK165" s="171"/>
      <c r="AL165" s="171"/>
      <c r="AM165" s="171"/>
    </row>
    <row r="166" spans="1:39" ht="27" customHeight="1" x14ac:dyDescent="0.35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203"/>
      <c r="L166" s="203"/>
      <c r="M166" s="203"/>
      <c r="N166" s="203"/>
      <c r="O166" s="203"/>
      <c r="P166" s="203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  <c r="AA166" s="171"/>
      <c r="AB166" s="171"/>
      <c r="AD166" s="171"/>
      <c r="AE166" s="171"/>
      <c r="AF166" s="171"/>
      <c r="AG166" s="171"/>
      <c r="AH166" s="171"/>
      <c r="AI166" s="171"/>
      <c r="AJ166" s="171"/>
      <c r="AK166" s="171"/>
      <c r="AL166" s="171"/>
      <c r="AM166" s="171"/>
    </row>
    <row r="167" spans="1:39" ht="27" customHeight="1" x14ac:dyDescent="0.35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203"/>
      <c r="L167" s="203"/>
      <c r="M167" s="203"/>
      <c r="N167" s="203"/>
      <c r="O167" s="203"/>
      <c r="P167" s="203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  <c r="AA167" s="171"/>
      <c r="AB167" s="171"/>
      <c r="AD167" s="171"/>
      <c r="AE167" s="171"/>
      <c r="AF167" s="171"/>
      <c r="AG167" s="171"/>
      <c r="AH167" s="171"/>
      <c r="AI167" s="171"/>
      <c r="AJ167" s="171"/>
      <c r="AK167" s="171"/>
      <c r="AL167" s="171"/>
      <c r="AM167" s="171"/>
    </row>
    <row r="168" spans="1:39" ht="27" customHeight="1" x14ac:dyDescent="0.35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203"/>
      <c r="L168" s="203"/>
      <c r="M168" s="203"/>
      <c r="N168" s="203"/>
      <c r="O168" s="203"/>
      <c r="P168" s="203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  <c r="AA168" s="171"/>
      <c r="AB168" s="171"/>
      <c r="AD168" s="171"/>
      <c r="AE168" s="171"/>
      <c r="AF168" s="171"/>
      <c r="AG168" s="171"/>
      <c r="AH168" s="171"/>
      <c r="AI168" s="171"/>
      <c r="AJ168" s="171"/>
      <c r="AK168" s="171"/>
      <c r="AL168" s="171"/>
      <c r="AM168" s="171"/>
    </row>
    <row r="169" spans="1:39" ht="27" customHeight="1" x14ac:dyDescent="0.35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203"/>
      <c r="L169" s="203"/>
      <c r="M169" s="203"/>
      <c r="N169" s="203"/>
      <c r="O169" s="203"/>
      <c r="P169" s="203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  <c r="AA169" s="171"/>
      <c r="AB169" s="171"/>
      <c r="AD169" s="171"/>
      <c r="AE169" s="171"/>
      <c r="AF169" s="171"/>
      <c r="AG169" s="171"/>
      <c r="AH169" s="171"/>
      <c r="AI169" s="171"/>
      <c r="AJ169" s="171"/>
      <c r="AK169" s="171"/>
      <c r="AL169" s="171"/>
      <c r="AM169" s="171"/>
    </row>
    <row r="170" spans="1:39" ht="27" customHeight="1" x14ac:dyDescent="0.35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203"/>
      <c r="L170" s="203"/>
      <c r="M170" s="203"/>
      <c r="N170" s="203"/>
      <c r="O170" s="203"/>
      <c r="P170" s="203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  <c r="AA170" s="171"/>
      <c r="AB170" s="171"/>
      <c r="AD170" s="171"/>
      <c r="AE170" s="171"/>
      <c r="AF170" s="171"/>
      <c r="AG170" s="171"/>
      <c r="AH170" s="171"/>
      <c r="AI170" s="171"/>
      <c r="AJ170" s="171"/>
      <c r="AK170" s="171"/>
      <c r="AL170" s="171"/>
      <c r="AM170" s="171"/>
    </row>
    <row r="171" spans="1:39" ht="27" customHeight="1" x14ac:dyDescent="0.35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205"/>
      <c r="M171" s="205"/>
      <c r="N171" s="205"/>
      <c r="O171" s="205"/>
      <c r="P171" s="205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  <c r="AA171" s="171"/>
      <c r="AB171" s="171"/>
      <c r="AD171" s="171"/>
      <c r="AE171" s="171"/>
      <c r="AF171" s="171"/>
      <c r="AG171" s="171"/>
      <c r="AH171" s="171"/>
      <c r="AI171" s="171"/>
      <c r="AJ171" s="171"/>
      <c r="AK171" s="171"/>
      <c r="AL171" s="171"/>
      <c r="AM171" s="171"/>
    </row>
    <row r="172" spans="1:39" ht="27" customHeight="1" x14ac:dyDescent="0.35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D172" s="171"/>
      <c r="AE172" s="171"/>
      <c r="AF172" s="171"/>
      <c r="AG172" s="171"/>
      <c r="AH172" s="171"/>
      <c r="AI172" s="171"/>
      <c r="AJ172" s="171"/>
      <c r="AK172" s="171"/>
      <c r="AL172" s="171"/>
      <c r="AM172" s="171"/>
    </row>
    <row r="173" spans="1:39" ht="27" customHeight="1" x14ac:dyDescent="0.35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  <c r="AA173" s="171"/>
      <c r="AB173" s="171"/>
      <c r="AD173" s="171"/>
      <c r="AE173" s="171"/>
      <c r="AF173" s="171"/>
      <c r="AG173" s="171"/>
      <c r="AH173" s="171"/>
      <c r="AI173" s="171"/>
      <c r="AJ173" s="171"/>
      <c r="AK173" s="171"/>
      <c r="AL173" s="171"/>
      <c r="AM173" s="171"/>
    </row>
    <row r="174" spans="1:39" ht="27" customHeight="1" x14ac:dyDescent="0.35">
      <c r="A174" s="171"/>
      <c r="B174" s="171"/>
      <c r="C174" s="171"/>
      <c r="D174" s="171"/>
      <c r="E174" s="171"/>
      <c r="F174" s="171"/>
      <c r="G174" s="171"/>
      <c r="H174" s="171"/>
      <c r="I174" s="171"/>
      <c r="J174" s="203"/>
      <c r="K174" s="203"/>
      <c r="L174" s="203"/>
      <c r="M174" s="203"/>
      <c r="N174" s="203"/>
      <c r="O174" s="203"/>
      <c r="P174" s="203"/>
      <c r="Q174" s="203"/>
      <c r="R174" s="203"/>
      <c r="S174" s="171"/>
      <c r="T174" s="171"/>
      <c r="U174" s="171"/>
      <c r="V174" s="171"/>
      <c r="W174" s="171"/>
      <c r="X174" s="171"/>
      <c r="Y174" s="171"/>
      <c r="Z174" s="171"/>
      <c r="AA174" s="171"/>
      <c r="AB174" s="171"/>
      <c r="AD174" s="171"/>
      <c r="AE174" s="171"/>
      <c r="AF174" s="171"/>
      <c r="AG174" s="171"/>
      <c r="AH174" s="171"/>
      <c r="AI174" s="171"/>
      <c r="AJ174" s="171"/>
      <c r="AK174" s="171"/>
      <c r="AL174" s="171"/>
      <c r="AM174" s="171"/>
    </row>
    <row r="175" spans="1:39" ht="27" customHeight="1" x14ac:dyDescent="0.35">
      <c r="A175" s="171"/>
      <c r="B175" s="171"/>
      <c r="C175" s="171"/>
      <c r="D175" s="171"/>
      <c r="E175" s="171"/>
      <c r="F175" s="171"/>
      <c r="G175" s="171"/>
      <c r="H175" s="171"/>
      <c r="I175" s="171"/>
      <c r="J175" s="206"/>
      <c r="K175" s="203"/>
      <c r="L175" s="203"/>
      <c r="M175" s="203"/>
      <c r="N175" s="203"/>
      <c r="O175" s="203"/>
      <c r="P175" s="203"/>
      <c r="Q175" s="203"/>
      <c r="R175" s="203"/>
      <c r="S175" s="203"/>
      <c r="T175" s="171"/>
      <c r="U175" s="171"/>
      <c r="V175" s="171"/>
      <c r="W175" s="171"/>
      <c r="X175" s="171"/>
      <c r="Y175" s="171"/>
      <c r="Z175" s="171"/>
      <c r="AA175" s="171"/>
      <c r="AB175" s="171"/>
      <c r="AD175" s="171"/>
      <c r="AE175" s="171"/>
      <c r="AF175" s="171"/>
      <c r="AG175" s="171"/>
      <c r="AH175" s="171"/>
      <c r="AI175" s="171"/>
      <c r="AJ175" s="171"/>
      <c r="AK175" s="171"/>
      <c r="AL175" s="171"/>
      <c r="AM175" s="171"/>
    </row>
    <row r="176" spans="1:39" ht="27" customHeight="1" x14ac:dyDescent="0.35">
      <c r="A176" s="171"/>
      <c r="B176" s="171"/>
      <c r="C176" s="171"/>
      <c r="D176" s="171"/>
      <c r="E176" s="171"/>
      <c r="F176" s="171"/>
      <c r="G176" s="171"/>
      <c r="H176" s="171"/>
      <c r="I176" s="171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171"/>
      <c r="U176" s="171"/>
      <c r="V176" s="171"/>
      <c r="W176" s="171"/>
      <c r="X176" s="171"/>
      <c r="Y176" s="171"/>
      <c r="Z176" s="171"/>
      <c r="AA176" s="171"/>
      <c r="AB176" s="171"/>
      <c r="AD176" s="171"/>
      <c r="AE176" s="171"/>
      <c r="AF176" s="171"/>
      <c r="AG176" s="171"/>
      <c r="AH176" s="171"/>
      <c r="AI176" s="171"/>
      <c r="AJ176" s="171"/>
      <c r="AK176" s="171"/>
      <c r="AL176" s="171"/>
      <c r="AM176" s="171"/>
    </row>
    <row r="177" spans="1:39" ht="27" customHeight="1" x14ac:dyDescent="0.35">
      <c r="A177" s="171"/>
      <c r="B177" s="171"/>
      <c r="C177" s="171"/>
      <c r="D177" s="171"/>
      <c r="E177" s="171"/>
      <c r="F177" s="171"/>
      <c r="G177" s="171"/>
      <c r="H177" s="171"/>
      <c r="I177" s="171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171"/>
      <c r="U177" s="171"/>
      <c r="V177" s="171"/>
      <c r="W177" s="171"/>
      <c r="X177" s="171"/>
      <c r="Y177" s="171"/>
      <c r="Z177" s="171"/>
      <c r="AA177" s="171"/>
      <c r="AB177" s="171"/>
      <c r="AD177" s="171"/>
      <c r="AE177" s="171"/>
      <c r="AF177" s="171"/>
      <c r="AG177" s="171"/>
      <c r="AH177" s="171"/>
      <c r="AI177" s="171"/>
      <c r="AJ177" s="171"/>
      <c r="AK177" s="171"/>
      <c r="AL177" s="171"/>
      <c r="AM177" s="171"/>
    </row>
    <row r="178" spans="1:39" ht="27" customHeight="1" x14ac:dyDescent="0.35">
      <c r="A178" s="171"/>
      <c r="B178" s="171"/>
      <c r="C178" s="171"/>
      <c r="D178" s="171"/>
      <c r="E178" s="171"/>
      <c r="F178" s="171"/>
      <c r="G178" s="171"/>
      <c r="H178" s="171"/>
      <c r="I178" s="171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171"/>
      <c r="U178" s="171"/>
      <c r="V178" s="171"/>
      <c r="W178" s="171"/>
      <c r="X178" s="171"/>
      <c r="Y178" s="171"/>
      <c r="Z178" s="171"/>
      <c r="AA178" s="171"/>
      <c r="AB178" s="171"/>
      <c r="AD178" s="171"/>
      <c r="AE178" s="171"/>
      <c r="AF178" s="171"/>
      <c r="AG178" s="171"/>
      <c r="AH178" s="171"/>
      <c r="AI178" s="171"/>
      <c r="AJ178" s="171"/>
      <c r="AK178" s="171"/>
      <c r="AL178" s="171"/>
      <c r="AM178" s="171"/>
    </row>
    <row r="179" spans="1:39" ht="27" customHeight="1" x14ac:dyDescent="0.35">
      <c r="A179" s="171"/>
      <c r="B179" s="171"/>
      <c r="C179" s="171"/>
      <c r="D179" s="171"/>
      <c r="E179" s="171"/>
      <c r="F179" s="171"/>
      <c r="G179" s="171"/>
      <c r="H179" s="171"/>
      <c r="I179" s="171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171"/>
      <c r="U179" s="171"/>
      <c r="V179" s="171"/>
      <c r="W179" s="171"/>
      <c r="X179" s="171"/>
      <c r="Y179" s="171"/>
      <c r="Z179" s="171"/>
      <c r="AA179" s="171"/>
      <c r="AB179" s="171"/>
      <c r="AD179" s="171"/>
      <c r="AE179" s="171"/>
      <c r="AF179" s="171"/>
      <c r="AG179" s="171"/>
      <c r="AH179" s="171"/>
      <c r="AI179" s="171"/>
      <c r="AJ179" s="171"/>
      <c r="AK179" s="171"/>
      <c r="AL179" s="171"/>
      <c r="AM179" s="171"/>
    </row>
    <row r="180" spans="1:39" ht="27" customHeight="1" x14ac:dyDescent="0.35">
      <c r="A180" s="171"/>
      <c r="B180" s="171"/>
      <c r="C180" s="171"/>
      <c r="D180" s="171"/>
      <c r="E180" s="171"/>
      <c r="F180" s="171"/>
      <c r="G180" s="171"/>
      <c r="H180" s="171"/>
      <c r="I180" s="171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171"/>
      <c r="U180" s="171"/>
      <c r="V180" s="171"/>
      <c r="W180" s="171"/>
      <c r="X180" s="171"/>
      <c r="Y180" s="171"/>
      <c r="Z180" s="171"/>
      <c r="AA180" s="171"/>
      <c r="AB180" s="171"/>
      <c r="AD180" s="171"/>
      <c r="AE180" s="171"/>
      <c r="AF180" s="171"/>
      <c r="AG180" s="171"/>
      <c r="AH180" s="171"/>
      <c r="AI180" s="171"/>
      <c r="AJ180" s="171"/>
      <c r="AK180" s="171"/>
      <c r="AL180" s="171"/>
      <c r="AM180" s="171"/>
    </row>
    <row r="181" spans="1:39" ht="27" customHeight="1" x14ac:dyDescent="0.35">
      <c r="A181" s="171"/>
      <c r="B181" s="171"/>
      <c r="C181" s="171"/>
      <c r="D181" s="171"/>
      <c r="E181" s="171"/>
      <c r="F181" s="171"/>
      <c r="G181" s="171"/>
      <c r="H181" s="171"/>
      <c r="I181" s="171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171"/>
      <c r="U181" s="171"/>
      <c r="V181" s="171"/>
      <c r="W181" s="171"/>
      <c r="X181" s="171"/>
      <c r="Y181" s="171"/>
      <c r="Z181" s="171"/>
      <c r="AA181" s="171"/>
      <c r="AB181" s="171"/>
      <c r="AD181" s="171"/>
      <c r="AE181" s="171"/>
      <c r="AF181" s="171"/>
      <c r="AG181" s="171"/>
      <c r="AH181" s="171"/>
      <c r="AI181" s="171"/>
      <c r="AJ181" s="171"/>
      <c r="AK181" s="171"/>
      <c r="AL181" s="171"/>
      <c r="AM181" s="171"/>
    </row>
    <row r="182" spans="1:39" ht="27" customHeight="1" x14ac:dyDescent="0.35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203"/>
      <c r="L182" s="203"/>
      <c r="M182" s="203"/>
      <c r="N182" s="203"/>
      <c r="O182" s="203"/>
      <c r="P182" s="203"/>
      <c r="Q182" s="203"/>
      <c r="R182" s="203"/>
      <c r="S182" s="203"/>
      <c r="T182" s="171"/>
      <c r="U182" s="171"/>
      <c r="V182" s="171"/>
      <c r="W182" s="171"/>
      <c r="X182" s="171"/>
      <c r="Y182" s="171"/>
      <c r="Z182" s="171"/>
      <c r="AA182" s="171"/>
      <c r="AB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</row>
    <row r="183" spans="1:39" ht="27" customHeight="1" x14ac:dyDescent="0.35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203"/>
      <c r="L183" s="203"/>
      <c r="M183" s="203"/>
      <c r="N183" s="203"/>
      <c r="O183" s="203"/>
      <c r="P183" s="203"/>
      <c r="Q183" s="203"/>
      <c r="R183" s="203"/>
      <c r="S183" s="203"/>
      <c r="T183" s="171"/>
      <c r="U183" s="171"/>
      <c r="V183" s="171"/>
      <c r="W183" s="171"/>
      <c r="X183" s="171"/>
      <c r="Y183" s="171"/>
      <c r="Z183" s="171"/>
      <c r="AA183" s="171"/>
      <c r="AB183" s="171"/>
      <c r="AD183" s="171"/>
      <c r="AE183" s="171"/>
      <c r="AF183" s="171"/>
      <c r="AG183" s="171"/>
      <c r="AH183" s="171"/>
      <c r="AI183" s="171"/>
      <c r="AJ183" s="171"/>
      <c r="AK183" s="171"/>
      <c r="AL183" s="171"/>
      <c r="AM183" s="171"/>
    </row>
    <row r="184" spans="1:39" ht="27" customHeight="1" x14ac:dyDescent="0.35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203"/>
      <c r="L184" s="203"/>
      <c r="M184" s="203"/>
      <c r="N184" s="203"/>
      <c r="O184" s="203"/>
      <c r="P184" s="203"/>
      <c r="Q184" s="203"/>
      <c r="R184" s="203"/>
      <c r="S184" s="203"/>
      <c r="T184" s="171"/>
      <c r="U184" s="171"/>
      <c r="V184" s="171"/>
      <c r="W184" s="171"/>
      <c r="X184" s="171"/>
      <c r="Y184" s="171"/>
      <c r="Z184" s="171"/>
      <c r="AA184" s="171"/>
      <c r="AB184" s="171"/>
      <c r="AD184" s="171"/>
      <c r="AE184" s="171"/>
      <c r="AF184" s="171"/>
      <c r="AG184" s="171"/>
      <c r="AH184" s="171"/>
      <c r="AI184" s="171"/>
      <c r="AJ184" s="171"/>
      <c r="AK184" s="171"/>
      <c r="AL184" s="171"/>
      <c r="AM184" s="171"/>
    </row>
    <row r="185" spans="1:39" ht="27" customHeight="1" x14ac:dyDescent="0.35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203"/>
      <c r="L185" s="203"/>
      <c r="M185" s="203"/>
      <c r="N185" s="203"/>
      <c r="O185" s="203"/>
      <c r="P185" s="203"/>
      <c r="Q185" s="203"/>
      <c r="R185" s="203"/>
      <c r="S185" s="203"/>
      <c r="T185" s="171"/>
      <c r="U185" s="171"/>
      <c r="V185" s="171"/>
      <c r="W185" s="171"/>
      <c r="X185" s="171"/>
      <c r="Y185" s="171"/>
      <c r="Z185" s="171"/>
      <c r="AA185" s="171"/>
      <c r="AB185" s="171"/>
      <c r="AD185" s="171"/>
      <c r="AE185" s="171"/>
      <c r="AF185" s="171"/>
      <c r="AG185" s="171"/>
      <c r="AH185" s="171"/>
      <c r="AI185" s="171"/>
      <c r="AJ185" s="171"/>
      <c r="AK185" s="171"/>
      <c r="AL185" s="171"/>
      <c r="AM185" s="171"/>
    </row>
    <row r="186" spans="1:39" ht="27" customHeight="1" x14ac:dyDescent="0.35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205"/>
      <c r="N186" s="205"/>
      <c r="O186" s="205"/>
      <c r="P186" s="205"/>
      <c r="Q186" s="205"/>
      <c r="R186" s="205"/>
      <c r="S186" s="205"/>
      <c r="T186" s="171"/>
      <c r="U186" s="171"/>
      <c r="V186" s="171"/>
      <c r="W186" s="171"/>
      <c r="X186" s="171"/>
      <c r="Y186" s="171"/>
      <c r="Z186" s="171"/>
      <c r="AA186" s="171"/>
      <c r="AB186" s="171"/>
      <c r="AD186" s="171"/>
      <c r="AE186" s="171"/>
      <c r="AF186" s="171"/>
      <c r="AG186" s="171"/>
      <c r="AH186" s="171"/>
      <c r="AI186" s="171"/>
      <c r="AJ186" s="171"/>
      <c r="AK186" s="171"/>
      <c r="AL186" s="171"/>
      <c r="AM186" s="171"/>
    </row>
    <row r="187" spans="1:39" ht="27" customHeight="1" x14ac:dyDescent="0.35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206"/>
      <c r="L187" s="206"/>
      <c r="M187" s="206"/>
      <c r="N187" s="206"/>
      <c r="O187" s="206"/>
      <c r="P187" s="206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  <c r="AA187" s="171"/>
      <c r="AB187" s="171"/>
      <c r="AD187" s="171"/>
      <c r="AE187" s="171"/>
      <c r="AF187" s="171"/>
      <c r="AG187" s="171"/>
      <c r="AH187" s="171"/>
      <c r="AI187" s="171"/>
      <c r="AJ187" s="171"/>
      <c r="AK187" s="171"/>
      <c r="AL187" s="171"/>
      <c r="AM187" s="171"/>
    </row>
    <row r="188" spans="1:39" ht="27" customHeight="1" x14ac:dyDescent="0.35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206"/>
      <c r="L188" s="206"/>
      <c r="M188" s="206"/>
      <c r="N188" s="206"/>
      <c r="O188" s="203"/>
      <c r="P188" s="203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  <c r="AA188" s="171"/>
      <c r="AB188" s="171"/>
      <c r="AD188" s="171"/>
      <c r="AE188" s="171"/>
      <c r="AF188" s="171"/>
      <c r="AG188" s="171"/>
      <c r="AH188" s="171"/>
      <c r="AI188" s="171"/>
      <c r="AJ188" s="171"/>
      <c r="AK188" s="171"/>
      <c r="AL188" s="171"/>
      <c r="AM188" s="171"/>
    </row>
    <row r="189" spans="1:39" ht="27" customHeight="1" x14ac:dyDescent="0.35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203"/>
      <c r="L189" s="203"/>
      <c r="M189" s="203"/>
      <c r="N189" s="203"/>
      <c r="O189" s="203"/>
      <c r="P189" s="203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  <c r="AA189" s="171"/>
      <c r="AB189" s="171"/>
      <c r="AD189" s="171"/>
      <c r="AE189" s="171"/>
      <c r="AF189" s="171"/>
      <c r="AG189" s="171"/>
      <c r="AH189" s="171"/>
      <c r="AI189" s="171"/>
      <c r="AJ189" s="171"/>
      <c r="AK189" s="171"/>
      <c r="AL189" s="171"/>
      <c r="AM189" s="171"/>
    </row>
    <row r="190" spans="1:39" ht="27" customHeight="1" x14ac:dyDescent="0.35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203"/>
      <c r="L190" s="203"/>
      <c r="M190" s="203"/>
      <c r="N190" s="203"/>
      <c r="O190" s="203"/>
      <c r="P190" s="203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1"/>
      <c r="AB190" s="171"/>
      <c r="AD190" s="171"/>
      <c r="AE190" s="171"/>
      <c r="AF190" s="171"/>
      <c r="AG190" s="171"/>
      <c r="AH190" s="171"/>
      <c r="AI190" s="171"/>
      <c r="AJ190" s="171"/>
      <c r="AK190" s="171"/>
      <c r="AL190" s="171"/>
      <c r="AM190" s="171"/>
    </row>
    <row r="191" spans="1:39" ht="27" customHeight="1" x14ac:dyDescent="0.35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203"/>
      <c r="L191" s="203"/>
      <c r="M191" s="203"/>
      <c r="N191" s="203"/>
      <c r="O191" s="203"/>
      <c r="P191" s="203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  <c r="AA191" s="171"/>
      <c r="AB191" s="171"/>
      <c r="AD191" s="171"/>
      <c r="AE191" s="171"/>
      <c r="AF191" s="171"/>
      <c r="AG191" s="171"/>
      <c r="AH191" s="171"/>
      <c r="AI191" s="171"/>
      <c r="AJ191" s="171"/>
      <c r="AK191" s="171"/>
      <c r="AL191" s="171"/>
      <c r="AM191" s="171"/>
    </row>
    <row r="192" spans="1:39" ht="27" customHeight="1" x14ac:dyDescent="0.35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203"/>
      <c r="L192" s="203"/>
      <c r="M192" s="203"/>
      <c r="N192" s="203"/>
      <c r="O192" s="203"/>
      <c r="P192" s="203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  <c r="AB192" s="171"/>
      <c r="AD192" s="171"/>
      <c r="AE192" s="171"/>
      <c r="AF192" s="171"/>
      <c r="AG192" s="171"/>
      <c r="AH192" s="171"/>
      <c r="AI192" s="171"/>
      <c r="AJ192" s="171"/>
      <c r="AK192" s="171"/>
      <c r="AL192" s="171"/>
      <c r="AM192" s="171"/>
    </row>
    <row r="193" spans="1:39" ht="27" customHeight="1" x14ac:dyDescent="0.35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203"/>
      <c r="L193" s="203"/>
      <c r="M193" s="203"/>
      <c r="N193" s="203"/>
      <c r="O193" s="203"/>
      <c r="P193" s="203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  <c r="AB193" s="171"/>
      <c r="AD193" s="171"/>
      <c r="AE193" s="171"/>
      <c r="AF193" s="171"/>
      <c r="AG193" s="171"/>
      <c r="AH193" s="171"/>
      <c r="AI193" s="171"/>
      <c r="AJ193" s="171"/>
      <c r="AK193" s="171"/>
      <c r="AL193" s="171"/>
      <c r="AM193" s="171"/>
    </row>
    <row r="194" spans="1:39" ht="27" customHeight="1" x14ac:dyDescent="0.35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203"/>
      <c r="L194" s="203"/>
      <c r="M194" s="203"/>
      <c r="N194" s="203"/>
      <c r="O194" s="203"/>
      <c r="P194" s="203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  <c r="AA194" s="171"/>
      <c r="AB194" s="171"/>
      <c r="AD194" s="171"/>
      <c r="AE194" s="171"/>
      <c r="AF194" s="171"/>
      <c r="AG194" s="171"/>
      <c r="AH194" s="171"/>
      <c r="AI194" s="171"/>
      <c r="AJ194" s="171"/>
      <c r="AK194" s="171"/>
      <c r="AL194" s="171"/>
      <c r="AM194" s="171"/>
    </row>
    <row r="195" spans="1:39" ht="27" customHeight="1" x14ac:dyDescent="0.35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203"/>
      <c r="L195" s="203"/>
      <c r="M195" s="203"/>
      <c r="N195" s="203"/>
      <c r="O195" s="203"/>
      <c r="P195" s="203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  <c r="AA195" s="171"/>
      <c r="AB195" s="171"/>
      <c r="AD195" s="171"/>
      <c r="AE195" s="171"/>
      <c r="AF195" s="171"/>
      <c r="AG195" s="171"/>
      <c r="AH195" s="171"/>
      <c r="AI195" s="171"/>
      <c r="AJ195" s="171"/>
      <c r="AK195" s="171"/>
      <c r="AL195" s="171"/>
      <c r="AM195" s="171"/>
    </row>
    <row r="196" spans="1:39" ht="27" customHeight="1" x14ac:dyDescent="0.35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203"/>
      <c r="L196" s="203"/>
      <c r="M196" s="203"/>
      <c r="N196" s="203"/>
      <c r="O196" s="203"/>
      <c r="P196" s="203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  <c r="AA196" s="171"/>
      <c r="AB196" s="171"/>
      <c r="AD196" s="171"/>
      <c r="AE196" s="171"/>
      <c r="AF196" s="171"/>
      <c r="AG196" s="171"/>
      <c r="AH196" s="171"/>
      <c r="AI196" s="171"/>
      <c r="AJ196" s="171"/>
      <c r="AK196" s="171"/>
      <c r="AL196" s="171"/>
      <c r="AM196" s="171"/>
    </row>
    <row r="197" spans="1:39" ht="27" customHeight="1" x14ac:dyDescent="0.35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1"/>
      <c r="AB197" s="171"/>
      <c r="AD197" s="171"/>
      <c r="AE197" s="171"/>
      <c r="AF197" s="171"/>
      <c r="AG197" s="171"/>
      <c r="AH197" s="171"/>
      <c r="AI197" s="171"/>
      <c r="AJ197" s="171"/>
      <c r="AK197" s="171"/>
      <c r="AL197" s="171"/>
      <c r="AM197" s="171"/>
    </row>
    <row r="198" spans="1:39" ht="27" customHeight="1" x14ac:dyDescent="0.35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205"/>
      <c r="M198" s="205"/>
      <c r="N198" s="205"/>
      <c r="O198" s="205"/>
      <c r="P198" s="205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D198" s="171"/>
      <c r="AE198" s="171"/>
      <c r="AF198" s="171"/>
      <c r="AG198" s="171"/>
      <c r="AH198" s="171"/>
      <c r="AI198" s="171"/>
      <c r="AJ198" s="171"/>
      <c r="AK198" s="171"/>
      <c r="AL198" s="171"/>
      <c r="AM198" s="171"/>
    </row>
    <row r="199" spans="1:39" ht="27" customHeight="1" x14ac:dyDescent="0.35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205"/>
      <c r="M199" s="205"/>
      <c r="N199" s="205"/>
      <c r="O199" s="205"/>
      <c r="P199" s="205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71"/>
      <c r="AB199" s="171"/>
      <c r="AD199" s="171"/>
      <c r="AE199" s="171"/>
      <c r="AF199" s="171"/>
      <c r="AG199" s="171"/>
      <c r="AH199" s="171"/>
      <c r="AI199" s="171"/>
      <c r="AJ199" s="171"/>
      <c r="AK199" s="171"/>
      <c r="AL199" s="171"/>
      <c r="AM199" s="171"/>
    </row>
    <row r="200" spans="1:39" ht="27" customHeight="1" x14ac:dyDescent="0.35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206"/>
      <c r="L200" s="206"/>
      <c r="M200" s="206"/>
      <c r="N200" s="206"/>
      <c r="O200" s="203"/>
      <c r="P200" s="203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  <c r="AA200" s="171"/>
      <c r="AB200" s="171"/>
      <c r="AD200" s="171"/>
      <c r="AE200" s="171"/>
      <c r="AF200" s="171"/>
      <c r="AG200" s="171"/>
      <c r="AH200" s="171"/>
      <c r="AI200" s="171"/>
      <c r="AJ200" s="171"/>
      <c r="AK200" s="171"/>
      <c r="AL200" s="171"/>
      <c r="AM200" s="171"/>
    </row>
    <row r="201" spans="1:39" ht="27" customHeight="1" x14ac:dyDescent="0.35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203"/>
      <c r="L201" s="203"/>
      <c r="M201" s="203"/>
      <c r="N201" s="203"/>
      <c r="O201" s="203"/>
      <c r="P201" s="203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  <c r="AA201" s="171"/>
      <c r="AB201" s="171"/>
      <c r="AD201" s="171"/>
      <c r="AE201" s="171"/>
      <c r="AF201" s="171"/>
      <c r="AG201" s="171"/>
      <c r="AH201" s="171"/>
      <c r="AI201" s="171"/>
      <c r="AJ201" s="171"/>
      <c r="AK201" s="171"/>
      <c r="AL201" s="171"/>
      <c r="AM201" s="171"/>
    </row>
    <row r="202" spans="1:39" ht="27" customHeight="1" x14ac:dyDescent="0.35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203"/>
      <c r="L202" s="203"/>
      <c r="M202" s="203"/>
      <c r="N202" s="203"/>
      <c r="O202" s="203"/>
      <c r="P202" s="203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  <c r="AA202" s="171"/>
      <c r="AB202" s="171"/>
      <c r="AD202" s="171"/>
      <c r="AE202" s="171"/>
      <c r="AF202" s="171"/>
      <c r="AG202" s="171"/>
      <c r="AH202" s="171"/>
      <c r="AI202" s="171"/>
      <c r="AJ202" s="171"/>
      <c r="AK202" s="171"/>
      <c r="AL202" s="171"/>
      <c r="AM202" s="171"/>
    </row>
    <row r="203" spans="1:39" ht="27" customHeight="1" x14ac:dyDescent="0.35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203"/>
      <c r="L203" s="203"/>
      <c r="M203" s="203"/>
      <c r="N203" s="203"/>
      <c r="O203" s="203"/>
      <c r="P203" s="203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  <c r="AA203" s="171"/>
      <c r="AB203" s="171"/>
      <c r="AD203" s="171"/>
      <c r="AE203" s="171"/>
      <c r="AF203" s="171"/>
      <c r="AG203" s="171"/>
      <c r="AH203" s="171"/>
      <c r="AI203" s="171"/>
      <c r="AJ203" s="171"/>
      <c r="AK203" s="171"/>
      <c r="AL203" s="171"/>
      <c r="AM203" s="171"/>
    </row>
    <row r="204" spans="1:39" ht="27" customHeight="1" x14ac:dyDescent="0.35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203"/>
      <c r="L204" s="203"/>
      <c r="M204" s="203"/>
      <c r="N204" s="203"/>
      <c r="O204" s="203"/>
      <c r="P204" s="203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  <c r="AB204" s="171"/>
      <c r="AD204" s="171"/>
      <c r="AE204" s="171"/>
      <c r="AF204" s="171"/>
      <c r="AG204" s="171"/>
      <c r="AH204" s="171"/>
      <c r="AI204" s="171"/>
      <c r="AJ204" s="171"/>
      <c r="AK204" s="171"/>
      <c r="AL204" s="171"/>
      <c r="AM204" s="171"/>
    </row>
    <row r="205" spans="1:39" ht="27" customHeight="1" x14ac:dyDescent="0.35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203"/>
      <c r="L205" s="203"/>
      <c r="M205" s="203"/>
      <c r="N205" s="203"/>
      <c r="O205" s="203"/>
      <c r="P205" s="203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  <c r="AB205" s="171"/>
      <c r="AD205" s="171"/>
      <c r="AE205" s="171"/>
      <c r="AF205" s="171"/>
      <c r="AG205" s="171"/>
      <c r="AH205" s="171"/>
      <c r="AI205" s="171"/>
      <c r="AJ205" s="171"/>
      <c r="AK205" s="171"/>
      <c r="AL205" s="171"/>
      <c r="AM205" s="171"/>
    </row>
    <row r="206" spans="1:39" ht="27" customHeight="1" x14ac:dyDescent="0.35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203"/>
      <c r="L206" s="203"/>
      <c r="M206" s="203"/>
      <c r="N206" s="203"/>
      <c r="O206" s="203"/>
      <c r="P206" s="203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  <c r="AA206" s="171"/>
      <c r="AB206" s="171"/>
      <c r="AD206" s="171"/>
      <c r="AE206" s="171"/>
      <c r="AF206" s="171"/>
      <c r="AG206" s="171"/>
      <c r="AH206" s="171"/>
      <c r="AI206" s="171"/>
      <c r="AJ206" s="171"/>
      <c r="AK206" s="171"/>
      <c r="AL206" s="171"/>
      <c r="AM206" s="171"/>
    </row>
    <row r="207" spans="1:39" ht="27" customHeight="1" x14ac:dyDescent="0.35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203"/>
      <c r="L207" s="203"/>
      <c r="M207" s="203"/>
      <c r="N207" s="203"/>
      <c r="O207" s="203"/>
      <c r="P207" s="203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1"/>
      <c r="AB207" s="171"/>
      <c r="AD207" s="171"/>
      <c r="AE207" s="171"/>
      <c r="AF207" s="171"/>
      <c r="AG207" s="171"/>
      <c r="AH207" s="171"/>
      <c r="AI207" s="171"/>
      <c r="AJ207" s="171"/>
      <c r="AK207" s="171"/>
      <c r="AL207" s="171"/>
      <c r="AM207" s="171"/>
    </row>
    <row r="208" spans="1:39" ht="27" customHeight="1" x14ac:dyDescent="0.35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203"/>
      <c r="L208" s="203"/>
      <c r="M208" s="203"/>
      <c r="N208" s="203"/>
      <c r="O208" s="203"/>
      <c r="P208" s="203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  <c r="AA208" s="171"/>
      <c r="AB208" s="171"/>
      <c r="AD208" s="171"/>
      <c r="AE208" s="171"/>
      <c r="AF208" s="171"/>
      <c r="AG208" s="171"/>
      <c r="AH208" s="171"/>
      <c r="AI208" s="171"/>
      <c r="AJ208" s="171"/>
      <c r="AK208" s="171"/>
      <c r="AL208" s="171"/>
      <c r="AM208" s="171"/>
    </row>
    <row r="209" spans="1:39" ht="27" customHeight="1" x14ac:dyDescent="0.35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  <c r="AA209" s="171"/>
      <c r="AB209" s="171"/>
      <c r="AD209" s="171"/>
      <c r="AE209" s="171"/>
      <c r="AF209" s="171"/>
      <c r="AG209" s="171"/>
      <c r="AH209" s="171"/>
      <c r="AI209" s="171"/>
      <c r="AJ209" s="171"/>
      <c r="AK209" s="171"/>
      <c r="AL209" s="171"/>
      <c r="AM209" s="171"/>
    </row>
    <row r="210" spans="1:39" ht="27" customHeight="1" x14ac:dyDescent="0.35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205"/>
      <c r="M210" s="205"/>
      <c r="N210" s="205"/>
      <c r="O210" s="205"/>
      <c r="P210" s="205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  <c r="AA210" s="171"/>
      <c r="AB210" s="171"/>
      <c r="AD210" s="171"/>
      <c r="AE210" s="171"/>
      <c r="AF210" s="171"/>
      <c r="AG210" s="171"/>
      <c r="AH210" s="171"/>
      <c r="AI210" s="171"/>
      <c r="AJ210" s="171"/>
      <c r="AK210" s="171"/>
      <c r="AL210" s="171"/>
      <c r="AM210" s="171"/>
    </row>
    <row r="211" spans="1:39" ht="27" customHeight="1" x14ac:dyDescent="0.35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205"/>
      <c r="M211" s="205"/>
      <c r="N211" s="205"/>
      <c r="O211" s="205"/>
      <c r="P211" s="205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  <c r="AA211" s="171"/>
      <c r="AB211" s="171"/>
      <c r="AD211" s="171"/>
      <c r="AE211" s="171"/>
      <c r="AF211" s="171"/>
      <c r="AG211" s="171"/>
      <c r="AH211" s="171"/>
      <c r="AI211" s="171"/>
      <c r="AJ211" s="171"/>
      <c r="AK211" s="171"/>
      <c r="AL211" s="171"/>
      <c r="AM211" s="171"/>
    </row>
    <row r="212" spans="1:39" ht="27" customHeight="1" x14ac:dyDescent="0.35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207"/>
      <c r="L212" s="207"/>
      <c r="M212" s="207"/>
      <c r="N212" s="207"/>
      <c r="O212" s="207"/>
      <c r="P212" s="207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  <c r="AA212" s="171"/>
      <c r="AB212" s="171"/>
      <c r="AD212" s="171"/>
      <c r="AE212" s="171"/>
      <c r="AF212" s="171"/>
      <c r="AG212" s="171"/>
      <c r="AH212" s="171"/>
      <c r="AI212" s="171"/>
      <c r="AJ212" s="171"/>
      <c r="AK212" s="171"/>
      <c r="AL212" s="171"/>
      <c r="AM212" s="171"/>
    </row>
    <row r="213" spans="1:39" ht="27" customHeight="1" x14ac:dyDescent="0.35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207"/>
      <c r="L213" s="207"/>
      <c r="M213" s="207"/>
      <c r="N213" s="207"/>
      <c r="O213" s="208"/>
      <c r="P213" s="198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  <c r="AA213" s="171"/>
      <c r="AB213" s="171"/>
      <c r="AD213" s="171"/>
      <c r="AE213" s="171"/>
      <c r="AF213" s="171"/>
      <c r="AG213" s="171"/>
      <c r="AH213" s="171"/>
      <c r="AI213" s="171"/>
      <c r="AJ213" s="171"/>
      <c r="AK213" s="171"/>
      <c r="AL213" s="171"/>
      <c r="AM213" s="171"/>
    </row>
    <row r="214" spans="1:39" ht="27" customHeight="1" x14ac:dyDescent="0.35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98"/>
      <c r="L214" s="198"/>
      <c r="M214" s="198"/>
      <c r="N214" s="198"/>
      <c r="O214" s="198"/>
      <c r="P214" s="198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  <c r="AA214" s="171"/>
      <c r="AB214" s="171"/>
      <c r="AD214" s="171"/>
      <c r="AE214" s="171"/>
      <c r="AF214" s="171"/>
      <c r="AG214" s="171"/>
      <c r="AH214" s="171"/>
      <c r="AI214" s="171"/>
      <c r="AJ214" s="171"/>
      <c r="AK214" s="171"/>
      <c r="AL214" s="171"/>
      <c r="AM214" s="171"/>
    </row>
    <row r="215" spans="1:39" ht="27" customHeight="1" x14ac:dyDescent="0.35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98"/>
      <c r="L215" s="198"/>
      <c r="M215" s="198"/>
      <c r="N215" s="198"/>
      <c r="O215" s="198"/>
      <c r="P215" s="198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  <c r="AA215" s="171"/>
      <c r="AB215" s="171"/>
      <c r="AD215" s="171"/>
      <c r="AE215" s="171"/>
      <c r="AF215" s="171"/>
      <c r="AG215" s="171"/>
      <c r="AH215" s="171"/>
      <c r="AI215" s="171"/>
      <c r="AJ215" s="171"/>
      <c r="AK215" s="171"/>
      <c r="AL215" s="171"/>
      <c r="AM215" s="171"/>
    </row>
    <row r="216" spans="1:39" ht="27" customHeight="1" x14ac:dyDescent="0.35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98"/>
      <c r="L216" s="198"/>
      <c r="M216" s="198"/>
      <c r="N216" s="198"/>
      <c r="O216" s="198"/>
      <c r="P216" s="198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  <c r="AA216" s="171"/>
      <c r="AB216" s="171"/>
      <c r="AD216" s="171"/>
      <c r="AE216" s="171"/>
      <c r="AF216" s="171"/>
      <c r="AG216" s="171"/>
      <c r="AH216" s="171"/>
      <c r="AI216" s="171"/>
      <c r="AJ216" s="171"/>
      <c r="AK216" s="171"/>
      <c r="AL216" s="171"/>
      <c r="AM216" s="171"/>
    </row>
    <row r="217" spans="1:39" ht="27" customHeight="1" x14ac:dyDescent="0.35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98"/>
      <c r="L217" s="198"/>
      <c r="M217" s="198"/>
      <c r="N217" s="198"/>
      <c r="O217" s="198"/>
      <c r="P217" s="198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  <c r="AA217" s="171"/>
      <c r="AB217" s="171"/>
      <c r="AD217" s="171"/>
      <c r="AE217" s="171"/>
      <c r="AF217" s="171"/>
      <c r="AG217" s="171"/>
      <c r="AH217" s="171"/>
      <c r="AI217" s="171"/>
      <c r="AJ217" s="171"/>
      <c r="AK217" s="171"/>
      <c r="AL217" s="171"/>
      <c r="AM217" s="171"/>
    </row>
    <row r="218" spans="1:39" ht="27" customHeight="1" x14ac:dyDescent="0.35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98"/>
      <c r="L218" s="198"/>
      <c r="M218" s="198"/>
      <c r="N218" s="198"/>
      <c r="O218" s="198"/>
      <c r="P218" s="198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  <c r="AA218" s="171"/>
      <c r="AB218" s="171"/>
      <c r="AD218" s="171"/>
      <c r="AE218" s="171"/>
      <c r="AF218" s="171"/>
      <c r="AG218" s="171"/>
      <c r="AH218" s="171"/>
      <c r="AI218" s="171"/>
      <c r="AJ218" s="171"/>
      <c r="AK218" s="171"/>
      <c r="AL218" s="171"/>
      <c r="AM218" s="171"/>
    </row>
    <row r="219" spans="1:39" ht="27" customHeight="1" x14ac:dyDescent="0.35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98"/>
      <c r="L219" s="198"/>
      <c r="M219" s="198"/>
      <c r="N219" s="198"/>
      <c r="O219" s="198"/>
      <c r="P219" s="198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  <c r="AA219" s="171"/>
      <c r="AB219" s="171"/>
      <c r="AD219" s="171"/>
      <c r="AE219" s="171"/>
      <c r="AF219" s="171"/>
      <c r="AG219" s="171"/>
      <c r="AH219" s="171"/>
      <c r="AI219" s="171"/>
      <c r="AJ219" s="171"/>
      <c r="AK219" s="171"/>
      <c r="AL219" s="171"/>
      <c r="AM219" s="171"/>
    </row>
    <row r="220" spans="1:39" ht="27" customHeight="1" x14ac:dyDescent="0.35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98"/>
      <c r="L220" s="198"/>
      <c r="M220" s="198"/>
      <c r="N220" s="198"/>
      <c r="O220" s="198"/>
      <c r="P220" s="198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  <c r="AA220" s="171"/>
      <c r="AB220" s="171"/>
      <c r="AD220" s="171"/>
      <c r="AE220" s="171"/>
      <c r="AF220" s="171"/>
      <c r="AG220" s="171"/>
      <c r="AH220" s="171"/>
      <c r="AI220" s="171"/>
      <c r="AJ220" s="171"/>
      <c r="AK220" s="171"/>
      <c r="AL220" s="171"/>
      <c r="AM220" s="171"/>
    </row>
    <row r="221" spans="1:39" ht="27" customHeight="1" x14ac:dyDescent="0.35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98"/>
      <c r="L221" s="198"/>
      <c r="M221" s="198"/>
      <c r="N221" s="198"/>
      <c r="O221" s="198"/>
      <c r="P221" s="198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  <c r="AA221" s="171"/>
      <c r="AB221" s="171"/>
      <c r="AD221" s="171"/>
      <c r="AE221" s="171"/>
      <c r="AF221" s="171"/>
      <c r="AG221" s="171"/>
      <c r="AH221" s="171"/>
      <c r="AI221" s="171"/>
      <c r="AJ221" s="171"/>
      <c r="AK221" s="171"/>
      <c r="AL221" s="171"/>
      <c r="AM221" s="171"/>
    </row>
    <row r="222" spans="1:39" ht="27" customHeight="1" x14ac:dyDescent="0.35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  <c r="AA222" s="171"/>
      <c r="AB222" s="171"/>
      <c r="AD222" s="171"/>
      <c r="AE222" s="171"/>
      <c r="AF222" s="171"/>
      <c r="AG222" s="171"/>
      <c r="AH222" s="171"/>
      <c r="AI222" s="171"/>
      <c r="AJ222" s="171"/>
      <c r="AK222" s="171"/>
      <c r="AL222" s="171"/>
      <c r="AM222" s="171"/>
    </row>
    <row r="223" spans="1:39" ht="27" customHeight="1" x14ac:dyDescent="0.35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  <c r="AA223" s="171"/>
      <c r="AB223" s="171"/>
      <c r="AD223" s="171"/>
      <c r="AE223" s="171"/>
      <c r="AF223" s="171"/>
      <c r="AG223" s="171"/>
      <c r="AH223" s="171"/>
      <c r="AI223" s="171"/>
      <c r="AJ223" s="171"/>
      <c r="AK223" s="171"/>
      <c r="AL223" s="171"/>
      <c r="AM223" s="171"/>
    </row>
    <row r="224" spans="1:39" ht="27" customHeight="1" x14ac:dyDescent="0.35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206"/>
      <c r="L224" s="206"/>
      <c r="M224" s="206"/>
      <c r="N224" s="206"/>
      <c r="O224" s="206"/>
      <c r="P224" s="206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  <c r="AA224" s="171"/>
      <c r="AB224" s="171"/>
      <c r="AD224" s="171"/>
      <c r="AE224" s="171"/>
      <c r="AF224" s="171"/>
      <c r="AG224" s="171"/>
      <c r="AH224" s="171"/>
      <c r="AI224" s="171"/>
      <c r="AJ224" s="171"/>
      <c r="AK224" s="171"/>
      <c r="AL224" s="171"/>
      <c r="AM224" s="171"/>
    </row>
    <row r="225" spans="1:39" ht="27" customHeight="1" x14ac:dyDescent="0.35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206"/>
      <c r="L225" s="206"/>
      <c r="M225" s="206"/>
      <c r="N225" s="206"/>
      <c r="O225" s="203"/>
      <c r="P225" s="203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  <c r="AA225" s="171"/>
      <c r="AB225" s="171"/>
      <c r="AD225" s="171"/>
      <c r="AE225" s="171"/>
      <c r="AF225" s="171"/>
      <c r="AG225" s="171"/>
      <c r="AH225" s="171"/>
      <c r="AI225" s="171"/>
      <c r="AJ225" s="171"/>
      <c r="AK225" s="171"/>
      <c r="AL225" s="171"/>
      <c r="AM225" s="171"/>
    </row>
    <row r="226" spans="1:39" ht="27" customHeight="1" x14ac:dyDescent="0.35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203"/>
      <c r="L226" s="203"/>
      <c r="M226" s="203"/>
      <c r="N226" s="203"/>
      <c r="O226" s="203"/>
      <c r="P226" s="203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  <c r="AA226" s="171"/>
      <c r="AB226" s="171"/>
      <c r="AD226" s="171"/>
      <c r="AE226" s="171"/>
      <c r="AF226" s="171"/>
      <c r="AG226" s="171"/>
      <c r="AH226" s="171"/>
      <c r="AI226" s="171"/>
      <c r="AJ226" s="171"/>
      <c r="AK226" s="171"/>
      <c r="AL226" s="171"/>
      <c r="AM226" s="171"/>
    </row>
    <row r="227" spans="1:39" ht="27" customHeight="1" x14ac:dyDescent="0.35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203"/>
      <c r="L227" s="203"/>
      <c r="M227" s="203"/>
      <c r="N227" s="203"/>
      <c r="O227" s="203"/>
      <c r="P227" s="203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  <c r="AA227" s="171"/>
      <c r="AB227" s="171"/>
      <c r="AD227" s="171"/>
      <c r="AE227" s="171"/>
      <c r="AF227" s="171"/>
      <c r="AG227" s="171"/>
      <c r="AH227" s="171"/>
      <c r="AI227" s="171"/>
      <c r="AJ227" s="171"/>
      <c r="AK227" s="171"/>
      <c r="AL227" s="171"/>
      <c r="AM227" s="171"/>
    </row>
    <row r="228" spans="1:39" ht="27" customHeight="1" x14ac:dyDescent="0.35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203"/>
      <c r="L228" s="203"/>
      <c r="M228" s="203"/>
      <c r="N228" s="203"/>
      <c r="O228" s="203"/>
      <c r="P228" s="203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  <c r="AA228" s="171"/>
      <c r="AB228" s="171"/>
      <c r="AD228" s="171"/>
      <c r="AE228" s="171"/>
      <c r="AF228" s="171"/>
      <c r="AG228" s="171"/>
      <c r="AH228" s="171"/>
      <c r="AI228" s="171"/>
      <c r="AJ228" s="171"/>
      <c r="AK228" s="171"/>
      <c r="AL228" s="171"/>
      <c r="AM228" s="171"/>
    </row>
    <row r="229" spans="1:39" ht="27" customHeight="1" x14ac:dyDescent="0.35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203"/>
      <c r="L229" s="203"/>
      <c r="M229" s="203"/>
      <c r="N229" s="203"/>
      <c r="O229" s="203"/>
      <c r="P229" s="203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  <c r="AA229" s="171"/>
      <c r="AB229" s="171"/>
      <c r="AD229" s="171"/>
      <c r="AE229" s="171"/>
      <c r="AF229" s="171"/>
      <c r="AG229" s="171"/>
      <c r="AH229" s="171"/>
      <c r="AI229" s="171"/>
      <c r="AJ229" s="171"/>
      <c r="AK229" s="171"/>
      <c r="AL229" s="171"/>
      <c r="AM229" s="171"/>
    </row>
    <row r="230" spans="1:39" ht="27" customHeight="1" x14ac:dyDescent="0.35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203"/>
      <c r="L230" s="203"/>
      <c r="M230" s="203"/>
      <c r="N230" s="203"/>
      <c r="O230" s="203"/>
      <c r="P230" s="203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  <c r="AA230" s="171"/>
      <c r="AB230" s="171"/>
      <c r="AD230" s="171"/>
      <c r="AE230" s="171"/>
      <c r="AF230" s="171"/>
      <c r="AG230" s="171"/>
      <c r="AH230" s="171"/>
      <c r="AI230" s="171"/>
      <c r="AJ230" s="171"/>
      <c r="AK230" s="171"/>
      <c r="AL230" s="171"/>
      <c r="AM230" s="171"/>
    </row>
    <row r="231" spans="1:39" ht="27" customHeight="1" x14ac:dyDescent="0.35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203"/>
      <c r="L231" s="203"/>
      <c r="M231" s="203"/>
      <c r="N231" s="203"/>
      <c r="O231" s="203"/>
      <c r="P231" s="203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  <c r="AA231" s="171"/>
      <c r="AB231" s="171"/>
      <c r="AD231" s="171"/>
      <c r="AE231" s="171"/>
      <c r="AF231" s="171"/>
      <c r="AG231" s="171"/>
      <c r="AH231" s="171"/>
      <c r="AI231" s="171"/>
      <c r="AJ231" s="171"/>
      <c r="AK231" s="171"/>
      <c r="AL231" s="171"/>
      <c r="AM231" s="171"/>
    </row>
    <row r="232" spans="1:39" ht="27" customHeight="1" x14ac:dyDescent="0.35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203"/>
      <c r="L232" s="203"/>
      <c r="M232" s="203"/>
      <c r="N232" s="203"/>
      <c r="O232" s="203"/>
      <c r="P232" s="203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  <c r="AA232" s="171"/>
      <c r="AB232" s="171"/>
      <c r="AD232" s="171"/>
      <c r="AE232" s="171"/>
      <c r="AF232" s="171"/>
      <c r="AG232" s="171"/>
      <c r="AH232" s="171"/>
      <c r="AI232" s="171"/>
      <c r="AJ232" s="171"/>
      <c r="AK232" s="171"/>
      <c r="AL232" s="171"/>
      <c r="AM232" s="171"/>
    </row>
    <row r="233" spans="1:39" ht="27" customHeight="1" x14ac:dyDescent="0.35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203"/>
      <c r="L233" s="203"/>
      <c r="M233" s="203"/>
      <c r="N233" s="203"/>
      <c r="O233" s="203"/>
      <c r="P233" s="203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  <c r="AA233" s="171"/>
      <c r="AB233" s="171"/>
      <c r="AD233" s="171"/>
      <c r="AE233" s="171"/>
      <c r="AF233" s="171"/>
      <c r="AG233" s="171"/>
      <c r="AH233" s="171"/>
      <c r="AI233" s="171"/>
      <c r="AJ233" s="171"/>
      <c r="AK233" s="171"/>
      <c r="AL233" s="171"/>
      <c r="AM233" s="171"/>
    </row>
    <row r="234" spans="1:39" ht="27" customHeight="1" x14ac:dyDescent="0.35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203"/>
      <c r="L234" s="203"/>
      <c r="M234" s="203"/>
      <c r="N234" s="203"/>
      <c r="O234" s="203"/>
      <c r="P234" s="203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  <c r="AA234" s="171"/>
      <c r="AB234" s="171"/>
      <c r="AD234" s="171"/>
      <c r="AE234" s="171"/>
      <c r="AF234" s="171"/>
      <c r="AG234" s="171"/>
      <c r="AH234" s="171"/>
      <c r="AI234" s="171"/>
      <c r="AJ234" s="171"/>
      <c r="AK234" s="171"/>
      <c r="AL234" s="171"/>
      <c r="AM234" s="171"/>
    </row>
    <row r="235" spans="1:39" ht="27" customHeight="1" x14ac:dyDescent="0.35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203"/>
      <c r="L235" s="203"/>
      <c r="M235" s="203"/>
      <c r="N235" s="203"/>
      <c r="O235" s="203"/>
      <c r="P235" s="203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  <c r="AA235" s="171"/>
      <c r="AB235" s="171"/>
      <c r="AD235" s="171"/>
      <c r="AE235" s="171"/>
      <c r="AF235" s="171"/>
      <c r="AG235" s="171"/>
      <c r="AH235" s="171"/>
      <c r="AI235" s="171"/>
      <c r="AJ235" s="171"/>
      <c r="AK235" s="171"/>
      <c r="AL235" s="171"/>
      <c r="AM235" s="171"/>
    </row>
    <row r="236" spans="1:39" ht="27" customHeight="1" x14ac:dyDescent="0.35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  <c r="AA236" s="171"/>
      <c r="AB236" s="171"/>
      <c r="AD236" s="171"/>
      <c r="AE236" s="171"/>
      <c r="AF236" s="171"/>
      <c r="AG236" s="171"/>
      <c r="AH236" s="171"/>
      <c r="AI236" s="171"/>
      <c r="AJ236" s="171"/>
      <c r="AK236" s="171"/>
      <c r="AL236" s="171"/>
      <c r="AM236" s="171"/>
    </row>
    <row r="237" spans="1:39" ht="27" customHeight="1" x14ac:dyDescent="0.35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  <c r="AA237" s="171"/>
      <c r="AB237" s="171"/>
      <c r="AD237" s="171"/>
      <c r="AE237" s="171"/>
      <c r="AF237" s="171"/>
      <c r="AG237" s="171"/>
      <c r="AH237" s="171"/>
      <c r="AI237" s="171"/>
      <c r="AJ237" s="171"/>
      <c r="AK237" s="171"/>
      <c r="AL237" s="171"/>
      <c r="AM237" s="171"/>
    </row>
    <row r="238" spans="1:39" ht="27" customHeight="1" x14ac:dyDescent="0.35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  <c r="AA238" s="171"/>
      <c r="AB238" s="171"/>
      <c r="AD238" s="171"/>
      <c r="AE238" s="171"/>
      <c r="AF238" s="171"/>
      <c r="AG238" s="171"/>
      <c r="AH238" s="171"/>
      <c r="AI238" s="171"/>
      <c r="AJ238" s="171"/>
      <c r="AK238" s="171"/>
      <c r="AL238" s="171"/>
      <c r="AM238" s="171"/>
    </row>
    <row r="239" spans="1:39" ht="27" customHeight="1" x14ac:dyDescent="0.35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209"/>
      <c r="L239" s="209"/>
      <c r="M239" s="209"/>
      <c r="N239" s="209"/>
      <c r="O239" s="209"/>
      <c r="P239" s="209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  <c r="AA239" s="171"/>
      <c r="AB239" s="171"/>
      <c r="AD239" s="171"/>
      <c r="AE239" s="171"/>
      <c r="AF239" s="171"/>
      <c r="AG239" s="171"/>
      <c r="AH239" s="171"/>
      <c r="AI239" s="171"/>
      <c r="AJ239" s="171"/>
      <c r="AK239" s="171"/>
      <c r="AL239" s="171"/>
      <c r="AM239" s="171"/>
    </row>
    <row r="240" spans="1:39" ht="27" customHeight="1" x14ac:dyDescent="0.35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210"/>
      <c r="L240" s="210"/>
      <c r="M240" s="210"/>
      <c r="N240" s="210"/>
      <c r="O240" s="210"/>
      <c r="P240" s="210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  <c r="AA240" s="171"/>
      <c r="AB240" s="171"/>
      <c r="AD240" s="171"/>
      <c r="AE240" s="171"/>
      <c r="AF240" s="171"/>
      <c r="AG240" s="171"/>
      <c r="AH240" s="171"/>
      <c r="AI240" s="171"/>
      <c r="AJ240" s="171"/>
      <c r="AK240" s="171"/>
      <c r="AL240" s="171"/>
      <c r="AM240" s="171"/>
    </row>
    <row r="241" spans="1:39" ht="27" customHeight="1" x14ac:dyDescent="0.35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211"/>
      <c r="L241" s="212"/>
      <c r="M241" s="212"/>
      <c r="N241" s="212"/>
      <c r="O241" s="211"/>
      <c r="P241" s="21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  <c r="AA241" s="171"/>
      <c r="AB241" s="171"/>
      <c r="AD241" s="171"/>
      <c r="AE241" s="171"/>
      <c r="AF241" s="171"/>
      <c r="AG241" s="171"/>
      <c r="AH241" s="171"/>
      <c r="AI241" s="171"/>
      <c r="AJ241" s="171"/>
      <c r="AK241" s="171"/>
      <c r="AL241" s="171"/>
      <c r="AM241" s="171"/>
    </row>
    <row r="242" spans="1:39" ht="27" customHeight="1" x14ac:dyDescent="0.35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212"/>
      <c r="L242" s="211"/>
      <c r="M242" s="211"/>
      <c r="N242" s="211"/>
      <c r="O242" s="210"/>
      <c r="P242" s="210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  <c r="AA242" s="171"/>
      <c r="AB242" s="171"/>
      <c r="AD242" s="171"/>
      <c r="AE242" s="171"/>
      <c r="AF242" s="171"/>
      <c r="AG242" s="171"/>
      <c r="AH242" s="171"/>
      <c r="AI242" s="171"/>
      <c r="AJ242" s="171"/>
      <c r="AK242" s="171"/>
      <c r="AL242" s="171"/>
      <c r="AM242" s="171"/>
    </row>
    <row r="243" spans="1:39" ht="27" customHeight="1" x14ac:dyDescent="0.35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210"/>
      <c r="L243" s="210"/>
      <c r="M243" s="210"/>
      <c r="N243" s="210"/>
      <c r="O243" s="210"/>
      <c r="P243" s="210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  <c r="AA243" s="171"/>
      <c r="AB243" s="171"/>
      <c r="AD243" s="171"/>
      <c r="AE243" s="171"/>
      <c r="AF243" s="171"/>
      <c r="AG243" s="171"/>
      <c r="AH243" s="171"/>
      <c r="AI243" s="171"/>
      <c r="AJ243" s="171"/>
      <c r="AK243" s="171"/>
      <c r="AL243" s="171"/>
      <c r="AM243" s="171"/>
    </row>
    <row r="244" spans="1:39" ht="27" customHeight="1" x14ac:dyDescent="0.35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210"/>
      <c r="L244" s="210"/>
      <c r="M244" s="210"/>
      <c r="N244" s="210"/>
      <c r="O244" s="210"/>
      <c r="P244" s="210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  <c r="AA244" s="171"/>
      <c r="AB244" s="171"/>
      <c r="AD244" s="171"/>
      <c r="AE244" s="171"/>
      <c r="AF244" s="171"/>
      <c r="AG244" s="171"/>
      <c r="AH244" s="171"/>
      <c r="AI244" s="171"/>
      <c r="AJ244" s="171"/>
      <c r="AK244" s="171"/>
      <c r="AL244" s="171"/>
      <c r="AM244" s="171"/>
    </row>
    <row r="245" spans="1:39" ht="27" customHeight="1" x14ac:dyDescent="0.35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210"/>
      <c r="L245" s="210"/>
      <c r="M245" s="210"/>
      <c r="N245" s="210"/>
      <c r="O245" s="210"/>
      <c r="P245" s="210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  <c r="AA245" s="171"/>
      <c r="AB245" s="171"/>
      <c r="AD245" s="171"/>
      <c r="AE245" s="171"/>
      <c r="AF245" s="171"/>
      <c r="AG245" s="171"/>
      <c r="AH245" s="171"/>
      <c r="AI245" s="171"/>
      <c r="AJ245" s="171"/>
      <c r="AK245" s="171"/>
      <c r="AL245" s="171"/>
      <c r="AM245" s="171"/>
    </row>
    <row r="246" spans="1:39" ht="27" customHeight="1" x14ac:dyDescent="0.35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210"/>
      <c r="L246" s="210"/>
      <c r="M246" s="210"/>
      <c r="N246" s="210"/>
      <c r="O246" s="210"/>
      <c r="P246" s="210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  <c r="AA246" s="171"/>
      <c r="AB246" s="171"/>
      <c r="AD246" s="171"/>
      <c r="AE246" s="171"/>
      <c r="AF246" s="171"/>
      <c r="AG246" s="171"/>
      <c r="AH246" s="171"/>
      <c r="AI246" s="171"/>
      <c r="AJ246" s="171"/>
      <c r="AK246" s="171"/>
      <c r="AL246" s="171"/>
      <c r="AM246" s="171"/>
    </row>
    <row r="247" spans="1:39" ht="27" customHeight="1" x14ac:dyDescent="0.35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210"/>
      <c r="L247" s="210"/>
      <c r="M247" s="210"/>
      <c r="N247" s="210"/>
      <c r="O247" s="210"/>
      <c r="P247" s="210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  <c r="AA247" s="171"/>
      <c r="AB247" s="171"/>
      <c r="AD247" s="171"/>
      <c r="AE247" s="171"/>
      <c r="AF247" s="171"/>
      <c r="AG247" s="171"/>
      <c r="AH247" s="171"/>
      <c r="AI247" s="171"/>
      <c r="AJ247" s="171"/>
      <c r="AK247" s="171"/>
      <c r="AL247" s="171"/>
      <c r="AM247" s="171"/>
    </row>
    <row r="248" spans="1:39" ht="27" customHeight="1" x14ac:dyDescent="0.35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210"/>
      <c r="L248" s="210"/>
      <c r="M248" s="210"/>
      <c r="N248" s="210"/>
      <c r="O248" s="210"/>
      <c r="P248" s="210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  <c r="AA248" s="171"/>
      <c r="AB248" s="171"/>
      <c r="AD248" s="171"/>
      <c r="AE248" s="171"/>
      <c r="AF248" s="171"/>
      <c r="AG248" s="171"/>
      <c r="AH248" s="171"/>
      <c r="AI248" s="171"/>
      <c r="AJ248" s="171"/>
      <c r="AK248" s="171"/>
      <c r="AL248" s="171"/>
      <c r="AM248" s="171"/>
    </row>
    <row r="249" spans="1:39" ht="27" customHeight="1" x14ac:dyDescent="0.35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210"/>
      <c r="L249" s="210"/>
      <c r="M249" s="210"/>
      <c r="N249" s="210"/>
      <c r="O249" s="210"/>
      <c r="P249" s="210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  <c r="AA249" s="171"/>
      <c r="AB249" s="171"/>
      <c r="AD249" s="171"/>
      <c r="AE249" s="171"/>
      <c r="AF249" s="171"/>
      <c r="AG249" s="171"/>
      <c r="AH249" s="171"/>
      <c r="AI249" s="171"/>
      <c r="AJ249" s="171"/>
      <c r="AK249" s="171"/>
      <c r="AL249" s="171"/>
      <c r="AM249" s="171"/>
    </row>
    <row r="250" spans="1:39" ht="27" customHeight="1" x14ac:dyDescent="0.35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210"/>
      <c r="L250" s="210"/>
      <c r="M250" s="210"/>
      <c r="N250" s="210"/>
      <c r="O250" s="210"/>
      <c r="P250" s="210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  <c r="AA250" s="171"/>
      <c r="AB250" s="171"/>
      <c r="AD250" s="171"/>
      <c r="AE250" s="171"/>
      <c r="AF250" s="171"/>
      <c r="AG250" s="171"/>
      <c r="AH250" s="171"/>
      <c r="AI250" s="171"/>
      <c r="AJ250" s="171"/>
      <c r="AK250" s="171"/>
      <c r="AL250" s="171"/>
      <c r="AM250" s="171"/>
    </row>
    <row r="251" spans="1:39" ht="27" customHeight="1" x14ac:dyDescent="0.35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205"/>
      <c r="M251" s="205"/>
      <c r="N251" s="205"/>
      <c r="O251" s="205"/>
      <c r="P251" s="205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  <c r="AA251" s="171"/>
      <c r="AB251" s="171"/>
      <c r="AD251" s="171"/>
      <c r="AE251" s="171"/>
      <c r="AF251" s="171"/>
      <c r="AG251" s="171"/>
      <c r="AH251" s="171"/>
      <c r="AI251" s="171"/>
      <c r="AJ251" s="171"/>
      <c r="AK251" s="171"/>
      <c r="AL251" s="171"/>
      <c r="AM251" s="171"/>
    </row>
    <row r="252" spans="1:39" ht="27" customHeight="1" x14ac:dyDescent="0.35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  <c r="AA252" s="171"/>
      <c r="AB252" s="171"/>
      <c r="AD252" s="171"/>
      <c r="AE252" s="171"/>
      <c r="AF252" s="171"/>
      <c r="AG252" s="171"/>
      <c r="AH252" s="171"/>
      <c r="AI252" s="171"/>
      <c r="AJ252" s="171"/>
      <c r="AK252" s="171"/>
      <c r="AL252" s="171"/>
      <c r="AM252" s="171"/>
    </row>
    <row r="253" spans="1:39" ht="27" customHeight="1" x14ac:dyDescent="0.35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209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  <c r="AA253" s="171"/>
      <c r="AB253" s="171"/>
      <c r="AD253" s="171"/>
      <c r="AE253" s="171"/>
      <c r="AF253" s="171"/>
      <c r="AG253" s="171"/>
      <c r="AH253" s="171"/>
      <c r="AI253" s="171"/>
      <c r="AJ253" s="171"/>
      <c r="AK253" s="171"/>
      <c r="AL253" s="171"/>
      <c r="AM253" s="171"/>
    </row>
    <row r="254" spans="1:39" ht="27" customHeight="1" x14ac:dyDescent="0.35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210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  <c r="AA254" s="171"/>
      <c r="AB254" s="171"/>
      <c r="AD254" s="171"/>
      <c r="AE254" s="171"/>
      <c r="AF254" s="171"/>
      <c r="AG254" s="171"/>
      <c r="AH254" s="171"/>
      <c r="AI254" s="171"/>
      <c r="AJ254" s="171"/>
      <c r="AK254" s="171"/>
      <c r="AL254" s="171"/>
      <c r="AM254" s="171"/>
    </row>
    <row r="255" spans="1:39" ht="27" customHeight="1" x14ac:dyDescent="0.35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211"/>
      <c r="L255" s="212"/>
      <c r="M255" s="212"/>
      <c r="N255" s="212"/>
      <c r="O255" s="211"/>
      <c r="P255" s="21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  <c r="AA255" s="171"/>
      <c r="AB255" s="171"/>
      <c r="AD255" s="171"/>
      <c r="AE255" s="171"/>
      <c r="AF255" s="171"/>
      <c r="AG255" s="171"/>
      <c r="AH255" s="171"/>
      <c r="AI255" s="171"/>
      <c r="AJ255" s="171"/>
      <c r="AK255" s="171"/>
      <c r="AL255" s="171"/>
      <c r="AM255" s="171"/>
    </row>
    <row r="256" spans="1:39" ht="27" customHeight="1" x14ac:dyDescent="0.35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212"/>
      <c r="L256" s="211"/>
      <c r="M256" s="211"/>
      <c r="N256" s="211"/>
      <c r="O256" s="210"/>
      <c r="P256" s="210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  <c r="AA256" s="171"/>
      <c r="AB256" s="171"/>
      <c r="AD256" s="171"/>
      <c r="AE256" s="171"/>
      <c r="AF256" s="171"/>
      <c r="AG256" s="171"/>
      <c r="AH256" s="171"/>
      <c r="AI256" s="171"/>
      <c r="AJ256" s="171"/>
      <c r="AK256" s="171"/>
      <c r="AL256" s="171"/>
      <c r="AM256" s="171"/>
    </row>
    <row r="257" spans="1:39" ht="27" customHeight="1" x14ac:dyDescent="0.35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210"/>
      <c r="L257" s="210"/>
      <c r="M257" s="210"/>
      <c r="N257" s="210"/>
      <c r="O257" s="210"/>
      <c r="P257" s="210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  <c r="AA257" s="171"/>
      <c r="AB257" s="171"/>
      <c r="AD257" s="171"/>
      <c r="AE257" s="171"/>
      <c r="AF257" s="171"/>
      <c r="AG257" s="171"/>
      <c r="AH257" s="171"/>
      <c r="AI257" s="171"/>
      <c r="AJ257" s="171"/>
      <c r="AK257" s="171"/>
      <c r="AL257" s="171"/>
      <c r="AM257" s="171"/>
    </row>
    <row r="258" spans="1:39" ht="27" customHeight="1" x14ac:dyDescent="0.35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210"/>
      <c r="L258" s="210"/>
      <c r="M258" s="210"/>
      <c r="N258" s="210"/>
      <c r="O258" s="210"/>
      <c r="P258" s="210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  <c r="AA258" s="171"/>
      <c r="AB258" s="171"/>
      <c r="AD258" s="171"/>
      <c r="AE258" s="171"/>
      <c r="AF258" s="171"/>
      <c r="AG258" s="171"/>
      <c r="AH258" s="171"/>
      <c r="AI258" s="171"/>
      <c r="AJ258" s="171"/>
      <c r="AK258" s="171"/>
      <c r="AL258" s="171"/>
      <c r="AM258" s="171"/>
    </row>
    <row r="259" spans="1:39" ht="27" customHeight="1" x14ac:dyDescent="0.35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210"/>
      <c r="L259" s="210"/>
      <c r="M259" s="210"/>
      <c r="N259" s="210"/>
      <c r="O259" s="210"/>
      <c r="P259" s="210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  <c r="AA259" s="171"/>
      <c r="AB259" s="171"/>
      <c r="AD259" s="171"/>
      <c r="AE259" s="171"/>
      <c r="AF259" s="171"/>
      <c r="AG259" s="171"/>
      <c r="AH259" s="171"/>
      <c r="AI259" s="171"/>
      <c r="AJ259" s="171"/>
      <c r="AK259" s="171"/>
      <c r="AL259" s="171"/>
      <c r="AM259" s="171"/>
    </row>
    <row r="260" spans="1:39" ht="27" customHeight="1" x14ac:dyDescent="0.35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210"/>
      <c r="L260" s="210"/>
      <c r="M260" s="210"/>
      <c r="N260" s="210"/>
      <c r="O260" s="210"/>
      <c r="P260" s="210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  <c r="AB260" s="171"/>
      <c r="AD260" s="171"/>
      <c r="AE260" s="171"/>
      <c r="AF260" s="171"/>
      <c r="AG260" s="171"/>
      <c r="AH260" s="171"/>
      <c r="AI260" s="171"/>
      <c r="AJ260" s="171"/>
      <c r="AK260" s="171"/>
      <c r="AL260" s="171"/>
      <c r="AM260" s="171"/>
    </row>
    <row r="261" spans="1:39" ht="27" customHeight="1" x14ac:dyDescent="0.35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210"/>
      <c r="L261" s="210"/>
      <c r="M261" s="210"/>
      <c r="N261" s="210"/>
      <c r="O261" s="210"/>
      <c r="P261" s="210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  <c r="AA261" s="171"/>
      <c r="AB261" s="171"/>
    </row>
    <row r="262" spans="1:39" ht="27" customHeight="1" x14ac:dyDescent="0.35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210"/>
      <c r="L262" s="210"/>
      <c r="M262" s="210"/>
      <c r="N262" s="210"/>
      <c r="O262" s="210"/>
      <c r="P262" s="210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  <c r="AA262" s="171"/>
      <c r="AB262" s="171"/>
    </row>
    <row r="263" spans="1:39" ht="27" customHeight="1" x14ac:dyDescent="0.35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210"/>
      <c r="L263" s="210"/>
      <c r="M263" s="210"/>
      <c r="N263" s="210"/>
      <c r="O263" s="210"/>
      <c r="P263" s="210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  <c r="AA263" s="171"/>
      <c r="AB263" s="171"/>
    </row>
    <row r="264" spans="1:39" ht="27" customHeight="1" x14ac:dyDescent="0.35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210"/>
      <c r="L264" s="210"/>
      <c r="M264" s="210"/>
      <c r="N264" s="210"/>
      <c r="O264" s="210"/>
      <c r="P264" s="210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  <c r="AA264" s="171"/>
      <c r="AB264" s="171"/>
    </row>
    <row r="265" spans="1:39" ht="27" customHeight="1" x14ac:dyDescent="0.35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205"/>
      <c r="M265" s="205"/>
      <c r="N265" s="205"/>
      <c r="O265" s="205"/>
      <c r="P265" s="205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1"/>
      <c r="AB265" s="171"/>
    </row>
    <row r="266" spans="1:39" ht="27" customHeight="1" x14ac:dyDescent="0.35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  <c r="AA266" s="171"/>
      <c r="AB266" s="171"/>
    </row>
    <row r="267" spans="1:39" ht="27" customHeight="1" x14ac:dyDescent="0.35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  <c r="AA267" s="171"/>
      <c r="AB267" s="171"/>
    </row>
    <row r="268" spans="1:39" ht="27" customHeight="1" x14ac:dyDescent="0.35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  <c r="AA268" s="171"/>
      <c r="AB268" s="171"/>
    </row>
    <row r="269" spans="1:39" ht="27" customHeight="1" x14ac:dyDescent="0.35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  <c r="AB269" s="171"/>
    </row>
    <row r="270" spans="1:39" ht="27" customHeight="1" x14ac:dyDescent="0.35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  <c r="AA270" s="171"/>
      <c r="AB270" s="171"/>
    </row>
    <row r="271" spans="1:39" ht="27" customHeight="1" x14ac:dyDescent="0.35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1"/>
      <c r="AB271" s="171"/>
    </row>
    <row r="272" spans="1:39" ht="27" customHeight="1" x14ac:dyDescent="0.35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1"/>
      <c r="AB272" s="171"/>
    </row>
    <row r="273" spans="1:28" ht="27" customHeight="1" x14ac:dyDescent="0.35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  <c r="AA273" s="171"/>
      <c r="AB273" s="171"/>
    </row>
    <row r="274" spans="1:28" ht="27" customHeight="1" x14ac:dyDescent="0.35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  <c r="AA274" s="171"/>
      <c r="AB274" s="171"/>
    </row>
    <row r="275" spans="1:28" ht="27" customHeight="1" x14ac:dyDescent="0.35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  <c r="AA275" s="171"/>
      <c r="AB275" s="171"/>
    </row>
    <row r="276" spans="1:28" ht="27" customHeight="1" x14ac:dyDescent="0.35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  <c r="AA276" s="171"/>
      <c r="AB276" s="171"/>
    </row>
    <row r="277" spans="1:28" ht="27" customHeight="1" x14ac:dyDescent="0.35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  <c r="AA277" s="171"/>
      <c r="AB277" s="171"/>
    </row>
    <row r="278" spans="1:28" ht="27" customHeight="1" x14ac:dyDescent="0.35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  <c r="AA278" s="171"/>
      <c r="AB278" s="171"/>
    </row>
    <row r="279" spans="1:28" ht="27" customHeight="1" x14ac:dyDescent="0.35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  <c r="AA279" s="171"/>
      <c r="AB279" s="171"/>
    </row>
    <row r="280" spans="1:28" ht="27" customHeight="1" x14ac:dyDescent="0.35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  <c r="AA280" s="171"/>
      <c r="AB280" s="171"/>
    </row>
    <row r="281" spans="1:28" ht="27" customHeight="1" x14ac:dyDescent="0.35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  <c r="AA281" s="171"/>
      <c r="AB281" s="171"/>
    </row>
    <row r="282" spans="1:28" ht="27" customHeight="1" x14ac:dyDescent="0.35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  <c r="AA282" s="171"/>
      <c r="AB282" s="171"/>
    </row>
    <row r="283" spans="1:28" ht="27" customHeight="1" x14ac:dyDescent="0.35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  <c r="AA283" s="171"/>
      <c r="AB283" s="171"/>
    </row>
    <row r="284" spans="1:28" ht="27" customHeight="1" x14ac:dyDescent="0.35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  <c r="AA284" s="171"/>
      <c r="AB284" s="171"/>
    </row>
    <row r="285" spans="1:28" ht="27" customHeight="1" x14ac:dyDescent="0.35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  <c r="AA285" s="171"/>
      <c r="AB285" s="171"/>
    </row>
    <row r="286" spans="1:28" ht="27" customHeight="1" x14ac:dyDescent="0.35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  <c r="AA286" s="171"/>
      <c r="AB286" s="171"/>
    </row>
    <row r="287" spans="1:28" ht="27" customHeight="1" x14ac:dyDescent="0.35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  <c r="AA287" s="171"/>
      <c r="AB287" s="171"/>
    </row>
    <row r="288" spans="1:28" ht="27" customHeight="1" x14ac:dyDescent="0.35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  <c r="AA288" s="171"/>
      <c r="AB288" s="171"/>
    </row>
    <row r="289" spans="1:28" ht="27" customHeight="1" x14ac:dyDescent="0.35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1"/>
      <c r="AB289" s="171"/>
    </row>
    <row r="290" spans="1:28" ht="27" customHeight="1" x14ac:dyDescent="0.35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</row>
    <row r="291" spans="1:28" ht="27" customHeight="1" x14ac:dyDescent="0.35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</row>
    <row r="292" spans="1:28" ht="27" customHeight="1" x14ac:dyDescent="0.35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</row>
    <row r="293" spans="1:28" ht="27" customHeight="1" x14ac:dyDescent="0.35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</row>
    <row r="294" spans="1:28" ht="27" customHeight="1" x14ac:dyDescent="0.35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</row>
    <row r="295" spans="1:28" ht="27" customHeight="1" x14ac:dyDescent="0.35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</row>
    <row r="296" spans="1:28" ht="27" customHeight="1" x14ac:dyDescent="0.35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</row>
    <row r="297" spans="1:28" ht="27" customHeight="1" x14ac:dyDescent="0.35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</row>
    <row r="298" spans="1:28" ht="27" customHeight="1" x14ac:dyDescent="0.35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</row>
    <row r="299" spans="1:28" ht="27" customHeight="1" x14ac:dyDescent="0.35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</row>
    <row r="300" spans="1:28" ht="27" customHeight="1" x14ac:dyDescent="0.35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  <c r="AA300" s="171"/>
      <c r="AB300" s="171"/>
    </row>
    <row r="301" spans="1:28" ht="27" customHeight="1" x14ac:dyDescent="0.35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  <c r="AB301" s="171"/>
    </row>
    <row r="302" spans="1:28" ht="27" customHeight="1" x14ac:dyDescent="0.35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  <c r="AA302" s="171"/>
      <c r="AB302" s="171"/>
    </row>
    <row r="303" spans="1:28" ht="27" customHeight="1" x14ac:dyDescent="0.35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  <c r="AA303" s="171"/>
      <c r="AB303" s="171"/>
    </row>
    <row r="304" spans="1:28" ht="27" customHeight="1" x14ac:dyDescent="0.35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  <c r="AA304" s="171"/>
      <c r="AB304" s="171"/>
    </row>
    <row r="305" spans="1:28" ht="27" customHeight="1" x14ac:dyDescent="0.35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  <c r="AA305" s="171"/>
      <c r="AB305" s="171"/>
    </row>
    <row r="306" spans="1:28" ht="27" customHeight="1" x14ac:dyDescent="0.35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  <c r="AA306" s="171"/>
      <c r="AB306" s="171"/>
    </row>
    <row r="307" spans="1:28" ht="27" customHeight="1" x14ac:dyDescent="0.35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  <c r="AA307" s="171"/>
      <c r="AB307" s="171"/>
    </row>
  </sheetData>
  <mergeCells count="11">
    <mergeCell ref="A88:F88"/>
    <mergeCell ref="K88:P88"/>
    <mergeCell ref="K90:P90"/>
    <mergeCell ref="A64:F64"/>
    <mergeCell ref="K64:P64"/>
    <mergeCell ref="AY1:BG1"/>
    <mergeCell ref="A1:I1"/>
    <mergeCell ref="K1:S1"/>
    <mergeCell ref="U1:AC1"/>
    <mergeCell ref="AE1:AM1"/>
    <mergeCell ref="AO1:AW1"/>
  </mergeCells>
  <printOptions horizontalCentered="1" verticalCentered="1"/>
  <pageMargins left="0.68" right="0.39" top="0.31" bottom="0.57999999999999996" header="0.43" footer="0.2"/>
  <pageSetup paperSize="9" scale="51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BH307"/>
  <sheetViews>
    <sheetView showGridLines="0" showZeros="0" topLeftCell="AQ43" zoomScale="60" zoomScaleNormal="60" workbookViewId="0">
      <selection activeCell="T47" sqref="A47:XFD47"/>
    </sheetView>
  </sheetViews>
  <sheetFormatPr defaultColWidth="8.7265625" defaultRowHeight="27" customHeight="1" x14ac:dyDescent="0.35"/>
  <cols>
    <col min="1" max="1" width="16.1796875" style="101" customWidth="1"/>
    <col min="2" max="2" width="10" style="101" customWidth="1"/>
    <col min="3" max="3" width="9.7265625" style="101" customWidth="1"/>
    <col min="4" max="4" width="8.81640625" style="101" customWidth="1"/>
    <col min="5" max="5" width="9.81640625" style="101" customWidth="1"/>
    <col min="6" max="6" width="9.26953125" style="101" customWidth="1"/>
    <col min="7" max="7" width="9.453125" style="101" customWidth="1"/>
    <col min="8" max="8" width="8.7265625" style="101" customWidth="1"/>
    <col min="9" max="9" width="17.7265625" style="101" bestFit="1" customWidth="1"/>
    <col min="10" max="10" width="4.7265625" style="101" customWidth="1"/>
    <col min="11" max="11" width="16.54296875" style="101" customWidth="1"/>
    <col min="12" max="12" width="11.1796875" style="101" customWidth="1"/>
    <col min="13" max="14" width="9.7265625" style="101" customWidth="1"/>
    <col min="15" max="16" width="11.1796875" style="101" customWidth="1"/>
    <col min="17" max="18" width="10.7265625" style="101" customWidth="1"/>
    <col min="19" max="19" width="17.7265625" style="101" bestFit="1" customWidth="1"/>
    <col min="20" max="20" width="4.81640625" style="101" customWidth="1"/>
    <col min="21" max="21" width="15.7265625" style="101" customWidth="1"/>
    <col min="22" max="22" width="10.54296875" style="101" bestFit="1" customWidth="1"/>
    <col min="23" max="26" width="9.7265625" style="101" customWidth="1"/>
    <col min="27" max="27" width="12.7265625" style="101" customWidth="1"/>
    <col min="28" max="28" width="13.1796875" style="101" customWidth="1"/>
    <col min="29" max="29" width="17.7265625" style="101" bestFit="1" customWidth="1"/>
    <col min="30" max="30" width="11.54296875" style="101" customWidth="1"/>
    <col min="31" max="31" width="16.1796875" style="101" bestFit="1" customWidth="1"/>
    <col min="32" max="32" width="10.54296875" style="101" bestFit="1" customWidth="1"/>
    <col min="33" max="36" width="9.7265625" style="101" customWidth="1"/>
    <col min="37" max="37" width="12.54296875" style="101" customWidth="1"/>
    <col min="38" max="38" width="11.453125" style="101" customWidth="1"/>
    <col min="39" max="39" width="17.7265625" style="101" bestFit="1" customWidth="1"/>
    <col min="40" max="40" width="11.26953125" style="101" customWidth="1"/>
    <col min="41" max="41" width="17.453125" style="101" customWidth="1"/>
    <col min="42" max="42" width="10.7265625" style="101" bestFit="1" customWidth="1"/>
    <col min="43" max="46" width="9.7265625" style="101" customWidth="1"/>
    <col min="47" max="47" width="10" style="101" customWidth="1"/>
    <col min="48" max="48" width="9.7265625" style="101" customWidth="1"/>
    <col min="49" max="49" width="15.54296875" style="101" bestFit="1" customWidth="1"/>
    <col min="50" max="50" width="8.7265625" style="101"/>
    <col min="51" max="51" width="16.7265625" style="101" customWidth="1"/>
    <col min="52" max="52" width="13.1796875" style="101" bestFit="1" customWidth="1"/>
    <col min="53" max="55" width="9.7265625" style="101" customWidth="1"/>
    <col min="56" max="56" width="10.26953125" style="101" customWidth="1"/>
    <col min="57" max="58" width="9.7265625" style="101" customWidth="1"/>
    <col min="59" max="59" width="15.7265625" style="101" customWidth="1"/>
    <col min="60" max="60" width="11.54296875" style="101" customWidth="1"/>
    <col min="61" max="16384" width="8.7265625" style="101"/>
  </cols>
  <sheetData>
    <row r="1" spans="1:59" ht="27" customHeight="1" x14ac:dyDescent="0.25">
      <c r="A1" s="806"/>
      <c r="B1" s="806"/>
      <c r="C1" s="806"/>
      <c r="D1" s="806"/>
      <c r="E1" s="806"/>
      <c r="F1" s="806"/>
      <c r="G1" s="806"/>
      <c r="H1" s="806"/>
      <c r="I1" s="806"/>
      <c r="J1" s="214"/>
      <c r="K1" s="806"/>
      <c r="L1" s="806"/>
      <c r="M1" s="806"/>
      <c r="N1" s="806"/>
      <c r="O1" s="806"/>
      <c r="P1" s="806"/>
      <c r="Q1" s="806"/>
      <c r="R1" s="806"/>
      <c r="S1" s="806"/>
      <c r="T1" s="215"/>
      <c r="U1" s="806"/>
      <c r="V1" s="806"/>
      <c r="W1" s="806"/>
      <c r="X1" s="806"/>
      <c r="Y1" s="806"/>
      <c r="Z1" s="806"/>
      <c r="AA1" s="806"/>
      <c r="AB1" s="806"/>
      <c r="AC1" s="806"/>
      <c r="AD1" s="215"/>
      <c r="AE1" s="806"/>
      <c r="AF1" s="806"/>
      <c r="AG1" s="806"/>
      <c r="AH1" s="806"/>
      <c r="AI1" s="806"/>
      <c r="AJ1" s="806"/>
      <c r="AK1" s="806"/>
      <c r="AL1" s="806"/>
      <c r="AM1" s="806"/>
      <c r="AN1" s="215"/>
      <c r="AO1" s="806"/>
      <c r="AP1" s="806"/>
      <c r="AQ1" s="806"/>
      <c r="AR1" s="806"/>
      <c r="AS1" s="806"/>
      <c r="AT1" s="806"/>
      <c r="AU1" s="806"/>
      <c r="AV1" s="806"/>
      <c r="AW1" s="806"/>
      <c r="AX1" s="215"/>
      <c r="AY1" s="806"/>
      <c r="AZ1" s="806"/>
      <c r="BA1" s="806"/>
      <c r="BB1" s="806"/>
      <c r="BC1" s="806"/>
      <c r="BD1" s="806"/>
      <c r="BE1" s="806"/>
      <c r="BF1" s="806"/>
      <c r="BG1" s="806"/>
    </row>
    <row r="2" spans="1:59" s="108" customFormat="1" ht="33" customHeight="1" x14ac:dyDescent="0.35">
      <c r="A2" s="217" t="s">
        <v>0</v>
      </c>
      <c r="B2" s="218"/>
      <c r="C2" s="218"/>
      <c r="D2" s="219" t="s">
        <v>1</v>
      </c>
      <c r="E2" s="220"/>
      <c r="F2" s="221"/>
      <c r="G2" s="222"/>
      <c r="H2" s="222"/>
      <c r="I2" s="222"/>
      <c r="J2" s="221"/>
      <c r="K2" s="217" t="s">
        <v>0</v>
      </c>
      <c r="L2" s="218"/>
      <c r="M2" s="218"/>
      <c r="N2" s="219" t="s">
        <v>2</v>
      </c>
      <c r="O2" s="220"/>
      <c r="P2" s="221"/>
      <c r="Q2" s="222"/>
      <c r="R2" s="222"/>
      <c r="S2" s="222"/>
      <c r="T2" s="223"/>
      <c r="U2" s="219" t="s">
        <v>3</v>
      </c>
      <c r="V2" s="218"/>
      <c r="W2" s="218"/>
      <c r="X2" s="219" t="s">
        <v>1</v>
      </c>
      <c r="Y2" s="220"/>
      <c r="Z2" s="221"/>
      <c r="AA2" s="222"/>
      <c r="AB2" s="222"/>
      <c r="AC2" s="222"/>
      <c r="AD2" s="223"/>
      <c r="AE2" s="219" t="s">
        <v>3</v>
      </c>
      <c r="AF2" s="221"/>
      <c r="AG2" s="221"/>
      <c r="AH2" s="219" t="s">
        <v>2</v>
      </c>
      <c r="AI2" s="221"/>
      <c r="AJ2" s="221"/>
      <c r="AK2" s="222"/>
      <c r="AL2" s="222"/>
      <c r="AM2" s="222"/>
      <c r="AN2" s="223"/>
      <c r="AO2" s="217" t="s">
        <v>4</v>
      </c>
      <c r="AP2" s="221"/>
      <c r="AQ2" s="221"/>
      <c r="AR2" s="219" t="s">
        <v>1</v>
      </c>
      <c r="AS2" s="221"/>
      <c r="AT2" s="221"/>
      <c r="AU2" s="222"/>
      <c r="AV2" s="222"/>
      <c r="AW2" s="222"/>
      <c r="AX2" s="223"/>
      <c r="AY2" s="217" t="s">
        <v>4</v>
      </c>
      <c r="AZ2" s="221"/>
      <c r="BA2" s="221"/>
      <c r="BB2" s="219" t="s">
        <v>2</v>
      </c>
      <c r="BC2" s="221"/>
      <c r="BD2" s="221"/>
      <c r="BE2" s="222"/>
      <c r="BF2" s="222"/>
      <c r="BG2" s="223"/>
    </row>
    <row r="3" spans="1:59" ht="27" customHeight="1" thickBot="1" x14ac:dyDescent="0.3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5"/>
      <c r="U3" s="214"/>
      <c r="V3" s="214"/>
      <c r="W3" s="214"/>
      <c r="X3" s="214"/>
      <c r="Y3" s="214"/>
      <c r="Z3" s="214"/>
      <c r="AA3" s="214"/>
      <c r="AB3" s="214"/>
      <c r="AC3" s="214"/>
      <c r="AD3" s="215"/>
      <c r="AE3" s="214"/>
      <c r="AF3" s="214"/>
      <c r="AG3" s="214"/>
      <c r="AH3" s="214"/>
      <c r="AI3" s="214"/>
      <c r="AJ3" s="214"/>
      <c r="AK3" s="214"/>
      <c r="AL3" s="214"/>
      <c r="AM3" s="214"/>
      <c r="AN3" s="215"/>
      <c r="AO3" s="214"/>
      <c r="AP3" s="214"/>
      <c r="AQ3" s="214"/>
      <c r="AR3" s="214"/>
      <c r="AS3" s="214"/>
      <c r="AT3" s="214"/>
      <c r="AU3" s="214"/>
      <c r="AV3" s="214"/>
      <c r="AW3" s="214"/>
      <c r="AX3" s="215"/>
      <c r="AY3" s="214"/>
      <c r="AZ3" s="214"/>
      <c r="BA3" s="214"/>
      <c r="BB3" s="214"/>
      <c r="BC3" s="214"/>
      <c r="BD3" s="214"/>
      <c r="BE3" s="214"/>
      <c r="BF3" s="214"/>
      <c r="BG3" s="215"/>
    </row>
    <row r="4" spans="1:59" ht="27" customHeight="1" thickBot="1" x14ac:dyDescent="0.3">
      <c r="A4" s="231"/>
      <c r="B4" s="232" t="s">
        <v>6</v>
      </c>
      <c r="C4" s="233" t="s">
        <v>7</v>
      </c>
      <c r="D4" s="233" t="s">
        <v>8</v>
      </c>
      <c r="E4" s="233" t="s">
        <v>9</v>
      </c>
      <c r="F4" s="233" t="s">
        <v>10</v>
      </c>
      <c r="G4" s="233" t="s">
        <v>11</v>
      </c>
      <c r="H4" s="234" t="s">
        <v>12</v>
      </c>
      <c r="I4" s="235" t="s">
        <v>13</v>
      </c>
      <c r="J4" s="214"/>
      <c r="K4" s="231"/>
      <c r="L4" s="232" t="s">
        <v>6</v>
      </c>
      <c r="M4" s="233" t="s">
        <v>7</v>
      </c>
      <c r="N4" s="233" t="s">
        <v>8</v>
      </c>
      <c r="O4" s="233" t="s">
        <v>9</v>
      </c>
      <c r="P4" s="233" t="s">
        <v>10</v>
      </c>
      <c r="Q4" s="236" t="s">
        <v>11</v>
      </c>
      <c r="R4" s="237" t="s">
        <v>12</v>
      </c>
      <c r="S4" s="235" t="s">
        <v>13</v>
      </c>
      <c r="T4" s="215"/>
      <c r="U4" s="231"/>
      <c r="V4" s="232" t="s">
        <v>6</v>
      </c>
      <c r="W4" s="233" t="s">
        <v>7</v>
      </c>
      <c r="X4" s="233" t="s">
        <v>8</v>
      </c>
      <c r="Y4" s="233" t="s">
        <v>9</v>
      </c>
      <c r="Z4" s="233" t="s">
        <v>10</v>
      </c>
      <c r="AA4" s="236" t="s">
        <v>11</v>
      </c>
      <c r="AB4" s="233" t="s">
        <v>12</v>
      </c>
      <c r="AC4" s="235" t="s">
        <v>13</v>
      </c>
      <c r="AD4" s="215"/>
      <c r="AE4" s="238"/>
      <c r="AF4" s="232" t="s">
        <v>6</v>
      </c>
      <c r="AG4" s="233" t="s">
        <v>7</v>
      </c>
      <c r="AH4" s="233" t="s">
        <v>8</v>
      </c>
      <c r="AI4" s="233" t="s">
        <v>9</v>
      </c>
      <c r="AJ4" s="237" t="s">
        <v>10</v>
      </c>
      <c r="AK4" s="233" t="s">
        <v>11</v>
      </c>
      <c r="AL4" s="233" t="s">
        <v>12</v>
      </c>
      <c r="AM4" s="235" t="s">
        <v>13</v>
      </c>
      <c r="AN4" s="215"/>
      <c r="AO4" s="238"/>
      <c r="AP4" s="232" t="s">
        <v>6</v>
      </c>
      <c r="AQ4" s="233" t="s">
        <v>7</v>
      </c>
      <c r="AR4" s="233" t="s">
        <v>8</v>
      </c>
      <c r="AS4" s="233" t="s">
        <v>9</v>
      </c>
      <c r="AT4" s="237" t="s">
        <v>10</v>
      </c>
      <c r="AU4" s="233" t="s">
        <v>11</v>
      </c>
      <c r="AV4" s="233" t="s">
        <v>12</v>
      </c>
      <c r="AW4" s="235" t="s">
        <v>13</v>
      </c>
      <c r="AX4" s="215"/>
      <c r="AY4" s="238"/>
      <c r="AZ4" s="232" t="s">
        <v>6</v>
      </c>
      <c r="BA4" s="233" t="s">
        <v>7</v>
      </c>
      <c r="BB4" s="233" t="s">
        <v>8</v>
      </c>
      <c r="BC4" s="233" t="s">
        <v>9</v>
      </c>
      <c r="BD4" s="237" t="s">
        <v>10</v>
      </c>
      <c r="BE4" s="233" t="s">
        <v>11</v>
      </c>
      <c r="BF4" s="233" t="s">
        <v>12</v>
      </c>
      <c r="BG4" s="235" t="s">
        <v>13</v>
      </c>
    </row>
    <row r="5" spans="1:59" ht="27" customHeight="1" thickBot="1" x14ac:dyDescent="0.3">
      <c r="A5" s="252"/>
      <c r="B5" s="253"/>
      <c r="C5" s="253"/>
      <c r="D5" s="253"/>
      <c r="E5" s="253"/>
      <c r="F5" s="253"/>
      <c r="G5" s="254"/>
      <c r="H5" s="254"/>
      <c r="I5" s="255"/>
      <c r="J5" s="231"/>
      <c r="K5" s="258"/>
      <c r="L5" s="253"/>
      <c r="M5" s="253"/>
      <c r="N5" s="253"/>
      <c r="O5" s="253"/>
      <c r="P5" s="253"/>
      <c r="Q5" s="254"/>
      <c r="R5" s="254"/>
      <c r="S5" s="503"/>
      <c r="T5" s="257"/>
      <c r="U5" s="258"/>
      <c r="V5" s="253"/>
      <c r="W5" s="253"/>
      <c r="X5" s="253"/>
      <c r="Y5" s="253"/>
      <c r="Z5" s="253"/>
      <c r="AA5" s="254"/>
      <c r="AB5" s="254"/>
      <c r="AC5" s="255"/>
      <c r="AD5" s="215"/>
      <c r="AE5" s="258"/>
      <c r="AF5" s="427"/>
      <c r="AG5" s="254"/>
      <c r="AH5" s="254"/>
      <c r="AI5" s="254"/>
      <c r="AJ5" s="254"/>
      <c r="AK5" s="254"/>
      <c r="AL5" s="254"/>
      <c r="AM5" s="404"/>
      <c r="AN5" s="215"/>
      <c r="AO5" s="258"/>
      <c r="AP5" s="253"/>
      <c r="AQ5" s="253"/>
      <c r="AR5" s="253"/>
      <c r="AS5" s="253"/>
      <c r="AT5" s="253"/>
      <c r="AU5" s="254"/>
      <c r="AV5" s="254"/>
      <c r="AW5" s="404"/>
      <c r="AX5" s="215"/>
      <c r="AY5" s="258"/>
      <c r="AZ5" s="253"/>
      <c r="BA5" s="253"/>
      <c r="BB5" s="253"/>
      <c r="BC5" s="253"/>
      <c r="BD5" s="253"/>
      <c r="BE5" s="254"/>
      <c r="BF5" s="254"/>
      <c r="BG5" s="404"/>
    </row>
    <row r="6" spans="1:59" s="132" customFormat="1" ht="27" customHeight="1" x14ac:dyDescent="0.25">
      <c r="A6" s="270" t="s">
        <v>26</v>
      </c>
      <c r="B6" s="271">
        <v>62.5</v>
      </c>
      <c r="C6" s="272">
        <v>3</v>
      </c>
      <c r="D6" s="272">
        <v>2.5</v>
      </c>
      <c r="E6" s="272">
        <v>10</v>
      </c>
      <c r="F6" s="272">
        <v>10</v>
      </c>
      <c r="G6" s="272">
        <f t="shared" ref="G6:G19" si="0">IF(C6&lt;&gt;"",+D6+C6,"")</f>
        <v>5.5</v>
      </c>
      <c r="H6" s="273">
        <f t="shared" ref="H6:H19" si="1">IF(C6&gt;0,+D6/C6,"")</f>
        <v>0.83333333333333337</v>
      </c>
      <c r="I6" s="274">
        <v>1150000</v>
      </c>
      <c r="J6" s="275"/>
      <c r="K6" s="277" t="s">
        <v>26</v>
      </c>
      <c r="L6" s="271">
        <v>62.5</v>
      </c>
      <c r="M6" s="272">
        <v>3.4</v>
      </c>
      <c r="N6" s="272">
        <v>2.6</v>
      </c>
      <c r="O6" s="272">
        <v>5</v>
      </c>
      <c r="P6" s="272">
        <v>30</v>
      </c>
      <c r="Q6" s="272">
        <f t="shared" ref="Q6:Q19" si="2">IF(M6&lt;&gt;"",+N6+M6,"")</f>
        <v>6</v>
      </c>
      <c r="R6" s="273">
        <f t="shared" ref="R6:R19" si="3">IF(M6&gt;0,+N6/M6,"")</f>
        <v>0.76470588235294124</v>
      </c>
      <c r="S6" s="274">
        <v>3350000</v>
      </c>
      <c r="T6" s="276"/>
      <c r="U6" s="277" t="s">
        <v>26</v>
      </c>
      <c r="V6" s="271">
        <v>62.5</v>
      </c>
      <c r="W6" s="272">
        <v>2.8</v>
      </c>
      <c r="X6" s="272">
        <v>2.5</v>
      </c>
      <c r="Y6" s="272">
        <v>10</v>
      </c>
      <c r="Z6" s="272">
        <v>10</v>
      </c>
      <c r="AA6" s="272">
        <f t="shared" ref="AA6:AA19" si="4">IF(W6&lt;&gt;"",+X6+W6,"")</f>
        <v>5.3</v>
      </c>
      <c r="AB6" s="273">
        <f t="shared" ref="AB6:AB19" si="5">IF(W6&gt;0,+X6/W6,"")</f>
        <v>0.8928571428571429</v>
      </c>
      <c r="AC6" s="274">
        <v>2586000</v>
      </c>
      <c r="AD6" s="504"/>
      <c r="AE6" s="277" t="s">
        <v>26</v>
      </c>
      <c r="AF6" s="272">
        <v>62.5</v>
      </c>
      <c r="AG6" s="272">
        <v>2.9</v>
      </c>
      <c r="AH6" s="272">
        <v>2.8</v>
      </c>
      <c r="AI6" s="272">
        <v>5</v>
      </c>
      <c r="AJ6" s="272">
        <v>30</v>
      </c>
      <c r="AK6" s="272">
        <f t="shared" ref="AK6:AK19" si="6">IF(AG6&lt;&gt;"",+AH6+AG6,"")</f>
        <v>5.6999999999999993</v>
      </c>
      <c r="AL6" s="505">
        <f t="shared" ref="AL6:AL19" si="7">IF(AG6&gt;0,+AH6/AG6,"")</f>
        <v>0.96551724137931028</v>
      </c>
      <c r="AM6" s="406">
        <v>3914000</v>
      </c>
      <c r="AN6" s="276"/>
      <c r="AO6" s="277" t="str">
        <f t="shared" ref="AO6:AO18" si="8">A6</f>
        <v>APP 19-20</v>
      </c>
      <c r="AP6" s="271">
        <v>62.5</v>
      </c>
      <c r="AQ6" s="272">
        <v>3.4</v>
      </c>
      <c r="AR6" s="272">
        <v>2.6</v>
      </c>
      <c r="AS6" s="272">
        <v>10</v>
      </c>
      <c r="AT6" s="272">
        <v>10</v>
      </c>
      <c r="AU6" s="272">
        <f t="shared" ref="AU6:AU19" si="9">IF(AQ6&lt;&gt;"",+AR6+AQ6,"")</f>
        <v>6</v>
      </c>
      <c r="AV6" s="273">
        <f t="shared" ref="AV6:AV19" si="10">IF(AQ6&gt;0,+AR6/AQ6,"")</f>
        <v>0.76470588235294124</v>
      </c>
      <c r="AW6" s="406">
        <v>875000</v>
      </c>
      <c r="AX6" s="276"/>
      <c r="AY6" s="506" t="str">
        <f t="shared" ref="AY6:AY19" si="11">K27</f>
        <v>APP 19-20</v>
      </c>
      <c r="AZ6" s="271">
        <v>62</v>
      </c>
      <c r="BA6" s="272">
        <v>4</v>
      </c>
      <c r="BB6" s="272">
        <v>2.5</v>
      </c>
      <c r="BC6" s="272">
        <v>5</v>
      </c>
      <c r="BD6" s="272">
        <v>30</v>
      </c>
      <c r="BE6" s="272">
        <f t="shared" ref="BE6:BE19" si="12">IF(BA6&lt;&gt;"",+BB6+BA6,"")</f>
        <v>6.5</v>
      </c>
      <c r="BF6" s="273">
        <f t="shared" ref="BF6:BF19" si="13">IF(BA6&gt;0,+BB6/BA6,"")</f>
        <v>0.625</v>
      </c>
      <c r="BG6" s="507">
        <v>2625000</v>
      </c>
    </row>
    <row r="7" spans="1:59" ht="27" customHeight="1" x14ac:dyDescent="0.25">
      <c r="A7" s="294">
        <v>43556</v>
      </c>
      <c r="B7" s="295">
        <v>62.433302080042402</v>
      </c>
      <c r="C7" s="296">
        <v>3.423020800423958</v>
      </c>
      <c r="D7" s="296">
        <v>2.57051567930047</v>
      </c>
      <c r="E7" s="296">
        <v>15.850201176074927</v>
      </c>
      <c r="F7" s="296">
        <v>19.540502022971172</v>
      </c>
      <c r="G7" s="296">
        <f t="shared" si="0"/>
        <v>5.9935364797244279</v>
      </c>
      <c r="H7" s="297">
        <f t="shared" si="1"/>
        <v>0.75094947684282232</v>
      </c>
      <c r="I7" s="298">
        <v>98123</v>
      </c>
      <c r="J7" s="231"/>
      <c r="K7" s="294">
        <v>43556</v>
      </c>
      <c r="L7" s="295">
        <v>61.95814294275069</v>
      </c>
      <c r="M7" s="296">
        <v>3.7644422277391714</v>
      </c>
      <c r="N7" s="296">
        <v>2.6074791098274073</v>
      </c>
      <c r="O7" s="296">
        <v>7.4762802907915997</v>
      </c>
      <c r="P7" s="296">
        <v>37.314664657636392</v>
      </c>
      <c r="Q7" s="296">
        <f t="shared" si="2"/>
        <v>6.3719213375665786</v>
      </c>
      <c r="R7" s="297">
        <f t="shared" si="3"/>
        <v>0.69266014779389862</v>
      </c>
      <c r="S7" s="298">
        <v>268667</v>
      </c>
      <c r="T7" s="215"/>
      <c r="U7" s="294">
        <v>43556</v>
      </c>
      <c r="V7" s="295">
        <v>63.100590602600867</v>
      </c>
      <c r="W7" s="296">
        <v>2.2176950813320584</v>
      </c>
      <c r="X7" s="296">
        <v>2.2689170931678571</v>
      </c>
      <c r="Y7" s="296">
        <v>21.078983458627821</v>
      </c>
      <c r="Z7" s="296">
        <v>11.977976665854284</v>
      </c>
      <c r="AA7" s="296">
        <f t="shared" si="4"/>
        <v>4.4866121744999159</v>
      </c>
      <c r="AB7" s="297">
        <f t="shared" si="5"/>
        <v>1.0230969587600078</v>
      </c>
      <c r="AC7" s="298">
        <v>160023</v>
      </c>
      <c r="AD7" s="299"/>
      <c r="AE7" s="300">
        <v>43556</v>
      </c>
      <c r="AF7" s="295">
        <v>61.933153292324064</v>
      </c>
      <c r="AG7" s="296">
        <v>3.332891193067872</v>
      </c>
      <c r="AH7" s="296">
        <v>3.126378582519568</v>
      </c>
      <c r="AI7" s="296">
        <v>7.0086711964831041</v>
      </c>
      <c r="AJ7" s="296">
        <v>45.008322366200311</v>
      </c>
      <c r="AK7" s="296">
        <f t="shared" si="6"/>
        <v>6.4592697755874404</v>
      </c>
      <c r="AL7" s="297">
        <f t="shared" si="7"/>
        <v>0.93803799806671384</v>
      </c>
      <c r="AM7" s="298">
        <v>251813</v>
      </c>
      <c r="AN7" s="215"/>
      <c r="AO7" s="300">
        <f t="shared" si="8"/>
        <v>43556</v>
      </c>
      <c r="AP7" s="295">
        <v>62.957263851044509</v>
      </c>
      <c r="AQ7" s="296">
        <v>2.9001460793218281</v>
      </c>
      <c r="AR7" s="296">
        <v>2.1789711373498837</v>
      </c>
      <c r="AS7" s="296">
        <v>17.982668029064484</v>
      </c>
      <c r="AT7" s="296">
        <v>18.750772530023209</v>
      </c>
      <c r="AU7" s="296">
        <f t="shared" si="9"/>
        <v>5.0791172166717118</v>
      </c>
      <c r="AV7" s="297">
        <f t="shared" si="10"/>
        <v>0.75133151150076394</v>
      </c>
      <c r="AW7" s="298">
        <v>118908</v>
      </c>
      <c r="AX7" s="215"/>
      <c r="AY7" s="300">
        <f t="shared" si="11"/>
        <v>43556</v>
      </c>
      <c r="AZ7" s="295">
        <v>61.934045435598158</v>
      </c>
      <c r="BA7" s="296">
        <v>3.8844218821334295</v>
      </c>
      <c r="BB7" s="296">
        <v>2.4569151498309485</v>
      </c>
      <c r="BC7" s="296">
        <v>5.5408710420432685</v>
      </c>
      <c r="BD7" s="296">
        <v>36.086135488949793</v>
      </c>
      <c r="BE7" s="296">
        <f t="shared" si="12"/>
        <v>6.341337031964378</v>
      </c>
      <c r="BF7" s="297">
        <f t="shared" si="13"/>
        <v>0.63250471354093607</v>
      </c>
      <c r="BG7" s="298">
        <v>302274</v>
      </c>
    </row>
    <row r="8" spans="1:59" ht="27" customHeight="1" x14ac:dyDescent="0.25">
      <c r="A8" s="294">
        <v>43586</v>
      </c>
      <c r="B8" s="295">
        <v>62.530877816210143</v>
      </c>
      <c r="C8" s="296">
        <v>2.7877409554080583</v>
      </c>
      <c r="D8" s="296">
        <v>3.1607551182574549</v>
      </c>
      <c r="E8" s="296">
        <v>15.160497101991211</v>
      </c>
      <c r="F8" s="296">
        <v>21.33871739740114</v>
      </c>
      <c r="G8" s="296">
        <f t="shared" si="0"/>
        <v>5.9484960736655133</v>
      </c>
      <c r="H8" s="297">
        <f t="shared" si="1"/>
        <v>1.1338051737288468</v>
      </c>
      <c r="I8" s="298">
        <v>85576</v>
      </c>
      <c r="J8" s="231"/>
      <c r="K8" s="294">
        <v>43586</v>
      </c>
      <c r="L8" s="295">
        <v>62.013192506343692</v>
      </c>
      <c r="M8" s="296">
        <v>3.6276218618964498</v>
      </c>
      <c r="N8" s="296">
        <v>2.9000402757032049</v>
      </c>
      <c r="O8" s="296">
        <v>7.7766649270250339</v>
      </c>
      <c r="P8" s="296">
        <v>38.205502978386455</v>
      </c>
      <c r="Q8" s="296">
        <f t="shared" si="2"/>
        <v>6.5276621375996546</v>
      </c>
      <c r="R8" s="297">
        <f t="shared" si="3"/>
        <v>0.79943290290656721</v>
      </c>
      <c r="S8" s="298">
        <v>277835</v>
      </c>
      <c r="T8" s="215"/>
      <c r="U8" s="294">
        <v>43586</v>
      </c>
      <c r="V8" s="295">
        <v>62.5323717576169</v>
      </c>
      <c r="W8" s="296">
        <v>3.0125378810773618</v>
      </c>
      <c r="X8" s="296">
        <v>2.2384809443883933</v>
      </c>
      <c r="Y8" s="296">
        <v>18.21134986353978</v>
      </c>
      <c r="Z8" s="296">
        <v>14.022628312124269</v>
      </c>
      <c r="AA8" s="296">
        <f t="shared" si="4"/>
        <v>5.2510188254657546</v>
      </c>
      <c r="AB8" s="297">
        <f t="shared" si="5"/>
        <v>0.74305487026369088</v>
      </c>
      <c r="AC8" s="298">
        <v>215081</v>
      </c>
      <c r="AD8" s="299"/>
      <c r="AE8" s="300">
        <v>43586</v>
      </c>
      <c r="AF8" s="295">
        <v>62.447314132618885</v>
      </c>
      <c r="AG8" s="296">
        <v>3.2399423103461045</v>
      </c>
      <c r="AH8" s="296">
        <v>2.5862961155408657</v>
      </c>
      <c r="AI8" s="296">
        <v>8.0301072677520224</v>
      </c>
      <c r="AJ8" s="296">
        <v>39.80921062108937</v>
      </c>
      <c r="AK8" s="296">
        <f t="shared" si="6"/>
        <v>5.8262384258869702</v>
      </c>
      <c r="AL8" s="297">
        <f t="shared" si="7"/>
        <v>0.79825375509991303</v>
      </c>
      <c r="AM8" s="298">
        <v>297107</v>
      </c>
      <c r="AN8" s="215"/>
      <c r="AO8" s="300">
        <f t="shared" si="8"/>
        <v>43586</v>
      </c>
      <c r="AP8" s="295">
        <v>62.496972222222233</v>
      </c>
      <c r="AQ8" s="296">
        <v>2.9311319444444446</v>
      </c>
      <c r="AR8" s="296">
        <v>3.0749236111111111</v>
      </c>
      <c r="AS8" s="296">
        <v>19.807923611111114</v>
      </c>
      <c r="AT8" s="296">
        <v>19.711743055555559</v>
      </c>
      <c r="AU8" s="296">
        <f t="shared" si="9"/>
        <v>6.0060555555555553</v>
      </c>
      <c r="AV8" s="297">
        <f t="shared" si="10"/>
        <v>1.0490567021178299</v>
      </c>
      <c r="AW8" s="298">
        <v>69120</v>
      </c>
      <c r="AX8" s="215"/>
      <c r="AY8" s="300">
        <f t="shared" si="11"/>
        <v>43586</v>
      </c>
      <c r="AZ8" s="295">
        <v>61.7214950275878</v>
      </c>
      <c r="BA8" s="296">
        <v>3.939457990550765</v>
      </c>
      <c r="BB8" s="296">
        <v>2.7793636964350612</v>
      </c>
      <c r="BC8" s="296">
        <v>7.4277413024085632</v>
      </c>
      <c r="BD8" s="296">
        <v>38.615287640003963</v>
      </c>
      <c r="BE8" s="296">
        <f t="shared" si="12"/>
        <v>6.7188216869858266</v>
      </c>
      <c r="BF8" s="297">
        <f t="shared" si="13"/>
        <v>0.70551931334251539</v>
      </c>
      <c r="BG8" s="298">
        <v>302670</v>
      </c>
    </row>
    <row r="9" spans="1:59" ht="27" customHeight="1" x14ac:dyDescent="0.25">
      <c r="A9" s="294">
        <v>43617</v>
      </c>
      <c r="B9" s="295">
        <v>62.634723448614182</v>
      </c>
      <c r="C9" s="296">
        <v>3.0599659063036544</v>
      </c>
      <c r="D9" s="296">
        <v>2.8669105960264902</v>
      </c>
      <c r="E9" s="296">
        <v>14.473532008830023</v>
      </c>
      <c r="F9" s="296">
        <v>22.920255089526613</v>
      </c>
      <c r="G9" s="296">
        <f t="shared" si="0"/>
        <v>5.9268765023301446</v>
      </c>
      <c r="H9" s="297">
        <f t="shared" si="1"/>
        <v>0.93690932638188473</v>
      </c>
      <c r="I9" s="298">
        <v>81540</v>
      </c>
      <c r="J9" s="231"/>
      <c r="K9" s="294">
        <v>43617</v>
      </c>
      <c r="L9" s="295">
        <v>62.145331768320077</v>
      </c>
      <c r="M9" s="296">
        <v>3.4571026967496996</v>
      </c>
      <c r="N9" s="296">
        <v>2.6900520222000028</v>
      </c>
      <c r="O9" s="296">
        <v>7.6470866118912033</v>
      </c>
      <c r="P9" s="296">
        <v>32.715886333666624</v>
      </c>
      <c r="Q9" s="296">
        <f t="shared" si="2"/>
        <v>6.147154718949702</v>
      </c>
      <c r="R9" s="297">
        <f t="shared" si="3"/>
        <v>0.77812326047737523</v>
      </c>
      <c r="S9" s="298">
        <v>276036</v>
      </c>
      <c r="T9" s="215"/>
      <c r="U9" s="294">
        <v>43617</v>
      </c>
      <c r="V9" s="295">
        <v>62.763257423153661</v>
      </c>
      <c r="W9" s="296">
        <v>2.6704699877975551</v>
      </c>
      <c r="X9" s="296">
        <v>2.1066021518913791</v>
      </c>
      <c r="Y9" s="296">
        <v>24.451662534622017</v>
      </c>
      <c r="Z9" s="296">
        <v>14.15752285537198</v>
      </c>
      <c r="AA9" s="296">
        <f t="shared" si="4"/>
        <v>4.7770721396889346</v>
      </c>
      <c r="AB9" s="297">
        <f t="shared" si="5"/>
        <v>0.78885071224064918</v>
      </c>
      <c r="AC9" s="298">
        <v>206516</v>
      </c>
      <c r="AD9" s="299"/>
      <c r="AE9" s="300">
        <v>43617</v>
      </c>
      <c r="AF9" s="295">
        <v>62.345512821643482</v>
      </c>
      <c r="AG9" s="296">
        <v>3.4439436512066131</v>
      </c>
      <c r="AH9" s="296">
        <v>2.5968434621818113</v>
      </c>
      <c r="AI9" s="296">
        <v>8.7935024561465394</v>
      </c>
      <c r="AJ9" s="296">
        <v>38.098684263905668</v>
      </c>
      <c r="AK9" s="296">
        <f t="shared" si="6"/>
        <v>6.0407871133884239</v>
      </c>
      <c r="AL9" s="297">
        <f t="shared" si="7"/>
        <v>0.75403192536904207</v>
      </c>
      <c r="AM9" s="298">
        <v>340167</v>
      </c>
      <c r="AN9" s="215"/>
      <c r="AO9" s="300">
        <f t="shared" si="8"/>
        <v>43617</v>
      </c>
      <c r="AP9" s="295">
        <v>62.713436605554271</v>
      </c>
      <c r="AQ9" s="296">
        <v>3.0618340166576421</v>
      </c>
      <c r="AR9" s="296">
        <v>2.4085750754235322</v>
      </c>
      <c r="AS9" s="296">
        <v>18.624339754003248</v>
      </c>
      <c r="AT9" s="296">
        <v>17.419526056574092</v>
      </c>
      <c r="AU9" s="296">
        <f t="shared" si="9"/>
        <v>5.4704090920811748</v>
      </c>
      <c r="AV9" s="297">
        <f t="shared" si="10"/>
        <v>0.78664456084813505</v>
      </c>
      <c r="AW9" s="298">
        <v>77562</v>
      </c>
      <c r="AX9" s="215"/>
      <c r="AY9" s="300">
        <f t="shared" si="11"/>
        <v>43617</v>
      </c>
      <c r="AZ9" s="295">
        <v>61.717882662248797</v>
      </c>
      <c r="BA9" s="296">
        <v>3.9324830528143928</v>
      </c>
      <c r="BB9" s="296">
        <v>2.8950007203054096</v>
      </c>
      <c r="BC9" s="296">
        <v>8.4797774256284661</v>
      </c>
      <c r="BD9" s="296">
        <v>38.303527255556361</v>
      </c>
      <c r="BE9" s="296">
        <f t="shared" si="12"/>
        <v>6.8274837731198019</v>
      </c>
      <c r="BF9" s="297">
        <f t="shared" si="13"/>
        <v>0.73617627372443994</v>
      </c>
      <c r="BG9" s="298">
        <v>249894</v>
      </c>
    </row>
    <row r="10" spans="1:59" ht="27" customHeight="1" x14ac:dyDescent="0.25">
      <c r="A10" s="294">
        <v>43647</v>
      </c>
      <c r="B10" s="295">
        <v>62.346392026705175</v>
      </c>
      <c r="C10" s="296">
        <v>3.9844318931792748</v>
      </c>
      <c r="D10" s="296">
        <v>2.3038569474600425</v>
      </c>
      <c r="E10" s="296">
        <v>18.321041234253794</v>
      </c>
      <c r="F10" s="296">
        <v>20.556364671111155</v>
      </c>
      <c r="G10" s="296">
        <f t="shared" si="0"/>
        <v>6.2882888406393178</v>
      </c>
      <c r="H10" s="297">
        <f t="shared" si="1"/>
        <v>0.5782146637777611</v>
      </c>
      <c r="I10" s="298">
        <v>104549</v>
      </c>
      <c r="J10" s="231"/>
      <c r="K10" s="294">
        <v>43647</v>
      </c>
      <c r="L10" s="295">
        <v>61.613994299369701</v>
      </c>
      <c r="M10" s="296">
        <v>4.5075632954997298</v>
      </c>
      <c r="N10" s="296">
        <v>2.3855948851803297</v>
      </c>
      <c r="O10" s="296">
        <v>7.3504727035081707</v>
      </c>
      <c r="P10" s="296">
        <v>37.151097568177256</v>
      </c>
      <c r="Q10" s="296">
        <f t="shared" si="2"/>
        <v>6.893158180680059</v>
      </c>
      <c r="R10" s="297">
        <f t="shared" si="3"/>
        <v>0.52924268141992925</v>
      </c>
      <c r="S10" s="298">
        <v>254007</v>
      </c>
      <c r="T10" s="215"/>
      <c r="U10" s="294">
        <v>43647</v>
      </c>
      <c r="V10" s="295">
        <v>62.067264201992721</v>
      </c>
      <c r="W10" s="296">
        <v>4.1441423699195266</v>
      </c>
      <c r="X10" s="296">
        <v>1.8787406234331017</v>
      </c>
      <c r="Y10" s="296">
        <v>26.142962523518985</v>
      </c>
      <c r="Z10" s="296">
        <v>11.870158464601134</v>
      </c>
      <c r="AA10" s="296">
        <f t="shared" si="4"/>
        <v>6.0228829933526278</v>
      </c>
      <c r="AB10" s="297">
        <f t="shared" si="5"/>
        <v>0.4533484749631283</v>
      </c>
      <c r="AC10" s="298">
        <v>201433</v>
      </c>
      <c r="AD10" s="299"/>
      <c r="AE10" s="300">
        <v>43647</v>
      </c>
      <c r="AF10" s="295">
        <v>62.188091553756934</v>
      </c>
      <c r="AG10" s="296">
        <v>4.0146328255213941</v>
      </c>
      <c r="AH10" s="296">
        <v>2.3754592756145718</v>
      </c>
      <c r="AI10" s="296">
        <v>7.332362125060734</v>
      </c>
      <c r="AJ10" s="296">
        <v>37.136989753556421</v>
      </c>
      <c r="AK10" s="296">
        <f t="shared" si="6"/>
        <v>6.3900921011359664</v>
      </c>
      <c r="AL10" s="297">
        <f t="shared" si="7"/>
        <v>0.59170025724732689</v>
      </c>
      <c r="AM10" s="298">
        <v>325186</v>
      </c>
      <c r="AN10" s="215"/>
      <c r="AO10" s="300">
        <f t="shared" si="8"/>
        <v>43647</v>
      </c>
      <c r="AP10" s="295">
        <v>62.636472709539149</v>
      </c>
      <c r="AQ10" s="296">
        <v>3.4166980659899133</v>
      </c>
      <c r="AR10" s="296">
        <v>2.189756163293592</v>
      </c>
      <c r="AS10" s="296">
        <v>17.503546669062253</v>
      </c>
      <c r="AT10" s="296">
        <v>19.420956866569988</v>
      </c>
      <c r="AU10" s="296">
        <f t="shared" si="9"/>
        <v>5.6064542292835053</v>
      </c>
      <c r="AV10" s="297">
        <f t="shared" si="10"/>
        <v>0.64089835302996201</v>
      </c>
      <c r="AW10" s="298">
        <v>77921</v>
      </c>
      <c r="AX10" s="215"/>
      <c r="AY10" s="300">
        <f t="shared" si="11"/>
        <v>43647</v>
      </c>
      <c r="AZ10" s="295">
        <v>61.585656073649574</v>
      </c>
      <c r="BA10" s="296">
        <v>4.6941315316825092</v>
      </c>
      <c r="BB10" s="296">
        <v>2.4812247849640601</v>
      </c>
      <c r="BC10" s="296">
        <v>6.5987943820617758</v>
      </c>
      <c r="BD10" s="296">
        <v>37.71996501906461</v>
      </c>
      <c r="BE10" s="296">
        <f t="shared" si="12"/>
        <v>7.1753563166465693</v>
      </c>
      <c r="BF10" s="297">
        <f t="shared" si="13"/>
        <v>0.52858015763242128</v>
      </c>
      <c r="BG10" s="298">
        <v>274489</v>
      </c>
    </row>
    <row r="11" spans="1:59" ht="27" customHeight="1" x14ac:dyDescent="0.25">
      <c r="A11" s="294">
        <v>43678</v>
      </c>
      <c r="B11" s="295">
        <v>62.073940783492112</v>
      </c>
      <c r="C11" s="296">
        <v>4.2865671818792741</v>
      </c>
      <c r="D11" s="296">
        <v>2.3195876981460253</v>
      </c>
      <c r="E11" s="296">
        <v>19.872599122425584</v>
      </c>
      <c r="F11" s="296">
        <v>17.647822271415585</v>
      </c>
      <c r="G11" s="296">
        <f t="shared" si="0"/>
        <v>6.6061548800252989</v>
      </c>
      <c r="H11" s="297">
        <f t="shared" si="1"/>
        <v>0.54112943988179718</v>
      </c>
      <c r="I11" s="298">
        <v>101188</v>
      </c>
      <c r="J11" s="231"/>
      <c r="K11" s="294">
        <v>43678</v>
      </c>
      <c r="L11" s="295">
        <v>61.381321586280073</v>
      </c>
      <c r="M11" s="296">
        <v>4.8758299387259099</v>
      </c>
      <c r="N11" s="296">
        <v>2.273820131448328</v>
      </c>
      <c r="O11" s="296">
        <v>8.9211104645192201</v>
      </c>
      <c r="P11" s="296">
        <v>37.562463629206178</v>
      </c>
      <c r="Q11" s="296">
        <f t="shared" si="2"/>
        <v>7.1496500701742374</v>
      </c>
      <c r="R11" s="297">
        <f t="shared" si="3"/>
        <v>0.4663452499416938</v>
      </c>
      <c r="S11" s="298">
        <v>233704</v>
      </c>
      <c r="T11" s="215"/>
      <c r="U11" s="294">
        <v>43678</v>
      </c>
      <c r="V11" s="295">
        <v>61.767377057371561</v>
      </c>
      <c r="W11" s="296">
        <v>4.0140842635434257</v>
      </c>
      <c r="X11" s="296">
        <v>1.738960896199546</v>
      </c>
      <c r="Y11" s="296">
        <v>30.16445031828675</v>
      </c>
      <c r="Z11" s="296">
        <v>9.2689678915126876</v>
      </c>
      <c r="AA11" s="296">
        <f t="shared" si="4"/>
        <v>5.7530451597429719</v>
      </c>
      <c r="AB11" s="297">
        <f t="shared" si="5"/>
        <v>0.43321484603426869</v>
      </c>
      <c r="AC11" s="298">
        <v>200134</v>
      </c>
      <c r="AD11" s="299"/>
      <c r="AE11" s="300">
        <v>43678</v>
      </c>
      <c r="AF11" s="295">
        <v>61.943976735480909</v>
      </c>
      <c r="AG11" s="296">
        <v>4.0906275066135276</v>
      </c>
      <c r="AH11" s="296">
        <v>2.4160195842206416</v>
      </c>
      <c r="AI11" s="296">
        <v>8.4906384531422514</v>
      </c>
      <c r="AJ11" s="296">
        <v>38.246701131455865</v>
      </c>
      <c r="AK11" s="296">
        <f t="shared" si="6"/>
        <v>6.5066470908341696</v>
      </c>
      <c r="AL11" s="297">
        <f t="shared" si="7"/>
        <v>0.59062321864177036</v>
      </c>
      <c r="AM11" s="298">
        <v>317909</v>
      </c>
      <c r="AN11" s="215"/>
      <c r="AO11" s="300">
        <f t="shared" si="8"/>
        <v>43678</v>
      </c>
      <c r="AP11" s="295">
        <v>62.539461827034359</v>
      </c>
      <c r="AQ11" s="296">
        <v>3.6518729297202377</v>
      </c>
      <c r="AR11" s="296">
        <v>2.2091137207167657</v>
      </c>
      <c r="AS11" s="296">
        <v>17.110656702717801</v>
      </c>
      <c r="AT11" s="296">
        <v>20.112292572933711</v>
      </c>
      <c r="AU11" s="296">
        <f t="shared" si="9"/>
        <v>5.8609866504370034</v>
      </c>
      <c r="AV11" s="297">
        <f t="shared" si="10"/>
        <v>0.60492622915168115</v>
      </c>
      <c r="AW11" s="298">
        <v>101528</v>
      </c>
      <c r="AX11" s="215"/>
      <c r="AY11" s="300">
        <f t="shared" si="11"/>
        <v>43678</v>
      </c>
      <c r="AZ11" s="295">
        <v>61.407860656151009</v>
      </c>
      <c r="BA11" s="296">
        <v>4.9714557806290145</v>
      </c>
      <c r="BB11" s="296">
        <v>2.2889129089483888</v>
      </c>
      <c r="BC11" s="296">
        <v>7.7336807990795364</v>
      </c>
      <c r="BD11" s="296">
        <v>36.002998381854766</v>
      </c>
      <c r="BE11" s="296">
        <f t="shared" si="12"/>
        <v>7.2603686895774029</v>
      </c>
      <c r="BF11" s="297">
        <f t="shared" si="13"/>
        <v>0.46041099628543486</v>
      </c>
      <c r="BG11" s="298">
        <v>218151</v>
      </c>
    </row>
    <row r="12" spans="1:59" ht="27" customHeight="1" x14ac:dyDescent="0.25">
      <c r="A12" s="294">
        <v>43709</v>
      </c>
      <c r="B12" s="295">
        <v>61.965661204440259</v>
      </c>
      <c r="C12" s="296">
        <v>4.907864703531323</v>
      </c>
      <c r="D12" s="296">
        <v>1.9535651019171512</v>
      </c>
      <c r="E12" s="296">
        <v>17.910382527751633</v>
      </c>
      <c r="F12" s="296">
        <v>21.950253987081471</v>
      </c>
      <c r="G12" s="296">
        <f t="shared" si="0"/>
        <v>6.8614298054484744</v>
      </c>
      <c r="H12" s="297">
        <f t="shared" si="1"/>
        <v>0.39804787212481951</v>
      </c>
      <c r="I12" s="298">
        <v>77563</v>
      </c>
      <c r="J12" s="231"/>
      <c r="K12" s="294">
        <v>43709</v>
      </c>
      <c r="L12" s="295">
        <v>61.109455907549851</v>
      </c>
      <c r="M12" s="296">
        <v>5.2114509132003937</v>
      </c>
      <c r="N12" s="296">
        <v>2.3180049943494589</v>
      </c>
      <c r="O12" s="296">
        <v>8.3723577339506399</v>
      </c>
      <c r="P12" s="296">
        <v>37.13561636469688</v>
      </c>
      <c r="Q12" s="296">
        <f t="shared" si="2"/>
        <v>7.5294559075498526</v>
      </c>
      <c r="R12" s="297">
        <f t="shared" si="3"/>
        <v>0.44479071816220056</v>
      </c>
      <c r="S12" s="298">
        <v>223053</v>
      </c>
      <c r="T12" s="215"/>
      <c r="U12" s="294">
        <v>43709</v>
      </c>
      <c r="V12" s="295">
        <v>62.275246394811283</v>
      </c>
      <c r="W12" s="296">
        <v>2.9478198440626513</v>
      </c>
      <c r="X12" s="296">
        <v>1.9820627889325881</v>
      </c>
      <c r="Y12" s="296">
        <v>32.107975160422271</v>
      </c>
      <c r="Z12" s="296">
        <v>12.021903746636308</v>
      </c>
      <c r="AA12" s="296">
        <f t="shared" si="4"/>
        <v>4.9298826329952394</v>
      </c>
      <c r="AB12" s="297">
        <f t="shared" si="5"/>
        <v>0.67238260605537281</v>
      </c>
      <c r="AC12" s="298">
        <v>144930</v>
      </c>
      <c r="AD12" s="299"/>
      <c r="AE12" s="300">
        <v>43709</v>
      </c>
      <c r="AF12" s="295">
        <v>62.292491484330796</v>
      </c>
      <c r="AG12" s="296">
        <v>3.3246136378114448</v>
      </c>
      <c r="AH12" s="296">
        <v>2.377598337711393</v>
      </c>
      <c r="AI12" s="296">
        <v>9.6531107580350817</v>
      </c>
      <c r="AJ12" s="296">
        <v>35.895461232626722</v>
      </c>
      <c r="AK12" s="296">
        <f t="shared" si="6"/>
        <v>5.7022119755228378</v>
      </c>
      <c r="AL12" s="297">
        <f t="shared" si="7"/>
        <v>0.71515026909308443</v>
      </c>
      <c r="AM12" s="298">
        <v>266861</v>
      </c>
      <c r="AN12" s="215"/>
      <c r="AO12" s="300">
        <f t="shared" si="8"/>
        <v>43709</v>
      </c>
      <c r="AP12" s="295">
        <v>62.032320812919615</v>
      </c>
      <c r="AQ12" s="296">
        <v>4.708143145527127</v>
      </c>
      <c r="AR12" s="296">
        <v>1.8579746189439306</v>
      </c>
      <c r="AS12" s="296">
        <v>19.031816253855922</v>
      </c>
      <c r="AT12" s="296">
        <v>19.74447105788423</v>
      </c>
      <c r="AU12" s="296">
        <f t="shared" si="9"/>
        <v>6.5661177644710573</v>
      </c>
      <c r="AV12" s="297">
        <f t="shared" si="10"/>
        <v>0.39463001899359423</v>
      </c>
      <c r="AW12" s="298">
        <v>88176</v>
      </c>
      <c r="AX12" s="215"/>
      <c r="AY12" s="300">
        <f t="shared" si="11"/>
        <v>43709</v>
      </c>
      <c r="AZ12" s="295">
        <v>61.526366424585589</v>
      </c>
      <c r="BA12" s="296">
        <v>5.0737226120137855</v>
      </c>
      <c r="BB12" s="296">
        <v>2.0780581199737402</v>
      </c>
      <c r="BC12" s="296">
        <v>13.601708723124895</v>
      </c>
      <c r="BD12" s="296">
        <v>23.234691654357462</v>
      </c>
      <c r="BE12" s="296">
        <f t="shared" si="12"/>
        <v>7.1517807319875253</v>
      </c>
      <c r="BF12" s="297">
        <f t="shared" si="13"/>
        <v>0.40957267057785579</v>
      </c>
      <c r="BG12" s="298">
        <v>194976</v>
      </c>
    </row>
    <row r="13" spans="1:59" ht="27" customHeight="1" x14ac:dyDescent="0.25">
      <c r="A13" s="294">
        <v>43739</v>
      </c>
      <c r="B13" s="295">
        <v>61.533307252946507</v>
      </c>
      <c r="C13" s="296">
        <v>5.6124500267274042</v>
      </c>
      <c r="D13" s="296">
        <v>1.8630404351767904</v>
      </c>
      <c r="E13" s="296">
        <v>16.209301631912968</v>
      </c>
      <c r="F13" s="296">
        <v>20.924005621033547</v>
      </c>
      <c r="G13" s="296">
        <f t="shared" si="0"/>
        <v>7.4754904619041946</v>
      </c>
      <c r="H13" s="297">
        <f t="shared" si="1"/>
        <v>0.33194779932198726</v>
      </c>
      <c r="I13" s="298">
        <v>110300</v>
      </c>
      <c r="J13" s="231"/>
      <c r="K13" s="294">
        <v>43739</v>
      </c>
      <c r="L13" s="295">
        <v>60.925221147719185</v>
      </c>
      <c r="M13" s="296">
        <v>5.8973619700888342</v>
      </c>
      <c r="N13" s="296">
        <v>2.1221215187975564</v>
      </c>
      <c r="O13" s="296">
        <v>7.4019254844634359</v>
      </c>
      <c r="P13" s="296">
        <v>37.529362232467484</v>
      </c>
      <c r="Q13" s="296">
        <f t="shared" si="2"/>
        <v>8.0194834888863902</v>
      </c>
      <c r="R13" s="297">
        <f t="shared" si="3"/>
        <v>0.35984250747382734</v>
      </c>
      <c r="S13" s="298">
        <v>213432</v>
      </c>
      <c r="T13" s="215"/>
      <c r="U13" s="294">
        <v>43739</v>
      </c>
      <c r="V13" s="295">
        <v>62.341400724836475</v>
      </c>
      <c r="W13" s="296">
        <v>3.4227480976652176</v>
      </c>
      <c r="X13" s="296">
        <v>1.9192205842008749</v>
      </c>
      <c r="Y13" s="296">
        <v>21.325017037988939</v>
      </c>
      <c r="Z13" s="296">
        <v>13.044061972075024</v>
      </c>
      <c r="AA13" s="296">
        <f t="shared" si="4"/>
        <v>5.3419686818660921</v>
      </c>
      <c r="AB13" s="297">
        <f t="shared" si="5"/>
        <v>0.56072504590976058</v>
      </c>
      <c r="AC13" s="298">
        <v>138514</v>
      </c>
      <c r="AD13" s="231"/>
      <c r="AE13" s="300">
        <v>43739</v>
      </c>
      <c r="AF13" s="295">
        <v>62.715075761669148</v>
      </c>
      <c r="AG13" s="296">
        <v>3.6296923605375486</v>
      </c>
      <c r="AH13" s="296">
        <v>2.1662670685675911</v>
      </c>
      <c r="AI13" s="296">
        <v>5.9854394022431325</v>
      </c>
      <c r="AJ13" s="296">
        <v>40.818838526912181</v>
      </c>
      <c r="AK13" s="296">
        <f t="shared" si="6"/>
        <v>5.7959594291051397</v>
      </c>
      <c r="AL13" s="297">
        <f t="shared" si="7"/>
        <v>0.59681836734140525</v>
      </c>
      <c r="AM13" s="298">
        <v>259102</v>
      </c>
      <c r="AN13" s="215"/>
      <c r="AO13" s="300">
        <f t="shared" si="8"/>
        <v>43739</v>
      </c>
      <c r="AP13" s="295">
        <v>61.862637526138194</v>
      </c>
      <c r="AQ13" s="296">
        <v>4.8238653585220757</v>
      </c>
      <c r="AR13" s="296">
        <v>2.0283663500678424</v>
      </c>
      <c r="AS13" s="296">
        <v>17.550796159064816</v>
      </c>
      <c r="AT13" s="296">
        <v>19.947536374073689</v>
      </c>
      <c r="AU13" s="296">
        <f t="shared" si="9"/>
        <v>6.852231708589918</v>
      </c>
      <c r="AV13" s="297">
        <f t="shared" si="10"/>
        <v>0.42048568923766322</v>
      </c>
      <c r="AW13" s="298">
        <v>95810</v>
      </c>
      <c r="AX13" s="215"/>
      <c r="AY13" s="300">
        <f t="shared" si="11"/>
        <v>43739</v>
      </c>
      <c r="AZ13" s="295">
        <v>60.538120015974108</v>
      </c>
      <c r="BA13" s="296">
        <v>6.4632093658700622</v>
      </c>
      <c r="BB13" s="296">
        <v>2.0866190386110937</v>
      </c>
      <c r="BC13" s="296">
        <v>6.3119731382811022</v>
      </c>
      <c r="BD13" s="296">
        <v>39.549037097757328</v>
      </c>
      <c r="BE13" s="296">
        <f t="shared" si="12"/>
        <v>8.5498284044811559</v>
      </c>
      <c r="BF13" s="297">
        <f t="shared" si="13"/>
        <v>0.32284565151638067</v>
      </c>
      <c r="BG13" s="298">
        <v>237885</v>
      </c>
    </row>
    <row r="14" spans="1:59" ht="27" customHeight="1" x14ac:dyDescent="0.25">
      <c r="A14" s="294">
        <v>43770</v>
      </c>
      <c r="B14" s="295">
        <v>62.626588400433867</v>
      </c>
      <c r="C14" s="296">
        <v>3.0065920691635295</v>
      </c>
      <c r="D14" s="296">
        <v>2.2867608307280034</v>
      </c>
      <c r="E14" s="296">
        <v>20.605271326485038</v>
      </c>
      <c r="F14" s="296">
        <v>18.633584029860266</v>
      </c>
      <c r="G14" s="296">
        <f t="shared" si="0"/>
        <v>5.2933528998915325</v>
      </c>
      <c r="H14" s="297">
        <f t="shared" si="1"/>
        <v>0.76058233977987177</v>
      </c>
      <c r="I14" s="298">
        <v>77812</v>
      </c>
      <c r="J14" s="231"/>
      <c r="K14" s="294">
        <v>43770</v>
      </c>
      <c r="L14" s="295">
        <v>61.780481591353144</v>
      </c>
      <c r="M14" s="296">
        <v>4.3823514043987171</v>
      </c>
      <c r="N14" s="296">
        <v>2.5681382530606389</v>
      </c>
      <c r="O14" s="296">
        <v>9.4377809693667221</v>
      </c>
      <c r="P14" s="296">
        <v>35.418126198713011</v>
      </c>
      <c r="Q14" s="296">
        <f t="shared" si="2"/>
        <v>6.9504896574593555</v>
      </c>
      <c r="R14" s="297">
        <f t="shared" si="3"/>
        <v>0.58601833036093598</v>
      </c>
      <c r="S14" s="298">
        <v>257296</v>
      </c>
      <c r="T14" s="215"/>
      <c r="U14" s="294">
        <v>43770</v>
      </c>
      <c r="V14" s="295">
        <v>61.784010984271212</v>
      </c>
      <c r="W14" s="296">
        <v>4.2978557667423871</v>
      </c>
      <c r="X14" s="296">
        <v>2.205156281450384</v>
      </c>
      <c r="Y14" s="296">
        <v>17.183130517295915</v>
      </c>
      <c r="Z14" s="296">
        <v>12.426880984558759</v>
      </c>
      <c r="AA14" s="296">
        <f t="shared" si="4"/>
        <v>6.5030120481927707</v>
      </c>
      <c r="AB14" s="297">
        <f t="shared" si="5"/>
        <v>0.51308289554858877</v>
      </c>
      <c r="AC14" s="298">
        <v>173885</v>
      </c>
      <c r="AD14" s="231"/>
      <c r="AE14" s="300">
        <v>43770</v>
      </c>
      <c r="AF14" s="295">
        <v>61.57157775287795</v>
      </c>
      <c r="AG14" s="296">
        <v>3.9994280137313813</v>
      </c>
      <c r="AH14" s="296">
        <v>3.0324905971438154</v>
      </c>
      <c r="AI14" s="296">
        <v>6.5420819743500074</v>
      </c>
      <c r="AJ14" s="296">
        <v>41.311370640250651</v>
      </c>
      <c r="AK14" s="296">
        <f t="shared" si="6"/>
        <v>7.0319186108751968</v>
      </c>
      <c r="AL14" s="297">
        <f t="shared" si="7"/>
        <v>0.7582310737266067</v>
      </c>
      <c r="AM14" s="298">
        <v>280234</v>
      </c>
      <c r="AN14" s="215"/>
      <c r="AO14" s="300">
        <f t="shared" si="8"/>
        <v>43770</v>
      </c>
      <c r="AP14" s="295">
        <v>62.553300096925206</v>
      </c>
      <c r="AQ14" s="296">
        <v>3.5598820399661792</v>
      </c>
      <c r="AR14" s="296">
        <v>2.2466999030747972</v>
      </c>
      <c r="AS14" s="296">
        <v>18.208627992823413</v>
      </c>
      <c r="AT14" s="296">
        <v>22.290523808541792</v>
      </c>
      <c r="AU14" s="296">
        <f t="shared" si="9"/>
        <v>5.8065819430409764</v>
      </c>
      <c r="AV14" s="297">
        <f t="shared" si="10"/>
        <v>0.63111639033301847</v>
      </c>
      <c r="AW14" s="298">
        <v>96982</v>
      </c>
      <c r="AX14" s="215"/>
      <c r="AY14" s="300">
        <f t="shared" si="11"/>
        <v>43770</v>
      </c>
      <c r="AZ14" s="295">
        <v>61.256224909111509</v>
      </c>
      <c r="BA14" s="296">
        <v>5.3122645395841275</v>
      </c>
      <c r="BB14" s="296">
        <v>2.5076793824731967</v>
      </c>
      <c r="BC14" s="296">
        <v>6.951541237086329</v>
      </c>
      <c r="BD14" s="296">
        <v>38.832382733102591</v>
      </c>
      <c r="BE14" s="296">
        <f t="shared" si="12"/>
        <v>7.8199439220573241</v>
      </c>
      <c r="BF14" s="297">
        <f t="shared" si="13"/>
        <v>0.472054688501923</v>
      </c>
      <c r="BG14" s="298">
        <v>194194</v>
      </c>
    </row>
    <row r="15" spans="1:59" ht="27" customHeight="1" x14ac:dyDescent="0.25">
      <c r="A15" s="294">
        <v>43800</v>
      </c>
      <c r="B15" s="295">
        <v>62.441651964290443</v>
      </c>
      <c r="C15" s="296">
        <v>3.427725635116162</v>
      </c>
      <c r="D15" s="296">
        <v>2.4101474873506583</v>
      </c>
      <c r="E15" s="296">
        <v>19.660969562107606</v>
      </c>
      <c r="F15" s="296">
        <v>18.55909957879679</v>
      </c>
      <c r="G15" s="296">
        <f t="shared" si="0"/>
        <v>5.8378731224668208</v>
      </c>
      <c r="H15" s="297">
        <f t="shared" si="1"/>
        <v>0.70313313955449674</v>
      </c>
      <c r="I15" s="298">
        <v>75498</v>
      </c>
      <c r="J15" s="231"/>
      <c r="K15" s="294">
        <v>43800</v>
      </c>
      <c r="L15" s="295">
        <v>61.912746000289353</v>
      </c>
      <c r="M15" s="296">
        <v>3.7641895627544781</v>
      </c>
      <c r="N15" s="296">
        <v>2.8395854438832204</v>
      </c>
      <c r="O15" s="296">
        <v>9.4479898979781645</v>
      </c>
      <c r="P15" s="296">
        <v>38.239365547240546</v>
      </c>
      <c r="Q15" s="296">
        <f t="shared" si="2"/>
        <v>6.603775006637699</v>
      </c>
      <c r="R15" s="297">
        <f t="shared" si="3"/>
        <v>0.75436834318336754</v>
      </c>
      <c r="S15" s="298">
        <v>139774</v>
      </c>
      <c r="T15" s="215"/>
      <c r="U15" s="294">
        <v>43800</v>
      </c>
      <c r="V15" s="295">
        <v>62.811083944796401</v>
      </c>
      <c r="W15" s="296">
        <v>2.9102097339075801</v>
      </c>
      <c r="X15" s="296">
        <v>1.8187145060074734</v>
      </c>
      <c r="Y15" s="296">
        <v>24.84170288000098</v>
      </c>
      <c r="Z15" s="296">
        <v>11.680111246771306</v>
      </c>
      <c r="AA15" s="296">
        <f t="shared" si="4"/>
        <v>4.7289242399150533</v>
      </c>
      <c r="AB15" s="297">
        <f t="shared" si="5"/>
        <v>0.62494276093477963</v>
      </c>
      <c r="AC15" s="298">
        <v>205306</v>
      </c>
      <c r="AD15" s="231"/>
      <c r="AE15" s="300">
        <v>43800</v>
      </c>
      <c r="AF15" s="295">
        <v>62.007424770553008</v>
      </c>
      <c r="AG15" s="296">
        <v>3.5084921582074102</v>
      </c>
      <c r="AH15" s="296">
        <v>2.8472065403887137</v>
      </c>
      <c r="AI15" s="296">
        <v>8.5663632422376903</v>
      </c>
      <c r="AJ15" s="296">
        <v>39.002911077303857</v>
      </c>
      <c r="AK15" s="296">
        <f t="shared" si="6"/>
        <v>6.3556986985961235</v>
      </c>
      <c r="AL15" s="297">
        <f t="shared" si="7"/>
        <v>0.81151857037167596</v>
      </c>
      <c r="AM15" s="298">
        <v>380589</v>
      </c>
      <c r="AN15" s="215"/>
      <c r="AO15" s="300">
        <f t="shared" si="8"/>
        <v>43800</v>
      </c>
      <c r="AP15" s="295">
        <v>62.944063363381531</v>
      </c>
      <c r="AQ15" s="296">
        <v>3.3207445499828578</v>
      </c>
      <c r="AR15" s="296">
        <v>2.0025742634158146</v>
      </c>
      <c r="AS15" s="296">
        <v>16.908451408635326</v>
      </c>
      <c r="AT15" s="296">
        <v>22.869813862504284</v>
      </c>
      <c r="AU15" s="296">
        <f t="shared" si="9"/>
        <v>5.3233188133986724</v>
      </c>
      <c r="AV15" s="297">
        <f t="shared" si="10"/>
        <v>0.60304977792590286</v>
      </c>
      <c r="AW15" s="298">
        <v>49587</v>
      </c>
      <c r="AX15" s="215"/>
      <c r="AY15" s="300">
        <f t="shared" si="11"/>
        <v>43800</v>
      </c>
      <c r="AZ15" s="295">
        <v>61.571466368594798</v>
      </c>
      <c r="BA15" s="296">
        <v>4.9286476184398804</v>
      </c>
      <c r="BB15" s="296">
        <v>2.5048292072885388</v>
      </c>
      <c r="BC15" s="296">
        <v>7.2309727473135226</v>
      </c>
      <c r="BD15" s="296">
        <v>38.859276418168484</v>
      </c>
      <c r="BE15" s="296">
        <f t="shared" si="12"/>
        <v>7.4334768257284196</v>
      </c>
      <c r="BF15" s="297">
        <f t="shared" si="13"/>
        <v>0.50821835951855288</v>
      </c>
      <c r="BG15" s="298">
        <v>172966</v>
      </c>
    </row>
    <row r="16" spans="1:59" ht="27" customHeight="1" x14ac:dyDescent="0.25">
      <c r="A16" s="294">
        <v>43831</v>
      </c>
      <c r="B16" s="295">
        <v>62.380318177008007</v>
      </c>
      <c r="C16" s="296">
        <v>3.5512815266852442</v>
      </c>
      <c r="D16" s="296">
        <v>2.3416275706374123</v>
      </c>
      <c r="E16" s="296">
        <v>18.008607005538114</v>
      </c>
      <c r="F16" s="296">
        <v>21.063199407386502</v>
      </c>
      <c r="G16" s="296">
        <f t="shared" si="0"/>
        <v>5.8929090973226561</v>
      </c>
      <c r="H16" s="297">
        <f t="shared" si="1"/>
        <v>0.6593753700014543</v>
      </c>
      <c r="I16" s="298">
        <v>85047</v>
      </c>
      <c r="J16" s="231"/>
      <c r="K16" s="294">
        <v>43831</v>
      </c>
      <c r="L16" s="295">
        <v>61.31387112393093</v>
      </c>
      <c r="M16" s="296">
        <v>4.8460740634978379</v>
      </c>
      <c r="N16" s="296">
        <v>2.8745619766977137</v>
      </c>
      <c r="O16" s="296">
        <v>9.501701980118801</v>
      </c>
      <c r="P16" s="296">
        <v>34.985794543147691</v>
      </c>
      <c r="Q16" s="296">
        <f t="shared" si="2"/>
        <v>7.7206360401955516</v>
      </c>
      <c r="R16" s="297">
        <f t="shared" si="3"/>
        <v>0.5931733479580561</v>
      </c>
      <c r="S16" s="298">
        <v>262459</v>
      </c>
      <c r="T16" s="215"/>
      <c r="U16" s="294">
        <v>43831</v>
      </c>
      <c r="V16" s="295">
        <v>62.583031533340986</v>
      </c>
      <c r="W16" s="296">
        <v>2.2825870825203722</v>
      </c>
      <c r="X16" s="296">
        <v>2.3500562378055778</v>
      </c>
      <c r="Y16" s="296">
        <v>26.829369046252722</v>
      </c>
      <c r="Z16" s="296">
        <v>11.597460547457821</v>
      </c>
      <c r="AA16" s="296">
        <f t="shared" si="4"/>
        <v>4.6326433203259505</v>
      </c>
      <c r="AB16" s="297">
        <f t="shared" si="5"/>
        <v>1.029558195523786</v>
      </c>
      <c r="AC16" s="298">
        <v>139408</v>
      </c>
      <c r="AD16" s="231"/>
      <c r="AE16" s="300">
        <v>43831</v>
      </c>
      <c r="AF16" s="295">
        <v>62.707762161041998</v>
      </c>
      <c r="AG16" s="296">
        <v>3.0228153398874857</v>
      </c>
      <c r="AH16" s="296">
        <v>2.5621012500838063</v>
      </c>
      <c r="AI16" s="296">
        <v>7.9341598351912923</v>
      </c>
      <c r="AJ16" s="296">
        <v>44.14219194363347</v>
      </c>
      <c r="AK16" s="296">
        <f t="shared" si="6"/>
        <v>5.584916589971292</v>
      </c>
      <c r="AL16" s="297">
        <f t="shared" si="7"/>
        <v>0.84758774916736135</v>
      </c>
      <c r="AM16" s="298">
        <v>328138</v>
      </c>
      <c r="AN16" s="215"/>
      <c r="AO16" s="300">
        <f t="shared" si="8"/>
        <v>43831</v>
      </c>
      <c r="AP16" s="295">
        <v>62.722447912087908</v>
      </c>
      <c r="AQ16" s="296">
        <v>3.4640602197802202</v>
      </c>
      <c r="AR16" s="296">
        <v>2.0165964835164836</v>
      </c>
      <c r="AS16" s="296">
        <v>16.897674285714288</v>
      </c>
      <c r="AT16" s="296">
        <v>23.257314285714287</v>
      </c>
      <c r="AU16" s="296">
        <f t="shared" si="9"/>
        <v>5.4806567032967042</v>
      </c>
      <c r="AV16" s="297">
        <f t="shared" si="10"/>
        <v>0.58214821786338</v>
      </c>
      <c r="AW16" s="298">
        <v>113750</v>
      </c>
      <c r="AX16" s="215"/>
      <c r="AY16" s="300">
        <f t="shared" si="11"/>
        <v>43831</v>
      </c>
      <c r="AZ16" s="295">
        <v>61.710187330832419</v>
      </c>
      <c r="BA16" s="296">
        <v>4.8427873276667146</v>
      </c>
      <c r="BB16" s="296">
        <v>2.1792486981021573</v>
      </c>
      <c r="BC16" s="296">
        <v>7.2216967409025425</v>
      </c>
      <c r="BD16" s="296">
        <v>40.302660026591951</v>
      </c>
      <c r="BE16" s="296">
        <f t="shared" si="12"/>
        <v>7.0220360257688714</v>
      </c>
      <c r="BF16" s="297">
        <f t="shared" si="13"/>
        <v>0.44999884377580812</v>
      </c>
      <c r="BG16" s="298">
        <v>252708</v>
      </c>
    </row>
    <row r="17" spans="1:59" ht="27" customHeight="1" x14ac:dyDescent="0.25">
      <c r="A17" s="294">
        <v>43862</v>
      </c>
      <c r="B17" s="295">
        <v>62.688101662003859</v>
      </c>
      <c r="C17" s="296">
        <v>3.2571371632238533</v>
      </c>
      <c r="D17" s="296">
        <v>2.1928551718851801</v>
      </c>
      <c r="E17" s="296">
        <v>19.66</v>
      </c>
      <c r="F17" s="296">
        <v>20.149999999999999</v>
      </c>
      <c r="G17" s="296">
        <f t="shared" si="0"/>
        <v>5.4499923351090338</v>
      </c>
      <c r="H17" s="297">
        <f t="shared" si="1"/>
        <v>0.67324618583600981</v>
      </c>
      <c r="I17" s="298">
        <v>78279</v>
      </c>
      <c r="J17" s="231"/>
      <c r="K17" s="294">
        <v>43862</v>
      </c>
      <c r="L17" s="295">
        <v>61.735738292659647</v>
      </c>
      <c r="M17" s="296">
        <v>4.3448688206590846</v>
      </c>
      <c r="N17" s="296">
        <v>2.7580322226585667</v>
      </c>
      <c r="O17" s="296">
        <v>7.7508208257457607</v>
      </c>
      <c r="P17" s="296">
        <v>40.729019467740223</v>
      </c>
      <c r="Q17" s="296">
        <f t="shared" si="2"/>
        <v>7.1029010433176509</v>
      </c>
      <c r="R17" s="297">
        <f t="shared" si="3"/>
        <v>0.63477916975182547</v>
      </c>
      <c r="S17" s="298">
        <v>244918</v>
      </c>
      <c r="T17" s="215"/>
      <c r="U17" s="294">
        <v>43862</v>
      </c>
      <c r="V17" s="295">
        <v>63.046936811406354</v>
      </c>
      <c r="W17" s="296">
        <v>1.8411279013945896</v>
      </c>
      <c r="X17" s="296">
        <v>2.099444300424858</v>
      </c>
      <c r="Y17" s="296">
        <v>22.358866949905188</v>
      </c>
      <c r="Z17" s="296">
        <v>12.338850675691894</v>
      </c>
      <c r="AA17" s="296">
        <f t="shared" si="4"/>
        <v>3.9405722018194478</v>
      </c>
      <c r="AB17" s="297">
        <f t="shared" si="5"/>
        <v>1.140303342768638</v>
      </c>
      <c r="AC17" s="298">
        <v>138870</v>
      </c>
      <c r="AD17" s="231"/>
      <c r="AE17" s="300">
        <v>43862</v>
      </c>
      <c r="AF17" s="295">
        <v>62.732194574894443</v>
      </c>
      <c r="AG17" s="296">
        <v>2.7538743078076244</v>
      </c>
      <c r="AH17" s="296">
        <v>2.573583892951111</v>
      </c>
      <c r="AI17" s="296">
        <v>6.9332539925350316</v>
      </c>
      <c r="AJ17" s="296">
        <v>44.629448559780947</v>
      </c>
      <c r="AK17" s="296">
        <f t="shared" si="6"/>
        <v>5.3274582007587359</v>
      </c>
      <c r="AL17" s="297">
        <f t="shared" si="7"/>
        <v>0.9345320829112046</v>
      </c>
      <c r="AM17" s="298">
        <v>326860</v>
      </c>
      <c r="AN17" s="215"/>
      <c r="AO17" s="300">
        <f t="shared" si="8"/>
        <v>43862</v>
      </c>
      <c r="AP17" s="295">
        <v>62.75337238520008</v>
      </c>
      <c r="AQ17" s="296">
        <v>3.1033177335259756</v>
      </c>
      <c r="AR17" s="296">
        <v>2.2403668572146489</v>
      </c>
      <c r="AS17" s="296">
        <v>16.03</v>
      </c>
      <c r="AT17" s="296">
        <v>23.09</v>
      </c>
      <c r="AU17" s="296">
        <f t="shared" si="9"/>
        <v>5.3436845907406241</v>
      </c>
      <c r="AV17" s="297">
        <f t="shared" si="10"/>
        <v>0.72192635417616557</v>
      </c>
      <c r="AW17" s="298">
        <v>95514</v>
      </c>
      <c r="AX17" s="215"/>
      <c r="AY17" s="300">
        <f t="shared" si="11"/>
        <v>43862</v>
      </c>
      <c r="AZ17" s="295">
        <v>61.592178346489327</v>
      </c>
      <c r="BA17" s="296">
        <v>4.8113246265564467</v>
      </c>
      <c r="BB17" s="296">
        <v>2.2952265574823376</v>
      </c>
      <c r="BC17" s="296">
        <v>6.8728540255246848</v>
      </c>
      <c r="BD17" s="296">
        <v>39.674432127540555</v>
      </c>
      <c r="BE17" s="296">
        <f t="shared" si="12"/>
        <v>7.1065511840387838</v>
      </c>
      <c r="BF17" s="297">
        <f t="shared" si="13"/>
        <v>0.47704670452159315</v>
      </c>
      <c r="BG17" s="298">
        <v>193068</v>
      </c>
    </row>
    <row r="18" spans="1:59" ht="27" customHeight="1" thickBot="1" x14ac:dyDescent="0.3">
      <c r="A18" s="294">
        <v>43891</v>
      </c>
      <c r="B18" s="312">
        <v>62.800690762607452</v>
      </c>
      <c r="C18" s="313">
        <v>2.9750868644361077</v>
      </c>
      <c r="D18" s="313">
        <v>2.2743961018286525</v>
      </c>
      <c r="E18" s="296">
        <v>16.534931269812706</v>
      </c>
      <c r="F18" s="296">
        <v>20.251902711831562</v>
      </c>
      <c r="G18" s="296">
        <f t="shared" si="0"/>
        <v>5.2494829662647602</v>
      </c>
      <c r="H18" s="297">
        <f t="shared" si="1"/>
        <v>0.76448056996807623</v>
      </c>
      <c r="I18" s="298">
        <v>72239</v>
      </c>
      <c r="J18" s="231"/>
      <c r="K18" s="294">
        <v>43891</v>
      </c>
      <c r="L18" s="312">
        <v>61.520430577596791</v>
      </c>
      <c r="M18" s="313">
        <v>4.2100322384246089</v>
      </c>
      <c r="N18" s="313">
        <v>2.7949838807876959</v>
      </c>
      <c r="O18" s="296">
        <v>7.6044778972163165</v>
      </c>
      <c r="P18" s="296">
        <v>37.552163817109317</v>
      </c>
      <c r="Q18" s="296">
        <f t="shared" si="2"/>
        <v>7.0050161192123053</v>
      </c>
      <c r="R18" s="297">
        <f t="shared" si="3"/>
        <v>0.66388657437777177</v>
      </c>
      <c r="S18" s="298">
        <v>285968</v>
      </c>
      <c r="T18" s="215"/>
      <c r="U18" s="294">
        <v>43891</v>
      </c>
      <c r="V18" s="312">
        <v>62.831385054057257</v>
      </c>
      <c r="W18" s="313">
        <v>1.8671908439269729</v>
      </c>
      <c r="X18" s="313">
        <v>2.3230862936121341</v>
      </c>
      <c r="Y18" s="296">
        <v>22.595824878222647</v>
      </c>
      <c r="Z18" s="296">
        <v>14.617040196427865</v>
      </c>
      <c r="AA18" s="296">
        <f t="shared" si="4"/>
        <v>4.1902771375391072</v>
      </c>
      <c r="AB18" s="297">
        <f t="shared" si="5"/>
        <v>1.2441611424820116</v>
      </c>
      <c r="AC18" s="298">
        <v>126255</v>
      </c>
      <c r="AD18" s="231"/>
      <c r="AE18" s="314">
        <v>43891</v>
      </c>
      <c r="AF18" s="312">
        <v>62.847914260120618</v>
      </c>
      <c r="AG18" s="313">
        <v>2.6746561372077942</v>
      </c>
      <c r="AH18" s="313">
        <v>2.5101869141364359</v>
      </c>
      <c r="AI18" s="296">
        <v>6.7691779451063869</v>
      </c>
      <c r="AJ18" s="296">
        <v>43.416622352487003</v>
      </c>
      <c r="AK18" s="296">
        <f t="shared" si="6"/>
        <v>5.1848430513442301</v>
      </c>
      <c r="AL18" s="297">
        <f t="shared" si="7"/>
        <v>0.93850827372409229</v>
      </c>
      <c r="AM18" s="298">
        <v>266807</v>
      </c>
      <c r="AN18" s="215"/>
      <c r="AO18" s="300">
        <f t="shared" si="8"/>
        <v>43891</v>
      </c>
      <c r="AP18" s="312">
        <v>62.77</v>
      </c>
      <c r="AQ18" s="313">
        <v>3.32</v>
      </c>
      <c r="AR18" s="313">
        <v>1.9899999999999998</v>
      </c>
      <c r="AS18" s="296">
        <v>15.21</v>
      </c>
      <c r="AT18" s="296">
        <v>26.769999999999996</v>
      </c>
      <c r="AU18" s="296">
        <f t="shared" si="9"/>
        <v>5.31</v>
      </c>
      <c r="AV18" s="297">
        <f t="shared" si="10"/>
        <v>0.5993975903614458</v>
      </c>
      <c r="AW18" s="298">
        <v>110536</v>
      </c>
      <c r="AX18" s="215"/>
      <c r="AY18" s="300">
        <f t="shared" si="11"/>
        <v>43891</v>
      </c>
      <c r="AZ18" s="312">
        <v>61.518579065880182</v>
      </c>
      <c r="BA18" s="313">
        <v>4.5877550917036194</v>
      </c>
      <c r="BB18" s="313">
        <v>2.5084691504694541</v>
      </c>
      <c r="BC18" s="296">
        <v>6.3848467308568981</v>
      </c>
      <c r="BD18" s="296">
        <v>39.895458978574098</v>
      </c>
      <c r="BE18" s="296">
        <f t="shared" si="12"/>
        <v>7.0962242421730739</v>
      </c>
      <c r="BF18" s="297">
        <f t="shared" si="13"/>
        <v>0.54677486054251379</v>
      </c>
      <c r="BG18" s="298">
        <v>269869</v>
      </c>
    </row>
    <row r="19" spans="1:59" ht="27" customHeight="1" thickBot="1" x14ac:dyDescent="0.3">
      <c r="A19" s="320" t="s">
        <v>17</v>
      </c>
      <c r="B19" s="321">
        <f>+SUMPRODUCT(B7:B18,I7:I18)/I19</f>
        <v>62.33922401210117</v>
      </c>
      <c r="C19" s="321">
        <f>+SUMPRODUCT(C7:C18,I7:I18)/I19</f>
        <v>3.7592643030767796</v>
      </c>
      <c r="D19" s="321">
        <f>+SUMPRODUCT(D7:D18,I7:I18)/I19</f>
        <v>2.3709516611981969</v>
      </c>
      <c r="E19" s="321">
        <f>+SUMPRODUCT(E7:E18,I7:I18)/SUMIF(E7:E18,"&gt;0",I7:I18)</f>
        <v>17.646906648624007</v>
      </c>
      <c r="F19" s="321">
        <f>+SUMPRODUCT(F7:F18,I7:I18)/SUMIF(F7:F18,"&gt;0",I7:I18)</f>
        <v>20.27315207254221</v>
      </c>
      <c r="G19" s="322">
        <f t="shared" si="0"/>
        <v>6.1302159642749761</v>
      </c>
      <c r="H19" s="323">
        <f t="shared" si="1"/>
        <v>0.63069565480077716</v>
      </c>
      <c r="I19" s="324">
        <f>SUM(I7:I18)</f>
        <v>1047714</v>
      </c>
      <c r="J19" s="231"/>
      <c r="K19" s="320" t="s">
        <v>17</v>
      </c>
      <c r="L19" s="321">
        <f>+SUMPRODUCT(L7:L18,S7:S18)/S19</f>
        <v>61.629316838679806</v>
      </c>
      <c r="M19" s="321">
        <f>+SUMPRODUCT(M7:M18,S7:S18)/S19</f>
        <v>4.3827465964580874</v>
      </c>
      <c r="N19" s="321">
        <f>+SUMPRODUCT(N7:N18,S7:S18)/S19</f>
        <v>2.6021992796312841</v>
      </c>
      <c r="O19" s="321">
        <f>+SUMPRODUCT(O7:O18,S7:S18)/SUMIF(O7:O18,"&gt;0",S7:S18)</f>
        <v>8.1694988538621409</v>
      </c>
      <c r="P19" s="321">
        <f>+SUMPRODUCT(P7:P18,S7:S18)/SUMIF(P7:P18,"&gt;0",S7:S18)</f>
        <v>36.951907018487361</v>
      </c>
      <c r="Q19" s="322">
        <f t="shared" si="2"/>
        <v>6.9849458760893715</v>
      </c>
      <c r="R19" s="323">
        <f t="shared" si="3"/>
        <v>0.59373710579896388</v>
      </c>
      <c r="S19" s="324">
        <f>SUM(S7:S18)</f>
        <v>2937149</v>
      </c>
      <c r="T19" s="215"/>
      <c r="U19" s="320" t="s">
        <v>17</v>
      </c>
      <c r="V19" s="321">
        <f>+SUMPRODUCT(V7:V18,AC7:AC18)/AC19</f>
        <v>62.469683779331085</v>
      </c>
      <c r="W19" s="321">
        <f>+SUMPRODUCT(W7:W18,AC7:AC18)/AC19</f>
        <v>3.0473801713831485</v>
      </c>
      <c r="X19" s="321">
        <f>+SUMPRODUCT(X7:X18,AC7:AC18)/AC19</f>
        <v>2.0623013382416073</v>
      </c>
      <c r="Y19" s="321">
        <f>+SUMPRODUCT(Y7:Y18,AC7:AC18)/SUMIF(Y7:Y18,"&gt;0",AC7:AC18)</f>
        <v>23.915851876779783</v>
      </c>
      <c r="Z19" s="321">
        <f>+SUMPRODUCT(Z7:Z18,AC7:AC18)/SUMIF(Z7:Z18,"&gt;0",AC7:AC18)</f>
        <v>12.381416453718</v>
      </c>
      <c r="AA19" s="322">
        <f t="shared" si="4"/>
        <v>5.1096815096247559</v>
      </c>
      <c r="AB19" s="323">
        <f t="shared" si="5"/>
        <v>0.6767456707922227</v>
      </c>
      <c r="AC19" s="324">
        <f>SUM(AC7:AC18)</f>
        <v>2050355</v>
      </c>
      <c r="AD19" s="299"/>
      <c r="AE19" s="325" t="s">
        <v>17</v>
      </c>
      <c r="AF19" s="321">
        <f>+SUMPRODUCT(AF7:AF18,AM7:AM18)/AM19</f>
        <v>62.307860848437961</v>
      </c>
      <c r="AG19" s="321">
        <f>+SUMPRODUCT(AG7:AG18,AM7:AM18)/AM19</f>
        <v>3.4247477000763298</v>
      </c>
      <c r="AH19" s="321">
        <f>+SUMPRODUCT(AH7:AH18,AM7:AM18)/AM19</f>
        <v>2.5984660623581863</v>
      </c>
      <c r="AI19" s="321">
        <f>+SUMPRODUCT(AI7:AI18,AM7:AM18)/SUMIF(AI7:AI18,"&gt;0",AM7:AM18)</f>
        <v>7.724125939738621</v>
      </c>
      <c r="AJ19" s="321">
        <f>+SUMPRODUCT(AJ7:AJ18,AM7:AM18)/SUMIF(AJ7:AJ18,"&gt;0",AM7:AM18)</f>
        <v>40.537828766102685</v>
      </c>
      <c r="AK19" s="322">
        <f t="shared" si="6"/>
        <v>6.0232137624345157</v>
      </c>
      <c r="AL19" s="323">
        <f t="shared" si="7"/>
        <v>0.75873211398908957</v>
      </c>
      <c r="AM19" s="324">
        <f>SUM(AM7:AM18)</f>
        <v>3640773</v>
      </c>
      <c r="AN19" s="215"/>
      <c r="AO19" s="326" t="str">
        <f t="shared" ref="AO19" si="14">A40</f>
        <v>CUMML</v>
      </c>
      <c r="AP19" s="321">
        <f>+SUMPRODUCT(AP7:AP18,AW7:AW18)/AW19</f>
        <v>62.581789850733571</v>
      </c>
      <c r="AQ19" s="321">
        <f>+SUMPRODUCT(AQ7:AQ18,AW7:AW18)/AW19</f>
        <v>3.5298613419542519</v>
      </c>
      <c r="AR19" s="321">
        <f>+SUMPRODUCT(AR7:AR18,AW7:AW18)/AW19</f>
        <v>2.1837468051102453</v>
      </c>
      <c r="AS19" s="321">
        <f>+SUMPRODUCT(AS7:AS18,AW7:AW18)/SUMIF(AS7:AS18,"&gt;0",AW7:AW18)</f>
        <v>17.483704131767684</v>
      </c>
      <c r="AT19" s="321">
        <f>+SUMPRODUCT(AT7:AT18,AW7:AW18)/SUMIF(AT7:AT18,"&gt;0",AW7:AW18)</f>
        <v>21.23110086447873</v>
      </c>
      <c r="AU19" s="322">
        <f t="shared" si="9"/>
        <v>5.7136081470644973</v>
      </c>
      <c r="AV19" s="323">
        <f t="shared" si="10"/>
        <v>0.61864945774364277</v>
      </c>
      <c r="AW19" s="324">
        <f>SUM(AW7:AW18)</f>
        <v>1095394</v>
      </c>
      <c r="AX19" s="215"/>
      <c r="AY19" s="326" t="str">
        <f t="shared" si="11"/>
        <v>CUMML</v>
      </c>
      <c r="AZ19" s="321">
        <f>+SUMPRODUCT(AZ7:AZ18,BG7:BG18)/BG19</f>
        <v>61.525626267781291</v>
      </c>
      <c r="BA19" s="321">
        <f>+SUMPRODUCT(BA7:BA18,BG7:BG18)/BG19</f>
        <v>4.7234455534943534</v>
      </c>
      <c r="BB19" s="321">
        <f>+SUMPRODUCT(BB7:BB18,BG7:BG18)/BG19</f>
        <v>2.4379885506408026</v>
      </c>
      <c r="BC19" s="321">
        <f>+SUMPRODUCT(BC7:BC18,BG7:BG18)/SUMIF(BC7:BC18,"&gt;0",BG7:BG18)</f>
        <v>7.3938437358080957</v>
      </c>
      <c r="BD19" s="321">
        <f>+SUMPRODUCT(BD7:BD18,BG7:BG18)/SUMIF(BD7:BD18,"&gt;0",BG7:BG18)</f>
        <v>37.436856688106047</v>
      </c>
      <c r="BE19" s="322">
        <f t="shared" si="12"/>
        <v>7.1614341041351555</v>
      </c>
      <c r="BF19" s="323">
        <f t="shared" si="13"/>
        <v>0.51614621636470548</v>
      </c>
      <c r="BG19" s="324">
        <f>SUM(BG7:BG18)</f>
        <v>2863144</v>
      </c>
    </row>
    <row r="20" spans="1:59" s="132" customFormat="1" ht="27" hidden="1" customHeight="1" x14ac:dyDescent="0.25">
      <c r="A20" s="344"/>
      <c r="B20" s="344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T20" s="276"/>
      <c r="U20" s="215"/>
      <c r="V20" s="215"/>
      <c r="W20" s="215"/>
      <c r="X20" s="215"/>
      <c r="Y20" s="215"/>
      <c r="Z20" s="215"/>
      <c r="AA20" s="215"/>
      <c r="AB20" s="231"/>
      <c r="AC20" s="231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344"/>
      <c r="AO20" s="344"/>
      <c r="AP20" s="344"/>
      <c r="AQ20" s="344"/>
      <c r="AR20" s="344"/>
      <c r="AS20" s="344"/>
      <c r="AT20" s="344"/>
      <c r="AU20" s="344"/>
      <c r="AV20" s="344"/>
      <c r="AW20" s="344"/>
      <c r="AX20" s="344"/>
      <c r="AY20" s="344"/>
      <c r="AZ20" s="344"/>
      <c r="BA20" s="344"/>
      <c r="BB20" s="344"/>
      <c r="BC20" s="344"/>
      <c r="BD20" s="344"/>
      <c r="BE20" s="344"/>
      <c r="BF20" s="344"/>
      <c r="BG20" s="344"/>
    </row>
    <row r="21" spans="1:59" s="160" customFormat="1" ht="27" hidden="1" customHeight="1" x14ac:dyDescent="0.25">
      <c r="A21" s="350"/>
      <c r="B21" s="295">
        <v>62.344643422293764</v>
      </c>
      <c r="C21" s="295">
        <v>3.7545836698644384</v>
      </c>
      <c r="D21" s="295">
        <v>2.3776693259887236</v>
      </c>
      <c r="E21" s="295">
        <v>17.561772874915022</v>
      </c>
      <c r="F21" s="295">
        <v>20.329868544655501</v>
      </c>
      <c r="G21" s="296">
        <f t="shared" ref="G21" si="15">IF(C21&lt;&gt;"",+D21+C21,"")</f>
        <v>6.132252995853162</v>
      </c>
      <c r="H21" s="297">
        <f t="shared" ref="H21" si="16">IF(C21&gt;0,+D21/C21,"")</f>
        <v>0.63327109875662213</v>
      </c>
      <c r="I21" s="298"/>
      <c r="J21" s="256"/>
      <c r="K21" s="350"/>
      <c r="L21" s="295">
        <v>50.929497654077124</v>
      </c>
      <c r="M21" s="295">
        <v>3.6452720325195163</v>
      </c>
      <c r="N21" s="295">
        <v>2.1580358679914622</v>
      </c>
      <c r="O21" s="295">
        <v>6.6715276858702293</v>
      </c>
      <c r="P21" s="295">
        <v>29.838110972351448</v>
      </c>
      <c r="Q21" s="296">
        <f t="shared" ref="Q21" si="17">IF(M21&lt;&gt;"",+N21+M21,"")</f>
        <v>5.803307900510978</v>
      </c>
      <c r="R21" s="297">
        <f t="shared" ref="R21" si="18">IF(M21&gt;0,+N21/M21,"")</f>
        <v>0.59200955339947137</v>
      </c>
      <c r="S21" s="298"/>
      <c r="T21" s="351"/>
      <c r="U21" s="351"/>
      <c r="V21" s="295">
        <v>62.469074101801887</v>
      </c>
      <c r="W21" s="295">
        <v>3.0533319742190987</v>
      </c>
      <c r="X21" s="295">
        <v>2.0601177162003652</v>
      </c>
      <c r="Y21" s="295">
        <v>23.901062191669247</v>
      </c>
      <c r="Z21" s="295">
        <v>12.374852042695045</v>
      </c>
      <c r="AA21" s="296">
        <f t="shared" ref="AA21" si="19">IF(W21&lt;&gt;"",+X21+W21,"")</f>
        <v>5.113449690419464</v>
      </c>
      <c r="AB21" s="297">
        <f t="shared" ref="AB21" si="20">IF(W21&gt;0,+X21/W21,"")</f>
        <v>0.67471134275441769</v>
      </c>
      <c r="AC21" s="298"/>
      <c r="AD21" s="351"/>
      <c r="AE21" s="351"/>
      <c r="AF21" s="295">
        <v>62.304531743670914</v>
      </c>
      <c r="AG21" s="295">
        <v>3.4240043639084341</v>
      </c>
      <c r="AH21" s="295">
        <v>2.5971690846971236</v>
      </c>
      <c r="AI21" s="295">
        <v>7.7232366258484113</v>
      </c>
      <c r="AJ21" s="295">
        <v>40.539231050658749</v>
      </c>
      <c r="AK21" s="296">
        <f t="shared" ref="AK21" si="21">IF(AG21&lt;&gt;"",+AH21+AG21,"")</f>
        <v>6.0211734486055573</v>
      </c>
      <c r="AL21" s="297">
        <f t="shared" ref="AL21" si="22">IF(AG21&gt;0,+AH21/AG21,"")</f>
        <v>0.75851804164539849</v>
      </c>
      <c r="AM21" s="351"/>
      <c r="AN21" s="256"/>
      <c r="AO21" s="256"/>
      <c r="AP21" s="295">
        <v>62.581816571519447</v>
      </c>
      <c r="AQ21" s="295">
        <v>3.5310081766283337</v>
      </c>
      <c r="AR21" s="295">
        <v>2.1796480375543599</v>
      </c>
      <c r="AS21" s="295">
        <v>17.488804161251227</v>
      </c>
      <c r="AT21" s="295">
        <v>21.233305584346503</v>
      </c>
      <c r="AU21" s="296">
        <f t="shared" ref="AU21" si="23">IF(AQ21&lt;&gt;"",+AR21+AQ21,"")</f>
        <v>5.7106562141826931</v>
      </c>
      <c r="AV21" s="297">
        <f t="shared" ref="AV21" si="24">IF(AQ21&gt;0,+AR21/AQ21,"")</f>
        <v>0.61728773441574081</v>
      </c>
      <c r="AW21" s="256"/>
      <c r="AX21" s="256"/>
      <c r="AY21" s="256"/>
      <c r="AZ21" s="295">
        <v>61.556074304326501</v>
      </c>
      <c r="BA21" s="295">
        <v>4.6789195507325889</v>
      </c>
      <c r="BB21" s="295">
        <v>2.4323855037748512</v>
      </c>
      <c r="BC21" s="295">
        <v>7.7522201063035654</v>
      </c>
      <c r="BD21" s="295">
        <v>37.32527354060322</v>
      </c>
      <c r="BE21" s="296">
        <f t="shared" ref="BE21" si="25">IF(BA21&lt;&gt;"",+BB21+BA21,"")</f>
        <v>7.1113050545074401</v>
      </c>
      <c r="BF21" s="297">
        <f t="shared" ref="BF21" si="26">IF(BA21&gt;0,+BB21/BA21,"")</f>
        <v>0.51986050997478839</v>
      </c>
      <c r="BG21" s="256"/>
    </row>
    <row r="22" spans="1:59" s="160" customFormat="1" ht="27" customHeight="1" x14ac:dyDescent="0.25">
      <c r="A22" s="359"/>
      <c r="B22" s="344"/>
      <c r="C22" s="344"/>
      <c r="D22" s="344"/>
      <c r="E22" s="344"/>
      <c r="F22" s="344"/>
      <c r="G22" s="344"/>
      <c r="H22" s="344"/>
      <c r="I22" s="360"/>
      <c r="J22" s="256"/>
      <c r="K22" s="359"/>
      <c r="L22" s="344"/>
      <c r="M22" s="344"/>
      <c r="N22" s="344"/>
      <c r="O22" s="344"/>
      <c r="P22" s="344"/>
      <c r="Q22" s="344"/>
      <c r="R22" s="344"/>
      <c r="S22" s="360"/>
      <c r="T22" s="351"/>
      <c r="U22" s="361"/>
      <c r="V22" s="362"/>
      <c r="W22" s="362"/>
      <c r="X22" s="362"/>
      <c r="Y22" s="362"/>
      <c r="Z22" s="362"/>
      <c r="AA22" s="362"/>
      <c r="AB22" s="362"/>
      <c r="AC22" s="362"/>
      <c r="AD22" s="351"/>
      <c r="AE22" s="361"/>
      <c r="AF22" s="362"/>
      <c r="AG22" s="362"/>
      <c r="AH22" s="362"/>
      <c r="AI22" s="362"/>
      <c r="AJ22" s="362"/>
      <c r="AK22" s="362"/>
      <c r="AL22" s="362"/>
      <c r="AM22" s="362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61"/>
      <c r="AZ22" s="362"/>
      <c r="BA22" s="362"/>
      <c r="BB22" s="362"/>
      <c r="BC22" s="362"/>
      <c r="BD22" s="362"/>
      <c r="BE22" s="362"/>
      <c r="BF22" s="362"/>
      <c r="BG22" s="351"/>
    </row>
    <row r="23" spans="1:59" s="108" customFormat="1" ht="27" customHeight="1" x14ac:dyDescent="0.35">
      <c r="A23" s="366" t="s">
        <v>18</v>
      </c>
      <c r="B23" s="218"/>
      <c r="C23" s="218"/>
      <c r="D23" s="219" t="s">
        <v>1</v>
      </c>
      <c r="E23" s="220"/>
      <c r="F23" s="221"/>
      <c r="G23" s="222"/>
      <c r="H23" s="222"/>
      <c r="I23" s="222"/>
      <c r="J23" s="357"/>
      <c r="K23" s="366" t="s">
        <v>18</v>
      </c>
      <c r="L23" s="218"/>
      <c r="M23" s="218"/>
      <c r="N23" s="219" t="s">
        <v>2</v>
      </c>
      <c r="O23" s="220"/>
      <c r="P23" s="221"/>
      <c r="Q23" s="367"/>
      <c r="R23" s="367"/>
      <c r="S23" s="367"/>
      <c r="T23" s="223"/>
      <c r="U23" s="219" t="s">
        <v>5</v>
      </c>
      <c r="V23" s="221"/>
      <c r="W23" s="221"/>
      <c r="X23" s="219" t="s">
        <v>1</v>
      </c>
      <c r="Y23" s="221"/>
      <c r="Z23" s="221"/>
      <c r="AA23" s="222"/>
      <c r="AB23" s="222"/>
      <c r="AC23" s="222"/>
      <c r="AD23" s="223"/>
      <c r="AE23" s="219" t="s">
        <v>5</v>
      </c>
      <c r="AF23" s="221"/>
      <c r="AG23" s="221"/>
      <c r="AH23" s="219" t="s">
        <v>2</v>
      </c>
      <c r="AI23" s="221"/>
      <c r="AJ23" s="221"/>
      <c r="AK23" s="222"/>
      <c r="AL23" s="222"/>
      <c r="AM23" s="222"/>
      <c r="AN23" s="223"/>
      <c r="AO23" s="219" t="s">
        <v>19</v>
      </c>
      <c r="AP23" s="221"/>
      <c r="AQ23" s="221"/>
      <c r="AR23" s="219" t="s">
        <v>1</v>
      </c>
      <c r="AS23" s="221"/>
      <c r="AT23" s="221"/>
      <c r="AU23" s="222"/>
      <c r="AV23" s="222"/>
      <c r="AW23" s="222"/>
      <c r="AX23" s="223"/>
      <c r="AY23" s="219" t="s">
        <v>19</v>
      </c>
      <c r="AZ23" s="221"/>
      <c r="BA23" s="221"/>
      <c r="BB23" s="219" t="s">
        <v>2</v>
      </c>
      <c r="BC23" s="221"/>
      <c r="BD23" s="221"/>
      <c r="BE23" s="222"/>
      <c r="BF23" s="222"/>
      <c r="BG23" s="222"/>
    </row>
    <row r="24" spans="1:59" ht="27" customHeight="1" thickBot="1" x14ac:dyDescent="0.3">
      <c r="A24" s="214"/>
      <c r="B24" s="369"/>
      <c r="C24" s="369"/>
      <c r="D24" s="369"/>
      <c r="E24" s="369"/>
      <c r="F24" s="369"/>
      <c r="G24" s="369"/>
      <c r="H24" s="369"/>
      <c r="I24" s="214"/>
      <c r="J24" s="256"/>
      <c r="K24" s="214"/>
      <c r="L24" s="214"/>
      <c r="M24" s="214"/>
      <c r="N24" s="214"/>
      <c r="O24" s="214"/>
      <c r="P24" s="214"/>
      <c r="Q24" s="214"/>
      <c r="R24" s="214"/>
      <c r="S24" s="214"/>
      <c r="T24" s="215"/>
      <c r="U24" s="214"/>
      <c r="V24" s="214"/>
      <c r="W24" s="214"/>
      <c r="X24" s="214"/>
      <c r="Y24" s="214"/>
      <c r="Z24" s="214"/>
      <c r="AA24" s="214"/>
      <c r="AB24" s="214"/>
      <c r="AC24" s="214"/>
      <c r="AD24" s="215"/>
      <c r="AE24" s="214"/>
      <c r="AF24" s="214"/>
      <c r="AG24" s="214"/>
      <c r="AH24" s="214"/>
      <c r="AI24" s="214"/>
      <c r="AJ24" s="214"/>
      <c r="AK24" s="214"/>
      <c r="AL24" s="214"/>
      <c r="AM24" s="214"/>
      <c r="AN24" s="215"/>
      <c r="AO24" s="214"/>
      <c r="AP24" s="214"/>
      <c r="AQ24" s="214"/>
      <c r="AR24" s="214"/>
      <c r="AS24" s="214"/>
      <c r="AT24" s="214"/>
      <c r="AU24" s="214"/>
      <c r="AV24" s="214"/>
      <c r="AW24" s="214"/>
      <c r="AX24" s="215"/>
      <c r="AY24" s="214"/>
      <c r="AZ24" s="214"/>
      <c r="BA24" s="214"/>
      <c r="BB24" s="214"/>
      <c r="BC24" s="214"/>
      <c r="BD24" s="214"/>
      <c r="BE24" s="214"/>
      <c r="BF24" s="214"/>
      <c r="BG24" s="214"/>
    </row>
    <row r="25" spans="1:59" ht="27" customHeight="1" thickBot="1" x14ac:dyDescent="0.3">
      <c r="A25" s="231"/>
      <c r="B25" s="232" t="s">
        <v>6</v>
      </c>
      <c r="C25" s="233" t="s">
        <v>7</v>
      </c>
      <c r="D25" s="233" t="s">
        <v>8</v>
      </c>
      <c r="E25" s="233" t="s">
        <v>9</v>
      </c>
      <c r="F25" s="233" t="s">
        <v>10</v>
      </c>
      <c r="G25" s="236" t="s">
        <v>11</v>
      </c>
      <c r="H25" s="233" t="s">
        <v>12</v>
      </c>
      <c r="I25" s="235" t="s">
        <v>13</v>
      </c>
      <c r="J25" s="256"/>
      <c r="K25" s="231"/>
      <c r="L25" s="232" t="s">
        <v>6</v>
      </c>
      <c r="M25" s="233" t="s">
        <v>7</v>
      </c>
      <c r="N25" s="233" t="s">
        <v>8</v>
      </c>
      <c r="O25" s="233" t="s">
        <v>9</v>
      </c>
      <c r="P25" s="233" t="s">
        <v>10</v>
      </c>
      <c r="Q25" s="236" t="s">
        <v>11</v>
      </c>
      <c r="R25" s="233" t="s">
        <v>12</v>
      </c>
      <c r="S25" s="235" t="s">
        <v>13</v>
      </c>
      <c r="T25" s="215"/>
      <c r="U25" s="238"/>
      <c r="V25" s="232" t="s">
        <v>6</v>
      </c>
      <c r="W25" s="233" t="s">
        <v>7</v>
      </c>
      <c r="X25" s="233" t="s">
        <v>8</v>
      </c>
      <c r="Y25" s="233" t="s">
        <v>9</v>
      </c>
      <c r="Z25" s="237" t="s">
        <v>10</v>
      </c>
      <c r="AA25" s="233" t="s">
        <v>11</v>
      </c>
      <c r="AB25" s="233" t="s">
        <v>12</v>
      </c>
      <c r="AC25" s="235" t="s">
        <v>13</v>
      </c>
      <c r="AD25" s="215"/>
      <c r="AE25" s="238"/>
      <c r="AF25" s="232" t="s">
        <v>6</v>
      </c>
      <c r="AG25" s="233" t="s">
        <v>7</v>
      </c>
      <c r="AH25" s="233" t="s">
        <v>8</v>
      </c>
      <c r="AI25" s="233" t="s">
        <v>9</v>
      </c>
      <c r="AJ25" s="237" t="s">
        <v>10</v>
      </c>
      <c r="AK25" s="233" t="s">
        <v>11</v>
      </c>
      <c r="AL25" s="233" t="s">
        <v>12</v>
      </c>
      <c r="AM25" s="235" t="s">
        <v>13</v>
      </c>
      <c r="AN25" s="215"/>
      <c r="AO25" s="238"/>
      <c r="AP25" s="232" t="s">
        <v>6</v>
      </c>
      <c r="AQ25" s="233" t="s">
        <v>7</v>
      </c>
      <c r="AR25" s="233" t="s">
        <v>8</v>
      </c>
      <c r="AS25" s="233" t="s">
        <v>9</v>
      </c>
      <c r="AT25" s="237" t="s">
        <v>10</v>
      </c>
      <c r="AU25" s="233" t="s">
        <v>11</v>
      </c>
      <c r="AV25" s="233" t="s">
        <v>12</v>
      </c>
      <c r="AW25" s="235" t="s">
        <v>13</v>
      </c>
      <c r="AX25" s="215"/>
      <c r="AY25" s="238"/>
      <c r="AZ25" s="232" t="s">
        <v>6</v>
      </c>
      <c r="BA25" s="233" t="s">
        <v>7</v>
      </c>
      <c r="BB25" s="233" t="s">
        <v>8</v>
      </c>
      <c r="BC25" s="233" t="s">
        <v>9</v>
      </c>
      <c r="BD25" s="237" t="s">
        <v>10</v>
      </c>
      <c r="BE25" s="233" t="s">
        <v>11</v>
      </c>
      <c r="BF25" s="233" t="s">
        <v>12</v>
      </c>
      <c r="BG25" s="235" t="s">
        <v>13</v>
      </c>
    </row>
    <row r="26" spans="1:59" ht="27" customHeight="1" thickBot="1" x14ac:dyDescent="0.3">
      <c r="A26" s="252"/>
      <c r="B26" s="253"/>
      <c r="C26" s="253"/>
      <c r="D26" s="253"/>
      <c r="E26" s="253"/>
      <c r="F26" s="253"/>
      <c r="G26" s="254"/>
      <c r="H26" s="254"/>
      <c r="I26" s="255"/>
      <c r="J26" s="256"/>
      <c r="K26" s="252"/>
      <c r="L26" s="253"/>
      <c r="M26" s="253"/>
      <c r="N26" s="253"/>
      <c r="O26" s="253"/>
      <c r="P26" s="253"/>
      <c r="Q26" s="254"/>
      <c r="R26" s="254"/>
      <c r="S26" s="255"/>
      <c r="T26" s="257"/>
      <c r="U26" s="258"/>
      <c r="V26" s="253"/>
      <c r="W26" s="253"/>
      <c r="X26" s="253"/>
      <c r="Y26" s="253"/>
      <c r="Z26" s="253"/>
      <c r="AA26" s="254"/>
      <c r="AB26" s="254"/>
      <c r="AC26" s="255"/>
      <c r="AD26" s="215"/>
      <c r="AE26" s="258"/>
      <c r="AF26" s="427"/>
      <c r="AG26" s="254"/>
      <c r="AH26" s="254"/>
      <c r="AI26" s="254"/>
      <c r="AJ26" s="254"/>
      <c r="AK26" s="254"/>
      <c r="AL26" s="254"/>
      <c r="AM26" s="404"/>
      <c r="AN26" s="215"/>
      <c r="AO26" s="258"/>
      <c r="AP26" s="253"/>
      <c r="AQ26" s="253"/>
      <c r="AR26" s="253"/>
      <c r="AS26" s="253"/>
      <c r="AT26" s="253"/>
      <c r="AU26" s="254"/>
      <c r="AV26" s="254"/>
      <c r="AW26" s="404"/>
      <c r="AX26" s="215"/>
      <c r="AY26" s="258"/>
      <c r="AZ26" s="253"/>
      <c r="BA26" s="253"/>
      <c r="BB26" s="253"/>
      <c r="BC26" s="253"/>
      <c r="BD26" s="253"/>
      <c r="BE26" s="254"/>
      <c r="BF26" s="254"/>
      <c r="BG26" s="404"/>
    </row>
    <row r="27" spans="1:59" s="132" customFormat="1" ht="27" customHeight="1" x14ac:dyDescent="0.25">
      <c r="A27" s="270" t="s">
        <v>26</v>
      </c>
      <c r="B27" s="271">
        <v>62.5</v>
      </c>
      <c r="C27" s="272">
        <v>3</v>
      </c>
      <c r="D27" s="272">
        <v>2.2000000000000002</v>
      </c>
      <c r="E27" s="272">
        <v>10</v>
      </c>
      <c r="F27" s="272">
        <v>10</v>
      </c>
      <c r="G27" s="272">
        <f t="shared" ref="G27:G40" si="27">IF(C27&lt;&gt;"",+D27+C27,"")</f>
        <v>5.2</v>
      </c>
      <c r="H27" s="273">
        <f t="shared" ref="H27:H40" si="28">IF(C27&gt;0,+D27/C27,"")</f>
        <v>0.73333333333333339</v>
      </c>
      <c r="I27" s="274">
        <v>1130000</v>
      </c>
      <c r="J27" s="275"/>
      <c r="K27" s="270" t="s">
        <v>26</v>
      </c>
      <c r="L27" s="271">
        <v>62.5</v>
      </c>
      <c r="M27" s="272">
        <v>3</v>
      </c>
      <c r="N27" s="272">
        <v>2.7</v>
      </c>
      <c r="O27" s="272">
        <v>5</v>
      </c>
      <c r="P27" s="272">
        <v>40</v>
      </c>
      <c r="Q27" s="272">
        <f t="shared" ref="Q27:Q40" si="29">IF(M27&lt;&gt;"",+N27+M27,"")</f>
        <v>5.7</v>
      </c>
      <c r="R27" s="273">
        <f t="shared" ref="R27:R40" si="30">IF(M27&gt;0,+N27/M27,"")</f>
        <v>0.9</v>
      </c>
      <c r="S27" s="274">
        <v>2870000</v>
      </c>
      <c r="T27" s="276"/>
      <c r="U27" s="277" t="str">
        <f t="shared" ref="U27:U39" si="31">K27</f>
        <v>APP 19-20</v>
      </c>
      <c r="V27" s="271">
        <v>62.5</v>
      </c>
      <c r="W27" s="272">
        <v>2.9</v>
      </c>
      <c r="X27" s="272">
        <v>3</v>
      </c>
      <c r="Y27" s="272">
        <v>10</v>
      </c>
      <c r="Z27" s="272">
        <v>10</v>
      </c>
      <c r="AA27" s="272">
        <f t="shared" ref="AA27:AA40" si="32">IF(W27&lt;&gt;"",+X27+W27,"")</f>
        <v>5.9</v>
      </c>
      <c r="AB27" s="273">
        <f t="shared" ref="AB27:AB40" si="33">IF(W27&gt;0,+X27/W27,"")</f>
        <v>1.0344827586206897</v>
      </c>
      <c r="AC27" s="274">
        <v>803000</v>
      </c>
      <c r="AD27" s="215"/>
      <c r="AE27" s="277" t="str">
        <f t="shared" ref="AE27:AE39" si="34">K27</f>
        <v>APP 19-20</v>
      </c>
      <c r="AF27" s="272">
        <v>62</v>
      </c>
      <c r="AG27" s="272">
        <v>3.5</v>
      </c>
      <c r="AH27" s="272">
        <v>3</v>
      </c>
      <c r="AI27" s="272">
        <v>5</v>
      </c>
      <c r="AJ27" s="272">
        <v>30</v>
      </c>
      <c r="AK27" s="272">
        <f t="shared" ref="AK27:AK40" si="35">IF(AG27&lt;&gt;"",+AH27+AG27,"")</f>
        <v>6.5</v>
      </c>
      <c r="AL27" s="505">
        <f t="shared" ref="AL27:AL40" si="36">IF(AG27&gt;0,+AH27/AG27,"")</f>
        <v>0.8571428571428571</v>
      </c>
      <c r="AM27" s="406">
        <v>1697000</v>
      </c>
      <c r="AN27" s="276"/>
      <c r="AO27" s="277" t="str">
        <f t="shared" ref="AO27:AO39" si="37">K27</f>
        <v>APP 19-20</v>
      </c>
      <c r="AP27" s="271">
        <v>63</v>
      </c>
      <c r="AQ27" s="272">
        <v>2.1</v>
      </c>
      <c r="AR27" s="272">
        <v>2.2999999999999998</v>
      </c>
      <c r="AS27" s="272">
        <v>5</v>
      </c>
      <c r="AT27" s="272">
        <v>10</v>
      </c>
      <c r="AU27" s="272">
        <f t="shared" ref="AU27:AU40" si="38">IF(AQ27&lt;&gt;"",+AR27+AQ27,"")</f>
        <v>4.4000000000000004</v>
      </c>
      <c r="AV27" s="273">
        <f t="shared" ref="AV27:AV40" si="39">IF(AQ27&gt;0,+AR27/AQ27,"")</f>
        <v>1.0952380952380951</v>
      </c>
      <c r="AW27" s="406">
        <v>1229000</v>
      </c>
      <c r="AX27" s="276"/>
      <c r="AY27" s="277" t="str">
        <f>AO27</f>
        <v>APP 19-20</v>
      </c>
      <c r="AZ27" s="271">
        <v>63</v>
      </c>
      <c r="BA27" s="272">
        <v>2.4</v>
      </c>
      <c r="BB27" s="272">
        <v>2.5</v>
      </c>
      <c r="BC27" s="272">
        <v>5</v>
      </c>
      <c r="BD27" s="272">
        <v>40</v>
      </c>
      <c r="BE27" s="272">
        <f t="shared" ref="BE27:BE40" si="40">IF(BA27&lt;&gt;"",+BB27+BA27,"")</f>
        <v>4.9000000000000004</v>
      </c>
      <c r="BF27" s="273">
        <f t="shared" ref="BF27:BF40" si="41">IF(BA27&gt;0,+BB27/BA27,"")</f>
        <v>1.0416666666666667</v>
      </c>
      <c r="BG27" s="406">
        <v>1071000</v>
      </c>
    </row>
    <row r="28" spans="1:59" ht="27" customHeight="1" x14ac:dyDescent="0.25">
      <c r="A28" s="294">
        <v>43556</v>
      </c>
      <c r="B28" s="295">
        <v>63.449741358215157</v>
      </c>
      <c r="C28" s="296">
        <v>2.3706555946845973</v>
      </c>
      <c r="D28" s="296">
        <v>2.1169515166345714</v>
      </c>
      <c r="E28" s="296">
        <v>8.5846906618718801</v>
      </c>
      <c r="F28" s="296">
        <v>10.102701109680714</v>
      </c>
      <c r="G28" s="296">
        <f t="shared" si="27"/>
        <v>4.4876071113191687</v>
      </c>
      <c r="H28" s="297">
        <f t="shared" si="28"/>
        <v>0.8929814695062106</v>
      </c>
      <c r="I28" s="298">
        <v>93991</v>
      </c>
      <c r="J28" s="231"/>
      <c r="K28" s="294">
        <v>43556</v>
      </c>
      <c r="L28" s="295">
        <v>62.779939821672052</v>
      </c>
      <c r="M28" s="296">
        <v>3.1635036832864132</v>
      </c>
      <c r="N28" s="296">
        <v>2.7455632828822818</v>
      </c>
      <c r="O28" s="296">
        <v>5.3416012732105909</v>
      </c>
      <c r="P28" s="296">
        <v>43.028838366994606</v>
      </c>
      <c r="Q28" s="296">
        <f t="shared" si="29"/>
        <v>5.9090669661686945</v>
      </c>
      <c r="R28" s="297">
        <f t="shared" si="30"/>
        <v>0.86788686145294669</v>
      </c>
      <c r="S28" s="298">
        <v>203894</v>
      </c>
      <c r="T28" s="215"/>
      <c r="U28" s="300">
        <f t="shared" si="31"/>
        <v>43556</v>
      </c>
      <c r="V28" s="295">
        <v>62.63000000000001</v>
      </c>
      <c r="W28" s="296">
        <v>2.36</v>
      </c>
      <c r="X28" s="296">
        <v>3</v>
      </c>
      <c r="Y28" s="296">
        <v>16.36</v>
      </c>
      <c r="Z28" s="296">
        <v>16.329999999999998</v>
      </c>
      <c r="AA28" s="296">
        <f t="shared" si="32"/>
        <v>5.3599999999999994</v>
      </c>
      <c r="AB28" s="297">
        <f t="shared" si="33"/>
        <v>1.2711864406779663</v>
      </c>
      <c r="AC28" s="298">
        <v>18255</v>
      </c>
      <c r="AD28" s="215"/>
      <c r="AE28" s="300">
        <f t="shared" si="34"/>
        <v>43556</v>
      </c>
      <c r="AF28" s="295">
        <v>61.45</v>
      </c>
      <c r="AG28" s="296">
        <v>3.64</v>
      </c>
      <c r="AH28" s="296">
        <v>3.43</v>
      </c>
      <c r="AI28" s="296">
        <v>5.86</v>
      </c>
      <c r="AJ28" s="296">
        <v>33.270000000000003</v>
      </c>
      <c r="AK28" s="296">
        <f t="shared" si="35"/>
        <v>7.07</v>
      </c>
      <c r="AL28" s="297">
        <f t="shared" si="36"/>
        <v>0.94230769230769229</v>
      </c>
      <c r="AM28" s="298">
        <v>67951</v>
      </c>
      <c r="AN28" s="215"/>
      <c r="AO28" s="300">
        <f t="shared" si="37"/>
        <v>43556</v>
      </c>
      <c r="AP28" s="295">
        <v>63.482745680006026</v>
      </c>
      <c r="AQ28" s="296">
        <v>2.500474633397892</v>
      </c>
      <c r="AR28" s="296">
        <v>2.1053220816459994</v>
      </c>
      <c r="AS28" s="296">
        <v>13.653220816459994</v>
      </c>
      <c r="AT28" s="296">
        <v>15.075254672133211</v>
      </c>
      <c r="AU28" s="296">
        <f t="shared" si="38"/>
        <v>4.6057967150438914</v>
      </c>
      <c r="AV28" s="297">
        <f t="shared" si="39"/>
        <v>0.84196898201885761</v>
      </c>
      <c r="AW28" s="298">
        <v>79514</v>
      </c>
      <c r="AX28" s="215"/>
      <c r="AY28" s="300">
        <f t="shared" ref="AY28:AY39" si="42">AO28</f>
        <v>43556</v>
      </c>
      <c r="AZ28" s="295">
        <v>62.976026590181924</v>
      </c>
      <c r="BA28" s="296">
        <v>2.5811992503391075</v>
      </c>
      <c r="BB28" s="296">
        <v>2.1854876419851519</v>
      </c>
      <c r="BC28" s="296">
        <v>8.3079958996448422</v>
      </c>
      <c r="BD28" s="296">
        <v>35.876439732027293</v>
      </c>
      <c r="BE28" s="296">
        <f t="shared" si="40"/>
        <v>4.7666868923242589</v>
      </c>
      <c r="BF28" s="297">
        <f t="shared" si="41"/>
        <v>0.84669466787503189</v>
      </c>
      <c r="BG28" s="298">
        <v>96577</v>
      </c>
    </row>
    <row r="29" spans="1:59" ht="27" customHeight="1" x14ac:dyDescent="0.25">
      <c r="A29" s="294">
        <v>43586</v>
      </c>
      <c r="B29" s="295">
        <v>63.022023898431662</v>
      </c>
      <c r="C29" s="296">
        <v>2.8394059860975469</v>
      </c>
      <c r="D29" s="296">
        <v>1.8353369334175904</v>
      </c>
      <c r="E29" s="296">
        <v>10.501248922847131</v>
      </c>
      <c r="F29" s="296">
        <v>10.312243350376287</v>
      </c>
      <c r="G29" s="296">
        <f t="shared" si="27"/>
        <v>4.6747429195151371</v>
      </c>
      <c r="H29" s="297">
        <f t="shared" si="28"/>
        <v>0.6463805959429072</v>
      </c>
      <c r="I29" s="298">
        <v>87035</v>
      </c>
      <c r="J29" s="231"/>
      <c r="K29" s="294">
        <v>43586</v>
      </c>
      <c r="L29" s="295">
        <v>62.899080825644333</v>
      </c>
      <c r="M29" s="296">
        <v>3.3051040001495728</v>
      </c>
      <c r="N29" s="296">
        <v>2.3736400519767042</v>
      </c>
      <c r="O29" s="296">
        <v>4.749097699376466</v>
      </c>
      <c r="P29" s="296">
        <v>46.281145450636153</v>
      </c>
      <c r="Q29" s="296">
        <f t="shared" si="29"/>
        <v>5.6787440521262766</v>
      </c>
      <c r="R29" s="297">
        <f t="shared" si="30"/>
        <v>0.71817408827960783</v>
      </c>
      <c r="S29" s="298">
        <v>213942</v>
      </c>
      <c r="T29" s="215"/>
      <c r="U29" s="300">
        <f t="shared" si="31"/>
        <v>43586</v>
      </c>
      <c r="V29" s="295">
        <v>62.81</v>
      </c>
      <c r="W29" s="296">
        <v>2.4</v>
      </c>
      <c r="X29" s="296">
        <v>2.75</v>
      </c>
      <c r="Y29" s="296">
        <v>17.27</v>
      </c>
      <c r="Z29" s="296">
        <v>15.72</v>
      </c>
      <c r="AA29" s="296">
        <f t="shared" si="32"/>
        <v>5.15</v>
      </c>
      <c r="AB29" s="297">
        <f t="shared" si="33"/>
        <v>1.1458333333333335</v>
      </c>
      <c r="AC29" s="298">
        <v>71254</v>
      </c>
      <c r="AD29" s="215"/>
      <c r="AE29" s="300">
        <f t="shared" si="34"/>
        <v>43586</v>
      </c>
      <c r="AF29" s="295">
        <v>60.77</v>
      </c>
      <c r="AG29" s="296">
        <v>4.18</v>
      </c>
      <c r="AH29" s="296">
        <v>4</v>
      </c>
      <c r="AI29" s="296">
        <v>6.43</v>
      </c>
      <c r="AJ29" s="296">
        <v>34.11</v>
      </c>
      <c r="AK29" s="296">
        <f t="shared" si="35"/>
        <v>8.18</v>
      </c>
      <c r="AL29" s="297">
        <f t="shared" si="36"/>
        <v>0.95693779904306231</v>
      </c>
      <c r="AM29" s="298">
        <v>58542</v>
      </c>
      <c r="AN29" s="215"/>
      <c r="AO29" s="300">
        <f t="shared" si="37"/>
        <v>43586</v>
      </c>
      <c r="AP29" s="295">
        <v>63.359999999999992</v>
      </c>
      <c r="AQ29" s="296">
        <v>2.21</v>
      </c>
      <c r="AR29" s="296">
        <v>2.59</v>
      </c>
      <c r="AS29" s="296">
        <v>16</v>
      </c>
      <c r="AT29" s="296">
        <v>15.700000000000001</v>
      </c>
      <c r="AU29" s="296">
        <f t="shared" si="38"/>
        <v>4.8</v>
      </c>
      <c r="AV29" s="297">
        <f t="shared" si="39"/>
        <v>1.1719457013574661</v>
      </c>
      <c r="AW29" s="298">
        <v>76324</v>
      </c>
      <c r="AX29" s="215"/>
      <c r="AY29" s="300">
        <f t="shared" si="42"/>
        <v>43586</v>
      </c>
      <c r="AZ29" s="295">
        <v>62.917733134322823</v>
      </c>
      <c r="BA29" s="296">
        <v>2.3918452353361084</v>
      </c>
      <c r="BB29" s="296">
        <v>2.4445238117311128</v>
      </c>
      <c r="BC29" s="296">
        <v>7.9475446614812686</v>
      </c>
      <c r="BD29" s="296">
        <v>37.64682544244301</v>
      </c>
      <c r="BE29" s="296">
        <f t="shared" si="40"/>
        <v>4.8363690470672207</v>
      </c>
      <c r="BF29" s="297">
        <f t="shared" si="41"/>
        <v>1.0220242412078981</v>
      </c>
      <c r="BG29" s="298">
        <v>107867</v>
      </c>
    </row>
    <row r="30" spans="1:59" ht="27" customHeight="1" x14ac:dyDescent="0.25">
      <c r="A30" s="294">
        <v>43617</v>
      </c>
      <c r="B30" s="295">
        <v>63.520297938050682</v>
      </c>
      <c r="C30" s="296">
        <v>2.8183731492415296</v>
      </c>
      <c r="D30" s="296">
        <v>1.9076892769552185</v>
      </c>
      <c r="E30" s="296">
        <v>17.347033449904625</v>
      </c>
      <c r="F30" s="296">
        <v>8.5331079117086013</v>
      </c>
      <c r="G30" s="296">
        <f t="shared" si="27"/>
        <v>4.7260624261967479</v>
      </c>
      <c r="H30" s="297">
        <f t="shared" si="28"/>
        <v>0.67687604725747863</v>
      </c>
      <c r="I30" s="298">
        <v>88072</v>
      </c>
      <c r="J30" s="231"/>
      <c r="K30" s="294">
        <v>43617</v>
      </c>
      <c r="L30" s="295">
        <v>63.112135536450921</v>
      </c>
      <c r="M30" s="296">
        <v>3.1665806045340052</v>
      </c>
      <c r="N30" s="296">
        <v>2.316447267550104</v>
      </c>
      <c r="O30" s="296">
        <v>6.0063306319132632</v>
      </c>
      <c r="P30" s="296">
        <v>47.329712061475561</v>
      </c>
      <c r="Q30" s="296">
        <f t="shared" si="29"/>
        <v>5.4830278720841097</v>
      </c>
      <c r="R30" s="297">
        <f t="shared" si="30"/>
        <v>0.73152954459246833</v>
      </c>
      <c r="S30" s="298">
        <v>219144</v>
      </c>
      <c r="T30" s="215"/>
      <c r="U30" s="300">
        <f t="shared" si="31"/>
        <v>43617</v>
      </c>
      <c r="V30" s="295">
        <v>62.92</v>
      </c>
      <c r="W30" s="296">
        <v>2.42</v>
      </c>
      <c r="X30" s="296">
        <v>2.54</v>
      </c>
      <c r="Y30" s="296">
        <v>21.48</v>
      </c>
      <c r="Z30" s="296">
        <v>18.28</v>
      </c>
      <c r="AA30" s="296">
        <f t="shared" si="32"/>
        <v>4.96</v>
      </c>
      <c r="AB30" s="297">
        <f t="shared" si="33"/>
        <v>1.0495867768595042</v>
      </c>
      <c r="AC30" s="298">
        <v>91531</v>
      </c>
      <c r="AD30" s="299"/>
      <c r="AE30" s="300">
        <f t="shared" si="34"/>
        <v>43617</v>
      </c>
      <c r="AF30" s="295">
        <v>61.2</v>
      </c>
      <c r="AG30" s="296">
        <v>3.85</v>
      </c>
      <c r="AH30" s="296">
        <v>3.6099999999999994</v>
      </c>
      <c r="AI30" s="296">
        <v>6.35</v>
      </c>
      <c r="AJ30" s="296">
        <v>34.64</v>
      </c>
      <c r="AK30" s="296">
        <f t="shared" si="35"/>
        <v>7.4599999999999991</v>
      </c>
      <c r="AL30" s="297">
        <f t="shared" si="36"/>
        <v>0.93766233766233753</v>
      </c>
      <c r="AM30" s="298">
        <v>116781</v>
      </c>
      <c r="AN30" s="215"/>
      <c r="AO30" s="300">
        <f t="shared" si="37"/>
        <v>43617</v>
      </c>
      <c r="AP30" s="295">
        <v>63.3</v>
      </c>
      <c r="AQ30" s="296">
        <v>2.5</v>
      </c>
      <c r="AR30" s="296">
        <v>2.4</v>
      </c>
      <c r="AS30" s="296">
        <v>15.4</v>
      </c>
      <c r="AT30" s="296">
        <v>15.3</v>
      </c>
      <c r="AU30" s="296">
        <f t="shared" si="38"/>
        <v>4.9000000000000004</v>
      </c>
      <c r="AV30" s="297">
        <f t="shared" si="39"/>
        <v>0.96</v>
      </c>
      <c r="AW30" s="298">
        <v>56938</v>
      </c>
      <c r="AX30" s="215"/>
      <c r="AY30" s="300">
        <f t="shared" si="42"/>
        <v>43617</v>
      </c>
      <c r="AZ30" s="295">
        <v>62.818138548226713</v>
      </c>
      <c r="BA30" s="296">
        <v>2.5415520936913047</v>
      </c>
      <c r="BB30" s="296">
        <v>2.3931782123522263</v>
      </c>
      <c r="BC30" s="296">
        <v>7.1248016793724451</v>
      </c>
      <c r="BD30" s="296">
        <v>37.482152248370348</v>
      </c>
      <c r="BE30" s="296">
        <f t="shared" si="40"/>
        <v>4.934730306043531</v>
      </c>
      <c r="BF30" s="297">
        <f t="shared" si="41"/>
        <v>0.94162075933545675</v>
      </c>
      <c r="BG30" s="298">
        <v>45255</v>
      </c>
    </row>
    <row r="31" spans="1:59" ht="27" customHeight="1" x14ac:dyDescent="0.25">
      <c r="A31" s="294">
        <v>43647</v>
      </c>
      <c r="B31" s="295">
        <v>62.549543005993776</v>
      </c>
      <c r="C31" s="296">
        <v>3.7570251131736678</v>
      </c>
      <c r="D31" s="296">
        <v>1.7584929566778784</v>
      </c>
      <c r="E31" s="296">
        <v>18.242839584229031</v>
      </c>
      <c r="F31" s="296">
        <v>7.7125419185149591</v>
      </c>
      <c r="G31" s="296">
        <f t="shared" si="27"/>
        <v>5.515518069851546</v>
      </c>
      <c r="H31" s="297">
        <f t="shared" si="28"/>
        <v>0.46805461866940479</v>
      </c>
      <c r="I31" s="298">
        <v>79082</v>
      </c>
      <c r="J31" s="231"/>
      <c r="K31" s="294">
        <v>43647</v>
      </c>
      <c r="L31" s="295">
        <v>63.034130716934492</v>
      </c>
      <c r="M31" s="296">
        <v>3.5225205500618051</v>
      </c>
      <c r="N31" s="296">
        <v>2.1360611866501853</v>
      </c>
      <c r="O31" s="296">
        <v>5.4128933868974034</v>
      </c>
      <c r="P31" s="296">
        <v>49.478086526576014</v>
      </c>
      <c r="Q31" s="296">
        <f t="shared" si="29"/>
        <v>5.6585817367119908</v>
      </c>
      <c r="R31" s="297">
        <f t="shared" si="30"/>
        <v>0.60640134139535584</v>
      </c>
      <c r="S31" s="298">
        <v>194160</v>
      </c>
      <c r="T31" s="215"/>
      <c r="U31" s="300">
        <f t="shared" si="31"/>
        <v>43647</v>
      </c>
      <c r="V31" s="295">
        <v>62.54</v>
      </c>
      <c r="W31" s="296">
        <v>2.5899999999999994</v>
      </c>
      <c r="X31" s="296">
        <v>2.9699999999999998</v>
      </c>
      <c r="Y31" s="296">
        <v>18.12</v>
      </c>
      <c r="Z31" s="296">
        <v>13.56</v>
      </c>
      <c r="AA31" s="296">
        <f t="shared" si="32"/>
        <v>5.5599999999999987</v>
      </c>
      <c r="AB31" s="297">
        <f t="shared" si="33"/>
        <v>1.1467181467181469</v>
      </c>
      <c r="AC31" s="298">
        <v>58598</v>
      </c>
      <c r="AD31" s="299"/>
      <c r="AE31" s="300">
        <f t="shared" si="34"/>
        <v>43647</v>
      </c>
      <c r="AF31" s="295">
        <v>60.72</v>
      </c>
      <c r="AG31" s="296">
        <v>4.17</v>
      </c>
      <c r="AH31" s="296">
        <v>3.9900000000000007</v>
      </c>
      <c r="AI31" s="296">
        <v>6.1</v>
      </c>
      <c r="AJ31" s="296">
        <v>34.9</v>
      </c>
      <c r="AK31" s="296">
        <f t="shared" si="35"/>
        <v>8.16</v>
      </c>
      <c r="AL31" s="297">
        <f t="shared" si="36"/>
        <v>0.95683453237410088</v>
      </c>
      <c r="AM31" s="298">
        <v>71971</v>
      </c>
      <c r="AN31" s="215"/>
      <c r="AO31" s="300">
        <f t="shared" si="37"/>
        <v>43647</v>
      </c>
      <c r="AP31" s="295">
        <v>63.22</v>
      </c>
      <c r="AQ31" s="296">
        <v>2.76</v>
      </c>
      <c r="AR31" s="296">
        <v>2.2999999999999998</v>
      </c>
      <c r="AS31" s="296">
        <v>17.149999999999999</v>
      </c>
      <c r="AT31" s="296">
        <v>13.77</v>
      </c>
      <c r="AU31" s="296">
        <f t="shared" si="38"/>
        <v>5.0599999999999996</v>
      </c>
      <c r="AV31" s="297">
        <f t="shared" si="39"/>
        <v>0.83333333333333337</v>
      </c>
      <c r="AW31" s="298">
        <v>91889</v>
      </c>
      <c r="AX31" s="215"/>
      <c r="AY31" s="300">
        <f t="shared" si="42"/>
        <v>43647</v>
      </c>
      <c r="AZ31" s="295">
        <v>62.83</v>
      </c>
      <c r="BA31" s="296">
        <v>2.6</v>
      </c>
      <c r="BB31" s="296">
        <v>2.36</v>
      </c>
      <c r="BC31" s="296">
        <v>0</v>
      </c>
      <c r="BD31" s="296">
        <v>0</v>
      </c>
      <c r="BE31" s="296">
        <f t="shared" si="40"/>
        <v>4.96</v>
      </c>
      <c r="BF31" s="297">
        <f t="shared" si="41"/>
        <v>0.90769230769230758</v>
      </c>
      <c r="BG31" s="298">
        <v>30255</v>
      </c>
    </row>
    <row r="32" spans="1:59" ht="27" customHeight="1" x14ac:dyDescent="0.25">
      <c r="A32" s="294">
        <v>43678</v>
      </c>
      <c r="B32" s="295">
        <v>62.04744360269359</v>
      </c>
      <c r="C32" s="296">
        <v>4.5217814253647584</v>
      </c>
      <c r="D32" s="296">
        <v>2.0206749438832774</v>
      </c>
      <c r="E32" s="296">
        <v>23.955956228956229</v>
      </c>
      <c r="F32" s="296">
        <v>8.0768706509539836</v>
      </c>
      <c r="G32" s="296">
        <f t="shared" si="27"/>
        <v>6.5424563692480362</v>
      </c>
      <c r="H32" s="297">
        <f t="shared" si="28"/>
        <v>0.44687585572986332</v>
      </c>
      <c r="I32" s="298">
        <v>71280</v>
      </c>
      <c r="J32" s="231"/>
      <c r="K32" s="294">
        <v>43678</v>
      </c>
      <c r="L32" s="295">
        <v>62.332618887530565</v>
      </c>
      <c r="M32" s="296">
        <v>4.1412425777156825</v>
      </c>
      <c r="N32" s="296">
        <v>2.3850413028292001</v>
      </c>
      <c r="O32" s="296">
        <v>4.2844197083478868</v>
      </c>
      <c r="P32" s="296">
        <v>48.537058548725113</v>
      </c>
      <c r="Q32" s="296">
        <f t="shared" si="29"/>
        <v>6.5262838805448826</v>
      </c>
      <c r="R32" s="297">
        <f t="shared" si="30"/>
        <v>0.57592407546065405</v>
      </c>
      <c r="S32" s="298">
        <v>229040</v>
      </c>
      <c r="T32" s="215"/>
      <c r="U32" s="300">
        <f t="shared" si="31"/>
        <v>43678</v>
      </c>
      <c r="V32" s="295">
        <v>62.86</v>
      </c>
      <c r="W32" s="296">
        <v>2.5</v>
      </c>
      <c r="X32" s="296">
        <v>2.62</v>
      </c>
      <c r="Y32" s="296">
        <v>20.46</v>
      </c>
      <c r="Z32" s="296">
        <v>14.86</v>
      </c>
      <c r="AA32" s="296">
        <f t="shared" si="32"/>
        <v>5.12</v>
      </c>
      <c r="AB32" s="297">
        <f t="shared" si="33"/>
        <v>1.048</v>
      </c>
      <c r="AC32" s="298">
        <v>46610</v>
      </c>
      <c r="AD32" s="299"/>
      <c r="AE32" s="300">
        <f t="shared" si="34"/>
        <v>43678</v>
      </c>
      <c r="AF32" s="295">
        <v>61.290000000000006</v>
      </c>
      <c r="AG32" s="296">
        <v>3.9900000000000007</v>
      </c>
      <c r="AH32" s="296">
        <v>3.3499999999999996</v>
      </c>
      <c r="AI32" s="296">
        <v>6.41</v>
      </c>
      <c r="AJ32" s="296">
        <v>34.200000000000003</v>
      </c>
      <c r="AK32" s="296">
        <f t="shared" si="35"/>
        <v>7.34</v>
      </c>
      <c r="AL32" s="297">
        <f t="shared" si="36"/>
        <v>0.83959899749373412</v>
      </c>
      <c r="AM32" s="298">
        <v>87433</v>
      </c>
      <c r="AN32" s="215"/>
      <c r="AO32" s="300">
        <f t="shared" si="37"/>
        <v>43678</v>
      </c>
      <c r="AP32" s="295">
        <v>63.19</v>
      </c>
      <c r="AQ32" s="296">
        <v>3.15</v>
      </c>
      <c r="AR32" s="296">
        <v>2.0299999999999998</v>
      </c>
      <c r="AS32" s="296">
        <v>17.43</v>
      </c>
      <c r="AT32" s="296">
        <v>14.71</v>
      </c>
      <c r="AU32" s="296">
        <f t="shared" si="38"/>
        <v>5.18</v>
      </c>
      <c r="AV32" s="297">
        <f t="shared" si="39"/>
        <v>0.64444444444444438</v>
      </c>
      <c r="AW32" s="298">
        <v>31995</v>
      </c>
      <c r="AX32" s="215"/>
      <c r="AY32" s="300">
        <f t="shared" si="42"/>
        <v>43678</v>
      </c>
      <c r="AZ32" s="295">
        <v>62.95</v>
      </c>
      <c r="BA32" s="296">
        <v>2.7</v>
      </c>
      <c r="BB32" s="296">
        <v>2.15</v>
      </c>
      <c r="BC32" s="296">
        <v>0</v>
      </c>
      <c r="BD32" s="296">
        <v>0</v>
      </c>
      <c r="BE32" s="296">
        <f t="shared" si="40"/>
        <v>4.8499999999999996</v>
      </c>
      <c r="BF32" s="297">
        <f t="shared" si="41"/>
        <v>0.79629629629629617</v>
      </c>
      <c r="BG32" s="298">
        <v>7725</v>
      </c>
    </row>
    <row r="33" spans="1:60" ht="27" customHeight="1" x14ac:dyDescent="0.25">
      <c r="A33" s="294">
        <v>43709</v>
      </c>
      <c r="B33" s="295">
        <v>61.870074802778383</v>
      </c>
      <c r="C33" s="296">
        <v>4.9037984410849544</v>
      </c>
      <c r="D33" s="296">
        <v>1.9515771442939309</v>
      </c>
      <c r="E33" s="296">
        <v>12.886896627589023</v>
      </c>
      <c r="F33" s="296">
        <v>11.620994279787535</v>
      </c>
      <c r="G33" s="296">
        <f t="shared" si="27"/>
        <v>6.8553755853788854</v>
      </c>
      <c r="H33" s="297">
        <f t="shared" si="28"/>
        <v>0.39797254469988957</v>
      </c>
      <c r="I33" s="298">
        <v>63634</v>
      </c>
      <c r="J33" s="231"/>
      <c r="K33" s="294">
        <v>43709</v>
      </c>
      <c r="L33" s="295">
        <v>62.798890026873131</v>
      </c>
      <c r="M33" s="296">
        <v>4.5441386503298071</v>
      </c>
      <c r="N33" s="296">
        <v>1.761539849284949</v>
      </c>
      <c r="O33" s="296">
        <v>4.7046282393400114</v>
      </c>
      <c r="P33" s="296">
        <v>50.334160167628212</v>
      </c>
      <c r="Q33" s="296">
        <f t="shared" si="29"/>
        <v>6.3056784996147561</v>
      </c>
      <c r="R33" s="297">
        <f t="shared" si="30"/>
        <v>0.38765099061339137</v>
      </c>
      <c r="S33" s="298">
        <v>212852</v>
      </c>
      <c r="T33" s="215"/>
      <c r="U33" s="300">
        <f t="shared" si="31"/>
        <v>43709</v>
      </c>
      <c r="V33" s="295">
        <v>62.67</v>
      </c>
      <c r="W33" s="296">
        <v>2.68</v>
      </c>
      <c r="X33" s="296">
        <v>2.73</v>
      </c>
      <c r="Y33" s="296">
        <v>16.87</v>
      </c>
      <c r="Z33" s="296">
        <v>14.86</v>
      </c>
      <c r="AA33" s="296">
        <f t="shared" si="32"/>
        <v>5.41</v>
      </c>
      <c r="AB33" s="297">
        <f t="shared" si="33"/>
        <v>1.0186567164179103</v>
      </c>
      <c r="AC33" s="298">
        <v>45600</v>
      </c>
      <c r="AD33" s="299"/>
      <c r="AE33" s="300">
        <f t="shared" si="34"/>
        <v>43709</v>
      </c>
      <c r="AF33" s="295">
        <v>61.27</v>
      </c>
      <c r="AG33" s="296">
        <v>4.04</v>
      </c>
      <c r="AH33" s="296">
        <v>3.36</v>
      </c>
      <c r="AI33" s="296">
        <v>6.32</v>
      </c>
      <c r="AJ33" s="296">
        <v>31.94</v>
      </c>
      <c r="AK33" s="296">
        <f t="shared" si="35"/>
        <v>7.4</v>
      </c>
      <c r="AL33" s="297">
        <f t="shared" si="36"/>
        <v>0.83168316831683164</v>
      </c>
      <c r="AM33" s="298">
        <v>60386</v>
      </c>
      <c r="AN33" s="215"/>
      <c r="AO33" s="300">
        <f t="shared" si="37"/>
        <v>43709</v>
      </c>
      <c r="AP33" s="295">
        <v>61.8</v>
      </c>
      <c r="AQ33" s="296">
        <v>4.8</v>
      </c>
      <c r="AR33" s="296">
        <v>2.2999999999999998</v>
      </c>
      <c r="AS33" s="296">
        <v>12</v>
      </c>
      <c r="AT33" s="296">
        <v>24.5</v>
      </c>
      <c r="AU33" s="296">
        <f t="shared" si="38"/>
        <v>7.1</v>
      </c>
      <c r="AV33" s="297">
        <f t="shared" si="39"/>
        <v>0.47916666666666663</v>
      </c>
      <c r="AW33" s="298">
        <v>7294</v>
      </c>
      <c r="AX33" s="215"/>
      <c r="AY33" s="300">
        <f t="shared" si="42"/>
        <v>43709</v>
      </c>
      <c r="AZ33" s="295">
        <v>0</v>
      </c>
      <c r="BA33" s="296">
        <v>0</v>
      </c>
      <c r="BB33" s="296">
        <v>0</v>
      </c>
      <c r="BC33" s="296">
        <v>0</v>
      </c>
      <c r="BD33" s="296">
        <v>0</v>
      </c>
      <c r="BE33" s="296">
        <f t="shared" si="40"/>
        <v>0</v>
      </c>
      <c r="BF33" s="297" t="str">
        <f t="shared" si="41"/>
        <v/>
      </c>
      <c r="BG33" s="298">
        <v>0</v>
      </c>
    </row>
    <row r="34" spans="1:60" ht="27" customHeight="1" x14ac:dyDescent="0.25">
      <c r="A34" s="294">
        <v>43739</v>
      </c>
      <c r="B34" s="295">
        <v>63</v>
      </c>
      <c r="C34" s="296">
        <v>4.46</v>
      </c>
      <c r="D34" s="296">
        <v>1.67</v>
      </c>
      <c r="E34" s="296">
        <v>15.16</v>
      </c>
      <c r="F34" s="296">
        <v>11.3</v>
      </c>
      <c r="G34" s="296">
        <f t="shared" si="27"/>
        <v>6.13</v>
      </c>
      <c r="H34" s="297">
        <f t="shared" si="28"/>
        <v>0.37443946188340804</v>
      </c>
      <c r="I34" s="298">
        <v>57309</v>
      </c>
      <c r="J34" s="231"/>
      <c r="K34" s="294">
        <v>43739</v>
      </c>
      <c r="L34" s="295">
        <v>62.867641309101636</v>
      </c>
      <c r="M34" s="296">
        <v>4.5376893649982346</v>
      </c>
      <c r="N34" s="296">
        <v>2.0626177290427283</v>
      </c>
      <c r="O34" s="296">
        <v>4.9950873911233593</v>
      </c>
      <c r="P34" s="296">
        <v>49.61942981046375</v>
      </c>
      <c r="Q34" s="296">
        <f t="shared" si="29"/>
        <v>6.6003070940409625</v>
      </c>
      <c r="R34" s="297">
        <f t="shared" si="30"/>
        <v>0.45455243035207871</v>
      </c>
      <c r="S34" s="298">
        <v>192172</v>
      </c>
      <c r="T34" s="215"/>
      <c r="U34" s="300">
        <f t="shared" si="31"/>
        <v>43739</v>
      </c>
      <c r="V34" s="295">
        <v>62.42</v>
      </c>
      <c r="W34" s="296">
        <v>3.1</v>
      </c>
      <c r="X34" s="296">
        <v>2.72</v>
      </c>
      <c r="Y34" s="296">
        <v>17.72</v>
      </c>
      <c r="Z34" s="296">
        <v>24.2</v>
      </c>
      <c r="AA34" s="296">
        <f t="shared" si="32"/>
        <v>5.82</v>
      </c>
      <c r="AB34" s="297">
        <f t="shared" si="33"/>
        <v>0.8774193548387097</v>
      </c>
      <c r="AC34" s="298">
        <v>37818</v>
      </c>
      <c r="AD34" s="299"/>
      <c r="AE34" s="300">
        <f t="shared" si="34"/>
        <v>43739</v>
      </c>
      <c r="AF34" s="295">
        <v>61.342611403225334</v>
      </c>
      <c r="AG34" s="296">
        <v>4.2235637282260674</v>
      </c>
      <c r="AH34" s="296">
        <v>3.0832564697588345</v>
      </c>
      <c r="AI34" s="296">
        <v>6.46</v>
      </c>
      <c r="AJ34" s="296">
        <v>32.53</v>
      </c>
      <c r="AK34" s="296">
        <f t="shared" si="35"/>
        <v>7.3068201979849015</v>
      </c>
      <c r="AL34" s="297">
        <f t="shared" si="36"/>
        <v>0.73001300990285478</v>
      </c>
      <c r="AM34" s="298">
        <v>136172</v>
      </c>
      <c r="AN34" s="215"/>
      <c r="AO34" s="300">
        <f t="shared" si="37"/>
        <v>43739</v>
      </c>
      <c r="AP34" s="295">
        <v>62.8</v>
      </c>
      <c r="AQ34" s="296">
        <v>3.8</v>
      </c>
      <c r="AR34" s="296">
        <v>2</v>
      </c>
      <c r="AS34" s="296">
        <v>9.8000000000000007</v>
      </c>
      <c r="AT34" s="296">
        <v>22.1</v>
      </c>
      <c r="AU34" s="296">
        <f t="shared" si="38"/>
        <v>5.8</v>
      </c>
      <c r="AV34" s="297">
        <f t="shared" si="39"/>
        <v>0.52631578947368418</v>
      </c>
      <c r="AW34" s="298">
        <v>51002</v>
      </c>
      <c r="AX34" s="215"/>
      <c r="AY34" s="300">
        <f t="shared" si="42"/>
        <v>43739</v>
      </c>
      <c r="AZ34" s="295">
        <v>62.387515063870815</v>
      </c>
      <c r="BA34" s="296">
        <v>3.6621595565196432</v>
      </c>
      <c r="BB34" s="296">
        <v>2.1068932272836829</v>
      </c>
      <c r="BC34" s="296">
        <v>6.6085803808146544</v>
      </c>
      <c r="BD34" s="296">
        <v>39.391419619185349</v>
      </c>
      <c r="BE34" s="296">
        <f t="shared" si="40"/>
        <v>5.7690527838033265</v>
      </c>
      <c r="BF34" s="297">
        <f t="shared" si="41"/>
        <v>0.57531442712069658</v>
      </c>
      <c r="BG34" s="298">
        <v>45639</v>
      </c>
    </row>
    <row r="35" spans="1:60" ht="27" customHeight="1" x14ac:dyDescent="0.25">
      <c r="A35" s="294">
        <v>43770</v>
      </c>
      <c r="B35" s="295">
        <v>61.2</v>
      </c>
      <c r="C35" s="296">
        <v>5.8234475120639191</v>
      </c>
      <c r="D35" s="296">
        <v>2.084550272921446</v>
      </c>
      <c r="E35" s="296">
        <v>19.103330432718931</v>
      </c>
      <c r="F35" s="296">
        <v>8.1513408749307796</v>
      </c>
      <c r="G35" s="296">
        <f t="shared" si="27"/>
        <v>7.9079977849853655</v>
      </c>
      <c r="H35" s="297">
        <f t="shared" si="28"/>
        <v>0.35795811134264854</v>
      </c>
      <c r="I35" s="298">
        <v>67940</v>
      </c>
      <c r="J35" s="231"/>
      <c r="K35" s="294">
        <v>43770</v>
      </c>
      <c r="L35" s="295">
        <v>61.758671674174586</v>
      </c>
      <c r="M35" s="296">
        <v>4.9719417538971875</v>
      </c>
      <c r="N35" s="296">
        <v>2.4559708769485935</v>
      </c>
      <c r="O35" s="296">
        <v>4.6816327348709956</v>
      </c>
      <c r="P35" s="296">
        <v>51.590662183627551</v>
      </c>
      <c r="Q35" s="296">
        <f t="shared" si="29"/>
        <v>7.427912630845781</v>
      </c>
      <c r="R35" s="297">
        <f t="shared" si="30"/>
        <v>0.49396614009476575</v>
      </c>
      <c r="S35" s="298">
        <v>208727</v>
      </c>
      <c r="T35" s="215"/>
      <c r="U35" s="300">
        <f t="shared" si="31"/>
        <v>43770</v>
      </c>
      <c r="V35" s="295">
        <v>62.685406335977348</v>
      </c>
      <c r="W35" s="296">
        <v>2.7507811368719128</v>
      </c>
      <c r="X35" s="296">
        <v>2.8457187907261119</v>
      </c>
      <c r="Y35" s="296">
        <v>11.706451176934339</v>
      </c>
      <c r="Z35" s="296">
        <v>20.644951973356072</v>
      </c>
      <c r="AA35" s="296">
        <f t="shared" si="32"/>
        <v>5.5964999275980247</v>
      </c>
      <c r="AB35" s="297">
        <f t="shared" si="33"/>
        <v>1.0345129798156747</v>
      </c>
      <c r="AC35" s="298">
        <v>62153</v>
      </c>
      <c r="AD35" s="299"/>
      <c r="AE35" s="300">
        <f t="shared" si="34"/>
        <v>43770</v>
      </c>
      <c r="AF35" s="295">
        <v>61.905482736156351</v>
      </c>
      <c r="AG35" s="296">
        <v>3.5094410423452764</v>
      </c>
      <c r="AH35" s="296">
        <v>2.9435276872964171</v>
      </c>
      <c r="AI35" s="296">
        <v>6.9328429967426706</v>
      </c>
      <c r="AJ35" s="296">
        <v>39.070994788273616</v>
      </c>
      <c r="AK35" s="296">
        <f t="shared" si="35"/>
        <v>6.4529687296416931</v>
      </c>
      <c r="AL35" s="297">
        <f t="shared" si="36"/>
        <v>0.83874544458206002</v>
      </c>
      <c r="AM35" s="298">
        <v>92100</v>
      </c>
      <c r="AN35" s="215"/>
      <c r="AO35" s="300">
        <f t="shared" si="37"/>
        <v>43770</v>
      </c>
      <c r="AP35" s="295">
        <v>63</v>
      </c>
      <c r="AQ35" s="296">
        <v>2.7</v>
      </c>
      <c r="AR35" s="296">
        <v>2.6</v>
      </c>
      <c r="AS35" s="296">
        <v>8.6</v>
      </c>
      <c r="AT35" s="296">
        <v>19.7</v>
      </c>
      <c r="AU35" s="296">
        <f t="shared" si="38"/>
        <v>5.3000000000000007</v>
      </c>
      <c r="AV35" s="297">
        <f t="shared" si="39"/>
        <v>0.96296296296296291</v>
      </c>
      <c r="AW35" s="298">
        <v>86608</v>
      </c>
      <c r="AX35" s="215"/>
      <c r="AY35" s="300">
        <f t="shared" si="42"/>
        <v>43770</v>
      </c>
      <c r="AZ35" s="295">
        <v>62.614057483137884</v>
      </c>
      <c r="BA35" s="296">
        <v>2.8379077596159692</v>
      </c>
      <c r="BB35" s="296">
        <v>2.513990642279881</v>
      </c>
      <c r="BC35" s="296">
        <v>5.9600267363431971</v>
      </c>
      <c r="BD35" s="296">
        <v>34.639572218508846</v>
      </c>
      <c r="BE35" s="296">
        <f t="shared" si="40"/>
        <v>5.3518984018958502</v>
      </c>
      <c r="BF35" s="297">
        <f t="shared" si="41"/>
        <v>0.88586058999326978</v>
      </c>
      <c r="BG35" s="298">
        <v>82285</v>
      </c>
    </row>
    <row r="36" spans="1:60" ht="27" customHeight="1" x14ac:dyDescent="0.25">
      <c r="A36" s="294">
        <v>43800</v>
      </c>
      <c r="B36" s="295">
        <v>62.611885219690031</v>
      </c>
      <c r="C36" s="296">
        <v>4.0019024708465691</v>
      </c>
      <c r="D36" s="296">
        <v>2.0141831283177347</v>
      </c>
      <c r="E36" s="296">
        <v>21.608709915364447</v>
      </c>
      <c r="F36" s="296">
        <v>6.985972174728718</v>
      </c>
      <c r="G36" s="296">
        <f t="shared" si="27"/>
        <v>6.0160855991643043</v>
      </c>
      <c r="H36" s="297">
        <f t="shared" si="28"/>
        <v>0.50330640064090593</v>
      </c>
      <c r="I36" s="298">
        <v>46907</v>
      </c>
      <c r="J36" s="231"/>
      <c r="K36" s="294">
        <v>43800</v>
      </c>
      <c r="L36" s="295">
        <v>62.952667303477156</v>
      </c>
      <c r="M36" s="296">
        <v>3.6448523424107262</v>
      </c>
      <c r="N36" s="296">
        <v>2.1302435356628089</v>
      </c>
      <c r="O36" s="296">
        <v>7.4639565479185679</v>
      </c>
      <c r="P36" s="296">
        <v>46.532697471236915</v>
      </c>
      <c r="Q36" s="296">
        <f t="shared" si="29"/>
        <v>5.7750958780735351</v>
      </c>
      <c r="R36" s="297">
        <f t="shared" si="30"/>
        <v>0.58445262950044596</v>
      </c>
      <c r="S36" s="298">
        <v>117251</v>
      </c>
      <c r="T36" s="215"/>
      <c r="U36" s="300">
        <f t="shared" si="31"/>
        <v>43800</v>
      </c>
      <c r="V36" s="295">
        <v>62.398108589834948</v>
      </c>
      <c r="W36" s="296">
        <v>2.7063736532573266</v>
      </c>
      <c r="X36" s="296">
        <v>3.2204508525891562</v>
      </c>
      <c r="Y36" s="296">
        <v>9.2270062037667415</v>
      </c>
      <c r="Z36" s="296">
        <v>20.673161931779568</v>
      </c>
      <c r="AA36" s="296">
        <f t="shared" si="32"/>
        <v>5.9268245058464828</v>
      </c>
      <c r="AB36" s="297">
        <f t="shared" si="33"/>
        <v>1.1899505630765725</v>
      </c>
      <c r="AC36" s="298">
        <v>73577</v>
      </c>
      <c r="AD36" s="299"/>
      <c r="AE36" s="300">
        <f t="shared" si="34"/>
        <v>43800</v>
      </c>
      <c r="AF36" s="295">
        <v>61.276791003074528</v>
      </c>
      <c r="AG36" s="296">
        <v>3.8707857495925251</v>
      </c>
      <c r="AH36" s="296">
        <v>3.505740929230257</v>
      </c>
      <c r="AI36" s="296">
        <v>6.7659773434212589</v>
      </c>
      <c r="AJ36" s="296">
        <v>35.629305203752445</v>
      </c>
      <c r="AK36" s="296">
        <f t="shared" si="35"/>
        <v>7.3765266788227821</v>
      </c>
      <c r="AL36" s="297">
        <f t="shared" si="36"/>
        <v>0.90569232089358187</v>
      </c>
      <c r="AM36" s="298">
        <v>121201</v>
      </c>
      <c r="AN36" s="215"/>
      <c r="AO36" s="300">
        <f t="shared" si="37"/>
        <v>43800</v>
      </c>
      <c r="AP36" s="295">
        <v>63.209090909090925</v>
      </c>
      <c r="AQ36" s="296">
        <v>2.0863636363636364</v>
      </c>
      <c r="AR36" s="296">
        <v>2.6454545454545451</v>
      </c>
      <c r="AS36" s="296">
        <v>5.7</v>
      </c>
      <c r="AT36" s="296">
        <v>14.4</v>
      </c>
      <c r="AU36" s="296">
        <f t="shared" si="38"/>
        <v>4.7318181818181815</v>
      </c>
      <c r="AV36" s="297">
        <f t="shared" si="39"/>
        <v>1.26797385620915</v>
      </c>
      <c r="AW36" s="298">
        <v>74295</v>
      </c>
      <c r="AX36" s="215"/>
      <c r="AY36" s="300">
        <f t="shared" si="42"/>
        <v>43800</v>
      </c>
      <c r="AZ36" s="295">
        <v>62.946589061061687</v>
      </c>
      <c r="BA36" s="296">
        <v>2.3084519324863368</v>
      </c>
      <c r="BB36" s="296">
        <v>2.6632991228033802</v>
      </c>
      <c r="BC36" s="296">
        <v>7.29435990147865</v>
      </c>
      <c r="BD36" s="296">
        <v>39.441684151165582</v>
      </c>
      <c r="BE36" s="296">
        <f t="shared" si="40"/>
        <v>4.9717510552897171</v>
      </c>
      <c r="BF36" s="297">
        <f t="shared" si="41"/>
        <v>1.1537165168238319</v>
      </c>
      <c r="BG36" s="298">
        <v>120583</v>
      </c>
    </row>
    <row r="37" spans="1:60" ht="27" customHeight="1" x14ac:dyDescent="0.25">
      <c r="A37" s="294">
        <v>43831</v>
      </c>
      <c r="B37" s="295">
        <v>62.621410354429187</v>
      </c>
      <c r="C37" s="296">
        <v>3.5061280853272923</v>
      </c>
      <c r="D37" s="296">
        <v>1.7199698900372837</v>
      </c>
      <c r="E37" s="296">
        <v>18.785227429326536</v>
      </c>
      <c r="F37" s="296">
        <v>6.3398371796686961</v>
      </c>
      <c r="G37" s="296">
        <f t="shared" si="27"/>
        <v>5.226097975364576</v>
      </c>
      <c r="H37" s="297">
        <f t="shared" si="28"/>
        <v>0.49056105429665925</v>
      </c>
      <c r="I37" s="298">
        <v>105945</v>
      </c>
      <c r="J37" s="231"/>
      <c r="K37" s="294">
        <v>43831</v>
      </c>
      <c r="L37" s="295">
        <v>62.907498326546552</v>
      </c>
      <c r="M37" s="296">
        <v>3.2852610122533985</v>
      </c>
      <c r="N37" s="296">
        <v>1.8696055763187744</v>
      </c>
      <c r="O37" s="296">
        <v>9.0275379780963547</v>
      </c>
      <c r="P37" s="296">
        <v>44.601780554470906</v>
      </c>
      <c r="Q37" s="296">
        <f t="shared" si="29"/>
        <v>5.1548665885721725</v>
      </c>
      <c r="R37" s="297">
        <f t="shared" si="30"/>
        <v>0.56908890019560132</v>
      </c>
      <c r="S37" s="298">
        <v>215124</v>
      </c>
      <c r="T37" s="215"/>
      <c r="U37" s="300">
        <f t="shared" si="31"/>
        <v>43831</v>
      </c>
      <c r="V37" s="295">
        <v>61.89797752248375</v>
      </c>
      <c r="W37" s="296">
        <v>3.0405586947573253</v>
      </c>
      <c r="X37" s="296">
        <v>3.3118568274520075</v>
      </c>
      <c r="Y37" s="296">
        <v>11.572257356334744</v>
      </c>
      <c r="Z37" s="296">
        <v>21.558043632825655</v>
      </c>
      <c r="AA37" s="296">
        <f t="shared" si="32"/>
        <v>6.3524155222093324</v>
      </c>
      <c r="AB37" s="297">
        <f t="shared" si="33"/>
        <v>1.0892264086736649</v>
      </c>
      <c r="AC37" s="298">
        <v>80169</v>
      </c>
      <c r="AD37" s="299"/>
      <c r="AE37" s="300">
        <f t="shared" si="34"/>
        <v>43831</v>
      </c>
      <c r="AF37" s="295">
        <v>60.769205665238026</v>
      </c>
      <c r="AG37" s="296">
        <v>4.085276619340827</v>
      </c>
      <c r="AH37" s="296">
        <v>3.9000000000000004</v>
      </c>
      <c r="AI37" s="296">
        <v>7.824709171354967</v>
      </c>
      <c r="AJ37" s="296">
        <v>42.486761087300579</v>
      </c>
      <c r="AK37" s="296">
        <f t="shared" si="35"/>
        <v>7.9852766193408273</v>
      </c>
      <c r="AL37" s="297">
        <f t="shared" si="36"/>
        <v>0.95464771749759225</v>
      </c>
      <c r="AM37" s="298">
        <v>86563</v>
      </c>
      <c r="AN37" s="215"/>
      <c r="AO37" s="300">
        <f t="shared" si="37"/>
        <v>43831</v>
      </c>
      <c r="AP37" s="295">
        <v>62.953744700407889</v>
      </c>
      <c r="AQ37" s="296">
        <v>2.5436582983857066</v>
      </c>
      <c r="AR37" s="296">
        <v>2.5746331935428279</v>
      </c>
      <c r="AS37" s="296">
        <v>6.0613107370598041</v>
      </c>
      <c r="AT37" s="296">
        <v>16.415735278910784</v>
      </c>
      <c r="AU37" s="296">
        <f t="shared" si="38"/>
        <v>5.1182914919285345</v>
      </c>
      <c r="AV37" s="297">
        <f t="shared" si="39"/>
        <v>1.0121773019500218</v>
      </c>
      <c r="AW37" s="298">
        <v>87035</v>
      </c>
      <c r="AX37" s="215"/>
      <c r="AY37" s="300">
        <f t="shared" si="42"/>
        <v>43831</v>
      </c>
      <c r="AZ37" s="295">
        <v>62.787389037122537</v>
      </c>
      <c r="BA37" s="296">
        <v>3.0793707419260548</v>
      </c>
      <c r="BB37" s="296">
        <v>2.5724867339214375</v>
      </c>
      <c r="BC37" s="296">
        <v>5.1718043365836479</v>
      </c>
      <c r="BD37" s="296">
        <v>38.932339626601106</v>
      </c>
      <c r="BE37" s="296">
        <f t="shared" si="40"/>
        <v>5.6518574758474927</v>
      </c>
      <c r="BF37" s="297">
        <f t="shared" si="41"/>
        <v>0.83539364029692109</v>
      </c>
      <c r="BG37" s="298">
        <v>133423</v>
      </c>
    </row>
    <row r="38" spans="1:60" ht="27" customHeight="1" x14ac:dyDescent="0.25">
      <c r="A38" s="294">
        <v>43862</v>
      </c>
      <c r="B38" s="295">
        <v>63.121177491132634</v>
      </c>
      <c r="C38" s="296">
        <v>3.2204917157112298</v>
      </c>
      <c r="D38" s="296">
        <v>1.8842969503387592</v>
      </c>
      <c r="E38" s="296">
        <v>9.4359439577927091</v>
      </c>
      <c r="F38" s="296">
        <v>7.9584874124130351</v>
      </c>
      <c r="G38" s="296">
        <f t="shared" si="27"/>
        <v>5.1047886660499895</v>
      </c>
      <c r="H38" s="297">
        <f t="shared" si="28"/>
        <v>0.58509604019354589</v>
      </c>
      <c r="I38" s="298">
        <v>89904</v>
      </c>
      <c r="J38" s="231"/>
      <c r="K38" s="294">
        <v>43862</v>
      </c>
      <c r="L38" s="295">
        <v>62.629000128381769</v>
      </c>
      <c r="M38" s="296">
        <v>4.0770499602510357</v>
      </c>
      <c r="N38" s="296">
        <v>2.0096219404407449</v>
      </c>
      <c r="O38" s="296">
        <v>7.9968257695086766</v>
      </c>
      <c r="P38" s="296">
        <v>48.860969035309928</v>
      </c>
      <c r="Q38" s="296">
        <f t="shared" si="29"/>
        <v>6.0866719006917807</v>
      </c>
      <c r="R38" s="297">
        <f t="shared" si="30"/>
        <v>0.49291079580418157</v>
      </c>
      <c r="S38" s="298">
        <v>165699</v>
      </c>
      <c r="T38" s="215"/>
      <c r="U38" s="300">
        <f t="shared" si="31"/>
        <v>43862</v>
      </c>
      <c r="V38" s="295">
        <v>61.919999999999995</v>
      </c>
      <c r="W38" s="296">
        <v>2.97</v>
      </c>
      <c r="X38" s="296">
        <v>3.56</v>
      </c>
      <c r="Y38" s="296">
        <v>12</v>
      </c>
      <c r="Z38" s="296">
        <v>22.099999999999998</v>
      </c>
      <c r="AA38" s="296">
        <f t="shared" si="32"/>
        <v>6.53</v>
      </c>
      <c r="AB38" s="297">
        <f t="shared" si="33"/>
        <v>1.1986531986531985</v>
      </c>
      <c r="AC38" s="298">
        <v>97854</v>
      </c>
      <c r="AD38" s="299"/>
      <c r="AE38" s="300">
        <f t="shared" si="34"/>
        <v>43862</v>
      </c>
      <c r="AF38" s="295">
        <v>61.526666666666678</v>
      </c>
      <c r="AG38" s="296">
        <v>3.29</v>
      </c>
      <c r="AH38" s="296">
        <v>3.6500000000000004</v>
      </c>
      <c r="AI38" s="296">
        <v>8</v>
      </c>
      <c r="AJ38" s="296">
        <v>40</v>
      </c>
      <c r="AK38" s="296">
        <f t="shared" si="35"/>
        <v>6.94</v>
      </c>
      <c r="AL38" s="297">
        <f t="shared" si="36"/>
        <v>1.1094224924012159</v>
      </c>
      <c r="AM38" s="298">
        <v>96604</v>
      </c>
      <c r="AN38" s="215"/>
      <c r="AO38" s="300">
        <f t="shared" si="37"/>
        <v>43862</v>
      </c>
      <c r="AP38" s="295">
        <v>63.026597054256271</v>
      </c>
      <c r="AQ38" s="296">
        <v>2.4906930497388355</v>
      </c>
      <c r="AR38" s="296">
        <v>2.4964193685003058</v>
      </c>
      <c r="AS38" s="296">
        <v>4.8271258764293448</v>
      </c>
      <c r="AT38" s="296">
        <v>14.567801232883157</v>
      </c>
      <c r="AU38" s="296">
        <f t="shared" si="38"/>
        <v>4.9871124182391409</v>
      </c>
      <c r="AV38" s="297">
        <f t="shared" si="39"/>
        <v>1.0022990864980614</v>
      </c>
      <c r="AW38" s="298">
        <v>106255</v>
      </c>
      <c r="AX38" s="215"/>
      <c r="AY38" s="300">
        <f t="shared" si="42"/>
        <v>43862</v>
      </c>
      <c r="AZ38" s="295">
        <v>0</v>
      </c>
      <c r="BA38" s="296">
        <v>0</v>
      </c>
      <c r="BB38" s="296">
        <v>0</v>
      </c>
      <c r="BC38" s="296">
        <v>0</v>
      </c>
      <c r="BD38" s="296">
        <v>0</v>
      </c>
      <c r="BE38" s="296">
        <f t="shared" si="40"/>
        <v>0</v>
      </c>
      <c r="BF38" s="297" t="str">
        <f t="shared" si="41"/>
        <v/>
      </c>
      <c r="BG38" s="298">
        <v>0</v>
      </c>
    </row>
    <row r="39" spans="1:60" ht="27" customHeight="1" thickBot="1" x14ac:dyDescent="0.3">
      <c r="A39" s="294">
        <v>43891</v>
      </c>
      <c r="B39" s="312">
        <v>63.818335272703088</v>
      </c>
      <c r="C39" s="313">
        <v>2.6358841863789748</v>
      </c>
      <c r="D39" s="313">
        <v>1.5072068919660222</v>
      </c>
      <c r="E39" s="296">
        <v>4.2545549977558723</v>
      </c>
      <c r="F39" s="296">
        <v>5.1017528300945854</v>
      </c>
      <c r="G39" s="296">
        <f t="shared" si="27"/>
        <v>4.1430910783449972</v>
      </c>
      <c r="H39" s="297">
        <f t="shared" si="28"/>
        <v>0.57180315423362205</v>
      </c>
      <c r="I39" s="298">
        <v>120314</v>
      </c>
      <c r="J39" s="231"/>
      <c r="K39" s="294">
        <v>43891</v>
      </c>
      <c r="L39" s="312">
        <v>63.231427173341274</v>
      </c>
      <c r="M39" s="313">
        <v>3.3937620956396573</v>
      </c>
      <c r="N39" s="313">
        <v>1.6846649512912211</v>
      </c>
      <c r="O39" s="296">
        <v>7.2211098832538845</v>
      </c>
      <c r="P39" s="296">
        <v>45.453938499304741</v>
      </c>
      <c r="Q39" s="296">
        <f t="shared" si="29"/>
        <v>5.0784270469308783</v>
      </c>
      <c r="R39" s="297">
        <f t="shared" si="30"/>
        <v>0.49640042637511245</v>
      </c>
      <c r="S39" s="298">
        <v>245233</v>
      </c>
      <c r="T39" s="215"/>
      <c r="U39" s="300">
        <f t="shared" si="31"/>
        <v>43891</v>
      </c>
      <c r="V39" s="312">
        <v>62.032434477369428</v>
      </c>
      <c r="W39" s="313">
        <v>3.0073901340841713</v>
      </c>
      <c r="X39" s="313">
        <v>3.3462162463874177</v>
      </c>
      <c r="Y39" s="296">
        <v>9.6246337802805719</v>
      </c>
      <c r="Z39" s="296">
        <v>21.919063271356098</v>
      </c>
      <c r="AA39" s="296">
        <f t="shared" si="32"/>
        <v>6.3536063804715894</v>
      </c>
      <c r="AB39" s="297">
        <f t="shared" si="33"/>
        <v>1.1126645021752151</v>
      </c>
      <c r="AC39" s="298">
        <v>80621</v>
      </c>
      <c r="AD39" s="299"/>
      <c r="AE39" s="300">
        <f t="shared" si="34"/>
        <v>43891</v>
      </c>
      <c r="AF39" s="312">
        <v>61.4</v>
      </c>
      <c r="AG39" s="313">
        <v>3.5</v>
      </c>
      <c r="AH39" s="313">
        <v>3.5</v>
      </c>
      <c r="AI39" s="296">
        <v>8.3000000000000007</v>
      </c>
      <c r="AJ39" s="296">
        <v>40.79999999999999</v>
      </c>
      <c r="AK39" s="296">
        <f t="shared" si="35"/>
        <v>7</v>
      </c>
      <c r="AL39" s="297">
        <f t="shared" si="36"/>
        <v>1</v>
      </c>
      <c r="AM39" s="298">
        <v>107294</v>
      </c>
      <c r="AN39" s="215"/>
      <c r="AO39" s="314">
        <f t="shared" si="37"/>
        <v>43891</v>
      </c>
      <c r="AP39" s="312">
        <v>63.1</v>
      </c>
      <c r="AQ39" s="313">
        <v>2.5</v>
      </c>
      <c r="AR39" s="313">
        <v>2.4</v>
      </c>
      <c r="AS39" s="296">
        <v>5.2</v>
      </c>
      <c r="AT39" s="296">
        <v>13.6</v>
      </c>
      <c r="AU39" s="296">
        <f t="shared" si="38"/>
        <v>4.9000000000000004</v>
      </c>
      <c r="AV39" s="297">
        <f t="shared" si="39"/>
        <v>0.96</v>
      </c>
      <c r="AW39" s="298">
        <v>96359</v>
      </c>
      <c r="AX39" s="215"/>
      <c r="AY39" s="314">
        <f t="shared" si="42"/>
        <v>43891</v>
      </c>
      <c r="AZ39" s="312">
        <v>62.773414779105849</v>
      </c>
      <c r="BA39" s="313">
        <v>2.8013933830812916</v>
      </c>
      <c r="BB39" s="313">
        <v>2.3909581985075614</v>
      </c>
      <c r="BC39" s="296">
        <v>5.200767351251403</v>
      </c>
      <c r="BD39" s="296">
        <v>36.431133857227763</v>
      </c>
      <c r="BE39" s="296">
        <f t="shared" si="40"/>
        <v>5.192351581588853</v>
      </c>
      <c r="BF39" s="297">
        <f t="shared" si="41"/>
        <v>0.85348891481913658</v>
      </c>
      <c r="BG39" s="383">
        <v>155746</v>
      </c>
    </row>
    <row r="40" spans="1:60" ht="27" customHeight="1" thickBot="1" x14ac:dyDescent="0.3">
      <c r="A40" s="320" t="s">
        <v>17</v>
      </c>
      <c r="B40" s="321">
        <f>+SUMPRODUCT(B28:B39,I28:I39)/I40</f>
        <v>62.838723386615975</v>
      </c>
      <c r="C40" s="321">
        <f>+SUMPRODUCT(C28:C39,I28:I39)/I40</f>
        <v>3.568747484724752</v>
      </c>
      <c r="D40" s="321">
        <f>+SUMPRODUCT(D28:D39,I28:I39)/I40</f>
        <v>1.8517234755614131</v>
      </c>
      <c r="E40" s="321">
        <f>+SUMPRODUCT(E28:E39,I28:I39)/SUMIF(E28:E39,"&gt;0",I28:I39)</f>
        <v>14.154278758036302</v>
      </c>
      <c r="F40" s="321">
        <f>+SUMPRODUCT(F28:F39,I28:I39)/SUMIF(F28:F39,"&gt;0",I28:I39)</f>
        <v>8.2908308599621154</v>
      </c>
      <c r="G40" s="322">
        <f t="shared" si="27"/>
        <v>5.4204709602861652</v>
      </c>
      <c r="H40" s="323">
        <f t="shared" si="28"/>
        <v>0.51887209265640477</v>
      </c>
      <c r="I40" s="324">
        <f>SUM(I28:I39)</f>
        <v>971413</v>
      </c>
      <c r="J40" s="231"/>
      <c r="K40" s="320" t="s">
        <v>17</v>
      </c>
      <c r="L40" s="321">
        <f>+SUMPRODUCT(L28:L39,S28:S39)/S40</f>
        <v>62.774276668023944</v>
      </c>
      <c r="M40" s="321">
        <f>+SUMPRODUCT(M28:M39,S28:S39)/S40</f>
        <v>3.8049421986911414</v>
      </c>
      <c r="N40" s="321">
        <f>+SUMPRODUCT(N28:N39,S28:S39)/S40</f>
        <v>2.1587937506226278</v>
      </c>
      <c r="O40" s="321">
        <f>+SUMPRODUCT(O28:O39,S28:S39)/SUMIF(O28:O39,"&gt;0",S28:S39)</f>
        <v>5.9180269557073801</v>
      </c>
      <c r="P40" s="321">
        <f>+SUMPRODUCT(P28:P39,S28:S39)/SUMIF(P28:P39,"&gt;0",S28:S39)</f>
        <v>47.608846299172974</v>
      </c>
      <c r="Q40" s="322">
        <f t="shared" si="29"/>
        <v>5.9637359493137687</v>
      </c>
      <c r="R40" s="323">
        <f t="shared" si="30"/>
        <v>0.56736571487609699</v>
      </c>
      <c r="S40" s="324">
        <f>SUM(S28:S39)</f>
        <v>2417238</v>
      </c>
      <c r="T40" s="215"/>
      <c r="U40" s="320" t="s">
        <v>17</v>
      </c>
      <c r="V40" s="321">
        <f>+SUMPRODUCT(V28:V39,AC28:AC39)/AC40</f>
        <v>62.432028723253076</v>
      </c>
      <c r="W40" s="321">
        <f>+SUMPRODUCT(W28:W39,AC28:AC39)/AC40</f>
        <v>2.7358173973688742</v>
      </c>
      <c r="X40" s="321">
        <f>+SUMPRODUCT(X28:X39,AC28:AC39)/AC40</f>
        <v>3.0157770828503114</v>
      </c>
      <c r="Y40" s="321">
        <f>+SUMPRODUCT(Y28:Y39,AC28:AC39)/SUMIF(Y28:Y39,"&gt;0",AC28:AC39)</f>
        <v>14.704146347644818</v>
      </c>
      <c r="Z40" s="321">
        <f>+SUMPRODUCT(Z28:Z39,AC28:AC39)/SUMIF(Z28:Z39,"&gt;0",AC28:AC39)</f>
        <v>19.152977233462313</v>
      </c>
      <c r="AA40" s="322">
        <f t="shared" si="32"/>
        <v>5.7515944802191861</v>
      </c>
      <c r="AB40" s="323">
        <f t="shared" si="33"/>
        <v>1.102331276111733</v>
      </c>
      <c r="AC40" s="324">
        <f>SUM(AC28:AC39)</f>
        <v>764040</v>
      </c>
      <c r="AD40" s="299"/>
      <c r="AE40" s="325" t="s">
        <v>17</v>
      </c>
      <c r="AF40" s="321">
        <f>+SUMPRODUCT(AF28:AF39,AM28:AM39)/AM40</f>
        <v>61.271434076063883</v>
      </c>
      <c r="AG40" s="321">
        <f>+SUMPRODUCT(AG28:AG39,AM28:AM39)/AM40</f>
        <v>3.8522952295800752</v>
      </c>
      <c r="AH40" s="321">
        <f>+SUMPRODUCT(AH28:AH39,AM28:AM39)/AM40</f>
        <v>3.4935347537925145</v>
      </c>
      <c r="AI40" s="321">
        <f>+SUMPRODUCT(AI28:AI39,AM28:AM39)/SUMIF(AI28:AI39,"&gt;0",AM28:AM39)</f>
        <v>6.8687496260192678</v>
      </c>
      <c r="AJ40" s="321">
        <f>+SUMPRODUCT(AJ28:AJ39,AM28:AM39)/SUMIF(AJ28:AJ39,"&gt;0",AM28:AM39)</f>
        <v>36.264412510267469</v>
      </c>
      <c r="AK40" s="322">
        <f t="shared" si="35"/>
        <v>7.3458299833725897</v>
      </c>
      <c r="AL40" s="323">
        <f t="shared" si="36"/>
        <v>0.90687098095888463</v>
      </c>
      <c r="AM40" s="324">
        <f>SUM(AM28:AM39)</f>
        <v>1102998</v>
      </c>
      <c r="AN40" s="215"/>
      <c r="AO40" s="326" t="str">
        <f t="shared" ref="AO40" si="43">A61</f>
        <v>CUMML</v>
      </c>
      <c r="AP40" s="321">
        <f>+SUMPRODUCT(AP28:AP39,AW28:AW39)/AW40</f>
        <v>63.13513184865301</v>
      </c>
      <c r="AQ40" s="321">
        <f>+SUMPRODUCT(AQ28:AQ39,AW28:AW39)/AW40</f>
        <v>2.6124434616392</v>
      </c>
      <c r="AR40" s="321">
        <f>+SUMPRODUCT(AR28:AR39,AW28:AW39)/AW40</f>
        <v>2.411726885439931</v>
      </c>
      <c r="AS40" s="321">
        <f>+SUMPRODUCT(AS28:AS39,AW28:AW39)/SUMIF(AS28:AS39,"&gt;0",AW28:AW39)</f>
        <v>10.188428424095335</v>
      </c>
      <c r="AT40" s="321">
        <f>+SUMPRODUCT(AT28:AT39,AW28:AW39)/SUMIF(AT28:AT39,"&gt;0",AW28:AW39)</f>
        <v>15.816633810679498</v>
      </c>
      <c r="AU40" s="322">
        <f t="shared" si="38"/>
        <v>5.0241703470791315</v>
      </c>
      <c r="AV40" s="323">
        <f t="shared" si="39"/>
        <v>0.9231690258003411</v>
      </c>
      <c r="AW40" s="324">
        <f>SUM(AW28:AW39)</f>
        <v>845508</v>
      </c>
      <c r="AX40" s="215"/>
      <c r="AY40" s="326" t="str">
        <f t="shared" ref="AY40" si="44">K61</f>
        <v>CUMML</v>
      </c>
      <c r="AZ40" s="321">
        <f>+SUMPRODUCT(AZ28:AZ39,BG28:BG39)/BG40</f>
        <v>62.812496724968788</v>
      </c>
      <c r="BA40" s="321">
        <f>+SUMPRODUCT(BA28:BA39,BG28:BG39)/BG40</f>
        <v>2.7236805807396562</v>
      </c>
      <c r="BB40" s="321">
        <f>+SUMPRODUCT(BB28:BB39,BG28:BG39)/BG40</f>
        <v>2.4363395280936788</v>
      </c>
      <c r="BC40" s="321">
        <f>+SUMPRODUCT(BC28:BC39,BG28:BG39)/SUMIF(BC28:BC39,"&gt;0",BG28:BG39)</f>
        <v>6.5454376655189739</v>
      </c>
      <c r="BD40" s="321">
        <f>+SUMPRODUCT(BD28:BD39,BG28:BG39)/SUMIF(BD28:BD39,"&gt;0",BG28:BG39)</f>
        <v>37.459299017276138</v>
      </c>
      <c r="BE40" s="322">
        <f t="shared" si="40"/>
        <v>5.1600201088333346</v>
      </c>
      <c r="BF40" s="323">
        <f t="shared" si="41"/>
        <v>0.89450266133338374</v>
      </c>
      <c r="BG40" s="324">
        <f>SUM(BG28:BG39)</f>
        <v>825355</v>
      </c>
    </row>
    <row r="41" spans="1:60" s="138" customFormat="1" ht="40.5" customHeight="1" x14ac:dyDescent="0.25">
      <c r="A41" s="348"/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348"/>
      <c r="AO41" s="348"/>
      <c r="AP41" s="348"/>
      <c r="AQ41" s="348"/>
      <c r="AR41" s="348"/>
      <c r="AS41" s="348"/>
      <c r="AT41" s="348"/>
      <c r="AU41" s="348"/>
      <c r="AV41" s="348"/>
      <c r="AW41" s="348"/>
      <c r="AX41" s="348"/>
      <c r="AY41" s="348"/>
      <c r="AZ41" s="348"/>
      <c r="BA41" s="348"/>
      <c r="BB41" s="348"/>
      <c r="BC41" s="348"/>
      <c r="BD41" s="348"/>
      <c r="BE41" s="348"/>
      <c r="BF41" s="348"/>
      <c r="BG41" s="348"/>
      <c r="BH41" s="157"/>
    </row>
    <row r="42" spans="1:60" s="171" customFormat="1" ht="27" hidden="1" customHeight="1" x14ac:dyDescent="0.25">
      <c r="A42" s="350"/>
      <c r="B42" s="295">
        <v>62.770683978381065</v>
      </c>
      <c r="C42" s="295">
        <v>2.7095690708413578</v>
      </c>
      <c r="D42" s="295">
        <v>1.3791068729162783</v>
      </c>
      <c r="E42" s="295">
        <v>10.935227060943033</v>
      </c>
      <c r="F42" s="295">
        <v>5.4576655070302955</v>
      </c>
      <c r="G42" s="296">
        <f t="shared" ref="G42" si="45">IF(C42&lt;&gt;"",+D42+C42,"")</f>
        <v>4.0886759437576359</v>
      </c>
      <c r="H42" s="297">
        <f t="shared" ref="H42" si="46">IF(C42&gt;0,+D42/C42,"")</f>
        <v>0.5089764596729941</v>
      </c>
      <c r="I42" s="298"/>
      <c r="J42" s="256"/>
      <c r="K42" s="350"/>
      <c r="L42" s="295">
        <v>53.394944101160377</v>
      </c>
      <c r="M42" s="295">
        <v>3.1590382739219809</v>
      </c>
      <c r="N42" s="295">
        <v>1.8372107154511084</v>
      </c>
      <c r="O42" s="295">
        <v>5.5260256725215484</v>
      </c>
      <c r="P42" s="295">
        <v>39.506089629357128</v>
      </c>
      <c r="Q42" s="296">
        <f t="shared" ref="Q42" si="47">IF(M42&lt;&gt;"",+N42+M42,"")</f>
        <v>4.9962489893730897</v>
      </c>
      <c r="R42" s="297">
        <f t="shared" ref="R42" si="48">IF(M42&gt;0,+N42/M42,"")</f>
        <v>0.58157279404221685</v>
      </c>
      <c r="S42" s="298"/>
      <c r="T42" s="351"/>
      <c r="U42" s="351"/>
      <c r="V42" s="295">
        <v>62.42263647702454</v>
      </c>
      <c r="W42" s="295">
        <v>2.725634501734401</v>
      </c>
      <c r="X42" s="295">
        <v>3.0392027241874007</v>
      </c>
      <c r="Y42" s="295">
        <v>14.708093108967496</v>
      </c>
      <c r="Z42" s="295">
        <v>19.011150312085135</v>
      </c>
      <c r="AA42" s="296">
        <f t="shared" ref="AA42" si="49">IF(W42&lt;&gt;"",+X42+W42,"")</f>
        <v>5.7648372259218021</v>
      </c>
      <c r="AB42" s="297">
        <f t="shared" ref="AB42" si="50">IF(W42&gt;0,+X42/W42,"")</f>
        <v>1.1150441199117003</v>
      </c>
      <c r="AC42" s="298"/>
      <c r="AD42" s="351"/>
      <c r="AE42" s="351"/>
      <c r="AF42" s="295">
        <v>61.274868967440568</v>
      </c>
      <c r="AG42" s="295">
        <v>3.8524086174440493</v>
      </c>
      <c r="AH42" s="295">
        <v>3.4878534476748237</v>
      </c>
      <c r="AI42" s="295">
        <v>6.9001301819702991</v>
      </c>
      <c r="AJ42" s="295">
        <v>36.429682799972113</v>
      </c>
      <c r="AK42" s="296">
        <f t="shared" ref="AK42" si="51">IF(AG42&lt;&gt;"",+AH42+AG42,"")</f>
        <v>7.340262065118873</v>
      </c>
      <c r="AL42" s="297">
        <f t="shared" ref="AL42" si="52">IF(AG42&gt;0,+AH42/AG42,"")</f>
        <v>0.90536954773735911</v>
      </c>
      <c r="AM42" s="351"/>
      <c r="AN42" s="256"/>
      <c r="AO42" s="256"/>
      <c r="AP42" s="295">
        <v>63.138388247539737</v>
      </c>
      <c r="AQ42" s="295">
        <v>2.6103147000378502</v>
      </c>
      <c r="AR42" s="295">
        <v>2.4162088143451927</v>
      </c>
      <c r="AS42" s="295">
        <v>10.223829437925813</v>
      </c>
      <c r="AT42" s="295">
        <v>15.811743873012869</v>
      </c>
      <c r="AU42" s="296">
        <f t="shared" ref="AU42" si="53">IF(AQ42&lt;&gt;"",+AR42+AQ42,"")</f>
        <v>5.0265235143830429</v>
      </c>
      <c r="AV42" s="297">
        <f t="shared" ref="AV42" si="54">IF(AQ42&gt;0,+AR42/AQ42,"")</f>
        <v>0.92563889492334284</v>
      </c>
      <c r="AW42" s="256"/>
      <c r="AX42" s="256"/>
      <c r="AY42" s="256"/>
      <c r="AZ42" s="295">
        <v>0</v>
      </c>
      <c r="BA42" s="295">
        <v>0</v>
      </c>
      <c r="BB42" s="295">
        <v>0</v>
      </c>
      <c r="BC42" s="295">
        <v>0</v>
      </c>
      <c r="BD42" s="295">
        <v>0</v>
      </c>
      <c r="BE42" s="296">
        <f t="shared" ref="BE42" si="55">IF(BA42&lt;&gt;"",+BB42+BA42,"")</f>
        <v>0</v>
      </c>
      <c r="BF42" s="297" t="str">
        <f t="shared" ref="BF42" si="56">IF(BA42&gt;0,+BB42/BA42,"")</f>
        <v/>
      </c>
      <c r="BG42" s="256"/>
      <c r="BH42" s="159"/>
    </row>
    <row r="43" spans="1:60" s="160" customFormat="1" ht="27" customHeight="1" x14ac:dyDescent="0.25">
      <c r="A43" s="359"/>
      <c r="B43" s="344"/>
      <c r="C43" s="344"/>
      <c r="D43" s="344"/>
      <c r="E43" s="344"/>
      <c r="F43" s="344"/>
      <c r="G43" s="344"/>
      <c r="H43" s="344"/>
      <c r="I43" s="360"/>
      <c r="J43" s="256"/>
      <c r="K43" s="359"/>
      <c r="L43" s="344"/>
      <c r="M43" s="344"/>
      <c r="N43" s="344"/>
      <c r="O43" s="344"/>
      <c r="P43" s="344"/>
      <c r="Q43" s="344"/>
      <c r="R43" s="344"/>
      <c r="S43" s="351"/>
      <c r="T43" s="351"/>
      <c r="U43" s="361"/>
      <c r="V43" s="362"/>
      <c r="W43" s="362"/>
      <c r="X43" s="362"/>
      <c r="Y43" s="362"/>
      <c r="Z43" s="362"/>
      <c r="AA43" s="362"/>
      <c r="AB43" s="362"/>
      <c r="AC43" s="362"/>
      <c r="AD43" s="351"/>
      <c r="AE43" s="361"/>
      <c r="AF43" s="362"/>
      <c r="AG43" s="362"/>
      <c r="AH43" s="362"/>
      <c r="AI43" s="362"/>
      <c r="AJ43" s="362"/>
      <c r="AK43" s="362"/>
      <c r="AL43" s="362"/>
      <c r="AM43" s="351"/>
      <c r="AN43" s="351"/>
      <c r="AO43" s="361"/>
      <c r="AP43" s="362"/>
      <c r="AQ43" s="362"/>
      <c r="AR43" s="362"/>
      <c r="AS43" s="362"/>
      <c r="AT43" s="362"/>
      <c r="AU43" s="362"/>
      <c r="AV43" s="362"/>
      <c r="AW43" s="351"/>
      <c r="AX43" s="351"/>
      <c r="AY43" s="361"/>
      <c r="AZ43" s="362"/>
      <c r="BA43" s="362"/>
      <c r="BB43" s="362"/>
      <c r="BC43" s="362"/>
      <c r="BD43" s="362"/>
      <c r="BE43" s="362"/>
      <c r="BF43" s="362"/>
      <c r="BG43" s="351"/>
    </row>
    <row r="44" spans="1:60" ht="27" customHeight="1" x14ac:dyDescent="0.35">
      <c r="A44" s="393" t="s">
        <v>20</v>
      </c>
      <c r="B44" s="394"/>
      <c r="C44" s="394"/>
      <c r="D44" s="395" t="s">
        <v>1</v>
      </c>
      <c r="E44" s="396"/>
      <c r="F44" s="214"/>
      <c r="G44" s="397"/>
      <c r="H44" s="397"/>
      <c r="I44" s="397"/>
      <c r="J44" s="215"/>
      <c r="K44" s="393" t="s">
        <v>20</v>
      </c>
      <c r="L44" s="394"/>
      <c r="M44" s="394"/>
      <c r="N44" s="395" t="s">
        <v>2</v>
      </c>
      <c r="O44" s="396"/>
      <c r="P44" s="214"/>
      <c r="Q44" s="397"/>
      <c r="R44" s="397"/>
      <c r="S44" s="215"/>
      <c r="T44" s="215"/>
      <c r="U44" s="393" t="s">
        <v>21</v>
      </c>
      <c r="V44" s="394"/>
      <c r="W44" s="394"/>
      <c r="X44" s="395" t="s">
        <v>1</v>
      </c>
      <c r="Y44" s="396"/>
      <c r="Z44" s="214"/>
      <c r="AA44" s="397"/>
      <c r="AB44" s="397"/>
      <c r="AC44" s="397"/>
      <c r="AD44" s="215"/>
      <c r="AE44" s="393" t="s">
        <v>21</v>
      </c>
      <c r="AF44" s="394"/>
      <c r="AG44" s="394"/>
      <c r="AH44" s="395" t="s">
        <v>2</v>
      </c>
      <c r="AI44" s="396"/>
      <c r="AJ44" s="214"/>
      <c r="AK44" s="397"/>
      <c r="AL44" s="397"/>
      <c r="AM44" s="215"/>
      <c r="AN44" s="215"/>
      <c r="AO44" s="238" t="s">
        <v>22</v>
      </c>
      <c r="AP44" s="231"/>
      <c r="AQ44" s="231"/>
      <c r="AR44" s="395" t="s">
        <v>1</v>
      </c>
      <c r="AS44" s="231"/>
      <c r="AT44" s="231"/>
      <c r="AU44" s="397"/>
      <c r="AV44" s="397"/>
      <c r="AW44" s="397"/>
      <c r="AX44" s="215"/>
      <c r="AY44" s="238" t="s">
        <v>22</v>
      </c>
      <c r="AZ44" s="231"/>
      <c r="BA44" s="231"/>
      <c r="BB44" s="395" t="s">
        <v>2</v>
      </c>
      <c r="BC44" s="231"/>
      <c r="BD44" s="231"/>
      <c r="BE44" s="397"/>
      <c r="BF44" s="397"/>
      <c r="BG44" s="397"/>
    </row>
    <row r="45" spans="1:60" ht="27" customHeight="1" thickBot="1" x14ac:dyDescent="0.3">
      <c r="A45" s="214"/>
      <c r="B45" s="214"/>
      <c r="C45" s="214"/>
      <c r="D45" s="214"/>
      <c r="E45" s="214"/>
      <c r="F45" s="214"/>
      <c r="G45" s="214"/>
      <c r="H45" s="214"/>
      <c r="I45" s="214"/>
      <c r="J45" s="215"/>
      <c r="K45" s="214"/>
      <c r="L45" s="214"/>
      <c r="M45" s="214"/>
      <c r="N45" s="214"/>
      <c r="O45" s="214"/>
      <c r="P45" s="214"/>
      <c r="Q45" s="214"/>
      <c r="R45" s="214"/>
      <c r="S45" s="215"/>
      <c r="T45" s="215"/>
      <c r="U45" s="214"/>
      <c r="V45" s="214"/>
      <c r="W45" s="214"/>
      <c r="X45" s="214"/>
      <c r="Y45" s="214"/>
      <c r="Z45" s="214"/>
      <c r="AA45" s="214"/>
      <c r="AB45" s="214"/>
      <c r="AC45" s="214"/>
      <c r="AD45" s="215"/>
      <c r="AE45" s="214"/>
      <c r="AF45" s="214"/>
      <c r="AG45" s="214"/>
      <c r="AH45" s="214"/>
      <c r="AI45" s="214"/>
      <c r="AJ45" s="214"/>
      <c r="AK45" s="214"/>
      <c r="AL45" s="214"/>
      <c r="AM45" s="215"/>
      <c r="AN45" s="215"/>
      <c r="AO45" s="214"/>
      <c r="AP45" s="214"/>
      <c r="AQ45" s="214"/>
      <c r="AR45" s="214"/>
      <c r="AS45" s="214"/>
      <c r="AT45" s="214"/>
      <c r="AU45" s="214"/>
      <c r="AV45" s="214"/>
      <c r="AW45" s="214"/>
      <c r="AX45" s="215"/>
      <c r="AY45" s="214"/>
      <c r="AZ45" s="214"/>
      <c r="BA45" s="214"/>
      <c r="BB45" s="214"/>
      <c r="BC45" s="214"/>
      <c r="BD45" s="214"/>
      <c r="BE45" s="214"/>
      <c r="BF45" s="214"/>
      <c r="BG45" s="214"/>
    </row>
    <row r="46" spans="1:60" ht="27" customHeight="1" thickBot="1" x14ac:dyDescent="0.3">
      <c r="A46" s="231"/>
      <c r="B46" s="232" t="s">
        <v>6</v>
      </c>
      <c r="C46" s="233" t="s">
        <v>7</v>
      </c>
      <c r="D46" s="233" t="s">
        <v>8</v>
      </c>
      <c r="E46" s="233" t="s">
        <v>9</v>
      </c>
      <c r="F46" s="233" t="s">
        <v>10</v>
      </c>
      <c r="G46" s="236" t="s">
        <v>11</v>
      </c>
      <c r="H46" s="233" t="s">
        <v>12</v>
      </c>
      <c r="I46" s="235" t="s">
        <v>13</v>
      </c>
      <c r="J46" s="215"/>
      <c r="K46" s="231"/>
      <c r="L46" s="232" t="s">
        <v>6</v>
      </c>
      <c r="M46" s="233" t="s">
        <v>7</v>
      </c>
      <c r="N46" s="233" t="s">
        <v>8</v>
      </c>
      <c r="O46" s="233" t="s">
        <v>9</v>
      </c>
      <c r="P46" s="233" t="s">
        <v>10</v>
      </c>
      <c r="Q46" s="236" t="s">
        <v>11</v>
      </c>
      <c r="R46" s="233" t="s">
        <v>12</v>
      </c>
      <c r="S46" s="235" t="s">
        <v>13</v>
      </c>
      <c r="T46" s="215"/>
      <c r="U46" s="231"/>
      <c r="V46" s="232" t="s">
        <v>6</v>
      </c>
      <c r="W46" s="233" t="s">
        <v>7</v>
      </c>
      <c r="X46" s="233" t="s">
        <v>8</v>
      </c>
      <c r="Y46" s="233" t="s">
        <v>9</v>
      </c>
      <c r="Z46" s="233" t="s">
        <v>10</v>
      </c>
      <c r="AA46" s="236" t="s">
        <v>11</v>
      </c>
      <c r="AB46" s="233" t="s">
        <v>12</v>
      </c>
      <c r="AC46" s="235" t="s">
        <v>13</v>
      </c>
      <c r="AD46" s="215"/>
      <c r="AE46" s="231"/>
      <c r="AF46" s="232" t="s">
        <v>6</v>
      </c>
      <c r="AG46" s="233" t="s">
        <v>7</v>
      </c>
      <c r="AH46" s="233" t="s">
        <v>8</v>
      </c>
      <c r="AI46" s="233" t="s">
        <v>9</v>
      </c>
      <c r="AJ46" s="233" t="s">
        <v>10</v>
      </c>
      <c r="AK46" s="236" t="s">
        <v>11</v>
      </c>
      <c r="AL46" s="233" t="s">
        <v>12</v>
      </c>
      <c r="AM46" s="235" t="s">
        <v>13</v>
      </c>
      <c r="AN46" s="215"/>
      <c r="AO46" s="238"/>
      <c r="AP46" s="232" t="s">
        <v>6</v>
      </c>
      <c r="AQ46" s="233" t="s">
        <v>7</v>
      </c>
      <c r="AR46" s="233" t="s">
        <v>8</v>
      </c>
      <c r="AS46" s="233" t="s">
        <v>9</v>
      </c>
      <c r="AT46" s="237" t="s">
        <v>10</v>
      </c>
      <c r="AU46" s="236" t="s">
        <v>11</v>
      </c>
      <c r="AV46" s="233" t="s">
        <v>12</v>
      </c>
      <c r="AW46" s="401" t="s">
        <v>23</v>
      </c>
      <c r="AX46" s="402"/>
      <c r="AY46" s="238"/>
      <c r="AZ46" s="232" t="s">
        <v>6</v>
      </c>
      <c r="BA46" s="233" t="s">
        <v>7</v>
      </c>
      <c r="BB46" s="233" t="s">
        <v>8</v>
      </c>
      <c r="BC46" s="233" t="s">
        <v>9</v>
      </c>
      <c r="BD46" s="237" t="s">
        <v>10</v>
      </c>
      <c r="BE46" s="236" t="s">
        <v>11</v>
      </c>
      <c r="BF46" s="233" t="s">
        <v>12</v>
      </c>
      <c r="BG46" s="401" t="s">
        <v>23</v>
      </c>
      <c r="BH46" s="178"/>
    </row>
    <row r="47" spans="1:60" ht="27" customHeight="1" thickBot="1" x14ac:dyDescent="0.3">
      <c r="A47" s="252"/>
      <c r="B47" s="253"/>
      <c r="C47" s="253"/>
      <c r="D47" s="253"/>
      <c r="E47" s="296"/>
      <c r="F47" s="296"/>
      <c r="G47" s="254"/>
      <c r="H47" s="254"/>
      <c r="I47" s="255"/>
      <c r="J47" s="215"/>
      <c r="K47" s="252"/>
      <c r="L47" s="253"/>
      <c r="M47" s="253"/>
      <c r="N47" s="253"/>
      <c r="O47" s="296"/>
      <c r="P47" s="296"/>
      <c r="Q47" s="254"/>
      <c r="R47" s="254"/>
      <c r="S47" s="255"/>
      <c r="T47" s="215"/>
      <c r="U47" s="252"/>
      <c r="V47" s="253"/>
      <c r="W47" s="253"/>
      <c r="X47" s="253"/>
      <c r="Y47" s="296"/>
      <c r="Z47" s="296"/>
      <c r="AA47" s="254"/>
      <c r="AB47" s="254"/>
      <c r="AC47" s="255"/>
      <c r="AD47" s="215"/>
      <c r="AE47" s="252"/>
      <c r="AF47" s="427"/>
      <c r="AG47" s="254"/>
      <c r="AH47" s="254"/>
      <c r="AI47" s="296"/>
      <c r="AJ47" s="296"/>
      <c r="AK47" s="254"/>
      <c r="AL47" s="254"/>
      <c r="AM47" s="404"/>
      <c r="AN47" s="215"/>
      <c r="AO47" s="258"/>
      <c r="AP47" s="253"/>
      <c r="AQ47" s="253"/>
      <c r="AR47" s="253"/>
      <c r="AS47" s="253"/>
      <c r="AT47" s="253"/>
      <c r="AU47" s="254"/>
      <c r="AV47" s="254"/>
      <c r="AW47" s="404"/>
      <c r="AX47" s="215"/>
      <c r="AY47" s="258"/>
      <c r="AZ47" s="253"/>
      <c r="BA47" s="253"/>
      <c r="BB47" s="253"/>
      <c r="BC47" s="253"/>
      <c r="BD47" s="253"/>
      <c r="BE47" s="254"/>
      <c r="BF47" s="254"/>
      <c r="BG47" s="404"/>
    </row>
    <row r="48" spans="1:60" ht="27" customHeight="1" x14ac:dyDescent="0.25">
      <c r="A48" s="270" t="s">
        <v>26</v>
      </c>
      <c r="B48" s="271">
        <v>62.5</v>
      </c>
      <c r="C48" s="272">
        <v>0</v>
      </c>
      <c r="D48" s="272">
        <v>0</v>
      </c>
      <c r="E48" s="272">
        <v>5</v>
      </c>
      <c r="F48" s="272">
        <v>10</v>
      </c>
      <c r="G48" s="272">
        <f t="shared" ref="G48:G61" si="57">IF(C48&lt;&gt;"",+D48+C48,"")</f>
        <v>0</v>
      </c>
      <c r="H48" s="273" t="str">
        <f t="shared" ref="H48:H61" si="58">IF(C48&gt;0,+D48/C48,"")</f>
        <v/>
      </c>
      <c r="I48" s="274">
        <v>332000</v>
      </c>
      <c r="J48" s="504"/>
      <c r="K48" s="270" t="s">
        <v>26</v>
      </c>
      <c r="L48" s="271">
        <v>62</v>
      </c>
      <c r="M48" s="272">
        <v>0</v>
      </c>
      <c r="N48" s="272">
        <v>0</v>
      </c>
      <c r="O48" s="272">
        <v>5</v>
      </c>
      <c r="P48" s="272">
        <v>40</v>
      </c>
      <c r="Q48" s="272">
        <f t="shared" ref="Q48:Q61" si="59">IF(M48&lt;&gt;"",+N48+M48,"")</f>
        <v>0</v>
      </c>
      <c r="R48" s="273" t="str">
        <f t="shared" ref="R48:R61" si="60">IF(M48&gt;0,+N48/M48,"")</f>
        <v/>
      </c>
      <c r="S48" s="274">
        <v>618000</v>
      </c>
      <c r="T48" s="215"/>
      <c r="U48" s="270" t="s">
        <v>26</v>
      </c>
      <c r="V48" s="271">
        <v>63</v>
      </c>
      <c r="W48" s="272">
        <v>0</v>
      </c>
      <c r="X48" s="272">
        <v>0</v>
      </c>
      <c r="Y48" s="272">
        <v>10</v>
      </c>
      <c r="Z48" s="272">
        <v>10</v>
      </c>
      <c r="AA48" s="272">
        <f t="shared" ref="AA48:AA61" si="61">IF(W48&lt;&gt;"",+X48+W48,"")</f>
        <v>0</v>
      </c>
      <c r="AB48" s="273" t="str">
        <f t="shared" ref="AB48:AB61" si="62">IF(W48&gt;0,+X48/W48,"")</f>
        <v/>
      </c>
      <c r="AC48" s="274">
        <v>375000</v>
      </c>
      <c r="AD48" s="504"/>
      <c r="AE48" s="270" t="s">
        <v>26</v>
      </c>
      <c r="AF48" s="272">
        <v>63</v>
      </c>
      <c r="AG48" s="272">
        <v>0</v>
      </c>
      <c r="AH48" s="272">
        <v>0</v>
      </c>
      <c r="AI48" s="272">
        <v>5</v>
      </c>
      <c r="AJ48" s="272">
        <v>40</v>
      </c>
      <c r="AK48" s="272">
        <f t="shared" ref="AK48:AK61" si="63">IF(AG48&lt;&gt;"",+AH48+AG48,"")</f>
        <v>0</v>
      </c>
      <c r="AL48" s="505" t="str">
        <f t="shared" ref="AL48:AL61" si="64">IF(AG48&gt;0,+AH48/AG48,"")</f>
        <v/>
      </c>
      <c r="AM48" s="406">
        <v>375000</v>
      </c>
      <c r="AN48" s="215"/>
      <c r="AO48" s="506" t="str">
        <f t="shared" ref="AO48:AO60" si="65">K48</f>
        <v>APP 19-20</v>
      </c>
      <c r="AP48" s="271">
        <v>62.594575471698114</v>
      </c>
      <c r="AQ48" s="272">
        <v>2.7726650943396227</v>
      </c>
      <c r="AR48" s="272">
        <v>2.4715212264150943</v>
      </c>
      <c r="AS48" s="272">
        <v>9.0795990566037741</v>
      </c>
      <c r="AT48" s="272">
        <v>10</v>
      </c>
      <c r="AU48" s="272">
        <f t="shared" ref="AU48:AU61" si="66">IF(AQ48&lt;&gt;"",+AR48+AQ48,"")</f>
        <v>5.244186320754717</v>
      </c>
      <c r="AV48" s="273">
        <f>IF(AQ48&gt;0,+AR48/AQ48,"")</f>
        <v>0.89138830054184637</v>
      </c>
      <c r="AW48" s="406">
        <v>8480000</v>
      </c>
      <c r="AX48" s="276"/>
      <c r="AY48" s="506" t="str">
        <f>+AO48</f>
        <v>APP 19-20</v>
      </c>
      <c r="AZ48" s="271">
        <v>62.394249394673125</v>
      </c>
      <c r="BA48" s="272">
        <v>3.2151634382566585</v>
      </c>
      <c r="BB48" s="272">
        <v>2.6984382566585956</v>
      </c>
      <c r="BC48" s="272">
        <v>5</v>
      </c>
      <c r="BD48" s="272">
        <v>32.986682808716708</v>
      </c>
      <c r="BE48" s="272">
        <f t="shared" ref="BE48:BE61" si="67">IF(BA48&lt;&gt;"",+BB48+BA48,"")</f>
        <v>5.9136016949152541</v>
      </c>
      <c r="BF48" s="273">
        <f>IF(BA48&gt;0,+BB48/BA48,"")</f>
        <v>0.8392849410236376</v>
      </c>
      <c r="BG48" s="406">
        <v>16520000</v>
      </c>
    </row>
    <row r="49" spans="1:59" ht="27" customHeight="1" x14ac:dyDescent="0.25">
      <c r="A49" s="294">
        <v>43556</v>
      </c>
      <c r="B49" s="295">
        <v>63.54</v>
      </c>
      <c r="C49" s="296">
        <v>1.8400000000000003</v>
      </c>
      <c r="D49" s="296">
        <v>2.19</v>
      </c>
      <c r="E49" s="296">
        <v>10.8</v>
      </c>
      <c r="F49" s="296">
        <v>11.43</v>
      </c>
      <c r="G49" s="296">
        <f t="shared" si="57"/>
        <v>4.03</v>
      </c>
      <c r="H49" s="297">
        <f t="shared" si="58"/>
        <v>1.1902173913043477</v>
      </c>
      <c r="I49" s="298">
        <v>24261</v>
      </c>
      <c r="J49" s="299"/>
      <c r="K49" s="294">
        <v>43556</v>
      </c>
      <c r="L49" s="295">
        <v>61.79</v>
      </c>
      <c r="M49" s="296">
        <v>3.6799999999999997</v>
      </c>
      <c r="N49" s="296">
        <v>2.92</v>
      </c>
      <c r="O49" s="296">
        <v>4.9400000000000004</v>
      </c>
      <c r="P49" s="296">
        <v>29.34</v>
      </c>
      <c r="Q49" s="296">
        <f t="shared" si="59"/>
        <v>6.6</v>
      </c>
      <c r="R49" s="297">
        <f t="shared" si="60"/>
        <v>0.7934782608695653</v>
      </c>
      <c r="S49" s="298">
        <v>25767</v>
      </c>
      <c r="T49" s="215"/>
      <c r="U49" s="294">
        <v>43556</v>
      </c>
      <c r="V49" s="295">
        <v>63.669420337051214</v>
      </c>
      <c r="W49" s="296">
        <v>2.1196295693234553</v>
      </c>
      <c r="X49" s="296">
        <v>1.9527696816738582</v>
      </c>
      <c r="Y49" s="296">
        <v>14.637412141442102</v>
      </c>
      <c r="Z49" s="296">
        <v>10.919934869331597</v>
      </c>
      <c r="AA49" s="296">
        <f t="shared" si="61"/>
        <v>4.0723992509973135</v>
      </c>
      <c r="AB49" s="297">
        <f t="shared" si="62"/>
        <v>0.92127875074753962</v>
      </c>
      <c r="AC49" s="298">
        <v>36849</v>
      </c>
      <c r="AD49" s="299"/>
      <c r="AE49" s="294">
        <v>43556</v>
      </c>
      <c r="AF49" s="295">
        <v>62.692399039267166</v>
      </c>
      <c r="AG49" s="296">
        <v>2.6599558733173212</v>
      </c>
      <c r="AH49" s="296">
        <v>2.3657532257163605</v>
      </c>
      <c r="AI49" s="296">
        <v>6.2609032005809082</v>
      </c>
      <c r="AJ49" s="296">
        <v>34.419245098586828</v>
      </c>
      <c r="AK49" s="296">
        <f t="shared" si="63"/>
        <v>5.0257090990336817</v>
      </c>
      <c r="AL49" s="297">
        <f t="shared" si="64"/>
        <v>0.88939566608898268</v>
      </c>
      <c r="AM49" s="298">
        <v>35806</v>
      </c>
      <c r="AN49" s="215"/>
      <c r="AO49" s="300">
        <f t="shared" si="65"/>
        <v>43556</v>
      </c>
      <c r="AP49" s="295">
        <v>63.106488687524212</v>
      </c>
      <c r="AQ49" s="296">
        <v>2.5766301331589205</v>
      </c>
      <c r="AR49" s="296">
        <v>2.2552465059276994</v>
      </c>
      <c r="AS49" s="296">
        <v>15.968950238441462</v>
      </c>
      <c r="AT49" s="296">
        <v>14.588734736253896</v>
      </c>
      <c r="AU49" s="296">
        <f t="shared" si="66"/>
        <v>4.8318766390866195</v>
      </c>
      <c r="AV49" s="297">
        <f t="shared" ref="AV49:AV61" si="68">IF(AQ49&gt;0,+AR49/AQ49,"")</f>
        <v>0.87526978626256757</v>
      </c>
      <c r="AW49" s="298">
        <v>629924</v>
      </c>
      <c r="AX49" s="215"/>
      <c r="AY49" s="300">
        <f t="shared" ref="AY49:AY60" si="69">AO49</f>
        <v>43556</v>
      </c>
      <c r="AZ49" s="295">
        <v>62.149495118335757</v>
      </c>
      <c r="BA49" s="296">
        <v>3.4775656975180187</v>
      </c>
      <c r="BB49" s="296">
        <v>2.7095287084643456</v>
      </c>
      <c r="BC49" s="296">
        <v>4.3708953349793136</v>
      </c>
      <c r="BD49" s="296">
        <v>27.941052908443755</v>
      </c>
      <c r="BE49" s="296">
        <f t="shared" si="67"/>
        <v>6.1870944059823643</v>
      </c>
      <c r="BF49" s="297">
        <f t="shared" ref="BF49:BF61" si="70">IF(BA49&gt;0,+BB49/BA49,"")</f>
        <v>0.77914522517810936</v>
      </c>
      <c r="BG49" s="298">
        <v>1252749</v>
      </c>
    </row>
    <row r="50" spans="1:59" ht="27" customHeight="1" x14ac:dyDescent="0.25">
      <c r="A50" s="294">
        <v>43586</v>
      </c>
      <c r="B50" s="295">
        <v>62.980421671351905</v>
      </c>
      <c r="C50" s="296">
        <v>2.3631400825088535</v>
      </c>
      <c r="D50" s="296">
        <v>2.7009262166405028</v>
      </c>
      <c r="E50" s="296">
        <v>12.408780256288562</v>
      </c>
      <c r="F50" s="296">
        <v>15.94210872184294</v>
      </c>
      <c r="G50" s="296">
        <f t="shared" si="57"/>
        <v>5.0640662991493564</v>
      </c>
      <c r="H50" s="297">
        <f t="shared" si="58"/>
        <v>1.1429395305982177</v>
      </c>
      <c r="I50" s="298">
        <v>27391</v>
      </c>
      <c r="J50" s="299"/>
      <c r="K50" s="294">
        <v>43586</v>
      </c>
      <c r="L50" s="295">
        <v>61.91408547183314</v>
      </c>
      <c r="M50" s="296">
        <v>3.1105623146917494</v>
      </c>
      <c r="N50" s="296">
        <v>3.1880278090174827</v>
      </c>
      <c r="O50" s="296">
        <v>6.6619773029342602</v>
      </c>
      <c r="P50" s="296">
        <v>36.901421122584601</v>
      </c>
      <c r="Q50" s="296">
        <f t="shared" si="59"/>
        <v>6.2985901237092321</v>
      </c>
      <c r="R50" s="297">
        <f t="shared" si="60"/>
        <v>1.0249040162159266</v>
      </c>
      <c r="S50" s="298">
        <v>19562</v>
      </c>
      <c r="T50" s="215"/>
      <c r="U50" s="294">
        <v>43586</v>
      </c>
      <c r="V50" s="295">
        <v>63.707907773476315</v>
      </c>
      <c r="W50" s="296">
        <v>1.9396313679810888</v>
      </c>
      <c r="X50" s="296">
        <v>2.1445530850662919</v>
      </c>
      <c r="Y50" s="296">
        <v>14.25238822844222</v>
      </c>
      <c r="Z50" s="296">
        <v>11.51460002055569</v>
      </c>
      <c r="AA50" s="296">
        <f t="shared" si="61"/>
        <v>4.0841844530473805</v>
      </c>
      <c r="AB50" s="297">
        <f t="shared" si="62"/>
        <v>1.1056498262855488</v>
      </c>
      <c r="AC50" s="298">
        <v>29189</v>
      </c>
      <c r="AD50" s="299"/>
      <c r="AE50" s="294">
        <v>43586</v>
      </c>
      <c r="AF50" s="295">
        <v>62.969262518558509</v>
      </c>
      <c r="AG50" s="296">
        <v>2.4237659603185318</v>
      </c>
      <c r="AH50" s="296">
        <v>2.4619865029018757</v>
      </c>
      <c r="AI50" s="296">
        <v>7.3708840599271159</v>
      </c>
      <c r="AJ50" s="296">
        <v>37.991510325280068</v>
      </c>
      <c r="AK50" s="296">
        <f t="shared" si="63"/>
        <v>4.8857524632204079</v>
      </c>
      <c r="AL50" s="297">
        <f t="shared" si="64"/>
        <v>1.0157690730908362</v>
      </c>
      <c r="AM50" s="298">
        <v>37045</v>
      </c>
      <c r="AN50" s="215"/>
      <c r="AO50" s="300">
        <f t="shared" si="65"/>
        <v>43586</v>
      </c>
      <c r="AP50" s="295">
        <v>62.788710161189726</v>
      </c>
      <c r="AQ50" s="296">
        <v>2.7224608185453789</v>
      </c>
      <c r="AR50" s="296">
        <v>2.5004423544950893</v>
      </c>
      <c r="AS50" s="296">
        <v>16.184721800971051</v>
      </c>
      <c r="AT50" s="296">
        <v>15.418542841244024</v>
      </c>
      <c r="AU50" s="296">
        <f t="shared" si="66"/>
        <v>5.2229031730404678</v>
      </c>
      <c r="AV50" s="297">
        <f t="shared" si="68"/>
        <v>0.91844934460106764</v>
      </c>
      <c r="AW50" s="298">
        <v>660970</v>
      </c>
      <c r="AX50" s="215"/>
      <c r="AY50" s="300">
        <f t="shared" si="69"/>
        <v>43586</v>
      </c>
      <c r="AZ50" s="295">
        <v>62.243304185315182</v>
      </c>
      <c r="BA50" s="296">
        <v>3.4355053127703417</v>
      </c>
      <c r="BB50" s="296">
        <v>2.7098941736912319</v>
      </c>
      <c r="BC50" s="296">
        <v>4.576469526758479</v>
      </c>
      <c r="BD50" s="296">
        <v>28.094440697498889</v>
      </c>
      <c r="BE50" s="296">
        <f t="shared" si="67"/>
        <v>6.1453994864615735</v>
      </c>
      <c r="BF50" s="297">
        <f t="shared" si="70"/>
        <v>0.78879056411821191</v>
      </c>
      <c r="BG50" s="298">
        <v>1314570</v>
      </c>
    </row>
    <row r="51" spans="1:59" ht="27" customHeight="1" x14ac:dyDescent="0.25">
      <c r="A51" s="294">
        <v>43617</v>
      </c>
      <c r="B51" s="295">
        <v>63.141330680554738</v>
      </c>
      <c r="C51" s="296">
        <v>2.4253613435543331</v>
      </c>
      <c r="D51" s="296">
        <v>2.4878137983498156</v>
      </c>
      <c r="E51" s="296">
        <v>11.967680964363041</v>
      </c>
      <c r="F51" s="296">
        <v>12.885171747908013</v>
      </c>
      <c r="G51" s="296">
        <f t="shared" si="57"/>
        <v>4.9131751419041487</v>
      </c>
      <c r="H51" s="297">
        <f t="shared" si="58"/>
        <v>1.0257497526962145</v>
      </c>
      <c r="I51" s="298">
        <v>17089</v>
      </c>
      <c r="J51" s="299"/>
      <c r="K51" s="294">
        <v>43617</v>
      </c>
      <c r="L51" s="295">
        <v>61.716449396223908</v>
      </c>
      <c r="M51" s="296">
        <v>3.3593795449996668</v>
      </c>
      <c r="N51" s="296">
        <v>3.2504383214357193</v>
      </c>
      <c r="O51" s="296">
        <v>7.1</v>
      </c>
      <c r="P51" s="296">
        <v>36</v>
      </c>
      <c r="Q51" s="296">
        <f t="shared" si="59"/>
        <v>6.6098178664353862</v>
      </c>
      <c r="R51" s="297">
        <f t="shared" si="60"/>
        <v>0.9675710284876553</v>
      </c>
      <c r="S51" s="298">
        <v>14989</v>
      </c>
      <c r="T51" s="215"/>
      <c r="U51" s="294">
        <v>43617</v>
      </c>
      <c r="V51" s="295">
        <v>63.72</v>
      </c>
      <c r="W51" s="296">
        <v>1.95</v>
      </c>
      <c r="X51" s="296">
        <v>2.1</v>
      </c>
      <c r="Y51" s="296">
        <v>10.53</v>
      </c>
      <c r="Z51" s="296">
        <v>8.4</v>
      </c>
      <c r="AA51" s="296">
        <f t="shared" si="61"/>
        <v>4.05</v>
      </c>
      <c r="AB51" s="297">
        <f t="shared" si="62"/>
        <v>1.0769230769230771</v>
      </c>
      <c r="AC51" s="298">
        <v>11963</v>
      </c>
      <c r="AD51" s="299"/>
      <c r="AE51" s="294">
        <v>43617</v>
      </c>
      <c r="AF51" s="295">
        <v>62.742380172920349</v>
      </c>
      <c r="AG51" s="296">
        <v>3.061145387391925</v>
      </c>
      <c r="AH51" s="296">
        <v>2.3649878284227315</v>
      </c>
      <c r="AI51" s="296">
        <v>4.18</v>
      </c>
      <c r="AJ51" s="296">
        <v>29.32</v>
      </c>
      <c r="AK51" s="296">
        <f t="shared" si="63"/>
        <v>5.4261332158146569</v>
      </c>
      <c r="AL51" s="297">
        <f t="shared" si="64"/>
        <v>0.77258265424553552</v>
      </c>
      <c r="AM51" s="298">
        <v>23826</v>
      </c>
      <c r="AN51" s="215"/>
      <c r="AO51" s="300">
        <f t="shared" si="65"/>
        <v>43617</v>
      </c>
      <c r="AP51" s="295">
        <v>62.946086388930468</v>
      </c>
      <c r="AQ51" s="296">
        <v>2.7223007000548902</v>
      </c>
      <c r="AR51" s="296">
        <v>2.3100449264934313</v>
      </c>
      <c r="AS51" s="296">
        <v>19.576000721141853</v>
      </c>
      <c r="AT51" s="296">
        <v>15.417611974174108</v>
      </c>
      <c r="AU51" s="296">
        <f t="shared" si="66"/>
        <v>5.032345626548322</v>
      </c>
      <c r="AV51" s="297">
        <f t="shared" si="68"/>
        <v>0.84856346929156412</v>
      </c>
      <c r="AW51" s="298">
        <v>631211</v>
      </c>
      <c r="AX51" s="215"/>
      <c r="AY51" s="300">
        <f t="shared" si="69"/>
        <v>43617</v>
      </c>
      <c r="AZ51" s="295">
        <v>62.232574074349984</v>
      </c>
      <c r="BA51" s="296">
        <v>3.4884215194171446</v>
      </c>
      <c r="BB51" s="296">
        <v>2.7075417706014324</v>
      </c>
      <c r="BC51" s="296">
        <v>5.8422939307847397</v>
      </c>
      <c r="BD51" s="296">
        <v>29.161164228822987</v>
      </c>
      <c r="BE51" s="296">
        <f t="shared" si="67"/>
        <v>6.195963290018577</v>
      </c>
      <c r="BF51" s="297">
        <f t="shared" si="70"/>
        <v>0.77615097703382363</v>
      </c>
      <c r="BG51" s="298">
        <v>1286092</v>
      </c>
    </row>
    <row r="52" spans="1:59" ht="27" customHeight="1" x14ac:dyDescent="0.35">
      <c r="A52" s="294">
        <v>43647</v>
      </c>
      <c r="B52" s="295">
        <v>63.149999999999991</v>
      </c>
      <c r="C52" s="296">
        <v>2</v>
      </c>
      <c r="D52" s="296">
        <v>2.4399999999999995</v>
      </c>
      <c r="E52" s="296">
        <v>10.7</v>
      </c>
      <c r="F52" s="296">
        <v>10.400000000000002</v>
      </c>
      <c r="G52" s="296">
        <f t="shared" si="57"/>
        <v>4.4399999999999995</v>
      </c>
      <c r="H52" s="297">
        <f t="shared" si="58"/>
        <v>1.2199999999999998</v>
      </c>
      <c r="I52" s="298">
        <v>27484</v>
      </c>
      <c r="J52" s="299"/>
      <c r="K52" s="294">
        <v>43647</v>
      </c>
      <c r="L52" s="295">
        <v>61.92</v>
      </c>
      <c r="M52" s="296">
        <v>3.82</v>
      </c>
      <c r="N52" s="296">
        <v>2.4300000000000002</v>
      </c>
      <c r="O52" s="296">
        <v>0</v>
      </c>
      <c r="P52" s="296">
        <v>0</v>
      </c>
      <c r="Q52" s="296">
        <f t="shared" si="59"/>
        <v>6.25</v>
      </c>
      <c r="R52" s="297">
        <f t="shared" si="60"/>
        <v>0.63612565445026181</v>
      </c>
      <c r="S52" s="298">
        <v>42781</v>
      </c>
      <c r="T52" s="215"/>
      <c r="U52" s="294">
        <v>43647</v>
      </c>
      <c r="V52" s="295">
        <v>63.622492390936756</v>
      </c>
      <c r="W52" s="296">
        <v>2.1322252282718974</v>
      </c>
      <c r="X52" s="296">
        <v>2.0480250253635441</v>
      </c>
      <c r="Y52" s="296">
        <v>12.409306729793711</v>
      </c>
      <c r="Z52" s="296">
        <v>10.319228948258369</v>
      </c>
      <c r="AA52" s="296">
        <f t="shared" si="61"/>
        <v>4.1802502536354416</v>
      </c>
      <c r="AB52" s="297">
        <f t="shared" si="62"/>
        <v>0.96051064315724521</v>
      </c>
      <c r="AC52" s="298">
        <v>47836</v>
      </c>
      <c r="AD52" s="299"/>
      <c r="AE52" s="294">
        <v>43647</v>
      </c>
      <c r="AF52" s="295">
        <v>62.4</v>
      </c>
      <c r="AG52" s="296">
        <v>3.2</v>
      </c>
      <c r="AH52" s="296">
        <v>2.4</v>
      </c>
      <c r="AI52" s="296">
        <v>5</v>
      </c>
      <c r="AJ52" s="296">
        <v>38</v>
      </c>
      <c r="AK52" s="296">
        <f t="shared" si="63"/>
        <v>5.6</v>
      </c>
      <c r="AL52" s="297">
        <f t="shared" si="64"/>
        <v>0.74999999999999989</v>
      </c>
      <c r="AM52" s="298">
        <v>6347</v>
      </c>
      <c r="AN52" s="215"/>
      <c r="AO52" s="300">
        <f t="shared" si="65"/>
        <v>43647</v>
      </c>
      <c r="AP52" s="295">
        <v>62.569285287993331</v>
      </c>
      <c r="AQ52" s="296">
        <v>3.4577094195190217</v>
      </c>
      <c r="AR52" s="296">
        <v>2.1483403885243337</v>
      </c>
      <c r="AS52" s="296">
        <v>19.655691678668518</v>
      </c>
      <c r="AT52" s="296">
        <v>13.813956043314644</v>
      </c>
      <c r="AU52" s="296">
        <f t="shared" si="66"/>
        <v>5.6060498080433554</v>
      </c>
      <c r="AV52" s="297">
        <f t="shared" si="68"/>
        <v>0.62131895074721888</v>
      </c>
      <c r="AW52" s="298">
        <v>688792</v>
      </c>
      <c r="AX52" s="215"/>
      <c r="AY52" s="300">
        <f t="shared" si="69"/>
        <v>43647</v>
      </c>
      <c r="AZ52" s="295">
        <v>61.985219805603094</v>
      </c>
      <c r="BA52" s="296">
        <v>4.1572778511602779</v>
      </c>
      <c r="BB52" s="296">
        <v>2.4616386061994868</v>
      </c>
      <c r="BC52" s="296">
        <v>5.0440352702977664</v>
      </c>
      <c r="BD52" s="296">
        <v>29.707816745552858</v>
      </c>
      <c r="BE52" s="296">
        <f t="shared" si="67"/>
        <v>6.6189164573597647</v>
      </c>
      <c r="BF52" s="297">
        <f t="shared" si="70"/>
        <v>0.59212751572821964</v>
      </c>
      <c r="BG52" s="298">
        <v>1199196</v>
      </c>
    </row>
    <row r="53" spans="1:59" ht="27" customHeight="1" x14ac:dyDescent="0.35">
      <c r="A53" s="294">
        <v>43678</v>
      </c>
      <c r="B53" s="295">
        <v>63.489999999999995</v>
      </c>
      <c r="C53" s="296">
        <v>2.29</v>
      </c>
      <c r="D53" s="296">
        <v>1.9300000000000002</v>
      </c>
      <c r="E53" s="296">
        <v>10.43</v>
      </c>
      <c r="F53" s="296">
        <v>9.3699999999999992</v>
      </c>
      <c r="G53" s="296">
        <f t="shared" si="57"/>
        <v>4.2200000000000006</v>
      </c>
      <c r="H53" s="297">
        <f t="shared" si="58"/>
        <v>0.84279475982532759</v>
      </c>
      <c r="I53" s="298">
        <v>10603</v>
      </c>
      <c r="J53" s="299"/>
      <c r="K53" s="294">
        <v>43678</v>
      </c>
      <c r="L53" s="295">
        <v>61.46</v>
      </c>
      <c r="M53" s="296">
        <v>4.57</v>
      </c>
      <c r="N53" s="296">
        <v>2.4</v>
      </c>
      <c r="O53" s="296">
        <v>0</v>
      </c>
      <c r="P53" s="296">
        <v>0</v>
      </c>
      <c r="Q53" s="296">
        <f t="shared" si="59"/>
        <v>6.9700000000000006</v>
      </c>
      <c r="R53" s="297">
        <f t="shared" si="60"/>
        <v>0.52516411378555794</v>
      </c>
      <c r="S53" s="298">
        <v>25981</v>
      </c>
      <c r="T53" s="215"/>
      <c r="U53" s="294">
        <v>43678</v>
      </c>
      <c r="V53" s="295">
        <v>63.65</v>
      </c>
      <c r="W53" s="296">
        <v>2.0499999999999998</v>
      </c>
      <c r="X53" s="296">
        <v>2.0699999999999998</v>
      </c>
      <c r="Y53" s="296">
        <v>10.52</v>
      </c>
      <c r="Z53" s="296">
        <v>9.2200000000000006</v>
      </c>
      <c r="AA53" s="296">
        <f t="shared" si="61"/>
        <v>4.1199999999999992</v>
      </c>
      <c r="AB53" s="297">
        <f t="shared" si="62"/>
        <v>1.0097560975609756</v>
      </c>
      <c r="AC53" s="298">
        <v>19836</v>
      </c>
      <c r="AD53" s="299"/>
      <c r="AE53" s="294">
        <v>43678</v>
      </c>
      <c r="AF53" s="295">
        <v>63.13</v>
      </c>
      <c r="AG53" s="296">
        <v>3.26</v>
      </c>
      <c r="AH53" s="296">
        <v>1.56</v>
      </c>
      <c r="AI53" s="296">
        <v>5.23</v>
      </c>
      <c r="AJ53" s="296">
        <v>29.48</v>
      </c>
      <c r="AK53" s="296">
        <f t="shared" si="63"/>
        <v>4.82</v>
      </c>
      <c r="AL53" s="297">
        <f t="shared" si="64"/>
        <v>0.47852760736196326</v>
      </c>
      <c r="AM53" s="298">
        <v>16508</v>
      </c>
      <c r="AN53" s="215"/>
      <c r="AO53" s="300">
        <f t="shared" si="65"/>
        <v>43678</v>
      </c>
      <c r="AP53" s="295">
        <v>62.249304213627006</v>
      </c>
      <c r="AQ53" s="296">
        <v>3.7941037406723783</v>
      </c>
      <c r="AR53" s="296">
        <v>2.0567696099155484</v>
      </c>
      <c r="AS53" s="296">
        <v>22.8587728271069</v>
      </c>
      <c r="AT53" s="296">
        <v>13.194998814176266</v>
      </c>
      <c r="AU53" s="296">
        <f t="shared" si="66"/>
        <v>5.8508733505879267</v>
      </c>
      <c r="AV53" s="297">
        <f t="shared" si="68"/>
        <v>0.54209630270970255</v>
      </c>
      <c r="AW53" s="298">
        <v>583174</v>
      </c>
      <c r="AX53" s="215"/>
      <c r="AY53" s="300">
        <f t="shared" si="69"/>
        <v>43678</v>
      </c>
      <c r="AZ53" s="295">
        <v>61.766373508404669</v>
      </c>
      <c r="BA53" s="296">
        <v>4.4130815406911514</v>
      </c>
      <c r="BB53" s="296">
        <v>2.4133815800241281</v>
      </c>
      <c r="BC53" s="296">
        <v>5.5486911798220957</v>
      </c>
      <c r="BD53" s="296">
        <v>30.677988703428479</v>
      </c>
      <c r="BE53" s="296">
        <f t="shared" si="67"/>
        <v>6.8264631207152799</v>
      </c>
      <c r="BF53" s="297">
        <f t="shared" si="70"/>
        <v>0.54686992700482895</v>
      </c>
      <c r="BG53" s="298">
        <v>1136451</v>
      </c>
    </row>
    <row r="54" spans="1:59" ht="27" customHeight="1" x14ac:dyDescent="0.35">
      <c r="A54" s="294">
        <v>43709</v>
      </c>
      <c r="B54" s="295">
        <v>63.05</v>
      </c>
      <c r="C54" s="296">
        <v>2.71</v>
      </c>
      <c r="D54" s="296">
        <v>2.13</v>
      </c>
      <c r="E54" s="296">
        <v>10.77</v>
      </c>
      <c r="F54" s="296">
        <v>10.02</v>
      </c>
      <c r="G54" s="296">
        <f t="shared" si="57"/>
        <v>4.84</v>
      </c>
      <c r="H54" s="297">
        <f t="shared" si="58"/>
        <v>0.7859778597785978</v>
      </c>
      <c r="I54" s="298">
        <v>43979</v>
      </c>
      <c r="J54" s="299"/>
      <c r="K54" s="294">
        <v>43709</v>
      </c>
      <c r="L54" s="295">
        <v>61.821914053376929</v>
      </c>
      <c r="M54" s="296">
        <v>3.9004781417864498</v>
      </c>
      <c r="N54" s="296">
        <v>2.6158374912418525</v>
      </c>
      <c r="O54" s="296">
        <v>5.9018641584747025</v>
      </c>
      <c r="P54" s="296">
        <v>33.860950338648379</v>
      </c>
      <c r="Q54" s="296">
        <f t="shared" si="59"/>
        <v>6.5163156330283023</v>
      </c>
      <c r="R54" s="297">
        <f t="shared" si="60"/>
        <v>0.67064534043094992</v>
      </c>
      <c r="S54" s="298">
        <v>47099</v>
      </c>
      <c r="T54" s="215"/>
      <c r="U54" s="294">
        <v>43709</v>
      </c>
      <c r="V54" s="295">
        <v>63.577721410146168</v>
      </c>
      <c r="W54" s="296">
        <v>2.3635081685296648</v>
      </c>
      <c r="X54" s="296">
        <v>2.0493310404127256</v>
      </c>
      <c r="Y54" s="296">
        <v>17.13110060189166</v>
      </c>
      <c r="Z54" s="296">
        <v>14.627936371453139</v>
      </c>
      <c r="AA54" s="296">
        <f t="shared" si="61"/>
        <v>4.4128392089423905</v>
      </c>
      <c r="AB54" s="297">
        <f t="shared" si="62"/>
        <v>0.86707169778372783</v>
      </c>
      <c r="AC54" s="298">
        <v>17445</v>
      </c>
      <c r="AD54" s="299"/>
      <c r="AE54" s="294">
        <v>43709</v>
      </c>
      <c r="AF54" s="295">
        <v>62.963736941679699</v>
      </c>
      <c r="AG54" s="296">
        <v>2.9028636450878778</v>
      </c>
      <c r="AH54" s="296">
        <v>1.9700348221874915</v>
      </c>
      <c r="AI54" s="296">
        <v>6.7294535384277925</v>
      </c>
      <c r="AJ54" s="296">
        <v>36.317814153711169</v>
      </c>
      <c r="AK54" s="296">
        <f t="shared" si="63"/>
        <v>4.8728984672753697</v>
      </c>
      <c r="AL54" s="297">
        <f t="shared" si="64"/>
        <v>0.67865220797439596</v>
      </c>
      <c r="AM54" s="298">
        <v>36471</v>
      </c>
      <c r="AN54" s="215"/>
      <c r="AO54" s="300">
        <f t="shared" si="65"/>
        <v>43709</v>
      </c>
      <c r="AP54" s="295">
        <v>62.275478949942801</v>
      </c>
      <c r="AQ54" s="296">
        <v>3.7917393439905367</v>
      </c>
      <c r="AR54" s="296">
        <v>2.0414395001442833</v>
      </c>
      <c r="AS54" s="296">
        <v>20.813865818292705</v>
      </c>
      <c r="AT54" s="296">
        <v>15.303300144692923</v>
      </c>
      <c r="AU54" s="296">
        <f t="shared" si="66"/>
        <v>5.83317884413482</v>
      </c>
      <c r="AV54" s="297">
        <f t="shared" si="68"/>
        <v>0.53839130671778013</v>
      </c>
      <c r="AW54" s="298">
        <v>488621</v>
      </c>
      <c r="AX54" s="215"/>
      <c r="AY54" s="300">
        <f t="shared" si="69"/>
        <v>43709</v>
      </c>
      <c r="AZ54" s="295">
        <v>61.945095102269256</v>
      </c>
      <c r="BA54" s="296">
        <v>4.3549795056897604</v>
      </c>
      <c r="BB54" s="296">
        <v>2.2360597749912579</v>
      </c>
      <c r="BC54" s="296">
        <v>5.4530810437985808</v>
      </c>
      <c r="BD54" s="296">
        <v>28.695522231630502</v>
      </c>
      <c r="BE54" s="296">
        <f t="shared" si="67"/>
        <v>6.5910392806810183</v>
      </c>
      <c r="BF54" s="297">
        <f t="shared" si="70"/>
        <v>0.51344897767483322</v>
      </c>
      <c r="BG54" s="298">
        <v>1041698</v>
      </c>
    </row>
    <row r="55" spans="1:59" ht="27" customHeight="1" x14ac:dyDescent="0.35">
      <c r="A55" s="294">
        <v>43739</v>
      </c>
      <c r="B55" s="295">
        <v>62.980000000000004</v>
      </c>
      <c r="C55" s="296">
        <v>2.48</v>
      </c>
      <c r="D55" s="296">
        <v>2.4700000000000002</v>
      </c>
      <c r="E55" s="296">
        <v>9.76</v>
      </c>
      <c r="F55" s="296">
        <v>12.38</v>
      </c>
      <c r="G55" s="296">
        <f t="shared" si="57"/>
        <v>4.95</v>
      </c>
      <c r="H55" s="297">
        <f t="shared" si="58"/>
        <v>0.99596774193548399</v>
      </c>
      <c r="I55" s="298">
        <v>40996</v>
      </c>
      <c r="J55" s="231"/>
      <c r="K55" s="294">
        <v>43739</v>
      </c>
      <c r="L55" s="295">
        <v>62.290454447709841</v>
      </c>
      <c r="M55" s="296">
        <v>3.3821767256827466</v>
      </c>
      <c r="N55" s="296">
        <v>2.5478583972475093</v>
      </c>
      <c r="O55" s="296">
        <v>5.3</v>
      </c>
      <c r="P55" s="296">
        <v>30.23</v>
      </c>
      <c r="Q55" s="296">
        <f t="shared" si="59"/>
        <v>5.9300351229302564</v>
      </c>
      <c r="R55" s="297">
        <f t="shared" si="60"/>
        <v>0.75331912076036867</v>
      </c>
      <c r="S55" s="298">
        <v>55804</v>
      </c>
      <c r="T55" s="215"/>
      <c r="U55" s="294">
        <v>43739</v>
      </c>
      <c r="V55" s="295">
        <v>63.289058956916094</v>
      </c>
      <c r="W55" s="296">
        <v>2.7170634920634922</v>
      </c>
      <c r="X55" s="296">
        <v>2.0133503401360544</v>
      </c>
      <c r="Y55" s="296">
        <v>14.264739229024944</v>
      </c>
      <c r="Z55" s="296">
        <v>12.388151927437642</v>
      </c>
      <c r="AA55" s="296">
        <f t="shared" si="61"/>
        <v>4.730413832199547</v>
      </c>
      <c r="AB55" s="297">
        <f t="shared" si="62"/>
        <v>0.74100231592563992</v>
      </c>
      <c r="AC55" s="298">
        <v>29988</v>
      </c>
      <c r="AD55" s="231"/>
      <c r="AE55" s="294">
        <v>43739</v>
      </c>
      <c r="AF55" s="295">
        <v>62.660914304507799</v>
      </c>
      <c r="AG55" s="296">
        <v>3.3944163292153999</v>
      </c>
      <c r="AH55" s="296">
        <v>1.9367999342226974</v>
      </c>
      <c r="AI55" s="296">
        <v>6.7685391272174149</v>
      </c>
      <c r="AJ55" s="296">
        <v>36.680246253777057</v>
      </c>
      <c r="AK55" s="296">
        <f t="shared" si="63"/>
        <v>5.3312162634380975</v>
      </c>
      <c r="AL55" s="297">
        <f t="shared" si="64"/>
        <v>0.57058408467837463</v>
      </c>
      <c r="AM55" s="298">
        <v>48649</v>
      </c>
      <c r="AN55" s="215"/>
      <c r="AO55" s="300">
        <f t="shared" si="65"/>
        <v>43739</v>
      </c>
      <c r="AP55" s="295">
        <v>62.311274228535645</v>
      </c>
      <c r="AQ55" s="296">
        <v>4.1030438916997571</v>
      </c>
      <c r="AR55" s="296">
        <v>2.0083640656121227</v>
      </c>
      <c r="AS55" s="296">
        <v>16.54072127686511</v>
      </c>
      <c r="AT55" s="296">
        <v>17.088887628808994</v>
      </c>
      <c r="AU55" s="296">
        <f t="shared" si="66"/>
        <v>6.1114079573118794</v>
      </c>
      <c r="AV55" s="297">
        <f t="shared" si="68"/>
        <v>0.48948149681628755</v>
      </c>
      <c r="AW55" s="298">
        <v>561737</v>
      </c>
      <c r="AX55" s="215"/>
      <c r="AY55" s="300">
        <f t="shared" si="69"/>
        <v>43739</v>
      </c>
      <c r="AZ55" s="295">
        <v>61.788712457710403</v>
      </c>
      <c r="BA55" s="296">
        <v>4.7990979820676944</v>
      </c>
      <c r="BB55" s="296">
        <v>2.2372764066611488</v>
      </c>
      <c r="BC55" s="296">
        <v>4.3952227378542252</v>
      </c>
      <c r="BD55" s="296">
        <v>28.246487767834115</v>
      </c>
      <c r="BE55" s="296">
        <f t="shared" si="67"/>
        <v>7.0363743887288432</v>
      </c>
      <c r="BF55" s="297">
        <f t="shared" si="70"/>
        <v>0.46618685740965365</v>
      </c>
      <c r="BG55" s="298">
        <v>1188855</v>
      </c>
    </row>
    <row r="56" spans="1:59" ht="27" customHeight="1" x14ac:dyDescent="0.35">
      <c r="A56" s="294">
        <v>43770</v>
      </c>
      <c r="B56" s="295">
        <v>62.990687368258698</v>
      </c>
      <c r="C56" s="296">
        <v>2.2235031617911676</v>
      </c>
      <c r="D56" s="296">
        <v>2.966962624029613</v>
      </c>
      <c r="E56" s="296">
        <v>9.76</v>
      </c>
      <c r="F56" s="296">
        <v>12.38</v>
      </c>
      <c r="G56" s="296">
        <f t="shared" si="57"/>
        <v>5.1904657858207806</v>
      </c>
      <c r="H56" s="297">
        <f t="shared" si="58"/>
        <v>1.3343640229589524</v>
      </c>
      <c r="I56" s="298">
        <v>39073</v>
      </c>
      <c r="J56" s="231"/>
      <c r="K56" s="294">
        <v>43770</v>
      </c>
      <c r="L56" s="295">
        <v>62.422189680420367</v>
      </c>
      <c r="M56" s="296">
        <v>2.8871152923224597</v>
      </c>
      <c r="N56" s="296">
        <v>2.755536960240208</v>
      </c>
      <c r="O56" s="296">
        <v>5.3</v>
      </c>
      <c r="P56" s="296">
        <v>30.23</v>
      </c>
      <c r="Q56" s="296">
        <f t="shared" si="59"/>
        <v>5.6426522525626677</v>
      </c>
      <c r="R56" s="297">
        <f t="shared" si="60"/>
        <v>0.9544256745021058</v>
      </c>
      <c r="S56" s="298">
        <v>81622</v>
      </c>
      <c r="T56" s="215"/>
      <c r="U56" s="294">
        <v>43770</v>
      </c>
      <c r="V56" s="295">
        <v>63.248383777239717</v>
      </c>
      <c r="W56" s="296">
        <v>2.4</v>
      </c>
      <c r="X56" s="296">
        <v>2.2729925847457624</v>
      </c>
      <c r="Y56" s="296">
        <v>12</v>
      </c>
      <c r="Z56" s="296">
        <v>10.06</v>
      </c>
      <c r="AA56" s="296">
        <f t="shared" si="61"/>
        <v>4.6729925847457618</v>
      </c>
      <c r="AB56" s="297">
        <f t="shared" si="62"/>
        <v>0.94708024364406773</v>
      </c>
      <c r="AC56" s="298">
        <v>26432</v>
      </c>
      <c r="AD56" s="231"/>
      <c r="AE56" s="294">
        <v>43770</v>
      </c>
      <c r="AF56" s="295">
        <v>62.750533731964119</v>
      </c>
      <c r="AG56" s="296">
        <v>2.919543481086702</v>
      </c>
      <c r="AH56" s="296">
        <v>2.3773279604835564</v>
      </c>
      <c r="AI56" s="296">
        <v>7.356938515533602</v>
      </c>
      <c r="AJ56" s="296">
        <v>36.227458728714417</v>
      </c>
      <c r="AK56" s="296">
        <f t="shared" si="63"/>
        <v>5.2968714415702589</v>
      </c>
      <c r="AL56" s="297">
        <f t="shared" si="64"/>
        <v>0.8142807174766501</v>
      </c>
      <c r="AM56" s="298">
        <v>38465</v>
      </c>
      <c r="AN56" s="215"/>
      <c r="AO56" s="300">
        <f t="shared" si="65"/>
        <v>43770</v>
      </c>
      <c r="AP56" s="295">
        <v>62.336519622367859</v>
      </c>
      <c r="AQ56" s="296">
        <v>3.6078437413543876</v>
      </c>
      <c r="AR56" s="296">
        <v>2.3802545923036251</v>
      </c>
      <c r="AS56" s="296">
        <v>14.887320936582748</v>
      </c>
      <c r="AT56" s="296">
        <v>15.356086609184773</v>
      </c>
      <c r="AU56" s="296">
        <f t="shared" si="66"/>
        <v>5.9880983336580123</v>
      </c>
      <c r="AV56" s="297">
        <f t="shared" si="68"/>
        <v>0.6597443689204997</v>
      </c>
      <c r="AW56" s="298">
        <v>630885</v>
      </c>
      <c r="AX56" s="215"/>
      <c r="AY56" s="300">
        <f t="shared" si="69"/>
        <v>43770</v>
      </c>
      <c r="AZ56" s="295">
        <v>61.784562615843328</v>
      </c>
      <c r="BA56" s="296">
        <v>4.2192341663980448</v>
      </c>
      <c r="BB56" s="296">
        <v>2.680630993633653</v>
      </c>
      <c r="BC56" s="296">
        <v>5.2468755288500279</v>
      </c>
      <c r="BD56" s="296">
        <v>31.572698578988373</v>
      </c>
      <c r="BE56" s="296">
        <f t="shared" si="67"/>
        <v>6.8998651600316983</v>
      </c>
      <c r="BF56" s="297">
        <f t="shared" si="70"/>
        <v>0.63533591356037589</v>
      </c>
      <c r="BG56" s="298">
        <v>1234923</v>
      </c>
    </row>
    <row r="57" spans="1:59" ht="27" customHeight="1" x14ac:dyDescent="0.35">
      <c r="A57" s="294">
        <v>43800</v>
      </c>
      <c r="B57" s="295">
        <v>63.184615384615384</v>
      </c>
      <c r="C57" s="296">
        <v>2.2076923076923078</v>
      </c>
      <c r="D57" s="296">
        <v>2.6230769230769235</v>
      </c>
      <c r="E57" s="296">
        <v>6.333333333333333</v>
      </c>
      <c r="F57" s="296">
        <v>14.416666666666666</v>
      </c>
      <c r="G57" s="296">
        <f t="shared" si="57"/>
        <v>4.8307692307692314</v>
      </c>
      <c r="H57" s="297">
        <f t="shared" si="58"/>
        <v>1.1881533101045298</v>
      </c>
      <c r="I57" s="298">
        <v>47905</v>
      </c>
      <c r="J57" s="231"/>
      <c r="K57" s="294">
        <v>43800</v>
      </c>
      <c r="L57" s="295">
        <v>62.295679483803006</v>
      </c>
      <c r="M57" s="296">
        <v>3.0828085330524098</v>
      </c>
      <c r="N57" s="296">
        <v>2.8002904924940744</v>
      </c>
      <c r="O57" s="296">
        <v>5.1465622860152749</v>
      </c>
      <c r="P57" s="296">
        <v>35.34721701343166</v>
      </c>
      <c r="Q57" s="296">
        <f t="shared" si="59"/>
        <v>5.8830990255464837</v>
      </c>
      <c r="R57" s="297">
        <f t="shared" si="60"/>
        <v>0.90835692923212352</v>
      </c>
      <c r="S57" s="298">
        <v>75939</v>
      </c>
      <c r="T57" s="215"/>
      <c r="U57" s="294">
        <v>43800</v>
      </c>
      <c r="V57" s="295">
        <v>63.45000000000001</v>
      </c>
      <c r="W57" s="296">
        <v>2.5</v>
      </c>
      <c r="X57" s="296">
        <v>1.9600000000000002</v>
      </c>
      <c r="Y57" s="296">
        <v>10.37</v>
      </c>
      <c r="Z57" s="296">
        <v>12.61</v>
      </c>
      <c r="AA57" s="296">
        <f t="shared" si="61"/>
        <v>4.46</v>
      </c>
      <c r="AB57" s="297">
        <f t="shared" si="62"/>
        <v>0.78400000000000003</v>
      </c>
      <c r="AC57" s="298">
        <v>41944</v>
      </c>
      <c r="AD57" s="231"/>
      <c r="AE57" s="294">
        <v>43800</v>
      </c>
      <c r="AF57" s="295">
        <v>63.125155621913414</v>
      </c>
      <c r="AG57" s="296">
        <v>2.1956494774319513</v>
      </c>
      <c r="AH57" s="296">
        <v>2.5183237624899504</v>
      </c>
      <c r="AI57" s="296">
        <v>4.2</v>
      </c>
      <c r="AJ57" s="296">
        <v>30.100000000000005</v>
      </c>
      <c r="AK57" s="296">
        <f t="shared" si="63"/>
        <v>4.7139732399219021</v>
      </c>
      <c r="AL57" s="297">
        <f t="shared" si="64"/>
        <v>1.1469607459544962</v>
      </c>
      <c r="AM57" s="298">
        <v>17414</v>
      </c>
      <c r="AN57" s="215"/>
      <c r="AO57" s="300">
        <f t="shared" si="65"/>
        <v>43800</v>
      </c>
      <c r="AP57" s="295">
        <v>62.832605261261151</v>
      </c>
      <c r="AQ57" s="296">
        <v>2.8834974032980774</v>
      </c>
      <c r="AR57" s="296">
        <v>2.2609043805246154</v>
      </c>
      <c r="AS57" s="296">
        <v>16.710521490017964</v>
      </c>
      <c r="AT57" s="296">
        <v>14.74973906261569</v>
      </c>
      <c r="AU57" s="296">
        <f t="shared" si="66"/>
        <v>5.1444017838226923</v>
      </c>
      <c r="AV57" s="297">
        <f t="shared" si="68"/>
        <v>0.78408407024700122</v>
      </c>
      <c r="AW57" s="298">
        <v>615019</v>
      </c>
      <c r="AX57" s="215"/>
      <c r="AY57" s="300">
        <f t="shared" si="69"/>
        <v>43800</v>
      </c>
      <c r="AZ57" s="295">
        <v>62.084441063567525</v>
      </c>
      <c r="BA57" s="296">
        <v>3.6318946572602342</v>
      </c>
      <c r="BB57" s="296">
        <v>2.7634158089423746</v>
      </c>
      <c r="BC57" s="296">
        <v>5.8248923569428346</v>
      </c>
      <c r="BD57" s="296">
        <v>28.585791180853342</v>
      </c>
      <c r="BE57" s="296">
        <f t="shared" si="67"/>
        <v>6.3953104662026092</v>
      </c>
      <c r="BF57" s="297">
        <f t="shared" si="70"/>
        <v>0.76087443875010197</v>
      </c>
      <c r="BG57" s="298">
        <v>1145717</v>
      </c>
    </row>
    <row r="58" spans="1:59" ht="27" customHeight="1" x14ac:dyDescent="0.35">
      <c r="A58" s="294">
        <v>43831</v>
      </c>
      <c r="B58" s="295">
        <v>63.2</v>
      </c>
      <c r="C58" s="296">
        <v>2.4</v>
      </c>
      <c r="D58" s="296">
        <v>2.2999999999999998</v>
      </c>
      <c r="E58" s="296">
        <v>7.3</v>
      </c>
      <c r="F58" s="296">
        <v>14.4</v>
      </c>
      <c r="G58" s="296">
        <f t="shared" si="57"/>
        <v>4.6999999999999993</v>
      </c>
      <c r="H58" s="297">
        <f t="shared" si="58"/>
        <v>0.95833333333333326</v>
      </c>
      <c r="I58" s="298">
        <v>61857</v>
      </c>
      <c r="J58" s="231"/>
      <c r="K58" s="294">
        <v>43831</v>
      </c>
      <c r="L58" s="295">
        <v>62.8</v>
      </c>
      <c r="M58" s="296">
        <v>2.5</v>
      </c>
      <c r="N58" s="296">
        <v>2.6</v>
      </c>
      <c r="O58" s="296">
        <v>7</v>
      </c>
      <c r="P58" s="296">
        <v>39</v>
      </c>
      <c r="Q58" s="296">
        <f t="shared" si="59"/>
        <v>5.0999999999999996</v>
      </c>
      <c r="R58" s="297">
        <f t="shared" si="60"/>
        <v>1.04</v>
      </c>
      <c r="S58" s="298">
        <v>90501</v>
      </c>
      <c r="T58" s="215"/>
      <c r="U58" s="294">
        <v>43831</v>
      </c>
      <c r="V58" s="295">
        <v>63.709999999999994</v>
      </c>
      <c r="W58" s="296">
        <v>2.11</v>
      </c>
      <c r="X58" s="296">
        <v>2.12</v>
      </c>
      <c r="Y58" s="296">
        <v>11.16</v>
      </c>
      <c r="Z58" s="296">
        <v>9.33</v>
      </c>
      <c r="AA58" s="296">
        <f t="shared" si="61"/>
        <v>4.2300000000000004</v>
      </c>
      <c r="AB58" s="297">
        <f t="shared" si="62"/>
        <v>1.0047393364928912</v>
      </c>
      <c r="AC58" s="298">
        <v>39841</v>
      </c>
      <c r="AD58" s="231"/>
      <c r="AE58" s="294">
        <v>43831</v>
      </c>
      <c r="AF58" s="295">
        <v>63.1</v>
      </c>
      <c r="AG58" s="296">
        <v>2.2999999999999998</v>
      </c>
      <c r="AH58" s="296">
        <v>2.2999999999999998</v>
      </c>
      <c r="AI58" s="296">
        <v>6.8</v>
      </c>
      <c r="AJ58" s="296">
        <v>37.799999999999997</v>
      </c>
      <c r="AK58" s="296">
        <f t="shared" si="63"/>
        <v>4.5999999999999996</v>
      </c>
      <c r="AL58" s="297">
        <f t="shared" si="64"/>
        <v>1</v>
      </c>
      <c r="AM58" s="298">
        <v>29397</v>
      </c>
      <c r="AN58" s="215"/>
      <c r="AO58" s="300">
        <f t="shared" si="65"/>
        <v>43831</v>
      </c>
      <c r="AP58" s="295">
        <v>62.671514265439271</v>
      </c>
      <c r="AQ58" s="296">
        <v>2.9218030241833697</v>
      </c>
      <c r="AR58" s="296">
        <v>2.3205889191812097</v>
      </c>
      <c r="AS58" s="296">
        <v>16.177757288388506</v>
      </c>
      <c r="AT58" s="296">
        <v>15.629746357909379</v>
      </c>
      <c r="AU58" s="296">
        <f t="shared" si="66"/>
        <v>5.2423919433645789</v>
      </c>
      <c r="AV58" s="297">
        <f t="shared" si="68"/>
        <v>0.79423181507240836</v>
      </c>
      <c r="AW58" s="298">
        <v>713052</v>
      </c>
      <c r="AX58" s="215"/>
      <c r="AY58" s="300">
        <f t="shared" si="69"/>
        <v>43831</v>
      </c>
      <c r="AZ58" s="295">
        <v>62.198383129396483</v>
      </c>
      <c r="BA58" s="296">
        <v>3.7564581071130565</v>
      </c>
      <c r="BB58" s="296">
        <v>2.5257780978522728</v>
      </c>
      <c r="BC58" s="296">
        <v>6.2343288734353459</v>
      </c>
      <c r="BD58" s="296">
        <v>31.494128017117767</v>
      </c>
      <c r="BE58" s="296">
        <f t="shared" si="67"/>
        <v>6.2822362049653293</v>
      </c>
      <c r="BF58" s="297">
        <f t="shared" si="70"/>
        <v>0.67238287392838891</v>
      </c>
      <c r="BG58" s="298">
        <v>1398313</v>
      </c>
    </row>
    <row r="59" spans="1:59" ht="27" customHeight="1" x14ac:dyDescent="0.35">
      <c r="A59" s="294">
        <v>43862</v>
      </c>
      <c r="B59" s="295">
        <v>63.06</v>
      </c>
      <c r="C59" s="296">
        <v>2.38</v>
      </c>
      <c r="D59" s="296">
        <v>2.65</v>
      </c>
      <c r="E59" s="296">
        <v>5.8</v>
      </c>
      <c r="F59" s="296">
        <v>13.599999999999998</v>
      </c>
      <c r="G59" s="296">
        <f t="shared" si="57"/>
        <v>5.0299999999999994</v>
      </c>
      <c r="H59" s="297">
        <f t="shared" si="58"/>
        <v>1.1134453781512605</v>
      </c>
      <c r="I59" s="298">
        <v>22464</v>
      </c>
      <c r="J59" s="231"/>
      <c r="K59" s="294">
        <v>43862</v>
      </c>
      <c r="L59" s="295">
        <v>62.846874999999997</v>
      </c>
      <c r="M59" s="296">
        <v>2.52</v>
      </c>
      <c r="N59" s="296">
        <v>2.5499999999999998</v>
      </c>
      <c r="O59" s="296">
        <v>1.03</v>
      </c>
      <c r="P59" s="296">
        <v>37.200000000000003</v>
      </c>
      <c r="Q59" s="296">
        <f t="shared" si="59"/>
        <v>5.07</v>
      </c>
      <c r="R59" s="297">
        <f t="shared" si="60"/>
        <v>1.0119047619047619</v>
      </c>
      <c r="S59" s="298">
        <v>105607</v>
      </c>
      <c r="T59" s="215"/>
      <c r="U59" s="294">
        <v>43862</v>
      </c>
      <c r="V59" s="295">
        <v>63.459999999999994</v>
      </c>
      <c r="W59" s="296">
        <v>2.2000000000000002</v>
      </c>
      <c r="X59" s="296">
        <v>2.17</v>
      </c>
      <c r="Y59" s="296">
        <v>10.91</v>
      </c>
      <c r="Z59" s="296">
        <v>10.07</v>
      </c>
      <c r="AA59" s="296">
        <f t="shared" si="61"/>
        <v>4.37</v>
      </c>
      <c r="AB59" s="297">
        <f t="shared" si="62"/>
        <v>0.98636363636363622</v>
      </c>
      <c r="AC59" s="298">
        <v>35504</v>
      </c>
      <c r="AD59" s="231"/>
      <c r="AE59" s="294">
        <v>43862</v>
      </c>
      <c r="AF59" s="295">
        <v>63.13000000000001</v>
      </c>
      <c r="AG59" s="296">
        <v>2.2399999999999998</v>
      </c>
      <c r="AH59" s="296">
        <v>2.4199999999999995</v>
      </c>
      <c r="AI59" s="296">
        <v>6.5</v>
      </c>
      <c r="AJ59" s="296">
        <v>37.75</v>
      </c>
      <c r="AK59" s="296">
        <f t="shared" si="63"/>
        <v>4.6599999999999993</v>
      </c>
      <c r="AL59" s="297">
        <f t="shared" si="64"/>
        <v>1.0803571428571428</v>
      </c>
      <c r="AM59" s="298">
        <v>44414</v>
      </c>
      <c r="AN59" s="215"/>
      <c r="AO59" s="300">
        <f t="shared" si="65"/>
        <v>43862</v>
      </c>
      <c r="AP59" s="295">
        <v>62.825868293647112</v>
      </c>
      <c r="AQ59" s="296">
        <v>2.6832956272470208</v>
      </c>
      <c r="AR59" s="296">
        <v>2.4024697928865013</v>
      </c>
      <c r="AS59" s="296">
        <v>13.527744700794306</v>
      </c>
      <c r="AT59" s="296">
        <v>15.45832589425153</v>
      </c>
      <c r="AU59" s="296">
        <f t="shared" si="66"/>
        <v>5.0857654201335221</v>
      </c>
      <c r="AV59" s="297">
        <f t="shared" si="68"/>
        <v>0.8953429389184977</v>
      </c>
      <c r="AW59" s="298">
        <v>664644</v>
      </c>
      <c r="AX59" s="215"/>
      <c r="AY59" s="300">
        <f t="shared" si="69"/>
        <v>43862</v>
      </c>
      <c r="AZ59" s="295">
        <v>0</v>
      </c>
      <c r="BA59" s="296">
        <v>0</v>
      </c>
      <c r="BB59" s="296">
        <v>0</v>
      </c>
      <c r="BC59" s="296">
        <v>0</v>
      </c>
      <c r="BD59" s="296">
        <v>0</v>
      </c>
      <c r="BE59" s="296">
        <f t="shared" si="67"/>
        <v>0</v>
      </c>
      <c r="BF59" s="297" t="str">
        <f t="shared" si="70"/>
        <v/>
      </c>
      <c r="BG59" s="298">
        <v>0</v>
      </c>
    </row>
    <row r="60" spans="1:59" ht="27" customHeight="1" thickBot="1" x14ac:dyDescent="0.4">
      <c r="A60" s="294">
        <v>43891</v>
      </c>
      <c r="B60" s="312">
        <v>63.1</v>
      </c>
      <c r="C60" s="313">
        <v>2.5</v>
      </c>
      <c r="D60" s="313">
        <v>2.5</v>
      </c>
      <c r="E60" s="296">
        <v>5.3</v>
      </c>
      <c r="F60" s="296">
        <v>13.3</v>
      </c>
      <c r="G60" s="296">
        <f t="shared" si="57"/>
        <v>5</v>
      </c>
      <c r="H60" s="297">
        <f t="shared" si="58"/>
        <v>1</v>
      </c>
      <c r="I60" s="298">
        <v>24042</v>
      </c>
      <c r="J60" s="231"/>
      <c r="K60" s="294">
        <v>43891</v>
      </c>
      <c r="L60" s="312">
        <v>62.800000000000004</v>
      </c>
      <c r="M60" s="313">
        <v>2.5</v>
      </c>
      <c r="N60" s="313">
        <v>2.6</v>
      </c>
      <c r="O60" s="296">
        <v>7</v>
      </c>
      <c r="P60" s="296">
        <v>38.5</v>
      </c>
      <c r="Q60" s="296">
        <f t="shared" si="59"/>
        <v>5.0999999999999996</v>
      </c>
      <c r="R60" s="297">
        <f t="shared" si="60"/>
        <v>1.04</v>
      </c>
      <c r="S60" s="298">
        <v>19946</v>
      </c>
      <c r="T60" s="215"/>
      <c r="U60" s="294">
        <v>43891</v>
      </c>
      <c r="V60" s="312">
        <v>63.339999999999996</v>
      </c>
      <c r="W60" s="313">
        <v>2.4900000000000002</v>
      </c>
      <c r="X60" s="313">
        <v>2.1</v>
      </c>
      <c r="Y60" s="296">
        <v>11.67</v>
      </c>
      <c r="Z60" s="296">
        <v>10.19</v>
      </c>
      <c r="AA60" s="296">
        <f t="shared" si="61"/>
        <v>4.59</v>
      </c>
      <c r="AB60" s="297">
        <f t="shared" si="62"/>
        <v>0.84337349397590355</v>
      </c>
      <c r="AC60" s="298">
        <v>38716</v>
      </c>
      <c r="AD60" s="231"/>
      <c r="AE60" s="294">
        <v>43891</v>
      </c>
      <c r="AF60" s="312">
        <v>63.1</v>
      </c>
      <c r="AG60" s="313">
        <v>2.2999999999999998</v>
      </c>
      <c r="AH60" s="313">
        <v>2.4</v>
      </c>
      <c r="AI60" s="296">
        <v>7</v>
      </c>
      <c r="AJ60" s="296">
        <v>39.5</v>
      </c>
      <c r="AK60" s="296">
        <f t="shared" si="63"/>
        <v>4.6999999999999993</v>
      </c>
      <c r="AL60" s="297">
        <f t="shared" si="64"/>
        <v>1.0434782608695652</v>
      </c>
      <c r="AM60" s="298">
        <v>14895</v>
      </c>
      <c r="AN60" s="215"/>
      <c r="AO60" s="314">
        <f t="shared" si="65"/>
        <v>43891</v>
      </c>
      <c r="AP60" s="312">
        <v>62.976901142161942</v>
      </c>
      <c r="AQ60" s="313">
        <v>2.6523459157472478</v>
      </c>
      <c r="AR60" s="313">
        <v>2.2438977434753884</v>
      </c>
      <c r="AS60" s="313">
        <v>12.101193246866602</v>
      </c>
      <c r="AT60" s="313">
        <v>15.95201553770689</v>
      </c>
      <c r="AU60" s="296">
        <f t="shared" si="66"/>
        <v>4.8962436592226357</v>
      </c>
      <c r="AV60" s="297">
        <f t="shared" si="68"/>
        <v>0.84600493855388126</v>
      </c>
      <c r="AW60" s="298">
        <v>669082</v>
      </c>
      <c r="AX60" s="215"/>
      <c r="AY60" s="314">
        <f t="shared" si="69"/>
        <v>43891</v>
      </c>
      <c r="AZ60" s="312">
        <v>62.331902192943609</v>
      </c>
      <c r="BA60" s="313">
        <v>3.4993465539634987</v>
      </c>
      <c r="BB60" s="313">
        <v>2.4641209227399417</v>
      </c>
      <c r="BC60" s="313">
        <v>4.6914729087731812</v>
      </c>
      <c r="BD60" s="313">
        <v>29.111481377239112</v>
      </c>
      <c r="BE60" s="296">
        <f t="shared" si="67"/>
        <v>5.9634674767034408</v>
      </c>
      <c r="BF60" s="297">
        <f t="shared" si="70"/>
        <v>0.70416601635210452</v>
      </c>
      <c r="BG60" s="298">
        <v>1365758</v>
      </c>
    </row>
    <row r="61" spans="1:59" ht="27" customHeight="1" thickBot="1" x14ac:dyDescent="0.4">
      <c r="A61" s="320" t="s">
        <v>17</v>
      </c>
      <c r="B61" s="321">
        <f>+SUMPRODUCT(B49:B60,I49:I60)/I61</f>
        <v>63.129875543828568</v>
      </c>
      <c r="C61" s="321">
        <f>+SUMPRODUCT(C49:C60,I49:I60)/I61</f>
        <v>2.3391363653851442</v>
      </c>
      <c r="D61" s="321">
        <f>+SUMPRODUCT(D49:D60,I49:I60)/I61</f>
        <v>2.4682789365422404</v>
      </c>
      <c r="E61" s="321">
        <f>+SUMPRODUCT(E49:E60,I49:I60)/SUMIF(E49:E60,"&gt;0",I49:I60)</f>
        <v>8.9860284373084287</v>
      </c>
      <c r="F61" s="321">
        <f>+SUMPRODUCT(F49:F60,I49:I60)/SUMIF(F49:F60,"&gt;0",I49:I60)</f>
        <v>12.806387175486813</v>
      </c>
      <c r="G61" s="322">
        <f t="shared" si="57"/>
        <v>4.8074153019273851</v>
      </c>
      <c r="H61" s="323">
        <f t="shared" si="58"/>
        <v>1.0552095094019167</v>
      </c>
      <c r="I61" s="324">
        <f>SUM(I49:I60)</f>
        <v>387144</v>
      </c>
      <c r="J61" s="231"/>
      <c r="K61" s="320" t="s">
        <v>17</v>
      </c>
      <c r="L61" s="321">
        <f>+SUMPRODUCT(L49:L60,S49:S60)/S61</f>
        <v>62.352930258258418</v>
      </c>
      <c r="M61" s="321">
        <f>+SUMPRODUCT(M49:M60,S49:S60)/S61</f>
        <v>3.0922063507168303</v>
      </c>
      <c r="N61" s="321">
        <f>+SUMPRODUCT(N49:N60,S49:S60)/S61</f>
        <v>2.6619055173204567</v>
      </c>
      <c r="O61" s="321">
        <f>+SUMPRODUCT(O49:O60,S49:S60)/SUMIF(O49:O60,"&gt;0",S49:S60)</f>
        <v>4.9234611379224091</v>
      </c>
      <c r="P61" s="321">
        <f>+SUMPRODUCT(P49:P60,S49:S60)/SUMIF(P49:P60,"&gt;0",S49:S60)</f>
        <v>34.790794530886501</v>
      </c>
      <c r="Q61" s="322">
        <f t="shared" si="59"/>
        <v>5.7541118680372865</v>
      </c>
      <c r="R61" s="323">
        <f t="shared" si="60"/>
        <v>0.86084342873928132</v>
      </c>
      <c r="S61" s="324">
        <f>SUM(S49:S60)</f>
        <v>605598</v>
      </c>
      <c r="T61" s="215"/>
      <c r="U61" s="320" t="s">
        <v>17</v>
      </c>
      <c r="V61" s="321">
        <f>+SUMPRODUCT(V49:V60,AC49:AC60)/AC61</f>
        <v>63.528791685673411</v>
      </c>
      <c r="W61" s="321">
        <f>+SUMPRODUCT(W49:W60,AC49:AC60)/AC61</f>
        <v>2.2641736259752268</v>
      </c>
      <c r="X61" s="321">
        <f>+SUMPRODUCT(X49:X60,AC49:AC60)/AC61</f>
        <v>2.0768173687521547</v>
      </c>
      <c r="Y61" s="321">
        <f>+SUMPRODUCT(Y49:Y60,AC49:AC60)/SUMIF(Y49:Y60,"&gt;0",AC49:AC60)</f>
        <v>12.371951858312926</v>
      </c>
      <c r="Z61" s="321">
        <f>+SUMPRODUCT(Z49:Z60,AC49:AC60)/SUMIF(Z49:Z60,"&gt;0",AC49:AC60)</f>
        <v>10.813019963010595</v>
      </c>
      <c r="AA61" s="322">
        <f t="shared" si="61"/>
        <v>4.340990994727381</v>
      </c>
      <c r="AB61" s="323">
        <f t="shared" si="62"/>
        <v>0.91725181537596356</v>
      </c>
      <c r="AC61" s="324">
        <f>SUM(AC49:AC60)</f>
        <v>375543</v>
      </c>
      <c r="AD61" s="299"/>
      <c r="AE61" s="325" t="s">
        <v>17</v>
      </c>
      <c r="AF61" s="321">
        <f>+SUMPRODUCT(AF49:AF60,AM49:AM60)/AM61</f>
        <v>62.899825018540419</v>
      </c>
      <c r="AG61" s="321">
        <f>+SUMPRODUCT(AG49:AG60,AM49:AM60)/AM61</f>
        <v>2.7345088292477602</v>
      </c>
      <c r="AH61" s="321">
        <f>+SUMPRODUCT(AH49:AH60,AM49:AM60)/AM61</f>
        <v>2.2490728072913235</v>
      </c>
      <c r="AI61" s="321">
        <f>+SUMPRODUCT(AI49:AI60,AM49:AM60)/SUMIF(AI49:AI60,"&gt;0",AM49:AM60)</f>
        <v>6.4099405847604922</v>
      </c>
      <c r="AJ61" s="321">
        <f>+SUMPRODUCT(AJ49:AJ60,AM49:AM60)/SUMIF(AJ49:AJ60,"&gt;0",AM49:AM60)</f>
        <v>35.703758908706696</v>
      </c>
      <c r="AK61" s="322">
        <f t="shared" si="63"/>
        <v>4.9835816365390837</v>
      </c>
      <c r="AL61" s="323">
        <f t="shared" si="64"/>
        <v>0.82247780048676022</v>
      </c>
      <c r="AM61" s="324">
        <f>SUM(AM49:AM60)</f>
        <v>349237</v>
      </c>
      <c r="AN61" s="215"/>
      <c r="AO61" s="326">
        <f t="shared" ref="AO61" si="71">A82</f>
        <v>0</v>
      </c>
      <c r="AP61" s="321">
        <f>+SUMPRODUCT(AP49:AP60,AW49:AW60)/AW61</f>
        <v>62.672432290444029</v>
      </c>
      <c r="AQ61" s="321">
        <f>+SUMPRODUCT(AQ49:AQ60,AW49:AW60)/AW61</f>
        <v>3.1290136816984075</v>
      </c>
      <c r="AR61" s="321">
        <f>+SUMPRODUCT(AR49:AR60,AW49:AW60)/AW61</f>
        <v>2.2530329276498859</v>
      </c>
      <c r="AS61" s="321">
        <f>+SUMPRODUCT(AS49:AS60,AW49:AW60)/SUMIF(AS49:AS60,"&gt;0",AW49:AW60)</f>
        <v>16.947775164721822</v>
      </c>
      <c r="AT61" s="321">
        <f>+SUMPRODUCT(AT49:AT60,AW49:AW60)/SUMIF(AT49:AT60,"&gt;0",AW49:AW60)</f>
        <v>15.1584948128855</v>
      </c>
      <c r="AU61" s="322">
        <f t="shared" si="66"/>
        <v>5.3820466093482935</v>
      </c>
      <c r="AV61" s="323">
        <f t="shared" si="68"/>
        <v>0.7200457258553612</v>
      </c>
      <c r="AW61" s="324">
        <f>SUM(AW49:AW60)</f>
        <v>7537111</v>
      </c>
      <c r="AX61" s="215"/>
      <c r="AY61" s="326">
        <f t="shared" ref="AY61" si="72">K82</f>
        <v>0</v>
      </c>
      <c r="AZ61" s="321">
        <f>+SUMPRODUCT(AZ49:AZ60,BG49:BG60)/BG61</f>
        <v>62.057209986713104</v>
      </c>
      <c r="BA61" s="321">
        <f>+SUMPRODUCT(BA49:BA60,BG49:BG60)/BG61</f>
        <v>3.907701739300387</v>
      </c>
      <c r="BB61" s="321">
        <f>+SUMPRODUCT(BB49:BB60,BG49:BG60)/BG61</f>
        <v>2.5431652716694759</v>
      </c>
      <c r="BC61" s="321">
        <f>+SUMPRODUCT(BC49:BC60,BG49:BG60)/SUMIF(BC49:BC60,"&gt;0",BG49:BG60)</f>
        <v>5.2006967785909293</v>
      </c>
      <c r="BD61" s="321">
        <f>+SUMPRODUCT(BD49:BD60,BG49:BG60)/SUMIF(BD49:BD60,"&gt;0",BG49:BG60)</f>
        <v>29.411032345029049</v>
      </c>
      <c r="BE61" s="322">
        <f t="shared" si="67"/>
        <v>6.4508670109698629</v>
      </c>
      <c r="BF61" s="323">
        <f t="shared" si="70"/>
        <v>0.65080843967502744</v>
      </c>
      <c r="BG61" s="324">
        <f>SUM(BG49:BG60)</f>
        <v>13564322</v>
      </c>
    </row>
    <row r="62" spans="1:59" ht="27" hidden="1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</row>
    <row r="63" spans="1:59" ht="27" hidden="1" customHeight="1" x14ac:dyDescent="0.25">
      <c r="A63" s="350"/>
      <c r="B63" s="295">
        <v>63.143921384696093</v>
      </c>
      <c r="C63" s="295">
        <v>2.3209805593671913</v>
      </c>
      <c r="D63" s="295">
        <v>2.4631377899750113</v>
      </c>
      <c r="E63" s="295">
        <v>8.5854834575022032</v>
      </c>
      <c r="F63" s="295">
        <v>12.085885914521169</v>
      </c>
      <c r="G63" s="296">
        <f t="shared" ref="G63" si="73">IF(C63&lt;&gt;"",+D63+C63,"")</f>
        <v>4.7841183493422026</v>
      </c>
      <c r="H63" s="297">
        <f t="shared" ref="H63" si="74">IF(C63&gt;0,+D63/C63,"")</f>
        <v>1.0612487812679392</v>
      </c>
      <c r="I63" s="298"/>
      <c r="J63" s="256"/>
      <c r="K63" s="350"/>
      <c r="L63" s="295">
        <v>62.3460177285044</v>
      </c>
      <c r="M63" s="295">
        <v>3.0975413224505979</v>
      </c>
      <c r="N63" s="295">
        <v>2.66793766109312</v>
      </c>
      <c r="O63" s="295">
        <v>3.532935661886194</v>
      </c>
      <c r="P63" s="295">
        <v>25.385755799352324</v>
      </c>
      <c r="Q63" s="296">
        <f t="shared" ref="Q63" si="75">IF(M63&lt;&gt;"",+N63+M63,"")</f>
        <v>5.7654789835437175</v>
      </c>
      <c r="R63" s="297">
        <f t="shared" ref="R63" si="76">IF(M63&gt;0,+N63/M63,"")</f>
        <v>0.86130817424653439</v>
      </c>
      <c r="S63" s="298"/>
      <c r="T63" s="351"/>
      <c r="U63" s="351"/>
      <c r="V63" s="295">
        <v>63.544830592750664</v>
      </c>
      <c r="W63" s="295">
        <v>2.2485803441361925</v>
      </c>
      <c r="X63" s="295">
        <v>2.0693431739871309</v>
      </c>
      <c r="Y63" s="295">
        <v>12.591818890399985</v>
      </c>
      <c r="Z63" s="295">
        <v>11.092772924942619</v>
      </c>
      <c r="AA63" s="296">
        <f t="shared" ref="AA63" si="77">IF(W63&lt;&gt;"",+X63+W63,"")</f>
        <v>4.3179235181233233</v>
      </c>
      <c r="AB63" s="297">
        <f t="shared" ref="AB63" si="78">IF(W63&gt;0,+X63/W63,"")</f>
        <v>0.92028874101987368</v>
      </c>
      <c r="AC63" s="298"/>
      <c r="AD63" s="351"/>
      <c r="AE63" s="351"/>
      <c r="AF63" s="295">
        <v>62.460133863250455</v>
      </c>
      <c r="AG63" s="295">
        <v>2.7289635118844795</v>
      </c>
      <c r="AH63" s="295">
        <v>2.1995017137359438</v>
      </c>
      <c r="AI63" s="295">
        <v>6.5570105114864692</v>
      </c>
      <c r="AJ63" s="295">
        <v>35.849674289952091</v>
      </c>
      <c r="AK63" s="296">
        <f t="shared" ref="AK63" si="79">IF(AG63&lt;&gt;"",+AH63+AG63,"")</f>
        <v>4.9284652256204229</v>
      </c>
      <c r="AL63" s="297">
        <f t="shared" ref="AL63" si="80">IF(AG63&gt;0,+AH63/AG63,"")</f>
        <v>0.80598428823149892</v>
      </c>
      <c r="AM63" s="351"/>
      <c r="AN63" s="256"/>
      <c r="AO63" s="256"/>
      <c r="AP63" s="295">
        <v>0</v>
      </c>
      <c r="AQ63" s="295">
        <v>0</v>
      </c>
      <c r="AR63" s="295">
        <v>0</v>
      </c>
      <c r="AS63" s="295">
        <v>0</v>
      </c>
      <c r="AT63" s="295">
        <v>0</v>
      </c>
      <c r="AU63" s="296">
        <f t="shared" ref="AU63" si="81">IF(AQ63&lt;&gt;"",+AR63+AQ63,"")</f>
        <v>0</v>
      </c>
      <c r="AV63" s="297" t="str">
        <f t="shared" ref="AV63" si="82">IF(AQ63&gt;0,+AR63/AQ63,"")</f>
        <v/>
      </c>
      <c r="AW63" s="256"/>
      <c r="AX63" s="256"/>
      <c r="AY63" s="256"/>
      <c r="AZ63" s="295">
        <v>0</v>
      </c>
      <c r="BA63" s="295">
        <v>0</v>
      </c>
      <c r="BB63" s="295">
        <v>0</v>
      </c>
      <c r="BC63" s="295">
        <v>0</v>
      </c>
      <c r="BD63" s="295">
        <v>0</v>
      </c>
      <c r="BE63" s="296">
        <f t="shared" ref="BE63" si="83">IF(BA63&lt;&gt;"",+BB63+BA63,"")</f>
        <v>0</v>
      </c>
      <c r="BF63" s="297" t="str">
        <f t="shared" ref="BF63" si="84">IF(BA63&gt;0,+BB63/BA63,"")</f>
        <v/>
      </c>
      <c r="BG63" s="215"/>
    </row>
    <row r="64" spans="1:59" ht="27" customHeight="1" x14ac:dyDescent="0.35">
      <c r="A64" s="804"/>
      <c r="B64" s="804"/>
      <c r="C64" s="804"/>
      <c r="D64" s="804"/>
      <c r="E64" s="804"/>
      <c r="F64" s="804"/>
      <c r="G64" s="390"/>
      <c r="H64" s="362"/>
      <c r="I64" s="362"/>
      <c r="J64" s="500"/>
      <c r="K64" s="804"/>
      <c r="L64" s="804"/>
      <c r="M64" s="804"/>
      <c r="N64" s="804"/>
      <c r="O64" s="804"/>
      <c r="P64" s="804"/>
      <c r="Q64" s="362"/>
      <c r="R64" s="362"/>
      <c r="S64" s="362"/>
      <c r="T64" s="390"/>
      <c r="U64" s="361"/>
      <c r="V64" s="362"/>
      <c r="W64" s="362"/>
      <c r="X64" s="362"/>
      <c r="Y64" s="362"/>
      <c r="Z64" s="362"/>
      <c r="AA64" s="362"/>
      <c r="AB64" s="390"/>
      <c r="AC64" s="215"/>
      <c r="AD64" s="390"/>
      <c r="AE64" s="390"/>
      <c r="AF64" s="390"/>
      <c r="AG64" s="390"/>
      <c r="AH64" s="390"/>
      <c r="AI64" s="411"/>
      <c r="AJ64" s="351"/>
      <c r="AK64" s="390"/>
      <c r="AL64" s="390"/>
      <c r="AM64" s="390"/>
      <c r="AN64" s="215"/>
      <c r="AO64" s="215"/>
      <c r="AP64" s="256"/>
      <c r="AQ64" s="256"/>
      <c r="AR64" s="256"/>
      <c r="AS64" s="256"/>
      <c r="AT64" s="256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</row>
    <row r="65" spans="1:59" ht="27" customHeight="1" x14ac:dyDescent="0.35">
      <c r="A65" s="500"/>
      <c r="B65" s="412"/>
      <c r="C65" s="412"/>
      <c r="D65" s="500"/>
      <c r="E65" s="411"/>
      <c r="F65" s="351"/>
      <c r="G65" s="390"/>
      <c r="H65" s="413"/>
      <c r="I65" s="413"/>
      <c r="J65" s="390"/>
      <c r="K65" s="500"/>
      <c r="L65" s="412"/>
      <c r="M65" s="412"/>
      <c r="N65" s="500"/>
      <c r="O65" s="411"/>
      <c r="P65" s="351"/>
      <c r="Q65" s="413"/>
      <c r="R65" s="413"/>
      <c r="S65" s="413"/>
      <c r="T65" s="390"/>
      <c r="U65" s="500"/>
      <c r="V65" s="412"/>
      <c r="W65" s="412"/>
      <c r="X65" s="500"/>
      <c r="Y65" s="411"/>
      <c r="Z65" s="351"/>
      <c r="AA65" s="413"/>
      <c r="AB65" s="390"/>
      <c r="AC65" s="215"/>
      <c r="AD65" s="390"/>
      <c r="AE65" s="500"/>
      <c r="AF65" s="412"/>
      <c r="AG65" s="412"/>
      <c r="AH65" s="413"/>
      <c r="AI65" s="351"/>
      <c r="AJ65" s="351"/>
      <c r="AK65" s="390"/>
      <c r="AL65" s="390"/>
      <c r="AM65" s="390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</row>
    <row r="66" spans="1:59" ht="27" customHeight="1" x14ac:dyDescent="0.35">
      <c r="A66" s="351"/>
      <c r="B66" s="351"/>
      <c r="C66" s="351"/>
      <c r="D66" s="351"/>
      <c r="E66" s="351"/>
      <c r="F66" s="351"/>
      <c r="G66" s="390"/>
      <c r="H66" s="351"/>
      <c r="I66" s="351"/>
      <c r="J66" s="390"/>
      <c r="K66" s="805"/>
      <c r="L66" s="805"/>
      <c r="M66" s="805"/>
      <c r="N66" s="805"/>
      <c r="O66" s="805"/>
      <c r="P66" s="805"/>
      <c r="Q66" s="351"/>
      <c r="R66" s="351"/>
      <c r="S66" s="351"/>
      <c r="T66" s="390"/>
      <c r="U66" s="351"/>
      <c r="V66" s="351"/>
      <c r="W66" s="351"/>
      <c r="X66" s="351"/>
      <c r="Y66" s="351"/>
      <c r="Z66" s="351"/>
      <c r="AA66" s="413"/>
      <c r="AB66" s="390"/>
      <c r="AC66" s="215"/>
      <c r="AD66" s="390"/>
      <c r="AE66" s="390"/>
      <c r="AF66" s="390"/>
      <c r="AG66" s="390"/>
      <c r="AH66" s="390"/>
      <c r="AI66" s="390"/>
      <c r="AJ66" s="390"/>
      <c r="AK66" s="390"/>
      <c r="AL66" s="390"/>
      <c r="AM66" s="390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</row>
    <row r="67" spans="1:59" ht="27" customHeight="1" x14ac:dyDescent="0.35">
      <c r="A67" s="362"/>
      <c r="B67" s="362"/>
      <c r="C67" s="362"/>
      <c r="D67" s="362"/>
      <c r="E67" s="362"/>
      <c r="F67" s="362"/>
      <c r="G67" s="390"/>
      <c r="H67" s="390"/>
      <c r="I67" s="390"/>
      <c r="J67" s="390"/>
      <c r="K67" s="362"/>
      <c r="L67" s="362"/>
      <c r="M67" s="362"/>
      <c r="N67" s="362"/>
      <c r="O67" s="362"/>
      <c r="P67" s="362"/>
      <c r="Q67" s="351"/>
      <c r="R67" s="390"/>
      <c r="S67" s="390"/>
      <c r="T67" s="390"/>
      <c r="U67" s="362"/>
      <c r="V67" s="362"/>
      <c r="W67" s="362"/>
      <c r="X67" s="362"/>
      <c r="Y67" s="362"/>
      <c r="Z67" s="362"/>
      <c r="AA67" s="413"/>
      <c r="AB67" s="362"/>
      <c r="AC67" s="215"/>
      <c r="AD67" s="390"/>
      <c r="AE67" s="362"/>
      <c r="AF67" s="362"/>
      <c r="AG67" s="362"/>
      <c r="AH67" s="362"/>
      <c r="AI67" s="362"/>
      <c r="AJ67" s="362"/>
      <c r="AK67" s="362"/>
      <c r="AL67" s="390"/>
      <c r="AM67" s="390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</row>
    <row r="68" spans="1:59" ht="27" customHeight="1" x14ac:dyDescent="0.35">
      <c r="A68" s="414"/>
      <c r="B68" s="414"/>
      <c r="C68" s="414"/>
      <c r="D68" s="414"/>
      <c r="E68" s="414"/>
      <c r="F68" s="414"/>
      <c r="G68" s="390"/>
      <c r="H68" s="390"/>
      <c r="I68" s="390"/>
      <c r="J68" s="415"/>
      <c r="K68" s="414"/>
      <c r="L68" s="414"/>
      <c r="M68" s="416"/>
      <c r="N68" s="414"/>
      <c r="O68" s="414"/>
      <c r="P68" s="414"/>
      <c r="Q68" s="351"/>
      <c r="R68" s="390"/>
      <c r="S68" s="390"/>
      <c r="T68" s="390"/>
      <c r="U68" s="414"/>
      <c r="V68" s="414"/>
      <c r="W68" s="414"/>
      <c r="X68" s="414"/>
      <c r="Y68" s="414"/>
      <c r="Z68" s="414"/>
      <c r="AA68" s="413"/>
      <c r="AB68" s="416"/>
      <c r="AC68" s="215"/>
      <c r="AD68" s="390"/>
      <c r="AE68" s="414"/>
      <c r="AF68" s="417"/>
      <c r="AG68" s="417"/>
      <c r="AH68" s="417"/>
      <c r="AI68" s="417"/>
      <c r="AJ68" s="417"/>
      <c r="AK68" s="416"/>
      <c r="AL68" s="390"/>
      <c r="AM68" s="390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  <c r="BF68" s="215"/>
      <c r="BG68" s="215"/>
    </row>
    <row r="69" spans="1:59" ht="27" customHeight="1" x14ac:dyDescent="0.35">
      <c r="A69" s="418"/>
      <c r="B69" s="419"/>
      <c r="C69" s="419"/>
      <c r="D69" s="419"/>
      <c r="E69" s="419"/>
      <c r="F69" s="419"/>
      <c r="G69" s="390"/>
      <c r="H69" s="390"/>
      <c r="I69" s="390"/>
      <c r="J69" s="415"/>
      <c r="K69" s="418"/>
      <c r="L69" s="419"/>
      <c r="M69" s="419"/>
      <c r="N69" s="419"/>
      <c r="O69" s="419"/>
      <c r="P69" s="419"/>
      <c r="Q69" s="351"/>
      <c r="R69" s="390"/>
      <c r="S69" s="390"/>
      <c r="T69" s="390"/>
      <c r="U69" s="418"/>
      <c r="V69" s="420"/>
      <c r="W69" s="420"/>
      <c r="X69" s="420"/>
      <c r="Y69" s="420"/>
      <c r="Z69" s="420"/>
      <c r="AA69" s="413"/>
      <c r="AB69" s="344"/>
      <c r="AC69" s="215"/>
      <c r="AD69" s="390"/>
      <c r="AE69" s="421"/>
      <c r="AF69" s="422"/>
      <c r="AG69" s="422"/>
      <c r="AH69" s="422"/>
      <c r="AI69" s="422"/>
      <c r="AJ69" s="422"/>
      <c r="AK69" s="344"/>
      <c r="AL69" s="390"/>
      <c r="AM69" s="390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</row>
    <row r="70" spans="1:59" ht="27" customHeight="1" x14ac:dyDescent="0.35">
      <c r="A70" s="350"/>
      <c r="B70" s="256"/>
      <c r="C70" s="256"/>
      <c r="D70" s="256"/>
      <c r="E70" s="256"/>
      <c r="F70" s="256"/>
      <c r="G70" s="390"/>
      <c r="H70" s="390"/>
      <c r="I70" s="390"/>
      <c r="J70" s="415"/>
      <c r="K70" s="350"/>
      <c r="L70" s="256"/>
      <c r="M70" s="256"/>
      <c r="N70" s="256"/>
      <c r="O70" s="256"/>
      <c r="P70" s="256"/>
      <c r="Q70" s="351"/>
      <c r="R70" s="390"/>
      <c r="S70" s="390"/>
      <c r="T70" s="390"/>
      <c r="U70" s="350"/>
      <c r="V70" s="256"/>
      <c r="W70" s="256"/>
      <c r="X70" s="256"/>
      <c r="Y70" s="256"/>
      <c r="Z70" s="256"/>
      <c r="AA70" s="413"/>
      <c r="AB70" s="424"/>
      <c r="AC70" s="215"/>
      <c r="AD70" s="390"/>
      <c r="AE70" s="350"/>
      <c r="AF70" s="256"/>
      <c r="AG70" s="256"/>
      <c r="AH70" s="256"/>
      <c r="AI70" s="256"/>
      <c r="AJ70" s="256"/>
      <c r="AK70" s="424"/>
      <c r="AL70" s="390"/>
      <c r="AM70" s="390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</row>
    <row r="71" spans="1:59" ht="27" customHeight="1" x14ac:dyDescent="0.35">
      <c r="A71" s="350"/>
      <c r="B71" s="256"/>
      <c r="C71" s="256"/>
      <c r="D71" s="256"/>
      <c r="E71" s="256"/>
      <c r="F71" s="256"/>
      <c r="G71" s="390"/>
      <c r="H71" s="390"/>
      <c r="I71" s="390"/>
      <c r="J71" s="415"/>
      <c r="K71" s="350"/>
      <c r="L71" s="256"/>
      <c r="M71" s="256"/>
      <c r="N71" s="256"/>
      <c r="O71" s="256"/>
      <c r="P71" s="256"/>
      <c r="Q71" s="351"/>
      <c r="R71" s="390"/>
      <c r="S71" s="390"/>
      <c r="T71" s="390"/>
      <c r="U71" s="350"/>
      <c r="V71" s="256"/>
      <c r="W71" s="256"/>
      <c r="X71" s="256"/>
      <c r="Y71" s="256"/>
      <c r="Z71" s="256"/>
      <c r="AA71" s="413"/>
      <c r="AB71" s="256"/>
      <c r="AC71" s="215"/>
      <c r="AD71" s="390"/>
      <c r="AE71" s="350"/>
      <c r="AF71" s="256"/>
      <c r="AG71" s="256"/>
      <c r="AH71" s="256"/>
      <c r="AI71" s="256"/>
      <c r="AJ71" s="256"/>
      <c r="AK71" s="424"/>
      <c r="AL71" s="390"/>
      <c r="AM71" s="390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</row>
    <row r="72" spans="1:59" ht="27" customHeight="1" x14ac:dyDescent="0.35">
      <c r="A72" s="350"/>
      <c r="B72" s="256"/>
      <c r="C72" s="256"/>
      <c r="D72" s="256"/>
      <c r="E72" s="256"/>
      <c r="F72" s="256"/>
      <c r="G72" s="390"/>
      <c r="H72" s="390"/>
      <c r="I72" s="390"/>
      <c r="J72" s="415"/>
      <c r="K72" s="350"/>
      <c r="L72" s="256"/>
      <c r="M72" s="256"/>
      <c r="N72" s="256"/>
      <c r="O72" s="256"/>
      <c r="P72" s="256"/>
      <c r="Q72" s="351"/>
      <c r="R72" s="390"/>
      <c r="S72" s="390"/>
      <c r="T72" s="390"/>
      <c r="U72" s="350"/>
      <c r="V72" s="256"/>
      <c r="W72" s="256"/>
      <c r="X72" s="256"/>
      <c r="Y72" s="256"/>
      <c r="Z72" s="256"/>
      <c r="AA72" s="413"/>
      <c r="AB72" s="256"/>
      <c r="AC72" s="215"/>
      <c r="AD72" s="390"/>
      <c r="AE72" s="350"/>
      <c r="AF72" s="256"/>
      <c r="AG72" s="256"/>
      <c r="AH72" s="256"/>
      <c r="AI72" s="256"/>
      <c r="AJ72" s="256"/>
      <c r="AK72" s="424"/>
      <c r="AL72" s="390"/>
      <c r="AM72" s="390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</row>
    <row r="73" spans="1:59" ht="27" customHeight="1" x14ac:dyDescent="0.35">
      <c r="A73" s="350"/>
      <c r="B73" s="256"/>
      <c r="C73" s="256"/>
      <c r="D73" s="256"/>
      <c r="E73" s="256"/>
      <c r="F73" s="256"/>
      <c r="G73" s="390"/>
      <c r="H73" s="390"/>
      <c r="I73" s="390"/>
      <c r="J73" s="415"/>
      <c r="K73" s="350"/>
      <c r="L73" s="256"/>
      <c r="M73" s="256"/>
      <c r="N73" s="256"/>
      <c r="O73" s="256"/>
      <c r="P73" s="256"/>
      <c r="Q73" s="351"/>
      <c r="R73" s="390"/>
      <c r="S73" s="390"/>
      <c r="T73" s="390"/>
      <c r="U73" s="350"/>
      <c r="V73" s="256"/>
      <c r="W73" s="256"/>
      <c r="X73" s="256"/>
      <c r="Y73" s="256"/>
      <c r="Z73" s="256"/>
      <c r="AA73" s="413"/>
      <c r="AB73" s="256"/>
      <c r="AC73" s="215"/>
      <c r="AD73" s="390"/>
      <c r="AE73" s="350"/>
      <c r="AF73" s="256"/>
      <c r="AG73" s="256"/>
      <c r="AH73" s="256"/>
      <c r="AI73" s="256"/>
      <c r="AJ73" s="256"/>
      <c r="AK73" s="424"/>
      <c r="AL73" s="390"/>
      <c r="AM73" s="390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</row>
    <row r="74" spans="1:59" ht="27" customHeight="1" x14ac:dyDescent="0.35">
      <c r="A74" s="350"/>
      <c r="B74" s="256"/>
      <c r="C74" s="256"/>
      <c r="D74" s="256"/>
      <c r="E74" s="256"/>
      <c r="F74" s="256"/>
      <c r="G74" s="390"/>
      <c r="H74" s="390"/>
      <c r="I74" s="390"/>
      <c r="J74" s="390"/>
      <c r="K74" s="350"/>
      <c r="L74" s="256"/>
      <c r="M74" s="256"/>
      <c r="N74" s="256"/>
      <c r="O74" s="256"/>
      <c r="P74" s="256"/>
      <c r="Q74" s="351"/>
      <c r="R74" s="390"/>
      <c r="S74" s="390"/>
      <c r="T74" s="390"/>
      <c r="U74" s="350"/>
      <c r="V74" s="256"/>
      <c r="W74" s="256"/>
      <c r="X74" s="256"/>
      <c r="Y74" s="256"/>
      <c r="Z74" s="256"/>
      <c r="AA74" s="413"/>
      <c r="AB74" s="256"/>
      <c r="AC74" s="215"/>
      <c r="AD74" s="390"/>
      <c r="AE74" s="350"/>
      <c r="AF74" s="256"/>
      <c r="AG74" s="256"/>
      <c r="AH74" s="256"/>
      <c r="AI74" s="256"/>
      <c r="AJ74" s="256"/>
      <c r="AK74" s="424"/>
      <c r="AL74" s="390"/>
      <c r="AM74" s="390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</row>
    <row r="75" spans="1:59" ht="27" customHeight="1" x14ac:dyDescent="0.35">
      <c r="A75" s="350"/>
      <c r="B75" s="256"/>
      <c r="C75" s="256"/>
      <c r="D75" s="256"/>
      <c r="E75" s="256"/>
      <c r="F75" s="256"/>
      <c r="G75" s="390"/>
      <c r="H75" s="390"/>
      <c r="I75" s="390"/>
      <c r="J75" s="390"/>
      <c r="K75" s="350"/>
      <c r="L75" s="256"/>
      <c r="M75" s="256"/>
      <c r="N75" s="256"/>
      <c r="O75" s="256"/>
      <c r="P75" s="256"/>
      <c r="Q75" s="351"/>
      <c r="R75" s="390"/>
      <c r="S75" s="390"/>
      <c r="T75" s="390"/>
      <c r="U75" s="350"/>
      <c r="V75" s="256"/>
      <c r="W75" s="256"/>
      <c r="X75" s="256"/>
      <c r="Y75" s="256"/>
      <c r="Z75" s="256"/>
      <c r="AA75" s="413"/>
      <c r="AB75" s="256"/>
      <c r="AC75" s="215"/>
      <c r="AD75" s="390"/>
      <c r="AE75" s="350"/>
      <c r="AF75" s="256"/>
      <c r="AG75" s="256"/>
      <c r="AH75" s="256"/>
      <c r="AI75" s="256"/>
      <c r="AJ75" s="256"/>
      <c r="AK75" s="424"/>
      <c r="AL75" s="390"/>
      <c r="AM75" s="390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</row>
    <row r="76" spans="1:59" ht="27" customHeight="1" x14ac:dyDescent="0.35">
      <c r="A76" s="350"/>
      <c r="B76" s="256"/>
      <c r="C76" s="256"/>
      <c r="D76" s="256"/>
      <c r="E76" s="256"/>
      <c r="F76" s="256"/>
      <c r="G76" s="390"/>
      <c r="H76" s="390"/>
      <c r="I76" s="390"/>
      <c r="J76" s="390"/>
      <c r="K76" s="350"/>
      <c r="L76" s="256"/>
      <c r="M76" s="256"/>
      <c r="N76" s="256"/>
      <c r="O76" s="256"/>
      <c r="P76" s="256"/>
      <c r="Q76" s="351"/>
      <c r="R76" s="390"/>
      <c r="S76" s="390"/>
      <c r="T76" s="390"/>
      <c r="U76" s="350"/>
      <c r="V76" s="256"/>
      <c r="W76" s="256"/>
      <c r="X76" s="256"/>
      <c r="Y76" s="256"/>
      <c r="Z76" s="256"/>
      <c r="AA76" s="413"/>
      <c r="AB76" s="256"/>
      <c r="AC76" s="215"/>
      <c r="AD76" s="390"/>
      <c r="AE76" s="350"/>
      <c r="AF76" s="256"/>
      <c r="AG76" s="256"/>
      <c r="AH76" s="256"/>
      <c r="AI76" s="256"/>
      <c r="AJ76" s="256"/>
      <c r="AK76" s="424"/>
      <c r="AL76" s="390"/>
      <c r="AM76" s="390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  <c r="AZ76" s="215"/>
      <c r="BA76" s="215"/>
      <c r="BB76" s="215"/>
      <c r="BC76" s="215"/>
      <c r="BD76" s="215"/>
      <c r="BE76" s="215"/>
      <c r="BF76" s="215"/>
      <c r="BG76" s="215"/>
    </row>
    <row r="77" spans="1:59" ht="27" customHeight="1" x14ac:dyDescent="0.35">
      <c r="A77" s="350"/>
      <c r="B77" s="256"/>
      <c r="C77" s="256"/>
      <c r="D77" s="256"/>
      <c r="E77" s="256"/>
      <c r="F77" s="256"/>
      <c r="G77" s="390"/>
      <c r="H77" s="390"/>
      <c r="I77" s="390"/>
      <c r="J77" s="390"/>
      <c r="K77" s="350"/>
      <c r="L77" s="256"/>
      <c r="M77" s="256"/>
      <c r="N77" s="256"/>
      <c r="O77" s="256"/>
      <c r="P77" s="256"/>
      <c r="Q77" s="351"/>
      <c r="R77" s="390"/>
      <c r="S77" s="390"/>
      <c r="T77" s="390"/>
      <c r="U77" s="350"/>
      <c r="V77" s="256"/>
      <c r="W77" s="256"/>
      <c r="X77" s="256"/>
      <c r="Y77" s="256"/>
      <c r="Z77" s="256"/>
      <c r="AA77" s="413"/>
      <c r="AB77" s="256"/>
      <c r="AC77" s="215"/>
      <c r="AD77" s="390"/>
      <c r="AE77" s="350"/>
      <c r="AF77" s="256"/>
      <c r="AG77" s="256"/>
      <c r="AH77" s="256"/>
      <c r="AI77" s="256"/>
      <c r="AJ77" s="256"/>
      <c r="AK77" s="424"/>
      <c r="AL77" s="390"/>
      <c r="AM77" s="390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  <c r="AZ77" s="215"/>
      <c r="BA77" s="215"/>
      <c r="BB77" s="215"/>
      <c r="BC77" s="215"/>
      <c r="BD77" s="215"/>
      <c r="BE77" s="215"/>
      <c r="BF77" s="215"/>
      <c r="BG77" s="215"/>
    </row>
    <row r="78" spans="1:59" ht="27" customHeight="1" x14ac:dyDescent="0.35">
      <c r="A78" s="350"/>
      <c r="B78" s="256"/>
      <c r="C78" s="256"/>
      <c r="D78" s="256"/>
      <c r="E78" s="256"/>
      <c r="F78" s="256"/>
      <c r="G78" s="390"/>
      <c r="H78" s="390"/>
      <c r="I78" s="390"/>
      <c r="J78" s="390"/>
      <c r="K78" s="350"/>
      <c r="L78" s="256"/>
      <c r="M78" s="256"/>
      <c r="N78" s="256"/>
      <c r="O78" s="256"/>
      <c r="P78" s="256"/>
      <c r="Q78" s="351"/>
      <c r="R78" s="390"/>
      <c r="S78" s="390"/>
      <c r="T78" s="390"/>
      <c r="U78" s="350"/>
      <c r="V78" s="256"/>
      <c r="W78" s="256"/>
      <c r="X78" s="256"/>
      <c r="Y78" s="256"/>
      <c r="Z78" s="256"/>
      <c r="AA78" s="413"/>
      <c r="AB78" s="256"/>
      <c r="AC78" s="215"/>
      <c r="AD78" s="390"/>
      <c r="AE78" s="350"/>
      <c r="AF78" s="256"/>
      <c r="AG78" s="256"/>
      <c r="AH78" s="256"/>
      <c r="AI78" s="256"/>
      <c r="AJ78" s="256"/>
      <c r="AK78" s="424"/>
      <c r="AL78" s="390"/>
      <c r="AM78" s="390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  <c r="BF78" s="215"/>
      <c r="BG78" s="215"/>
    </row>
    <row r="79" spans="1:59" ht="27" customHeight="1" x14ac:dyDescent="0.35">
      <c r="A79" s="350"/>
      <c r="B79" s="256"/>
      <c r="C79" s="256"/>
      <c r="D79" s="256"/>
      <c r="E79" s="256"/>
      <c r="F79" s="256"/>
      <c r="G79" s="390"/>
      <c r="H79" s="390"/>
      <c r="I79" s="390"/>
      <c r="J79" s="390"/>
      <c r="K79" s="350"/>
      <c r="L79" s="256"/>
      <c r="M79" s="256"/>
      <c r="N79" s="256"/>
      <c r="O79" s="256"/>
      <c r="P79" s="256"/>
      <c r="Q79" s="351"/>
      <c r="R79" s="390"/>
      <c r="S79" s="390"/>
      <c r="T79" s="390"/>
      <c r="U79" s="350"/>
      <c r="V79" s="256"/>
      <c r="W79" s="256"/>
      <c r="X79" s="256"/>
      <c r="Y79" s="256"/>
      <c r="Z79" s="256"/>
      <c r="AA79" s="413"/>
      <c r="AB79" s="256"/>
      <c r="AC79" s="215"/>
      <c r="AD79" s="390"/>
      <c r="AE79" s="350"/>
      <c r="AF79" s="256"/>
      <c r="AG79" s="256"/>
      <c r="AH79" s="256"/>
      <c r="AI79" s="256"/>
      <c r="AJ79" s="256"/>
      <c r="AK79" s="424"/>
      <c r="AL79" s="390"/>
      <c r="AM79" s="390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  <c r="BF79" s="215"/>
      <c r="BG79" s="215"/>
    </row>
    <row r="80" spans="1:59" ht="27" customHeight="1" x14ac:dyDescent="0.35">
      <c r="A80" s="350"/>
      <c r="B80" s="256"/>
      <c r="C80" s="256"/>
      <c r="D80" s="256"/>
      <c r="E80" s="256"/>
      <c r="F80" s="256"/>
      <c r="G80" s="390"/>
      <c r="H80" s="390"/>
      <c r="I80" s="390"/>
      <c r="J80" s="390"/>
      <c r="K80" s="350"/>
      <c r="L80" s="256"/>
      <c r="M80" s="256"/>
      <c r="N80" s="256"/>
      <c r="O80" s="256"/>
      <c r="P80" s="256"/>
      <c r="Q80" s="351"/>
      <c r="R80" s="390"/>
      <c r="S80" s="390"/>
      <c r="T80" s="390"/>
      <c r="U80" s="350"/>
      <c r="V80" s="256"/>
      <c r="W80" s="256"/>
      <c r="X80" s="256"/>
      <c r="Y80" s="256"/>
      <c r="Z80" s="256"/>
      <c r="AA80" s="413"/>
      <c r="AB80" s="256"/>
      <c r="AC80" s="215"/>
      <c r="AD80" s="390"/>
      <c r="AE80" s="350"/>
      <c r="AF80" s="256"/>
      <c r="AG80" s="256"/>
      <c r="AH80" s="256"/>
      <c r="AI80" s="256"/>
      <c r="AJ80" s="256"/>
      <c r="AK80" s="424"/>
      <c r="AL80" s="390"/>
      <c r="AM80" s="390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</row>
    <row r="81" spans="1:59" ht="27" customHeight="1" x14ac:dyDescent="0.35">
      <c r="A81" s="350"/>
      <c r="B81" s="256"/>
      <c r="C81" s="256"/>
      <c r="D81" s="256"/>
      <c r="E81" s="256"/>
      <c r="F81" s="256"/>
      <c r="G81" s="390"/>
      <c r="H81" s="390"/>
      <c r="I81" s="390"/>
      <c r="J81" s="390"/>
      <c r="K81" s="350"/>
      <c r="L81" s="256"/>
      <c r="M81" s="256"/>
      <c r="N81" s="256"/>
      <c r="O81" s="256"/>
      <c r="P81" s="256"/>
      <c r="Q81" s="351"/>
      <c r="R81" s="390"/>
      <c r="S81" s="390"/>
      <c r="T81" s="390"/>
      <c r="U81" s="350"/>
      <c r="V81" s="256"/>
      <c r="W81" s="256"/>
      <c r="X81" s="256"/>
      <c r="Y81" s="256"/>
      <c r="Z81" s="256"/>
      <c r="AA81" s="413"/>
      <c r="AB81" s="256"/>
      <c r="AC81" s="215"/>
      <c r="AD81" s="390"/>
      <c r="AE81" s="350"/>
      <c r="AF81" s="256"/>
      <c r="AG81" s="256"/>
      <c r="AH81" s="256"/>
      <c r="AI81" s="256"/>
      <c r="AJ81" s="256"/>
      <c r="AK81" s="424"/>
      <c r="AL81" s="390"/>
      <c r="AM81" s="390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</row>
    <row r="82" spans="1:59" ht="27" customHeight="1" x14ac:dyDescent="0.35">
      <c r="A82" s="500"/>
      <c r="B82" s="256"/>
      <c r="C82" s="256"/>
      <c r="D82" s="256"/>
      <c r="E82" s="256"/>
      <c r="F82" s="256"/>
      <c r="G82" s="390"/>
      <c r="H82" s="390"/>
      <c r="I82" s="390"/>
      <c r="J82" s="390"/>
      <c r="K82" s="500"/>
      <c r="L82" s="256"/>
      <c r="M82" s="256"/>
      <c r="N82" s="256"/>
      <c r="O82" s="256"/>
      <c r="P82" s="256"/>
      <c r="Q82" s="390"/>
      <c r="R82" s="390"/>
      <c r="S82" s="390"/>
      <c r="T82" s="390"/>
      <c r="U82" s="500"/>
      <c r="V82" s="256"/>
      <c r="W82" s="256"/>
      <c r="X82" s="256"/>
      <c r="Y82" s="256"/>
      <c r="Z82" s="256"/>
      <c r="AA82" s="390"/>
      <c r="AB82" s="424"/>
      <c r="AC82" s="215"/>
      <c r="AD82" s="390"/>
      <c r="AE82" s="350"/>
      <c r="AF82" s="256"/>
      <c r="AG82" s="256"/>
      <c r="AH82" s="256"/>
      <c r="AI82" s="256"/>
      <c r="AJ82" s="256"/>
      <c r="AK82" s="424"/>
      <c r="AL82" s="390"/>
      <c r="AM82" s="390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</row>
    <row r="83" spans="1:59" s="108" customFormat="1" ht="42" customHeight="1" x14ac:dyDescent="0.35">
      <c r="A83" s="445"/>
      <c r="B83" s="445"/>
      <c r="C83" s="445"/>
      <c r="D83" s="445"/>
      <c r="E83" s="445"/>
      <c r="F83" s="445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356"/>
      <c r="R83" s="445"/>
      <c r="S83" s="445"/>
      <c r="T83" s="445"/>
      <c r="U83" s="445"/>
      <c r="V83" s="445"/>
      <c r="W83" s="445"/>
      <c r="X83" s="445"/>
      <c r="Y83" s="445"/>
      <c r="Z83" s="445"/>
      <c r="AA83" s="446"/>
      <c r="AB83" s="445"/>
      <c r="AC83" s="223"/>
      <c r="AD83" s="445"/>
      <c r="AE83" s="445"/>
      <c r="AF83" s="445"/>
      <c r="AG83" s="445"/>
      <c r="AH83" s="445"/>
      <c r="AI83" s="445"/>
      <c r="AJ83" s="445"/>
      <c r="AK83" s="445"/>
      <c r="AL83" s="445"/>
      <c r="AM83" s="445"/>
      <c r="AN83" s="223"/>
      <c r="AO83" s="223"/>
      <c r="AP83" s="223"/>
      <c r="AQ83" s="223"/>
      <c r="AR83" s="223"/>
      <c r="AS83" s="223"/>
      <c r="AT83" s="223"/>
      <c r="AU83" s="223"/>
      <c r="AV83" s="223"/>
      <c r="AW83" s="223"/>
      <c r="AX83" s="223"/>
      <c r="AY83" s="223"/>
      <c r="AZ83" s="223"/>
      <c r="BA83" s="223"/>
      <c r="BB83" s="223"/>
      <c r="BC83" s="223"/>
      <c r="BD83" s="223"/>
      <c r="BE83" s="223"/>
      <c r="BF83" s="223"/>
      <c r="BG83" s="223"/>
    </row>
    <row r="84" spans="1:59" ht="27" customHeight="1" x14ac:dyDescent="0.35">
      <c r="A84" s="350"/>
      <c r="B84" s="256"/>
      <c r="C84" s="256"/>
      <c r="D84" s="256"/>
      <c r="E84" s="256"/>
      <c r="F84" s="256"/>
      <c r="G84" s="390"/>
      <c r="H84" s="390"/>
      <c r="I84" s="390"/>
      <c r="J84" s="390"/>
      <c r="K84" s="350"/>
      <c r="L84" s="256"/>
      <c r="M84" s="256"/>
      <c r="N84" s="256"/>
      <c r="O84" s="256"/>
      <c r="P84" s="256"/>
      <c r="Q84" s="351"/>
      <c r="R84" s="390"/>
      <c r="S84" s="390"/>
      <c r="T84" s="390"/>
      <c r="U84" s="350"/>
      <c r="V84" s="256"/>
      <c r="W84" s="256"/>
      <c r="X84" s="256"/>
      <c r="Y84" s="256"/>
      <c r="Z84" s="256"/>
      <c r="AA84" s="413"/>
      <c r="AB84" s="390"/>
      <c r="AC84" s="215"/>
      <c r="AD84" s="390"/>
      <c r="AE84" s="350"/>
      <c r="AF84" s="256"/>
      <c r="AG84" s="256"/>
      <c r="AH84" s="256"/>
      <c r="AI84" s="451"/>
      <c r="AJ84" s="451"/>
      <c r="AK84" s="390"/>
      <c r="AL84" s="390"/>
      <c r="AM84" s="390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</row>
    <row r="85" spans="1:59" ht="27" customHeight="1" x14ac:dyDescent="0.35">
      <c r="A85" s="454"/>
      <c r="B85" s="455"/>
      <c r="C85" s="455"/>
      <c r="D85" s="455"/>
      <c r="E85" s="455"/>
      <c r="F85" s="455"/>
      <c r="G85" s="390"/>
      <c r="H85" s="390"/>
      <c r="I85" s="390"/>
      <c r="J85" s="390"/>
      <c r="K85" s="454"/>
      <c r="L85" s="455"/>
      <c r="M85" s="455"/>
      <c r="N85" s="455"/>
      <c r="O85" s="455"/>
      <c r="P85" s="455"/>
      <c r="Q85" s="351"/>
      <c r="R85" s="390"/>
      <c r="S85" s="390"/>
      <c r="T85" s="390"/>
      <c r="U85" s="454"/>
      <c r="V85" s="455"/>
      <c r="W85" s="455"/>
      <c r="X85" s="455"/>
      <c r="Y85" s="455"/>
      <c r="Z85" s="455"/>
      <c r="AA85" s="413"/>
      <c r="AB85" s="390"/>
      <c r="AC85" s="215"/>
      <c r="AD85" s="390"/>
      <c r="AE85" s="390"/>
      <c r="AF85" s="390"/>
      <c r="AG85" s="390"/>
      <c r="AH85" s="390"/>
      <c r="AI85" s="390"/>
      <c r="AJ85" s="390"/>
      <c r="AK85" s="390"/>
      <c r="AL85" s="390"/>
      <c r="AM85" s="390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  <c r="BF85" s="215"/>
      <c r="BG85" s="215"/>
    </row>
    <row r="86" spans="1:59" ht="27" customHeight="1" x14ac:dyDescent="0.35">
      <c r="A86" s="390"/>
      <c r="B86" s="390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51"/>
      <c r="R86" s="390"/>
      <c r="S86" s="390"/>
      <c r="T86" s="390"/>
      <c r="U86" s="390"/>
      <c r="V86" s="390"/>
      <c r="W86" s="390"/>
      <c r="X86" s="390"/>
      <c r="Y86" s="390"/>
      <c r="Z86" s="390"/>
      <c r="AA86" s="413"/>
      <c r="AB86" s="390"/>
      <c r="AC86" s="215"/>
      <c r="AD86" s="390"/>
      <c r="AE86" s="390"/>
      <c r="AF86" s="390"/>
      <c r="AG86" s="390"/>
      <c r="AH86" s="390"/>
      <c r="AI86" s="390"/>
      <c r="AJ86" s="390"/>
      <c r="AK86" s="390"/>
      <c r="AL86" s="390"/>
      <c r="AM86" s="390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5"/>
      <c r="BD86" s="215"/>
      <c r="BE86" s="215"/>
      <c r="BF86" s="215"/>
      <c r="BG86" s="215"/>
    </row>
    <row r="87" spans="1:59" ht="27" customHeight="1" x14ac:dyDescent="0.35">
      <c r="A87" s="390"/>
      <c r="B87" s="390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51"/>
      <c r="R87" s="390"/>
      <c r="S87" s="390"/>
      <c r="T87" s="390"/>
      <c r="U87" s="390"/>
      <c r="V87" s="390"/>
      <c r="W87" s="390"/>
      <c r="X87" s="390"/>
      <c r="Y87" s="390"/>
      <c r="Z87" s="390"/>
      <c r="AA87" s="413"/>
      <c r="AB87" s="390"/>
      <c r="AC87" s="215"/>
      <c r="AD87" s="390"/>
      <c r="AE87" s="390"/>
      <c r="AF87" s="390"/>
      <c r="AG87" s="390"/>
      <c r="AH87" s="390"/>
      <c r="AI87" s="390"/>
      <c r="AJ87" s="390"/>
      <c r="AK87" s="390"/>
      <c r="AL87" s="390"/>
      <c r="AM87" s="390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  <c r="BF87" s="215"/>
      <c r="BG87" s="215"/>
    </row>
    <row r="88" spans="1:59" ht="27" customHeight="1" x14ac:dyDescent="0.35">
      <c r="A88" s="804"/>
      <c r="B88" s="804"/>
      <c r="C88" s="804"/>
      <c r="D88" s="804"/>
      <c r="E88" s="804"/>
      <c r="F88" s="804"/>
      <c r="G88" s="390"/>
      <c r="H88" s="362"/>
      <c r="I88" s="362"/>
      <c r="J88" s="500"/>
      <c r="K88" s="804"/>
      <c r="L88" s="804"/>
      <c r="M88" s="804"/>
      <c r="N88" s="804"/>
      <c r="O88" s="804"/>
      <c r="P88" s="804"/>
      <c r="Q88" s="351"/>
      <c r="R88" s="390"/>
      <c r="S88" s="390"/>
      <c r="T88" s="390"/>
      <c r="U88" s="390"/>
      <c r="V88" s="390"/>
      <c r="W88" s="390"/>
      <c r="X88" s="390"/>
      <c r="Y88" s="390"/>
      <c r="Z88" s="390"/>
      <c r="AA88" s="413"/>
      <c r="AB88" s="390"/>
      <c r="AC88" s="215"/>
      <c r="AD88" s="390"/>
      <c r="AE88" s="390"/>
      <c r="AF88" s="390"/>
      <c r="AG88" s="390"/>
      <c r="AH88" s="390"/>
      <c r="AI88" s="390"/>
      <c r="AJ88" s="390"/>
      <c r="AK88" s="390"/>
      <c r="AL88" s="390"/>
      <c r="AM88" s="390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</row>
    <row r="89" spans="1:59" ht="27" customHeight="1" x14ac:dyDescent="0.35">
      <c r="A89" s="500"/>
      <c r="B89" s="412"/>
      <c r="C89" s="412"/>
      <c r="D89" s="500"/>
      <c r="E89" s="411"/>
      <c r="F89" s="351"/>
      <c r="G89" s="390"/>
      <c r="H89" s="390"/>
      <c r="I89" s="390"/>
      <c r="J89" s="390"/>
      <c r="K89" s="500"/>
      <c r="L89" s="412"/>
      <c r="M89" s="412"/>
      <c r="N89" s="500"/>
      <c r="O89" s="411"/>
      <c r="P89" s="351"/>
      <c r="Q89" s="390"/>
      <c r="R89" s="390"/>
      <c r="S89" s="390"/>
      <c r="T89" s="390"/>
      <c r="U89" s="390"/>
      <c r="V89" s="390"/>
      <c r="W89" s="390"/>
      <c r="X89" s="390"/>
      <c r="Y89" s="390"/>
      <c r="Z89" s="390"/>
      <c r="AA89" s="390"/>
      <c r="AB89" s="390"/>
      <c r="AC89" s="215"/>
      <c r="AD89" s="390"/>
      <c r="AE89" s="390"/>
      <c r="AF89" s="390"/>
      <c r="AG89" s="390"/>
      <c r="AH89" s="390"/>
      <c r="AI89" s="390"/>
      <c r="AJ89" s="390"/>
      <c r="AK89" s="390"/>
      <c r="AL89" s="390"/>
      <c r="AM89" s="390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</row>
    <row r="90" spans="1:59" ht="27" customHeight="1" x14ac:dyDescent="0.35">
      <c r="A90" s="351"/>
      <c r="B90" s="351"/>
      <c r="C90" s="351"/>
      <c r="D90" s="351"/>
      <c r="E90" s="351"/>
      <c r="F90" s="351"/>
      <c r="G90" s="390"/>
      <c r="H90" s="390"/>
      <c r="I90" s="390"/>
      <c r="J90" s="390"/>
      <c r="K90" s="805"/>
      <c r="L90" s="805"/>
      <c r="M90" s="805"/>
      <c r="N90" s="805"/>
      <c r="O90" s="805"/>
      <c r="P90" s="805"/>
      <c r="Q90" s="390"/>
      <c r="R90" s="390"/>
      <c r="S90" s="390"/>
      <c r="T90" s="390"/>
      <c r="U90" s="390"/>
      <c r="V90" s="390"/>
      <c r="W90" s="390"/>
      <c r="X90" s="390"/>
      <c r="Y90" s="390"/>
      <c r="Z90" s="390"/>
      <c r="AA90" s="390"/>
      <c r="AB90" s="390"/>
      <c r="AC90" s="215"/>
      <c r="AD90" s="390"/>
      <c r="AE90" s="390"/>
      <c r="AF90" s="390"/>
      <c r="AG90" s="390"/>
      <c r="AH90" s="390"/>
      <c r="AI90" s="390"/>
      <c r="AJ90" s="390"/>
      <c r="AK90" s="390"/>
      <c r="AL90" s="390"/>
      <c r="AM90" s="390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  <c r="BF90" s="215"/>
      <c r="BG90" s="215"/>
    </row>
    <row r="91" spans="1:59" ht="27" customHeight="1" x14ac:dyDescent="0.35">
      <c r="A91" s="362"/>
      <c r="B91" s="362"/>
      <c r="C91" s="362"/>
      <c r="D91" s="362"/>
      <c r="E91" s="362"/>
      <c r="F91" s="362"/>
      <c r="G91" s="390"/>
      <c r="H91" s="390"/>
      <c r="I91" s="390"/>
      <c r="J91" s="390"/>
      <c r="K91" s="362"/>
      <c r="L91" s="362"/>
      <c r="M91" s="362"/>
      <c r="N91" s="362"/>
      <c r="O91" s="362"/>
      <c r="P91" s="362"/>
      <c r="Q91" s="390"/>
      <c r="R91" s="390"/>
      <c r="S91" s="390"/>
      <c r="T91" s="390"/>
      <c r="U91" s="390"/>
      <c r="V91" s="390"/>
      <c r="W91" s="390"/>
      <c r="X91" s="390"/>
      <c r="Y91" s="390"/>
      <c r="Z91" s="390"/>
      <c r="AA91" s="390"/>
      <c r="AB91" s="390"/>
      <c r="AC91" s="215"/>
      <c r="AD91" s="390"/>
      <c r="AE91" s="390"/>
      <c r="AF91" s="390"/>
      <c r="AG91" s="390"/>
      <c r="AH91" s="390"/>
      <c r="AI91" s="390"/>
      <c r="AJ91" s="390"/>
      <c r="AK91" s="390"/>
      <c r="AL91" s="390"/>
      <c r="AM91" s="390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</row>
    <row r="92" spans="1:59" ht="27" customHeight="1" x14ac:dyDescent="0.35">
      <c r="A92" s="414"/>
      <c r="B92" s="414"/>
      <c r="C92" s="414"/>
      <c r="D92" s="414"/>
      <c r="E92" s="414"/>
      <c r="F92" s="414"/>
      <c r="G92" s="390"/>
      <c r="H92" s="390"/>
      <c r="I92" s="390"/>
      <c r="J92" s="390"/>
      <c r="K92" s="414"/>
      <c r="L92" s="416"/>
      <c r="M92" s="416"/>
      <c r="N92" s="416"/>
      <c r="O92" s="416"/>
      <c r="P92" s="416"/>
      <c r="Q92" s="390"/>
      <c r="R92" s="390"/>
      <c r="S92" s="390"/>
      <c r="T92" s="390"/>
      <c r="U92" s="390"/>
      <c r="V92" s="390"/>
      <c r="W92" s="390"/>
      <c r="X92" s="390"/>
      <c r="Y92" s="390"/>
      <c r="Z92" s="390"/>
      <c r="AA92" s="390"/>
      <c r="AB92" s="390"/>
      <c r="AC92" s="215"/>
      <c r="AD92" s="390"/>
      <c r="AE92" s="390"/>
      <c r="AF92" s="390"/>
      <c r="AG92" s="390"/>
      <c r="AH92" s="390"/>
      <c r="AI92" s="390"/>
      <c r="AJ92" s="390"/>
      <c r="AK92" s="390"/>
      <c r="AL92" s="390"/>
      <c r="AM92" s="390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  <c r="BF92" s="215"/>
      <c r="BG92" s="215"/>
    </row>
    <row r="93" spans="1:59" ht="27" customHeight="1" x14ac:dyDescent="0.35">
      <c r="A93" s="418"/>
      <c r="B93" s="419"/>
      <c r="C93" s="419"/>
      <c r="D93" s="419"/>
      <c r="E93" s="419"/>
      <c r="F93" s="419"/>
      <c r="G93" s="390"/>
      <c r="H93" s="390"/>
      <c r="I93" s="390"/>
      <c r="J93" s="390"/>
      <c r="K93" s="418"/>
      <c r="L93" s="419"/>
      <c r="M93" s="419"/>
      <c r="N93" s="419"/>
      <c r="O93" s="419"/>
      <c r="P93" s="419"/>
      <c r="Q93" s="390"/>
      <c r="R93" s="390"/>
      <c r="S93" s="390"/>
      <c r="T93" s="390"/>
      <c r="U93" s="390"/>
      <c r="V93" s="390"/>
      <c r="W93" s="390"/>
      <c r="X93" s="390"/>
      <c r="Y93" s="390"/>
      <c r="Z93" s="390"/>
      <c r="AA93" s="390"/>
      <c r="AB93" s="390"/>
      <c r="AC93" s="215"/>
      <c r="AD93" s="390"/>
      <c r="AE93" s="390"/>
      <c r="AF93" s="390"/>
      <c r="AG93" s="390"/>
      <c r="AH93" s="390"/>
      <c r="AI93" s="390"/>
      <c r="AJ93" s="390"/>
      <c r="AK93" s="390"/>
      <c r="AL93" s="390"/>
      <c r="AM93" s="390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</row>
    <row r="94" spans="1:59" ht="27" customHeight="1" x14ac:dyDescent="0.35">
      <c r="A94" s="350"/>
      <c r="B94" s="256"/>
      <c r="C94" s="256"/>
      <c r="D94" s="256"/>
      <c r="E94" s="256"/>
      <c r="F94" s="256"/>
      <c r="G94" s="390"/>
      <c r="H94" s="390"/>
      <c r="I94" s="390"/>
      <c r="J94" s="390"/>
      <c r="K94" s="350"/>
      <c r="L94" s="256"/>
      <c r="M94" s="256"/>
      <c r="N94" s="256"/>
      <c r="O94" s="256"/>
      <c r="P94" s="256"/>
      <c r="Q94" s="390"/>
      <c r="R94" s="390"/>
      <c r="S94" s="390"/>
      <c r="T94" s="390"/>
      <c r="U94" s="390"/>
      <c r="V94" s="390"/>
      <c r="W94" s="390"/>
      <c r="X94" s="390"/>
      <c r="Y94" s="390"/>
      <c r="Z94" s="390"/>
      <c r="AA94" s="390"/>
      <c r="AB94" s="390"/>
      <c r="AC94" s="215"/>
      <c r="AD94" s="390"/>
      <c r="AE94" s="390"/>
      <c r="AF94" s="390"/>
      <c r="AG94" s="390"/>
      <c r="AH94" s="390"/>
      <c r="AI94" s="390"/>
      <c r="AJ94" s="390"/>
      <c r="AK94" s="390"/>
      <c r="AL94" s="390"/>
      <c r="AM94" s="390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</row>
    <row r="95" spans="1:59" ht="27" customHeight="1" x14ac:dyDescent="0.35">
      <c r="A95" s="350"/>
      <c r="B95" s="256"/>
      <c r="C95" s="256"/>
      <c r="D95" s="256"/>
      <c r="E95" s="256"/>
      <c r="F95" s="256"/>
      <c r="G95" s="390"/>
      <c r="H95" s="390"/>
      <c r="I95" s="390"/>
      <c r="J95" s="390"/>
      <c r="K95" s="350"/>
      <c r="L95" s="256"/>
      <c r="M95" s="256"/>
      <c r="N95" s="256"/>
      <c r="O95" s="256"/>
      <c r="P95" s="256"/>
      <c r="Q95" s="390"/>
      <c r="R95" s="390"/>
      <c r="S95" s="390"/>
      <c r="T95" s="390"/>
      <c r="U95" s="390"/>
      <c r="V95" s="390"/>
      <c r="W95" s="390"/>
      <c r="X95" s="390"/>
      <c r="Y95" s="390"/>
      <c r="Z95" s="390"/>
      <c r="AA95" s="390"/>
      <c r="AB95" s="390"/>
      <c r="AC95" s="215"/>
      <c r="AD95" s="390"/>
      <c r="AE95" s="390"/>
      <c r="AF95" s="390"/>
      <c r="AG95" s="390"/>
      <c r="AH95" s="390"/>
      <c r="AI95" s="390"/>
      <c r="AJ95" s="390"/>
      <c r="AK95" s="390"/>
      <c r="AL95" s="390"/>
      <c r="AM95" s="390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</row>
    <row r="96" spans="1:59" ht="27" customHeight="1" x14ac:dyDescent="0.35">
      <c r="A96" s="350"/>
      <c r="B96" s="256"/>
      <c r="C96" s="256"/>
      <c r="D96" s="256"/>
      <c r="E96" s="256"/>
      <c r="F96" s="256"/>
      <c r="G96" s="390"/>
      <c r="H96" s="390"/>
      <c r="I96" s="390"/>
      <c r="J96" s="390"/>
      <c r="K96" s="350"/>
      <c r="L96" s="256"/>
      <c r="M96" s="256"/>
      <c r="N96" s="256"/>
      <c r="O96" s="256"/>
      <c r="P96" s="256"/>
      <c r="Q96" s="390"/>
      <c r="R96" s="390"/>
      <c r="S96" s="390"/>
      <c r="T96" s="390"/>
      <c r="U96" s="390"/>
      <c r="V96" s="390"/>
      <c r="W96" s="390"/>
      <c r="X96" s="390"/>
      <c r="Y96" s="390"/>
      <c r="Z96" s="390"/>
      <c r="AA96" s="390"/>
      <c r="AB96" s="390"/>
      <c r="AC96" s="215"/>
      <c r="AD96" s="390"/>
      <c r="AE96" s="390"/>
      <c r="AF96" s="390"/>
      <c r="AG96" s="390"/>
      <c r="AH96" s="390"/>
      <c r="AI96" s="390"/>
      <c r="AJ96" s="390"/>
      <c r="AK96" s="390"/>
      <c r="AL96" s="390"/>
      <c r="AM96" s="390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</row>
    <row r="97" spans="1:59" ht="27" customHeight="1" x14ac:dyDescent="0.35">
      <c r="A97" s="350"/>
      <c r="B97" s="256"/>
      <c r="C97" s="256"/>
      <c r="D97" s="256"/>
      <c r="E97" s="256"/>
      <c r="F97" s="256"/>
      <c r="G97" s="390"/>
      <c r="H97" s="390"/>
      <c r="I97" s="390"/>
      <c r="J97" s="390"/>
      <c r="K97" s="350"/>
      <c r="L97" s="256"/>
      <c r="M97" s="256"/>
      <c r="N97" s="256"/>
      <c r="O97" s="256"/>
      <c r="P97" s="256"/>
      <c r="Q97" s="390"/>
      <c r="R97" s="390"/>
      <c r="S97" s="390"/>
      <c r="T97" s="390"/>
      <c r="U97" s="390"/>
      <c r="V97" s="390"/>
      <c r="W97" s="390"/>
      <c r="X97" s="390"/>
      <c r="Y97" s="390"/>
      <c r="Z97" s="390"/>
      <c r="AA97" s="390"/>
      <c r="AB97" s="390"/>
      <c r="AC97" s="215"/>
      <c r="AD97" s="390"/>
      <c r="AE97" s="390"/>
      <c r="AF97" s="390"/>
      <c r="AG97" s="390"/>
      <c r="AH97" s="390"/>
      <c r="AI97" s="390"/>
      <c r="AJ97" s="390"/>
      <c r="AK97" s="390"/>
      <c r="AL97" s="390"/>
      <c r="AM97" s="390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</row>
    <row r="98" spans="1:59" ht="27" customHeight="1" x14ac:dyDescent="0.35">
      <c r="A98" s="350"/>
      <c r="B98" s="256"/>
      <c r="C98" s="256"/>
      <c r="D98" s="256"/>
      <c r="E98" s="256"/>
      <c r="F98" s="256"/>
      <c r="G98" s="390"/>
      <c r="H98" s="390"/>
      <c r="I98" s="390"/>
      <c r="J98" s="390"/>
      <c r="K98" s="350"/>
      <c r="L98" s="256"/>
      <c r="M98" s="256"/>
      <c r="N98" s="256"/>
      <c r="O98" s="256"/>
      <c r="P98" s="256"/>
      <c r="Q98" s="390"/>
      <c r="R98" s="390"/>
      <c r="S98" s="390"/>
      <c r="T98" s="390"/>
      <c r="U98" s="390"/>
      <c r="V98" s="390"/>
      <c r="W98" s="390"/>
      <c r="X98" s="390"/>
      <c r="Y98" s="390"/>
      <c r="Z98" s="390"/>
      <c r="AA98" s="390"/>
      <c r="AB98" s="390"/>
      <c r="AC98" s="215"/>
      <c r="AD98" s="390"/>
      <c r="AE98" s="390"/>
      <c r="AF98" s="390"/>
      <c r="AG98" s="390"/>
      <c r="AH98" s="390"/>
      <c r="AI98" s="390"/>
      <c r="AJ98" s="390"/>
      <c r="AK98" s="390"/>
      <c r="AL98" s="390"/>
      <c r="AM98" s="390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</row>
    <row r="99" spans="1:59" ht="27" customHeight="1" x14ac:dyDescent="0.35">
      <c r="A99" s="350"/>
      <c r="B99" s="256"/>
      <c r="C99" s="256"/>
      <c r="D99" s="256"/>
      <c r="E99" s="256"/>
      <c r="F99" s="256"/>
      <c r="G99" s="390"/>
      <c r="H99" s="390"/>
      <c r="I99" s="390"/>
      <c r="J99" s="390"/>
      <c r="K99" s="350"/>
      <c r="L99" s="256"/>
      <c r="M99" s="256"/>
      <c r="N99" s="256"/>
      <c r="O99" s="256"/>
      <c r="P99" s="256"/>
      <c r="Q99" s="390"/>
      <c r="R99" s="390"/>
      <c r="S99" s="390"/>
      <c r="T99" s="390"/>
      <c r="U99" s="390"/>
      <c r="V99" s="390"/>
      <c r="W99" s="390"/>
      <c r="X99" s="390"/>
      <c r="Y99" s="390"/>
      <c r="Z99" s="390"/>
      <c r="AA99" s="390"/>
      <c r="AB99" s="390"/>
      <c r="AC99" s="215"/>
      <c r="AD99" s="390"/>
      <c r="AE99" s="390"/>
      <c r="AF99" s="390"/>
      <c r="AG99" s="390"/>
      <c r="AH99" s="390"/>
      <c r="AI99" s="390"/>
      <c r="AJ99" s="390"/>
      <c r="AK99" s="390"/>
      <c r="AL99" s="390"/>
      <c r="AM99" s="390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</row>
    <row r="100" spans="1:59" ht="27" customHeight="1" x14ac:dyDescent="0.35">
      <c r="A100" s="350"/>
      <c r="B100" s="256"/>
      <c r="C100" s="256"/>
      <c r="D100" s="256"/>
      <c r="E100" s="256"/>
      <c r="F100" s="256"/>
      <c r="G100" s="390"/>
      <c r="H100" s="390"/>
      <c r="I100" s="390"/>
      <c r="J100" s="390"/>
      <c r="K100" s="350"/>
      <c r="L100" s="256"/>
      <c r="M100" s="256"/>
      <c r="N100" s="256"/>
      <c r="O100" s="256"/>
      <c r="P100" s="256"/>
      <c r="Q100" s="390"/>
      <c r="R100" s="390"/>
      <c r="S100" s="390"/>
      <c r="T100" s="390"/>
      <c r="U100" s="390"/>
      <c r="V100" s="390"/>
      <c r="W100" s="390"/>
      <c r="X100" s="390"/>
      <c r="Y100" s="390"/>
      <c r="Z100" s="390"/>
      <c r="AA100" s="390"/>
      <c r="AB100" s="390"/>
      <c r="AC100" s="215"/>
      <c r="AD100" s="390"/>
      <c r="AE100" s="390"/>
      <c r="AF100" s="390"/>
      <c r="AG100" s="390"/>
      <c r="AH100" s="390"/>
      <c r="AI100" s="390"/>
      <c r="AJ100" s="390"/>
      <c r="AK100" s="390"/>
      <c r="AL100" s="390"/>
      <c r="AM100" s="390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</row>
    <row r="101" spans="1:59" ht="27" customHeight="1" x14ac:dyDescent="0.35">
      <c r="A101" s="350"/>
      <c r="B101" s="256"/>
      <c r="C101" s="256"/>
      <c r="D101" s="256"/>
      <c r="E101" s="256"/>
      <c r="F101" s="256"/>
      <c r="G101" s="390"/>
      <c r="H101" s="390"/>
      <c r="I101" s="390"/>
      <c r="J101" s="390"/>
      <c r="K101" s="350"/>
      <c r="L101" s="256"/>
      <c r="M101" s="256"/>
      <c r="N101" s="256"/>
      <c r="O101" s="256"/>
      <c r="P101" s="256"/>
      <c r="Q101" s="390"/>
      <c r="R101" s="390"/>
      <c r="S101" s="390"/>
      <c r="T101" s="390"/>
      <c r="U101" s="390"/>
      <c r="V101" s="390"/>
      <c r="W101" s="390"/>
      <c r="X101" s="390"/>
      <c r="Y101" s="390"/>
      <c r="Z101" s="390"/>
      <c r="AA101" s="390"/>
      <c r="AB101" s="390"/>
      <c r="AC101" s="215"/>
      <c r="AD101" s="390"/>
      <c r="AE101" s="390"/>
      <c r="AF101" s="390"/>
      <c r="AG101" s="390"/>
      <c r="AH101" s="390"/>
      <c r="AI101" s="390"/>
      <c r="AJ101" s="390"/>
      <c r="AK101" s="390"/>
      <c r="AL101" s="390"/>
      <c r="AM101" s="390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</row>
    <row r="102" spans="1:59" ht="27" customHeight="1" x14ac:dyDescent="0.35">
      <c r="A102" s="350"/>
      <c r="B102" s="256"/>
      <c r="C102" s="256"/>
      <c r="D102" s="256"/>
      <c r="E102" s="256"/>
      <c r="F102" s="256"/>
      <c r="G102" s="390"/>
      <c r="H102" s="390"/>
      <c r="I102" s="390"/>
      <c r="J102" s="390"/>
      <c r="K102" s="350"/>
      <c r="L102" s="256"/>
      <c r="M102" s="256"/>
      <c r="N102" s="256"/>
      <c r="O102" s="256"/>
      <c r="P102" s="256"/>
      <c r="Q102" s="390"/>
      <c r="R102" s="390"/>
      <c r="S102" s="390"/>
      <c r="T102" s="390"/>
      <c r="U102" s="390"/>
      <c r="V102" s="390"/>
      <c r="W102" s="390"/>
      <c r="X102" s="390"/>
      <c r="Y102" s="390"/>
      <c r="Z102" s="390"/>
      <c r="AA102" s="390"/>
      <c r="AB102" s="390"/>
      <c r="AC102" s="215"/>
      <c r="AD102" s="390"/>
      <c r="AE102" s="390"/>
      <c r="AF102" s="390"/>
      <c r="AG102" s="390"/>
      <c r="AH102" s="390"/>
      <c r="AI102" s="390"/>
      <c r="AJ102" s="390"/>
      <c r="AK102" s="390"/>
      <c r="AL102" s="390"/>
      <c r="AM102" s="390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  <c r="AZ102" s="215"/>
      <c r="BA102" s="215"/>
      <c r="BB102" s="215"/>
      <c r="BC102" s="215"/>
      <c r="BD102" s="215"/>
      <c r="BE102" s="215"/>
      <c r="BF102" s="215"/>
      <c r="BG102" s="215"/>
    </row>
    <row r="103" spans="1:59" ht="27" customHeight="1" x14ac:dyDescent="0.35">
      <c r="A103" s="350"/>
      <c r="B103" s="256"/>
      <c r="C103" s="256"/>
      <c r="D103" s="256"/>
      <c r="E103" s="256"/>
      <c r="F103" s="256"/>
      <c r="G103" s="390"/>
      <c r="H103" s="390"/>
      <c r="I103" s="390"/>
      <c r="J103" s="390"/>
      <c r="K103" s="350"/>
      <c r="L103" s="256"/>
      <c r="M103" s="256"/>
      <c r="N103" s="256"/>
      <c r="O103" s="256"/>
      <c r="P103" s="256"/>
      <c r="Q103" s="390"/>
      <c r="R103" s="390"/>
      <c r="S103" s="390"/>
      <c r="T103" s="390"/>
      <c r="U103" s="390"/>
      <c r="V103" s="390"/>
      <c r="W103" s="390"/>
      <c r="X103" s="390"/>
      <c r="Y103" s="390"/>
      <c r="Z103" s="390"/>
      <c r="AA103" s="390"/>
      <c r="AB103" s="390"/>
      <c r="AC103" s="215"/>
      <c r="AD103" s="390"/>
      <c r="AE103" s="390"/>
      <c r="AF103" s="390"/>
      <c r="AG103" s="390"/>
      <c r="AH103" s="390"/>
      <c r="AI103" s="390"/>
      <c r="AJ103" s="390"/>
      <c r="AK103" s="390"/>
      <c r="AL103" s="390"/>
      <c r="AM103" s="390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</row>
    <row r="104" spans="1:59" ht="27" customHeight="1" x14ac:dyDescent="0.35">
      <c r="A104" s="350"/>
      <c r="B104" s="256"/>
      <c r="C104" s="256"/>
      <c r="D104" s="256"/>
      <c r="E104" s="256"/>
      <c r="F104" s="256"/>
      <c r="G104" s="390"/>
      <c r="H104" s="390"/>
      <c r="I104" s="390"/>
      <c r="J104" s="390"/>
      <c r="K104" s="350"/>
      <c r="L104" s="256"/>
      <c r="M104" s="256"/>
      <c r="N104" s="256"/>
      <c r="O104" s="256"/>
      <c r="P104" s="256"/>
      <c r="Q104" s="390"/>
      <c r="R104" s="390"/>
      <c r="S104" s="390"/>
      <c r="T104" s="390"/>
      <c r="U104" s="390"/>
      <c r="V104" s="390"/>
      <c r="W104" s="390"/>
      <c r="X104" s="390"/>
      <c r="Y104" s="390"/>
      <c r="Z104" s="390"/>
      <c r="AA104" s="390"/>
      <c r="AB104" s="390"/>
      <c r="AC104" s="215"/>
      <c r="AD104" s="390"/>
      <c r="AE104" s="390"/>
      <c r="AF104" s="390"/>
      <c r="AG104" s="390"/>
      <c r="AH104" s="390"/>
      <c r="AI104" s="390"/>
      <c r="AJ104" s="390"/>
      <c r="AK104" s="390"/>
      <c r="AL104" s="390"/>
      <c r="AM104" s="390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</row>
    <row r="105" spans="1:59" ht="27" customHeight="1" x14ac:dyDescent="0.35">
      <c r="A105" s="350"/>
      <c r="B105" s="256"/>
      <c r="C105" s="256"/>
      <c r="D105" s="256"/>
      <c r="E105" s="256"/>
      <c r="F105" s="256"/>
      <c r="G105" s="390"/>
      <c r="H105" s="390"/>
      <c r="I105" s="390"/>
      <c r="J105" s="390"/>
      <c r="K105" s="350"/>
      <c r="L105" s="256"/>
      <c r="M105" s="256"/>
      <c r="N105" s="256"/>
      <c r="O105" s="256"/>
      <c r="P105" s="256"/>
      <c r="Q105" s="390"/>
      <c r="R105" s="390"/>
      <c r="S105" s="390"/>
      <c r="T105" s="390"/>
      <c r="U105" s="390"/>
      <c r="V105" s="390"/>
      <c r="W105" s="390"/>
      <c r="X105" s="390"/>
      <c r="Y105" s="390"/>
      <c r="Z105" s="390"/>
      <c r="AA105" s="390"/>
      <c r="AB105" s="390"/>
      <c r="AC105" s="215"/>
      <c r="AD105" s="390"/>
      <c r="AE105" s="390"/>
      <c r="AF105" s="390"/>
      <c r="AG105" s="390"/>
      <c r="AH105" s="390"/>
      <c r="AI105" s="390"/>
      <c r="AJ105" s="390"/>
      <c r="AK105" s="390"/>
      <c r="AL105" s="390"/>
      <c r="AM105" s="390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</row>
    <row r="106" spans="1:59" ht="27" customHeight="1" x14ac:dyDescent="0.35">
      <c r="A106" s="500"/>
      <c r="B106" s="256"/>
      <c r="C106" s="256"/>
      <c r="D106" s="256"/>
      <c r="E106" s="256"/>
      <c r="F106" s="256"/>
      <c r="G106" s="390"/>
      <c r="H106" s="390"/>
      <c r="I106" s="390"/>
      <c r="J106" s="390"/>
      <c r="K106" s="500"/>
      <c r="L106" s="256"/>
      <c r="M106" s="256"/>
      <c r="N106" s="256"/>
      <c r="O106" s="256"/>
      <c r="P106" s="256"/>
      <c r="Q106" s="390"/>
      <c r="R106" s="390"/>
      <c r="S106" s="390"/>
      <c r="T106" s="390"/>
      <c r="U106" s="390"/>
      <c r="V106" s="390"/>
      <c r="W106" s="390"/>
      <c r="X106" s="390"/>
      <c r="Y106" s="390"/>
      <c r="Z106" s="390"/>
      <c r="AA106" s="390"/>
      <c r="AB106" s="390"/>
      <c r="AC106" s="215"/>
      <c r="AD106" s="390"/>
      <c r="AE106" s="390"/>
      <c r="AF106" s="390"/>
      <c r="AG106" s="390"/>
      <c r="AH106" s="390"/>
      <c r="AI106" s="390"/>
      <c r="AJ106" s="390"/>
      <c r="AK106" s="390"/>
      <c r="AL106" s="390"/>
      <c r="AM106" s="390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</row>
    <row r="107" spans="1:59" ht="27" customHeight="1" x14ac:dyDescent="0.35">
      <c r="A107" s="171"/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</row>
    <row r="108" spans="1:59" ht="27" customHeight="1" x14ac:dyDescent="0.35">
      <c r="A108" s="158"/>
      <c r="B108" s="159"/>
      <c r="C108" s="159"/>
      <c r="D108" s="159"/>
      <c r="E108" s="159"/>
      <c r="F108" s="159"/>
      <c r="G108" s="171"/>
      <c r="H108" s="171"/>
      <c r="I108" s="171"/>
      <c r="J108" s="171"/>
      <c r="K108" s="158"/>
      <c r="L108" s="159"/>
      <c r="M108" s="159"/>
      <c r="N108" s="159"/>
      <c r="O108" s="159"/>
      <c r="P108" s="159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1"/>
    </row>
    <row r="109" spans="1:59" ht="27" customHeight="1" x14ac:dyDescent="0.35">
      <c r="A109" s="196"/>
      <c r="B109" s="197"/>
      <c r="C109" s="197"/>
      <c r="D109" s="197"/>
      <c r="E109" s="197"/>
      <c r="F109" s="197"/>
      <c r="G109" s="171"/>
      <c r="H109" s="171"/>
      <c r="I109" s="171"/>
      <c r="J109" s="171"/>
      <c r="K109" s="196"/>
      <c r="L109" s="197"/>
      <c r="M109" s="197"/>
      <c r="N109" s="197"/>
      <c r="O109" s="197"/>
      <c r="P109" s="197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</row>
    <row r="110" spans="1:59" ht="27" customHeight="1" x14ac:dyDescent="0.35">
      <c r="A110" s="171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</row>
    <row r="111" spans="1:59" ht="27" customHeight="1" x14ac:dyDescent="0.35">
      <c r="A111" s="17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</row>
    <row r="112" spans="1:59" ht="27" customHeight="1" x14ac:dyDescent="0.35">
      <c r="A112" s="171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</row>
    <row r="113" spans="1:39" ht="27" customHeight="1" x14ac:dyDescent="0.35">
      <c r="A113" s="171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D113" s="171"/>
      <c r="AE113" s="171"/>
      <c r="AF113" s="171"/>
      <c r="AG113" s="171"/>
      <c r="AH113" s="171"/>
      <c r="AI113" s="171"/>
      <c r="AJ113" s="171"/>
      <c r="AK113" s="171"/>
      <c r="AL113" s="171"/>
      <c r="AM113" s="171"/>
    </row>
    <row r="114" spans="1:39" ht="27" customHeight="1" x14ac:dyDescent="0.35">
      <c r="A114" s="171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</row>
    <row r="115" spans="1:39" ht="27" customHeight="1" x14ac:dyDescent="0.35">
      <c r="A115" s="171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</row>
    <row r="116" spans="1:39" ht="27" customHeight="1" x14ac:dyDescent="0.35">
      <c r="A116" s="171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  <c r="AD116" s="171"/>
      <c r="AE116" s="171"/>
      <c r="AF116" s="171"/>
      <c r="AG116" s="171"/>
      <c r="AH116" s="171"/>
      <c r="AI116" s="171"/>
      <c r="AJ116" s="171"/>
      <c r="AK116" s="171"/>
      <c r="AL116" s="171"/>
      <c r="AM116" s="171"/>
    </row>
    <row r="117" spans="1:39" ht="27" customHeight="1" x14ac:dyDescent="0.35">
      <c r="A117" s="171"/>
      <c r="B117" s="171"/>
      <c r="C117" s="171"/>
      <c r="D117" s="171"/>
      <c r="E117" s="171"/>
      <c r="F117" s="171"/>
      <c r="G117" s="171"/>
      <c r="H117" s="171"/>
      <c r="I117" s="171"/>
      <c r="J117" s="171"/>
      <c r="K117" s="198"/>
      <c r="L117" s="198"/>
      <c r="M117" s="198"/>
      <c r="N117" s="198"/>
      <c r="O117" s="198"/>
      <c r="P117" s="198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D117" s="171"/>
      <c r="AE117" s="171"/>
      <c r="AF117" s="171"/>
      <c r="AG117" s="171"/>
      <c r="AH117" s="171"/>
      <c r="AI117" s="171"/>
      <c r="AJ117" s="171"/>
      <c r="AK117" s="171"/>
      <c r="AL117" s="171"/>
      <c r="AM117" s="171"/>
    </row>
    <row r="118" spans="1:39" ht="27" customHeight="1" x14ac:dyDescent="0.35">
      <c r="A118" s="171"/>
      <c r="B118" s="171"/>
      <c r="C118" s="171"/>
      <c r="D118" s="171"/>
      <c r="E118" s="171"/>
      <c r="F118" s="171"/>
      <c r="G118" s="171"/>
      <c r="H118" s="171"/>
      <c r="I118" s="171"/>
      <c r="J118" s="171"/>
      <c r="K118" s="199"/>
      <c r="L118" s="199"/>
      <c r="M118" s="199"/>
      <c r="N118" s="199"/>
      <c r="O118" s="199"/>
      <c r="P118" s="199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D118" s="171"/>
      <c r="AE118" s="171"/>
      <c r="AF118" s="171"/>
      <c r="AG118" s="171"/>
      <c r="AH118" s="171"/>
      <c r="AI118" s="171"/>
      <c r="AJ118" s="171"/>
      <c r="AK118" s="171"/>
      <c r="AL118" s="171"/>
      <c r="AM118" s="171"/>
    </row>
    <row r="119" spans="1:39" ht="27" customHeight="1" x14ac:dyDescent="0.35">
      <c r="A119" s="171"/>
      <c r="B119" s="171"/>
      <c r="C119" s="171"/>
      <c r="D119" s="171"/>
      <c r="E119" s="171"/>
      <c r="F119" s="171"/>
      <c r="G119" s="171"/>
      <c r="H119" s="171"/>
      <c r="I119" s="171"/>
      <c r="J119" s="171"/>
      <c r="K119" s="199"/>
      <c r="L119" s="199"/>
      <c r="M119" s="199"/>
      <c r="N119" s="199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D119" s="171"/>
      <c r="AE119" s="171"/>
      <c r="AF119" s="171"/>
      <c r="AG119" s="171"/>
      <c r="AH119" s="171"/>
      <c r="AI119" s="171"/>
      <c r="AJ119" s="171"/>
      <c r="AK119" s="171"/>
      <c r="AL119" s="171"/>
      <c r="AM119" s="171"/>
    </row>
    <row r="120" spans="1:39" ht="27" customHeight="1" x14ac:dyDescent="0.35">
      <c r="A120" s="171"/>
      <c r="B120" s="171"/>
      <c r="C120" s="171"/>
      <c r="D120" s="171"/>
      <c r="E120" s="171"/>
      <c r="F120" s="171"/>
      <c r="G120" s="171"/>
      <c r="H120" s="171"/>
      <c r="I120" s="171"/>
      <c r="J120" s="171"/>
      <c r="K120" s="200"/>
      <c r="L120" s="201"/>
      <c r="M120" s="201"/>
      <c r="N120" s="202"/>
      <c r="O120" s="201"/>
      <c r="P120" s="20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D120" s="171"/>
      <c r="AE120" s="171"/>
      <c r="AF120" s="171"/>
      <c r="AG120" s="171"/>
      <c r="AH120" s="171"/>
      <c r="AI120" s="171"/>
      <c r="AJ120" s="171"/>
      <c r="AK120" s="171"/>
      <c r="AL120" s="171"/>
      <c r="AM120" s="171"/>
    </row>
    <row r="121" spans="1:39" ht="27" customHeight="1" x14ac:dyDescent="0.35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200"/>
      <c r="L121" s="201"/>
      <c r="M121" s="201"/>
      <c r="N121" s="202"/>
      <c r="O121" s="201"/>
      <c r="P121" s="20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D121" s="171"/>
      <c r="AE121" s="171"/>
      <c r="AF121" s="171"/>
      <c r="AG121" s="171"/>
      <c r="AH121" s="171"/>
      <c r="AI121" s="171"/>
      <c r="AJ121" s="171"/>
      <c r="AK121" s="171"/>
      <c r="AL121" s="171"/>
      <c r="AM121" s="171"/>
    </row>
    <row r="122" spans="1:39" ht="27" customHeight="1" x14ac:dyDescent="0.35">
      <c r="A122" s="171"/>
      <c r="B122" s="171"/>
      <c r="C122" s="171"/>
      <c r="D122" s="171"/>
      <c r="E122" s="171"/>
      <c r="F122" s="171"/>
      <c r="G122" s="171"/>
      <c r="H122" s="171"/>
      <c r="I122" s="171"/>
      <c r="J122" s="171"/>
      <c r="K122" s="200"/>
      <c r="L122" s="201"/>
      <c r="M122" s="201"/>
      <c r="N122" s="202"/>
      <c r="O122" s="201"/>
      <c r="P122" s="20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D122" s="171"/>
      <c r="AE122" s="171"/>
      <c r="AF122" s="171"/>
      <c r="AG122" s="171"/>
      <c r="AH122" s="171"/>
      <c r="AI122" s="171"/>
      <c r="AJ122" s="171"/>
      <c r="AK122" s="171"/>
      <c r="AL122" s="171"/>
      <c r="AM122" s="171"/>
    </row>
    <row r="123" spans="1:39" ht="27" customHeight="1" x14ac:dyDescent="0.35">
      <c r="A123" s="171"/>
      <c r="B123" s="171"/>
      <c r="C123" s="171"/>
      <c r="D123" s="171"/>
      <c r="E123" s="171"/>
      <c r="F123" s="171"/>
      <c r="G123" s="171"/>
      <c r="H123" s="171"/>
      <c r="I123" s="171"/>
      <c r="J123" s="171"/>
      <c r="K123" s="200"/>
      <c r="L123" s="201"/>
      <c r="M123" s="201"/>
      <c r="N123" s="202"/>
      <c r="O123" s="201"/>
      <c r="P123" s="20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71"/>
      <c r="AD123" s="171"/>
      <c r="AE123" s="171"/>
      <c r="AF123" s="171"/>
      <c r="AG123" s="171"/>
      <c r="AH123" s="171"/>
      <c r="AI123" s="171"/>
      <c r="AJ123" s="171"/>
      <c r="AK123" s="171"/>
      <c r="AL123" s="171"/>
      <c r="AM123" s="171"/>
    </row>
    <row r="124" spans="1:39" ht="27" customHeight="1" x14ac:dyDescent="0.35">
      <c r="A124" s="171"/>
      <c r="B124" s="171"/>
      <c r="C124" s="171"/>
      <c r="D124" s="171"/>
      <c r="E124" s="171"/>
      <c r="F124" s="171"/>
      <c r="G124" s="171"/>
      <c r="H124" s="171"/>
      <c r="I124" s="171"/>
      <c r="J124" s="171"/>
      <c r="K124" s="200"/>
      <c r="L124" s="201"/>
      <c r="M124" s="201"/>
      <c r="N124" s="202"/>
      <c r="O124" s="201"/>
      <c r="P124" s="20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D124" s="171"/>
      <c r="AE124" s="171"/>
      <c r="AF124" s="171"/>
      <c r="AG124" s="171"/>
      <c r="AH124" s="171"/>
      <c r="AI124" s="171"/>
      <c r="AJ124" s="171"/>
      <c r="AK124" s="171"/>
      <c r="AL124" s="171"/>
      <c r="AM124" s="171"/>
    </row>
    <row r="125" spans="1:39" ht="27" customHeight="1" x14ac:dyDescent="0.35">
      <c r="A125" s="171"/>
      <c r="B125" s="171"/>
      <c r="C125" s="171"/>
      <c r="D125" s="171"/>
      <c r="E125" s="171"/>
      <c r="F125" s="171"/>
      <c r="G125" s="171"/>
      <c r="H125" s="171"/>
      <c r="I125" s="171"/>
      <c r="J125" s="171"/>
      <c r="K125" s="203"/>
      <c r="L125" s="203"/>
      <c r="M125" s="203"/>
      <c r="N125" s="203"/>
      <c r="O125" s="203"/>
      <c r="P125" s="203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D125" s="171"/>
      <c r="AE125" s="171"/>
      <c r="AF125" s="171"/>
      <c r="AG125" s="171"/>
      <c r="AH125" s="171"/>
      <c r="AI125" s="171"/>
      <c r="AJ125" s="171"/>
      <c r="AK125" s="171"/>
      <c r="AL125" s="171"/>
      <c r="AM125" s="171"/>
    </row>
    <row r="126" spans="1:39" ht="27" customHeight="1" x14ac:dyDescent="0.35">
      <c r="A126" s="171"/>
      <c r="B126" s="171"/>
      <c r="C126" s="171"/>
      <c r="D126" s="171"/>
      <c r="E126" s="171"/>
      <c r="F126" s="171"/>
      <c r="G126" s="171"/>
      <c r="H126" s="171"/>
      <c r="I126" s="171"/>
      <c r="J126" s="171"/>
      <c r="K126" s="203"/>
      <c r="L126" s="204"/>
      <c r="M126" s="204"/>
      <c r="N126" s="204"/>
      <c r="O126" s="204"/>
      <c r="P126" s="204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</row>
    <row r="127" spans="1:39" ht="27" customHeight="1" x14ac:dyDescent="0.35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203"/>
      <c r="L127" s="203"/>
      <c r="M127" s="203"/>
      <c r="N127" s="203"/>
      <c r="O127" s="203"/>
      <c r="P127" s="203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</row>
    <row r="128" spans="1:39" ht="27" customHeight="1" x14ac:dyDescent="0.35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203"/>
      <c r="L128" s="203"/>
      <c r="M128" s="203"/>
      <c r="N128" s="203"/>
      <c r="O128" s="203"/>
      <c r="P128" s="203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D128" s="171"/>
      <c r="AE128" s="171"/>
      <c r="AF128" s="171"/>
      <c r="AG128" s="171"/>
      <c r="AH128" s="171"/>
      <c r="AI128" s="171"/>
      <c r="AJ128" s="171"/>
      <c r="AK128" s="171"/>
      <c r="AL128" s="171"/>
      <c r="AM128" s="171"/>
    </row>
    <row r="129" spans="1:39" ht="27" customHeight="1" x14ac:dyDescent="0.35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203"/>
      <c r="L129" s="204"/>
      <c r="M129" s="204"/>
      <c r="N129" s="204"/>
      <c r="O129" s="204"/>
      <c r="P129" s="204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1"/>
    </row>
    <row r="130" spans="1:39" ht="27" customHeight="1" x14ac:dyDescent="0.35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205"/>
      <c r="M130" s="205"/>
      <c r="N130" s="205"/>
      <c r="O130" s="205"/>
      <c r="P130" s="205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D130" s="171"/>
      <c r="AE130" s="171"/>
      <c r="AF130" s="171"/>
      <c r="AG130" s="171"/>
      <c r="AH130" s="171"/>
      <c r="AI130" s="171"/>
      <c r="AJ130" s="171"/>
      <c r="AK130" s="171"/>
      <c r="AL130" s="171"/>
      <c r="AM130" s="171"/>
    </row>
    <row r="131" spans="1:39" ht="27" customHeight="1" x14ac:dyDescent="0.35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1"/>
      <c r="AB131" s="171"/>
      <c r="AD131" s="171"/>
      <c r="AE131" s="171"/>
      <c r="AF131" s="171"/>
      <c r="AG131" s="171"/>
      <c r="AH131" s="171"/>
      <c r="AI131" s="171"/>
      <c r="AJ131" s="171"/>
      <c r="AK131" s="171"/>
      <c r="AL131" s="171"/>
      <c r="AM131" s="171"/>
    </row>
    <row r="132" spans="1:39" ht="27" customHeight="1" x14ac:dyDescent="0.35">
      <c r="A132" s="171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  <c r="AA132" s="171"/>
      <c r="AB132" s="171"/>
      <c r="AD132" s="171"/>
      <c r="AE132" s="171"/>
      <c r="AF132" s="171"/>
      <c r="AG132" s="171"/>
      <c r="AH132" s="171"/>
      <c r="AI132" s="171"/>
      <c r="AJ132" s="171"/>
      <c r="AK132" s="171"/>
      <c r="AL132" s="171"/>
      <c r="AM132" s="171"/>
    </row>
    <row r="133" spans="1:39" ht="27" customHeight="1" x14ac:dyDescent="0.35">
      <c r="A133" s="171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  <c r="AA133" s="171"/>
      <c r="AB133" s="171"/>
      <c r="AD133" s="171"/>
      <c r="AE133" s="171"/>
      <c r="AF133" s="171"/>
      <c r="AG133" s="171"/>
      <c r="AH133" s="171"/>
      <c r="AI133" s="171"/>
      <c r="AJ133" s="171"/>
      <c r="AK133" s="171"/>
      <c r="AL133" s="171"/>
      <c r="AM133" s="171"/>
    </row>
    <row r="134" spans="1:39" ht="27" customHeight="1" x14ac:dyDescent="0.35">
      <c r="A134" s="171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  <c r="AA134" s="171"/>
      <c r="AB134" s="171"/>
      <c r="AD134" s="171"/>
      <c r="AE134" s="171"/>
      <c r="AF134" s="171"/>
      <c r="AG134" s="171"/>
      <c r="AH134" s="171"/>
      <c r="AI134" s="171"/>
      <c r="AJ134" s="171"/>
      <c r="AK134" s="171"/>
      <c r="AL134" s="171"/>
      <c r="AM134" s="171"/>
    </row>
    <row r="135" spans="1:39" ht="27" customHeight="1" x14ac:dyDescent="0.35">
      <c r="A135" s="171"/>
      <c r="B135" s="171"/>
      <c r="C135" s="171"/>
      <c r="D135" s="171"/>
      <c r="E135" s="171"/>
      <c r="F135" s="171"/>
      <c r="G135" s="171"/>
      <c r="H135" s="171"/>
      <c r="I135" s="171"/>
      <c r="J135" s="171"/>
      <c r="K135" s="203"/>
      <c r="L135" s="203"/>
      <c r="M135" s="203"/>
      <c r="N135" s="203"/>
      <c r="O135" s="203"/>
      <c r="P135" s="203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1"/>
      <c r="AB135" s="171"/>
      <c r="AD135" s="171"/>
      <c r="AE135" s="171"/>
      <c r="AF135" s="171"/>
      <c r="AG135" s="171"/>
      <c r="AH135" s="171"/>
      <c r="AI135" s="171"/>
      <c r="AJ135" s="171"/>
      <c r="AK135" s="171"/>
      <c r="AL135" s="171"/>
      <c r="AM135" s="171"/>
    </row>
    <row r="136" spans="1:39" ht="27" customHeight="1" x14ac:dyDescent="0.35">
      <c r="A136" s="171"/>
      <c r="B136" s="171"/>
      <c r="C136" s="171"/>
      <c r="D136" s="171"/>
      <c r="E136" s="171"/>
      <c r="F136" s="171"/>
      <c r="G136" s="171"/>
      <c r="H136" s="171"/>
      <c r="I136" s="171"/>
      <c r="J136" s="171"/>
      <c r="K136" s="203"/>
      <c r="L136" s="203"/>
      <c r="M136" s="203"/>
      <c r="N136" s="203"/>
      <c r="O136" s="203"/>
      <c r="P136" s="203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1"/>
      <c r="AB136" s="171"/>
      <c r="AD136" s="171"/>
      <c r="AE136" s="171"/>
      <c r="AF136" s="171"/>
      <c r="AG136" s="171"/>
      <c r="AH136" s="171"/>
      <c r="AI136" s="171"/>
      <c r="AJ136" s="171"/>
      <c r="AK136" s="171"/>
      <c r="AL136" s="171"/>
      <c r="AM136" s="171"/>
    </row>
    <row r="137" spans="1:39" ht="27" customHeight="1" x14ac:dyDescent="0.35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203"/>
      <c r="L137" s="203"/>
      <c r="M137" s="203"/>
      <c r="N137" s="203"/>
      <c r="O137" s="203"/>
      <c r="P137" s="203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  <c r="AA137" s="171"/>
      <c r="AB137" s="171"/>
      <c r="AD137" s="171"/>
      <c r="AE137" s="171"/>
      <c r="AF137" s="171"/>
      <c r="AG137" s="171"/>
      <c r="AH137" s="171"/>
      <c r="AI137" s="171"/>
      <c r="AJ137" s="171"/>
      <c r="AK137" s="171"/>
      <c r="AL137" s="171"/>
      <c r="AM137" s="171"/>
    </row>
    <row r="138" spans="1:39" ht="27" customHeight="1" x14ac:dyDescent="0.35">
      <c r="A138" s="171"/>
      <c r="B138" s="171"/>
      <c r="C138" s="171"/>
      <c r="D138" s="171"/>
      <c r="E138" s="171"/>
      <c r="F138" s="171"/>
      <c r="G138" s="171"/>
      <c r="H138" s="171"/>
      <c r="I138" s="171"/>
      <c r="J138" s="171"/>
      <c r="K138" s="203"/>
      <c r="L138" s="203"/>
      <c r="M138" s="203"/>
      <c r="N138" s="203"/>
      <c r="O138" s="203"/>
      <c r="P138" s="203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D138" s="171"/>
      <c r="AE138" s="171"/>
      <c r="AF138" s="171"/>
      <c r="AG138" s="171"/>
      <c r="AH138" s="171"/>
      <c r="AI138" s="171"/>
      <c r="AJ138" s="171"/>
      <c r="AK138" s="171"/>
      <c r="AL138" s="171"/>
      <c r="AM138" s="171"/>
    </row>
    <row r="139" spans="1:39" ht="27" customHeight="1" x14ac:dyDescent="0.35">
      <c r="A139" s="171"/>
      <c r="B139" s="171"/>
      <c r="C139" s="171"/>
      <c r="D139" s="171"/>
      <c r="E139" s="171"/>
      <c r="F139" s="171"/>
      <c r="G139" s="171"/>
      <c r="H139" s="171"/>
      <c r="I139" s="171"/>
      <c r="J139" s="171"/>
      <c r="K139" s="203"/>
      <c r="L139" s="203"/>
      <c r="M139" s="203"/>
      <c r="N139" s="203"/>
      <c r="O139" s="203"/>
      <c r="P139" s="203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1"/>
      <c r="AB139" s="171"/>
      <c r="AD139" s="171"/>
      <c r="AE139" s="171"/>
      <c r="AF139" s="171"/>
      <c r="AG139" s="171"/>
      <c r="AH139" s="171"/>
      <c r="AI139" s="171"/>
      <c r="AJ139" s="171"/>
      <c r="AK139" s="171"/>
      <c r="AL139" s="171"/>
      <c r="AM139" s="171"/>
    </row>
    <row r="140" spans="1:39" ht="27" customHeight="1" x14ac:dyDescent="0.35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203"/>
      <c r="L140" s="203"/>
      <c r="M140" s="203"/>
      <c r="N140" s="203"/>
      <c r="O140" s="203"/>
      <c r="P140" s="203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  <c r="AA140" s="171"/>
      <c r="AB140" s="171"/>
      <c r="AD140" s="171"/>
      <c r="AE140" s="171"/>
      <c r="AF140" s="171"/>
      <c r="AG140" s="171"/>
      <c r="AH140" s="171"/>
      <c r="AI140" s="171"/>
      <c r="AJ140" s="171"/>
      <c r="AK140" s="171"/>
      <c r="AL140" s="171"/>
      <c r="AM140" s="171"/>
    </row>
    <row r="141" spans="1:39" ht="27" customHeight="1" x14ac:dyDescent="0.35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203"/>
      <c r="L141" s="203"/>
      <c r="M141" s="203"/>
      <c r="N141" s="203"/>
      <c r="O141" s="203"/>
      <c r="P141" s="203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  <c r="AD141" s="171"/>
      <c r="AE141" s="171"/>
      <c r="AF141" s="171"/>
      <c r="AG141" s="171"/>
      <c r="AH141" s="171"/>
      <c r="AI141" s="171"/>
      <c r="AJ141" s="171"/>
      <c r="AK141" s="171"/>
      <c r="AL141" s="171"/>
      <c r="AM141" s="171"/>
    </row>
    <row r="142" spans="1:39" ht="27" customHeight="1" x14ac:dyDescent="0.35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203"/>
      <c r="L142" s="203"/>
      <c r="M142" s="203"/>
      <c r="N142" s="203"/>
      <c r="O142" s="203"/>
      <c r="P142" s="203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  <c r="AA142" s="171"/>
      <c r="AB142" s="171"/>
      <c r="AD142" s="171"/>
      <c r="AE142" s="171"/>
      <c r="AF142" s="171"/>
      <c r="AG142" s="171"/>
      <c r="AH142" s="171"/>
      <c r="AI142" s="171"/>
      <c r="AJ142" s="171"/>
      <c r="AK142" s="171"/>
      <c r="AL142" s="171"/>
      <c r="AM142" s="171"/>
    </row>
    <row r="143" spans="1:39" ht="27" customHeight="1" x14ac:dyDescent="0.35">
      <c r="A143" s="171"/>
      <c r="B143" s="171"/>
      <c r="C143" s="171"/>
      <c r="D143" s="171"/>
      <c r="E143" s="171"/>
      <c r="F143" s="171"/>
      <c r="G143" s="171"/>
      <c r="H143" s="171"/>
      <c r="I143" s="171"/>
      <c r="J143" s="171"/>
      <c r="K143" s="203"/>
      <c r="L143" s="203"/>
      <c r="M143" s="203"/>
      <c r="N143" s="203"/>
      <c r="O143" s="203"/>
      <c r="P143" s="203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D143" s="171"/>
      <c r="AE143" s="171"/>
      <c r="AF143" s="171"/>
      <c r="AG143" s="171"/>
      <c r="AH143" s="171"/>
      <c r="AI143" s="171"/>
      <c r="AJ143" s="171"/>
      <c r="AK143" s="171"/>
      <c r="AL143" s="171"/>
      <c r="AM143" s="171"/>
    </row>
    <row r="144" spans="1:39" ht="27" customHeight="1" x14ac:dyDescent="0.35">
      <c r="A144" s="171"/>
      <c r="B144" s="171"/>
      <c r="C144" s="171"/>
      <c r="D144" s="171"/>
      <c r="E144" s="171"/>
      <c r="F144" s="171"/>
      <c r="G144" s="171"/>
      <c r="H144" s="171"/>
      <c r="I144" s="171"/>
      <c r="J144" s="171"/>
      <c r="K144" s="198"/>
      <c r="L144" s="198"/>
      <c r="M144" s="198"/>
      <c r="N144" s="198"/>
      <c r="O144" s="198"/>
      <c r="P144" s="198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</row>
    <row r="145" spans="1:39" ht="27" customHeight="1" x14ac:dyDescent="0.35">
      <c r="A145" s="171"/>
      <c r="B145" s="171"/>
      <c r="C145" s="171"/>
      <c r="D145" s="171"/>
      <c r="E145" s="171"/>
      <c r="F145" s="171"/>
      <c r="G145" s="171"/>
      <c r="H145" s="171"/>
      <c r="I145" s="171"/>
      <c r="J145" s="171"/>
      <c r="K145" s="198"/>
      <c r="L145" s="198"/>
      <c r="M145" s="198"/>
      <c r="N145" s="198"/>
      <c r="O145" s="198"/>
      <c r="P145" s="198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  <c r="AA145" s="171"/>
      <c r="AB145" s="171"/>
      <c r="AD145" s="171"/>
      <c r="AE145" s="171"/>
      <c r="AF145" s="171"/>
      <c r="AG145" s="171"/>
      <c r="AH145" s="171"/>
      <c r="AI145" s="171"/>
      <c r="AJ145" s="171"/>
      <c r="AK145" s="171"/>
      <c r="AL145" s="171"/>
      <c r="AM145" s="171"/>
    </row>
    <row r="146" spans="1:39" ht="27" customHeight="1" x14ac:dyDescent="0.35">
      <c r="A146" s="171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205"/>
      <c r="M146" s="205"/>
      <c r="N146" s="205"/>
      <c r="O146" s="205"/>
      <c r="P146" s="205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1"/>
      <c r="AB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</row>
    <row r="147" spans="1:39" ht="27" customHeight="1" x14ac:dyDescent="0.35">
      <c r="A147" s="171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  <c r="AA147" s="171"/>
      <c r="AB147" s="171"/>
      <c r="AD147" s="171"/>
      <c r="AE147" s="171"/>
      <c r="AF147" s="171"/>
      <c r="AG147" s="171"/>
      <c r="AH147" s="171"/>
      <c r="AI147" s="171"/>
      <c r="AJ147" s="171"/>
      <c r="AK147" s="171"/>
      <c r="AL147" s="171"/>
      <c r="AM147" s="171"/>
    </row>
    <row r="148" spans="1:39" ht="27" customHeight="1" x14ac:dyDescent="0.35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  <c r="AA148" s="171"/>
      <c r="AB148" s="171"/>
      <c r="AD148" s="171"/>
      <c r="AE148" s="171"/>
      <c r="AF148" s="171"/>
      <c r="AG148" s="171"/>
      <c r="AH148" s="171"/>
      <c r="AI148" s="171"/>
      <c r="AJ148" s="171"/>
      <c r="AK148" s="171"/>
      <c r="AL148" s="171"/>
      <c r="AM148" s="171"/>
    </row>
    <row r="149" spans="1:39" ht="27" customHeight="1" x14ac:dyDescent="0.35">
      <c r="A149" s="171"/>
      <c r="B149" s="171"/>
      <c r="C149" s="171"/>
      <c r="D149" s="171"/>
      <c r="E149" s="171"/>
      <c r="F149" s="171"/>
      <c r="G149" s="171"/>
      <c r="H149" s="171"/>
      <c r="I149" s="171"/>
      <c r="J149" s="171"/>
      <c r="K149" s="198"/>
      <c r="L149" s="198"/>
      <c r="M149" s="198"/>
      <c r="N149" s="198"/>
      <c r="O149" s="198"/>
      <c r="P149" s="198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  <c r="AA149" s="171"/>
      <c r="AB149" s="171"/>
      <c r="AD149" s="171"/>
      <c r="AE149" s="171"/>
      <c r="AF149" s="171"/>
      <c r="AG149" s="171"/>
      <c r="AH149" s="171"/>
      <c r="AI149" s="171"/>
      <c r="AJ149" s="171"/>
      <c r="AK149" s="171"/>
      <c r="AL149" s="171"/>
      <c r="AM149" s="171"/>
    </row>
    <row r="150" spans="1:39" ht="27" customHeight="1" x14ac:dyDescent="0.35">
      <c r="A150" s="171"/>
      <c r="B150" s="171"/>
      <c r="C150" s="171"/>
      <c r="D150" s="171"/>
      <c r="E150" s="171"/>
      <c r="F150" s="171"/>
      <c r="G150" s="171"/>
      <c r="H150" s="171"/>
      <c r="I150" s="171"/>
      <c r="J150" s="171"/>
      <c r="K150" s="198"/>
      <c r="L150" s="198"/>
      <c r="M150" s="198"/>
      <c r="N150" s="198"/>
      <c r="O150" s="198"/>
      <c r="P150" s="198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</row>
    <row r="151" spans="1:39" ht="27" customHeight="1" x14ac:dyDescent="0.35">
      <c r="A151" s="171"/>
      <c r="B151" s="171"/>
      <c r="C151" s="171"/>
      <c r="D151" s="171"/>
      <c r="E151" s="171"/>
      <c r="F151" s="171"/>
      <c r="G151" s="171"/>
      <c r="H151" s="171"/>
      <c r="I151" s="171"/>
      <c r="J151" s="171"/>
      <c r="K151" s="198"/>
      <c r="L151" s="198"/>
      <c r="M151" s="198"/>
      <c r="N151" s="198"/>
      <c r="O151" s="198"/>
      <c r="P151" s="198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  <c r="AA151" s="171"/>
      <c r="AB151" s="171"/>
      <c r="AD151" s="171"/>
      <c r="AE151" s="171"/>
      <c r="AF151" s="171"/>
      <c r="AG151" s="171"/>
      <c r="AH151" s="171"/>
      <c r="AI151" s="171"/>
      <c r="AJ151" s="171"/>
      <c r="AK151" s="171"/>
      <c r="AL151" s="171"/>
      <c r="AM151" s="171"/>
    </row>
    <row r="152" spans="1:39" ht="27" customHeight="1" x14ac:dyDescent="0.35">
      <c r="A152" s="171"/>
      <c r="B152" s="171"/>
      <c r="C152" s="171"/>
      <c r="D152" s="171"/>
      <c r="E152" s="171"/>
      <c r="F152" s="171"/>
      <c r="G152" s="171"/>
      <c r="H152" s="171"/>
      <c r="I152" s="171"/>
      <c r="J152" s="171"/>
      <c r="K152" s="198"/>
      <c r="L152" s="198"/>
      <c r="M152" s="198"/>
      <c r="N152" s="198"/>
      <c r="O152" s="198"/>
      <c r="P152" s="198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D152" s="171"/>
      <c r="AE152" s="171"/>
      <c r="AF152" s="171"/>
      <c r="AG152" s="171"/>
      <c r="AH152" s="171"/>
      <c r="AI152" s="171"/>
      <c r="AJ152" s="171"/>
      <c r="AK152" s="171"/>
      <c r="AL152" s="171"/>
      <c r="AM152" s="171"/>
    </row>
    <row r="153" spans="1:39" ht="27" customHeight="1" x14ac:dyDescent="0.35">
      <c r="A153" s="171"/>
      <c r="B153" s="171"/>
      <c r="C153" s="171"/>
      <c r="D153" s="171"/>
      <c r="E153" s="171"/>
      <c r="F153" s="171"/>
      <c r="G153" s="171"/>
      <c r="H153" s="171"/>
      <c r="I153" s="171"/>
      <c r="J153" s="171"/>
      <c r="K153" s="198"/>
      <c r="L153" s="198"/>
      <c r="M153" s="198"/>
      <c r="N153" s="198"/>
      <c r="O153" s="198"/>
      <c r="P153" s="198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1"/>
    </row>
    <row r="154" spans="1:39" ht="27" customHeight="1" x14ac:dyDescent="0.35">
      <c r="A154" s="171"/>
      <c r="B154" s="171"/>
      <c r="C154" s="171"/>
      <c r="D154" s="171"/>
      <c r="E154" s="171"/>
      <c r="F154" s="171"/>
      <c r="G154" s="171"/>
      <c r="H154" s="171"/>
      <c r="I154" s="171"/>
      <c r="J154" s="171"/>
      <c r="K154" s="198"/>
      <c r="L154" s="198"/>
      <c r="M154" s="198"/>
      <c r="N154" s="198"/>
      <c r="O154" s="198"/>
      <c r="P154" s="198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D154" s="171"/>
      <c r="AE154" s="171"/>
      <c r="AF154" s="171"/>
      <c r="AG154" s="171"/>
      <c r="AH154" s="171"/>
      <c r="AI154" s="171"/>
      <c r="AJ154" s="171"/>
      <c r="AK154" s="171"/>
      <c r="AL154" s="171"/>
      <c r="AM154" s="171"/>
    </row>
    <row r="155" spans="1:39" ht="27" customHeight="1" x14ac:dyDescent="0.35">
      <c r="A155" s="171"/>
      <c r="B155" s="171"/>
      <c r="C155" s="171"/>
      <c r="D155" s="171"/>
      <c r="E155" s="171"/>
      <c r="F155" s="171"/>
      <c r="G155" s="171"/>
      <c r="H155" s="171"/>
      <c r="I155" s="171"/>
      <c r="J155" s="171"/>
      <c r="K155" s="198"/>
      <c r="L155" s="198"/>
      <c r="M155" s="198"/>
      <c r="N155" s="198"/>
      <c r="O155" s="198"/>
      <c r="P155" s="198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1"/>
      <c r="AB155" s="171"/>
      <c r="AD155" s="171"/>
      <c r="AE155" s="171"/>
      <c r="AF155" s="171"/>
      <c r="AG155" s="171"/>
      <c r="AH155" s="171"/>
      <c r="AI155" s="171"/>
      <c r="AJ155" s="171"/>
      <c r="AK155" s="171"/>
      <c r="AL155" s="171"/>
      <c r="AM155" s="171"/>
    </row>
    <row r="156" spans="1:39" ht="27" customHeight="1" x14ac:dyDescent="0.35">
      <c r="A156" s="171"/>
      <c r="B156" s="171"/>
      <c r="C156" s="171"/>
      <c r="D156" s="171"/>
      <c r="E156" s="171"/>
      <c r="F156" s="171"/>
      <c r="G156" s="171"/>
      <c r="H156" s="171"/>
      <c r="I156" s="171"/>
      <c r="J156" s="171"/>
      <c r="K156" s="198"/>
      <c r="L156" s="198"/>
      <c r="M156" s="198"/>
      <c r="N156" s="198"/>
      <c r="O156" s="198"/>
      <c r="P156" s="198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1"/>
      <c r="AB156" s="171"/>
      <c r="AD156" s="171"/>
      <c r="AE156" s="171"/>
      <c r="AF156" s="171"/>
      <c r="AG156" s="171"/>
      <c r="AH156" s="171"/>
      <c r="AI156" s="171"/>
      <c r="AJ156" s="171"/>
      <c r="AK156" s="171"/>
      <c r="AL156" s="171"/>
      <c r="AM156" s="171"/>
    </row>
    <row r="157" spans="1:39" ht="27" customHeight="1" x14ac:dyDescent="0.35">
      <c r="A157" s="171"/>
      <c r="B157" s="171"/>
      <c r="C157" s="171"/>
      <c r="D157" s="171"/>
      <c r="E157" s="171"/>
      <c r="F157" s="171"/>
      <c r="G157" s="171"/>
      <c r="H157" s="171"/>
      <c r="I157" s="171"/>
      <c r="J157" s="171"/>
      <c r="K157" s="198"/>
      <c r="L157" s="198"/>
      <c r="M157" s="198"/>
      <c r="N157" s="198"/>
      <c r="O157" s="198"/>
      <c r="P157" s="198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1"/>
      <c r="AB157" s="171"/>
      <c r="AD157" s="171"/>
      <c r="AE157" s="171"/>
      <c r="AF157" s="171"/>
      <c r="AG157" s="171"/>
      <c r="AH157" s="171"/>
      <c r="AI157" s="171"/>
      <c r="AJ157" s="171"/>
      <c r="AK157" s="171"/>
      <c r="AL157" s="171"/>
      <c r="AM157" s="171"/>
    </row>
    <row r="158" spans="1:39" ht="27" customHeight="1" x14ac:dyDescent="0.35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205"/>
      <c r="M158" s="205"/>
      <c r="N158" s="205"/>
      <c r="O158" s="205"/>
      <c r="P158" s="205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1"/>
      <c r="AB158" s="171"/>
      <c r="AD158" s="171"/>
      <c r="AE158" s="171"/>
      <c r="AF158" s="171"/>
      <c r="AG158" s="171"/>
      <c r="AH158" s="171"/>
      <c r="AI158" s="171"/>
      <c r="AJ158" s="171"/>
      <c r="AK158" s="171"/>
      <c r="AL158" s="171"/>
      <c r="AM158" s="171"/>
    </row>
    <row r="159" spans="1:39" ht="27" customHeight="1" x14ac:dyDescent="0.35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  <c r="AA159" s="171"/>
      <c r="AB159" s="171"/>
      <c r="AD159" s="171"/>
      <c r="AE159" s="171"/>
      <c r="AF159" s="171"/>
      <c r="AG159" s="171"/>
      <c r="AH159" s="171"/>
      <c r="AI159" s="171"/>
      <c r="AJ159" s="171"/>
      <c r="AK159" s="171"/>
      <c r="AL159" s="171"/>
      <c r="AM159" s="171"/>
    </row>
    <row r="160" spans="1:39" ht="27" customHeight="1" x14ac:dyDescent="0.35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1"/>
      <c r="AB160" s="171"/>
      <c r="AD160" s="171"/>
      <c r="AE160" s="171"/>
      <c r="AF160" s="171"/>
      <c r="AG160" s="171"/>
      <c r="AH160" s="171"/>
      <c r="AI160" s="171"/>
      <c r="AJ160" s="171"/>
      <c r="AK160" s="171"/>
      <c r="AL160" s="171"/>
      <c r="AM160" s="171"/>
    </row>
    <row r="161" spans="1:39" ht="27" customHeight="1" x14ac:dyDescent="0.35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206"/>
      <c r="L161" s="206"/>
      <c r="M161" s="206"/>
      <c r="N161" s="206"/>
      <c r="O161" s="206"/>
      <c r="P161" s="206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171"/>
      <c r="AD161" s="171"/>
      <c r="AE161" s="171"/>
      <c r="AF161" s="171"/>
      <c r="AG161" s="171"/>
      <c r="AH161" s="171"/>
      <c r="AI161" s="171"/>
      <c r="AJ161" s="171"/>
      <c r="AK161" s="171"/>
      <c r="AL161" s="171"/>
      <c r="AM161" s="171"/>
    </row>
    <row r="162" spans="1:39" ht="27" customHeight="1" x14ac:dyDescent="0.35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206"/>
      <c r="L162" s="206"/>
      <c r="M162" s="206"/>
      <c r="N162" s="206"/>
      <c r="O162" s="203"/>
      <c r="P162" s="203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  <c r="AA162" s="171"/>
      <c r="AB162" s="171"/>
      <c r="AD162" s="171"/>
      <c r="AE162" s="171"/>
      <c r="AF162" s="171"/>
      <c r="AG162" s="171"/>
      <c r="AH162" s="171"/>
      <c r="AI162" s="171"/>
      <c r="AJ162" s="171"/>
      <c r="AK162" s="171"/>
      <c r="AL162" s="171"/>
      <c r="AM162" s="171"/>
    </row>
    <row r="163" spans="1:39" ht="27" customHeight="1" x14ac:dyDescent="0.35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203"/>
      <c r="L163" s="203"/>
      <c r="M163" s="203"/>
      <c r="N163" s="203"/>
      <c r="O163" s="203"/>
      <c r="P163" s="203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  <c r="AA163" s="171"/>
      <c r="AB163" s="171"/>
      <c r="AD163" s="171"/>
      <c r="AE163" s="171"/>
      <c r="AF163" s="171"/>
      <c r="AG163" s="171"/>
      <c r="AH163" s="171"/>
      <c r="AI163" s="171"/>
      <c r="AJ163" s="171"/>
      <c r="AK163" s="171"/>
      <c r="AL163" s="171"/>
      <c r="AM163" s="171"/>
    </row>
    <row r="164" spans="1:39" ht="27" customHeight="1" x14ac:dyDescent="0.35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203"/>
      <c r="L164" s="203"/>
      <c r="M164" s="203"/>
      <c r="N164" s="203"/>
      <c r="O164" s="203"/>
      <c r="P164" s="203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  <c r="AA164" s="171"/>
      <c r="AB164" s="171"/>
      <c r="AD164" s="171"/>
      <c r="AE164" s="171"/>
      <c r="AF164" s="171"/>
      <c r="AG164" s="171"/>
      <c r="AH164" s="171"/>
      <c r="AI164" s="171"/>
      <c r="AJ164" s="171"/>
      <c r="AK164" s="171"/>
      <c r="AL164" s="171"/>
      <c r="AM164" s="171"/>
    </row>
    <row r="165" spans="1:39" ht="27" customHeight="1" x14ac:dyDescent="0.35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203"/>
      <c r="L165" s="203"/>
      <c r="M165" s="203"/>
      <c r="N165" s="203"/>
      <c r="O165" s="203"/>
      <c r="P165" s="203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  <c r="AA165" s="171"/>
      <c r="AB165" s="171"/>
      <c r="AD165" s="171"/>
      <c r="AE165" s="171"/>
      <c r="AF165" s="171"/>
      <c r="AG165" s="171"/>
      <c r="AH165" s="171"/>
      <c r="AI165" s="171"/>
      <c r="AJ165" s="171"/>
      <c r="AK165" s="171"/>
      <c r="AL165" s="171"/>
      <c r="AM165" s="171"/>
    </row>
    <row r="166" spans="1:39" ht="27" customHeight="1" x14ac:dyDescent="0.35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203"/>
      <c r="L166" s="203"/>
      <c r="M166" s="203"/>
      <c r="N166" s="203"/>
      <c r="O166" s="203"/>
      <c r="P166" s="203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  <c r="AA166" s="171"/>
      <c r="AB166" s="171"/>
      <c r="AD166" s="171"/>
      <c r="AE166" s="171"/>
      <c r="AF166" s="171"/>
      <c r="AG166" s="171"/>
      <c r="AH166" s="171"/>
      <c r="AI166" s="171"/>
      <c r="AJ166" s="171"/>
      <c r="AK166" s="171"/>
      <c r="AL166" s="171"/>
      <c r="AM166" s="171"/>
    </row>
    <row r="167" spans="1:39" ht="27" customHeight="1" x14ac:dyDescent="0.35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203"/>
      <c r="L167" s="203"/>
      <c r="M167" s="203"/>
      <c r="N167" s="203"/>
      <c r="O167" s="203"/>
      <c r="P167" s="203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  <c r="AA167" s="171"/>
      <c r="AB167" s="171"/>
      <c r="AD167" s="171"/>
      <c r="AE167" s="171"/>
      <c r="AF167" s="171"/>
      <c r="AG167" s="171"/>
      <c r="AH167" s="171"/>
      <c r="AI167" s="171"/>
      <c r="AJ167" s="171"/>
      <c r="AK167" s="171"/>
      <c r="AL167" s="171"/>
      <c r="AM167" s="171"/>
    </row>
    <row r="168" spans="1:39" ht="27" customHeight="1" x14ac:dyDescent="0.35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203"/>
      <c r="L168" s="203"/>
      <c r="M168" s="203"/>
      <c r="N168" s="203"/>
      <c r="O168" s="203"/>
      <c r="P168" s="203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  <c r="AA168" s="171"/>
      <c r="AB168" s="171"/>
      <c r="AD168" s="171"/>
      <c r="AE168" s="171"/>
      <c r="AF168" s="171"/>
      <c r="AG168" s="171"/>
      <c r="AH168" s="171"/>
      <c r="AI168" s="171"/>
      <c r="AJ168" s="171"/>
      <c r="AK168" s="171"/>
      <c r="AL168" s="171"/>
      <c r="AM168" s="171"/>
    </row>
    <row r="169" spans="1:39" ht="27" customHeight="1" x14ac:dyDescent="0.35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203"/>
      <c r="L169" s="203"/>
      <c r="M169" s="203"/>
      <c r="N169" s="203"/>
      <c r="O169" s="203"/>
      <c r="P169" s="203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  <c r="AA169" s="171"/>
      <c r="AB169" s="171"/>
      <c r="AD169" s="171"/>
      <c r="AE169" s="171"/>
      <c r="AF169" s="171"/>
      <c r="AG169" s="171"/>
      <c r="AH169" s="171"/>
      <c r="AI169" s="171"/>
      <c r="AJ169" s="171"/>
      <c r="AK169" s="171"/>
      <c r="AL169" s="171"/>
      <c r="AM169" s="171"/>
    </row>
    <row r="170" spans="1:39" ht="27" customHeight="1" x14ac:dyDescent="0.35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203"/>
      <c r="L170" s="203"/>
      <c r="M170" s="203"/>
      <c r="N170" s="203"/>
      <c r="O170" s="203"/>
      <c r="P170" s="203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  <c r="AA170" s="171"/>
      <c r="AB170" s="171"/>
      <c r="AD170" s="171"/>
      <c r="AE170" s="171"/>
      <c r="AF170" s="171"/>
      <c r="AG170" s="171"/>
      <c r="AH170" s="171"/>
      <c r="AI170" s="171"/>
      <c r="AJ170" s="171"/>
      <c r="AK170" s="171"/>
      <c r="AL170" s="171"/>
      <c r="AM170" s="171"/>
    </row>
    <row r="171" spans="1:39" ht="27" customHeight="1" x14ac:dyDescent="0.35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205"/>
      <c r="M171" s="205"/>
      <c r="N171" s="205"/>
      <c r="O171" s="205"/>
      <c r="P171" s="205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  <c r="AA171" s="171"/>
      <c r="AB171" s="171"/>
      <c r="AD171" s="171"/>
      <c r="AE171" s="171"/>
      <c r="AF171" s="171"/>
      <c r="AG171" s="171"/>
      <c r="AH171" s="171"/>
      <c r="AI171" s="171"/>
      <c r="AJ171" s="171"/>
      <c r="AK171" s="171"/>
      <c r="AL171" s="171"/>
      <c r="AM171" s="171"/>
    </row>
    <row r="172" spans="1:39" ht="27" customHeight="1" x14ac:dyDescent="0.35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D172" s="171"/>
      <c r="AE172" s="171"/>
      <c r="AF172" s="171"/>
      <c r="AG172" s="171"/>
      <c r="AH172" s="171"/>
      <c r="AI172" s="171"/>
      <c r="AJ172" s="171"/>
      <c r="AK172" s="171"/>
      <c r="AL172" s="171"/>
      <c r="AM172" s="171"/>
    </row>
    <row r="173" spans="1:39" ht="27" customHeight="1" x14ac:dyDescent="0.35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  <c r="AA173" s="171"/>
      <c r="AB173" s="171"/>
      <c r="AD173" s="171"/>
      <c r="AE173" s="171"/>
      <c r="AF173" s="171"/>
      <c r="AG173" s="171"/>
      <c r="AH173" s="171"/>
      <c r="AI173" s="171"/>
      <c r="AJ173" s="171"/>
      <c r="AK173" s="171"/>
      <c r="AL173" s="171"/>
      <c r="AM173" s="171"/>
    </row>
    <row r="174" spans="1:39" ht="27" customHeight="1" x14ac:dyDescent="0.35">
      <c r="A174" s="171"/>
      <c r="B174" s="171"/>
      <c r="C174" s="171"/>
      <c r="D174" s="171"/>
      <c r="E174" s="171"/>
      <c r="F174" s="171"/>
      <c r="G174" s="171"/>
      <c r="H174" s="171"/>
      <c r="I174" s="171"/>
      <c r="J174" s="203"/>
      <c r="K174" s="203"/>
      <c r="L174" s="203"/>
      <c r="M174" s="203"/>
      <c r="N174" s="203"/>
      <c r="O174" s="203"/>
      <c r="P174" s="203"/>
      <c r="Q174" s="203"/>
      <c r="R174" s="203"/>
      <c r="S174" s="171"/>
      <c r="T174" s="171"/>
      <c r="U174" s="171"/>
      <c r="V174" s="171"/>
      <c r="W174" s="171"/>
      <c r="X174" s="171"/>
      <c r="Y174" s="171"/>
      <c r="Z174" s="171"/>
      <c r="AA174" s="171"/>
      <c r="AB174" s="171"/>
      <c r="AD174" s="171"/>
      <c r="AE174" s="171"/>
      <c r="AF174" s="171"/>
      <c r="AG174" s="171"/>
      <c r="AH174" s="171"/>
      <c r="AI174" s="171"/>
      <c r="AJ174" s="171"/>
      <c r="AK174" s="171"/>
      <c r="AL174" s="171"/>
      <c r="AM174" s="171"/>
    </row>
    <row r="175" spans="1:39" ht="27" customHeight="1" x14ac:dyDescent="0.35">
      <c r="A175" s="171"/>
      <c r="B175" s="171"/>
      <c r="C175" s="171"/>
      <c r="D175" s="171"/>
      <c r="E175" s="171"/>
      <c r="F175" s="171"/>
      <c r="G175" s="171"/>
      <c r="H175" s="171"/>
      <c r="I175" s="171"/>
      <c r="J175" s="206"/>
      <c r="K175" s="203"/>
      <c r="L175" s="203"/>
      <c r="M175" s="203"/>
      <c r="N175" s="203"/>
      <c r="O175" s="203"/>
      <c r="P175" s="203"/>
      <c r="Q175" s="203"/>
      <c r="R175" s="203"/>
      <c r="S175" s="203"/>
      <c r="T175" s="171"/>
      <c r="U175" s="171"/>
      <c r="V175" s="171"/>
      <c r="W175" s="171"/>
      <c r="X175" s="171"/>
      <c r="Y175" s="171"/>
      <c r="Z175" s="171"/>
      <c r="AA175" s="171"/>
      <c r="AB175" s="171"/>
      <c r="AD175" s="171"/>
      <c r="AE175" s="171"/>
      <c r="AF175" s="171"/>
      <c r="AG175" s="171"/>
      <c r="AH175" s="171"/>
      <c r="AI175" s="171"/>
      <c r="AJ175" s="171"/>
      <c r="AK175" s="171"/>
      <c r="AL175" s="171"/>
      <c r="AM175" s="171"/>
    </row>
    <row r="176" spans="1:39" ht="27" customHeight="1" x14ac:dyDescent="0.35">
      <c r="A176" s="171"/>
      <c r="B176" s="171"/>
      <c r="C176" s="171"/>
      <c r="D176" s="171"/>
      <c r="E176" s="171"/>
      <c r="F176" s="171"/>
      <c r="G176" s="171"/>
      <c r="H176" s="171"/>
      <c r="I176" s="171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171"/>
      <c r="U176" s="171"/>
      <c r="V176" s="171"/>
      <c r="W176" s="171"/>
      <c r="X176" s="171"/>
      <c r="Y176" s="171"/>
      <c r="Z176" s="171"/>
      <c r="AA176" s="171"/>
      <c r="AB176" s="171"/>
      <c r="AD176" s="171"/>
      <c r="AE176" s="171"/>
      <c r="AF176" s="171"/>
      <c r="AG176" s="171"/>
      <c r="AH176" s="171"/>
      <c r="AI176" s="171"/>
      <c r="AJ176" s="171"/>
      <c r="AK176" s="171"/>
      <c r="AL176" s="171"/>
      <c r="AM176" s="171"/>
    </row>
    <row r="177" spans="1:39" ht="27" customHeight="1" x14ac:dyDescent="0.35">
      <c r="A177" s="171"/>
      <c r="B177" s="171"/>
      <c r="C177" s="171"/>
      <c r="D177" s="171"/>
      <c r="E177" s="171"/>
      <c r="F177" s="171"/>
      <c r="G177" s="171"/>
      <c r="H177" s="171"/>
      <c r="I177" s="171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171"/>
      <c r="U177" s="171"/>
      <c r="V177" s="171"/>
      <c r="W177" s="171"/>
      <c r="X177" s="171"/>
      <c r="Y177" s="171"/>
      <c r="Z177" s="171"/>
      <c r="AA177" s="171"/>
      <c r="AB177" s="171"/>
      <c r="AD177" s="171"/>
      <c r="AE177" s="171"/>
      <c r="AF177" s="171"/>
      <c r="AG177" s="171"/>
      <c r="AH177" s="171"/>
      <c r="AI177" s="171"/>
      <c r="AJ177" s="171"/>
      <c r="AK177" s="171"/>
      <c r="AL177" s="171"/>
      <c r="AM177" s="171"/>
    </row>
    <row r="178" spans="1:39" ht="27" customHeight="1" x14ac:dyDescent="0.35">
      <c r="A178" s="171"/>
      <c r="B178" s="171"/>
      <c r="C178" s="171"/>
      <c r="D178" s="171"/>
      <c r="E178" s="171"/>
      <c r="F178" s="171"/>
      <c r="G178" s="171"/>
      <c r="H178" s="171"/>
      <c r="I178" s="171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171"/>
      <c r="U178" s="171"/>
      <c r="V178" s="171"/>
      <c r="W178" s="171"/>
      <c r="X178" s="171"/>
      <c r="Y178" s="171"/>
      <c r="Z178" s="171"/>
      <c r="AA178" s="171"/>
      <c r="AB178" s="171"/>
      <c r="AD178" s="171"/>
      <c r="AE178" s="171"/>
      <c r="AF178" s="171"/>
      <c r="AG178" s="171"/>
      <c r="AH178" s="171"/>
      <c r="AI178" s="171"/>
      <c r="AJ178" s="171"/>
      <c r="AK178" s="171"/>
      <c r="AL178" s="171"/>
      <c r="AM178" s="171"/>
    </row>
    <row r="179" spans="1:39" ht="27" customHeight="1" x14ac:dyDescent="0.35">
      <c r="A179" s="171"/>
      <c r="B179" s="171"/>
      <c r="C179" s="171"/>
      <c r="D179" s="171"/>
      <c r="E179" s="171"/>
      <c r="F179" s="171"/>
      <c r="G179" s="171"/>
      <c r="H179" s="171"/>
      <c r="I179" s="171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171"/>
      <c r="U179" s="171"/>
      <c r="V179" s="171"/>
      <c r="W179" s="171"/>
      <c r="X179" s="171"/>
      <c r="Y179" s="171"/>
      <c r="Z179" s="171"/>
      <c r="AA179" s="171"/>
      <c r="AB179" s="171"/>
      <c r="AD179" s="171"/>
      <c r="AE179" s="171"/>
      <c r="AF179" s="171"/>
      <c r="AG179" s="171"/>
      <c r="AH179" s="171"/>
      <c r="AI179" s="171"/>
      <c r="AJ179" s="171"/>
      <c r="AK179" s="171"/>
      <c r="AL179" s="171"/>
      <c r="AM179" s="171"/>
    </row>
    <row r="180" spans="1:39" ht="27" customHeight="1" x14ac:dyDescent="0.35">
      <c r="A180" s="171"/>
      <c r="B180" s="171"/>
      <c r="C180" s="171"/>
      <c r="D180" s="171"/>
      <c r="E180" s="171"/>
      <c r="F180" s="171"/>
      <c r="G180" s="171"/>
      <c r="H180" s="171"/>
      <c r="I180" s="171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171"/>
      <c r="U180" s="171"/>
      <c r="V180" s="171"/>
      <c r="W180" s="171"/>
      <c r="X180" s="171"/>
      <c r="Y180" s="171"/>
      <c r="Z180" s="171"/>
      <c r="AA180" s="171"/>
      <c r="AB180" s="171"/>
      <c r="AD180" s="171"/>
      <c r="AE180" s="171"/>
      <c r="AF180" s="171"/>
      <c r="AG180" s="171"/>
      <c r="AH180" s="171"/>
      <c r="AI180" s="171"/>
      <c r="AJ180" s="171"/>
      <c r="AK180" s="171"/>
      <c r="AL180" s="171"/>
      <c r="AM180" s="171"/>
    </row>
    <row r="181" spans="1:39" ht="27" customHeight="1" x14ac:dyDescent="0.35">
      <c r="A181" s="171"/>
      <c r="B181" s="171"/>
      <c r="C181" s="171"/>
      <c r="D181" s="171"/>
      <c r="E181" s="171"/>
      <c r="F181" s="171"/>
      <c r="G181" s="171"/>
      <c r="H181" s="171"/>
      <c r="I181" s="171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171"/>
      <c r="U181" s="171"/>
      <c r="V181" s="171"/>
      <c r="W181" s="171"/>
      <c r="X181" s="171"/>
      <c r="Y181" s="171"/>
      <c r="Z181" s="171"/>
      <c r="AA181" s="171"/>
      <c r="AB181" s="171"/>
      <c r="AD181" s="171"/>
      <c r="AE181" s="171"/>
      <c r="AF181" s="171"/>
      <c r="AG181" s="171"/>
      <c r="AH181" s="171"/>
      <c r="AI181" s="171"/>
      <c r="AJ181" s="171"/>
      <c r="AK181" s="171"/>
      <c r="AL181" s="171"/>
      <c r="AM181" s="171"/>
    </row>
    <row r="182" spans="1:39" ht="27" customHeight="1" x14ac:dyDescent="0.35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203"/>
      <c r="L182" s="203"/>
      <c r="M182" s="203"/>
      <c r="N182" s="203"/>
      <c r="O182" s="203"/>
      <c r="P182" s="203"/>
      <c r="Q182" s="203"/>
      <c r="R182" s="203"/>
      <c r="S182" s="203"/>
      <c r="T182" s="171"/>
      <c r="U182" s="171"/>
      <c r="V182" s="171"/>
      <c r="W182" s="171"/>
      <c r="X182" s="171"/>
      <c r="Y182" s="171"/>
      <c r="Z182" s="171"/>
      <c r="AA182" s="171"/>
      <c r="AB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</row>
    <row r="183" spans="1:39" ht="27" customHeight="1" x14ac:dyDescent="0.35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203"/>
      <c r="L183" s="203"/>
      <c r="M183" s="203"/>
      <c r="N183" s="203"/>
      <c r="O183" s="203"/>
      <c r="P183" s="203"/>
      <c r="Q183" s="203"/>
      <c r="R183" s="203"/>
      <c r="S183" s="203"/>
      <c r="T183" s="171"/>
      <c r="U183" s="171"/>
      <c r="V183" s="171"/>
      <c r="W183" s="171"/>
      <c r="X183" s="171"/>
      <c r="Y183" s="171"/>
      <c r="Z183" s="171"/>
      <c r="AA183" s="171"/>
      <c r="AB183" s="171"/>
      <c r="AD183" s="171"/>
      <c r="AE183" s="171"/>
      <c r="AF183" s="171"/>
      <c r="AG183" s="171"/>
      <c r="AH183" s="171"/>
      <c r="AI183" s="171"/>
      <c r="AJ183" s="171"/>
      <c r="AK183" s="171"/>
      <c r="AL183" s="171"/>
      <c r="AM183" s="171"/>
    </row>
    <row r="184" spans="1:39" ht="27" customHeight="1" x14ac:dyDescent="0.35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203"/>
      <c r="L184" s="203"/>
      <c r="M184" s="203"/>
      <c r="N184" s="203"/>
      <c r="O184" s="203"/>
      <c r="P184" s="203"/>
      <c r="Q184" s="203"/>
      <c r="R184" s="203"/>
      <c r="S184" s="203"/>
      <c r="T184" s="171"/>
      <c r="U184" s="171"/>
      <c r="V184" s="171"/>
      <c r="W184" s="171"/>
      <c r="X184" s="171"/>
      <c r="Y184" s="171"/>
      <c r="Z184" s="171"/>
      <c r="AA184" s="171"/>
      <c r="AB184" s="171"/>
      <c r="AD184" s="171"/>
      <c r="AE184" s="171"/>
      <c r="AF184" s="171"/>
      <c r="AG184" s="171"/>
      <c r="AH184" s="171"/>
      <c r="AI184" s="171"/>
      <c r="AJ184" s="171"/>
      <c r="AK184" s="171"/>
      <c r="AL184" s="171"/>
      <c r="AM184" s="171"/>
    </row>
    <row r="185" spans="1:39" ht="27" customHeight="1" x14ac:dyDescent="0.35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203"/>
      <c r="L185" s="203"/>
      <c r="M185" s="203"/>
      <c r="N185" s="203"/>
      <c r="O185" s="203"/>
      <c r="P185" s="203"/>
      <c r="Q185" s="203"/>
      <c r="R185" s="203"/>
      <c r="S185" s="203"/>
      <c r="T185" s="171"/>
      <c r="U185" s="171"/>
      <c r="V185" s="171"/>
      <c r="W185" s="171"/>
      <c r="X185" s="171"/>
      <c r="Y185" s="171"/>
      <c r="Z185" s="171"/>
      <c r="AA185" s="171"/>
      <c r="AB185" s="171"/>
      <c r="AD185" s="171"/>
      <c r="AE185" s="171"/>
      <c r="AF185" s="171"/>
      <c r="AG185" s="171"/>
      <c r="AH185" s="171"/>
      <c r="AI185" s="171"/>
      <c r="AJ185" s="171"/>
      <c r="AK185" s="171"/>
      <c r="AL185" s="171"/>
      <c r="AM185" s="171"/>
    </row>
    <row r="186" spans="1:39" ht="27" customHeight="1" x14ac:dyDescent="0.35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205"/>
      <c r="N186" s="205"/>
      <c r="O186" s="205"/>
      <c r="P186" s="205"/>
      <c r="Q186" s="205"/>
      <c r="R186" s="205"/>
      <c r="S186" s="205"/>
      <c r="T186" s="171"/>
      <c r="U186" s="171"/>
      <c r="V186" s="171"/>
      <c r="W186" s="171"/>
      <c r="X186" s="171"/>
      <c r="Y186" s="171"/>
      <c r="Z186" s="171"/>
      <c r="AA186" s="171"/>
      <c r="AB186" s="171"/>
      <c r="AD186" s="171"/>
      <c r="AE186" s="171"/>
      <c r="AF186" s="171"/>
      <c r="AG186" s="171"/>
      <c r="AH186" s="171"/>
      <c r="AI186" s="171"/>
      <c r="AJ186" s="171"/>
      <c r="AK186" s="171"/>
      <c r="AL186" s="171"/>
      <c r="AM186" s="171"/>
    </row>
    <row r="187" spans="1:39" ht="27" customHeight="1" x14ac:dyDescent="0.35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206"/>
      <c r="L187" s="206"/>
      <c r="M187" s="206"/>
      <c r="N187" s="206"/>
      <c r="O187" s="206"/>
      <c r="P187" s="206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  <c r="AA187" s="171"/>
      <c r="AB187" s="171"/>
      <c r="AD187" s="171"/>
      <c r="AE187" s="171"/>
      <c r="AF187" s="171"/>
      <c r="AG187" s="171"/>
      <c r="AH187" s="171"/>
      <c r="AI187" s="171"/>
      <c r="AJ187" s="171"/>
      <c r="AK187" s="171"/>
      <c r="AL187" s="171"/>
      <c r="AM187" s="171"/>
    </row>
    <row r="188" spans="1:39" ht="27" customHeight="1" x14ac:dyDescent="0.35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206"/>
      <c r="L188" s="206"/>
      <c r="M188" s="206"/>
      <c r="N188" s="206"/>
      <c r="O188" s="203"/>
      <c r="P188" s="203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  <c r="AA188" s="171"/>
      <c r="AB188" s="171"/>
      <c r="AD188" s="171"/>
      <c r="AE188" s="171"/>
      <c r="AF188" s="171"/>
      <c r="AG188" s="171"/>
      <c r="AH188" s="171"/>
      <c r="AI188" s="171"/>
      <c r="AJ188" s="171"/>
      <c r="AK188" s="171"/>
      <c r="AL188" s="171"/>
      <c r="AM188" s="171"/>
    </row>
    <row r="189" spans="1:39" ht="27" customHeight="1" x14ac:dyDescent="0.35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203"/>
      <c r="L189" s="203"/>
      <c r="M189" s="203"/>
      <c r="N189" s="203"/>
      <c r="O189" s="203"/>
      <c r="P189" s="203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  <c r="AA189" s="171"/>
      <c r="AB189" s="171"/>
      <c r="AD189" s="171"/>
      <c r="AE189" s="171"/>
      <c r="AF189" s="171"/>
      <c r="AG189" s="171"/>
      <c r="AH189" s="171"/>
      <c r="AI189" s="171"/>
      <c r="AJ189" s="171"/>
      <c r="AK189" s="171"/>
      <c r="AL189" s="171"/>
      <c r="AM189" s="171"/>
    </row>
    <row r="190" spans="1:39" ht="27" customHeight="1" x14ac:dyDescent="0.35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203"/>
      <c r="L190" s="203"/>
      <c r="M190" s="203"/>
      <c r="N190" s="203"/>
      <c r="O190" s="203"/>
      <c r="P190" s="203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1"/>
      <c r="AB190" s="171"/>
      <c r="AD190" s="171"/>
      <c r="AE190" s="171"/>
      <c r="AF190" s="171"/>
      <c r="AG190" s="171"/>
      <c r="AH190" s="171"/>
      <c r="AI190" s="171"/>
      <c r="AJ190" s="171"/>
      <c r="AK190" s="171"/>
      <c r="AL190" s="171"/>
      <c r="AM190" s="171"/>
    </row>
    <row r="191" spans="1:39" ht="27" customHeight="1" x14ac:dyDescent="0.35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203"/>
      <c r="L191" s="203"/>
      <c r="M191" s="203"/>
      <c r="N191" s="203"/>
      <c r="O191" s="203"/>
      <c r="P191" s="203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  <c r="AA191" s="171"/>
      <c r="AB191" s="171"/>
      <c r="AD191" s="171"/>
      <c r="AE191" s="171"/>
      <c r="AF191" s="171"/>
      <c r="AG191" s="171"/>
      <c r="AH191" s="171"/>
      <c r="AI191" s="171"/>
      <c r="AJ191" s="171"/>
      <c r="AK191" s="171"/>
      <c r="AL191" s="171"/>
      <c r="AM191" s="171"/>
    </row>
    <row r="192" spans="1:39" ht="27" customHeight="1" x14ac:dyDescent="0.35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203"/>
      <c r="L192" s="203"/>
      <c r="M192" s="203"/>
      <c r="N192" s="203"/>
      <c r="O192" s="203"/>
      <c r="P192" s="203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  <c r="AB192" s="171"/>
      <c r="AD192" s="171"/>
      <c r="AE192" s="171"/>
      <c r="AF192" s="171"/>
      <c r="AG192" s="171"/>
      <c r="AH192" s="171"/>
      <c r="AI192" s="171"/>
      <c r="AJ192" s="171"/>
      <c r="AK192" s="171"/>
      <c r="AL192" s="171"/>
      <c r="AM192" s="171"/>
    </row>
    <row r="193" spans="1:39" ht="27" customHeight="1" x14ac:dyDescent="0.35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203"/>
      <c r="L193" s="203"/>
      <c r="M193" s="203"/>
      <c r="N193" s="203"/>
      <c r="O193" s="203"/>
      <c r="P193" s="203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  <c r="AB193" s="171"/>
      <c r="AD193" s="171"/>
      <c r="AE193" s="171"/>
      <c r="AF193" s="171"/>
      <c r="AG193" s="171"/>
      <c r="AH193" s="171"/>
      <c r="AI193" s="171"/>
      <c r="AJ193" s="171"/>
      <c r="AK193" s="171"/>
      <c r="AL193" s="171"/>
      <c r="AM193" s="171"/>
    </row>
    <row r="194" spans="1:39" ht="27" customHeight="1" x14ac:dyDescent="0.35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203"/>
      <c r="L194" s="203"/>
      <c r="M194" s="203"/>
      <c r="N194" s="203"/>
      <c r="O194" s="203"/>
      <c r="P194" s="203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  <c r="AA194" s="171"/>
      <c r="AB194" s="171"/>
      <c r="AD194" s="171"/>
      <c r="AE194" s="171"/>
      <c r="AF194" s="171"/>
      <c r="AG194" s="171"/>
      <c r="AH194" s="171"/>
      <c r="AI194" s="171"/>
      <c r="AJ194" s="171"/>
      <c r="AK194" s="171"/>
      <c r="AL194" s="171"/>
      <c r="AM194" s="171"/>
    </row>
    <row r="195" spans="1:39" ht="27" customHeight="1" x14ac:dyDescent="0.35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203"/>
      <c r="L195" s="203"/>
      <c r="M195" s="203"/>
      <c r="N195" s="203"/>
      <c r="O195" s="203"/>
      <c r="P195" s="203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  <c r="AA195" s="171"/>
      <c r="AB195" s="171"/>
      <c r="AD195" s="171"/>
      <c r="AE195" s="171"/>
      <c r="AF195" s="171"/>
      <c r="AG195" s="171"/>
      <c r="AH195" s="171"/>
      <c r="AI195" s="171"/>
      <c r="AJ195" s="171"/>
      <c r="AK195" s="171"/>
      <c r="AL195" s="171"/>
      <c r="AM195" s="171"/>
    </row>
    <row r="196" spans="1:39" ht="27" customHeight="1" x14ac:dyDescent="0.35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203"/>
      <c r="L196" s="203"/>
      <c r="M196" s="203"/>
      <c r="N196" s="203"/>
      <c r="O196" s="203"/>
      <c r="P196" s="203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  <c r="AA196" s="171"/>
      <c r="AB196" s="171"/>
      <c r="AD196" s="171"/>
      <c r="AE196" s="171"/>
      <c r="AF196" s="171"/>
      <c r="AG196" s="171"/>
      <c r="AH196" s="171"/>
      <c r="AI196" s="171"/>
      <c r="AJ196" s="171"/>
      <c r="AK196" s="171"/>
      <c r="AL196" s="171"/>
      <c r="AM196" s="171"/>
    </row>
    <row r="197" spans="1:39" ht="27" customHeight="1" x14ac:dyDescent="0.35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1"/>
      <c r="AB197" s="171"/>
      <c r="AD197" s="171"/>
      <c r="AE197" s="171"/>
      <c r="AF197" s="171"/>
      <c r="AG197" s="171"/>
      <c r="AH197" s="171"/>
      <c r="AI197" s="171"/>
      <c r="AJ197" s="171"/>
      <c r="AK197" s="171"/>
      <c r="AL197" s="171"/>
      <c r="AM197" s="171"/>
    </row>
    <row r="198" spans="1:39" ht="27" customHeight="1" x14ac:dyDescent="0.35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205"/>
      <c r="M198" s="205"/>
      <c r="N198" s="205"/>
      <c r="O198" s="205"/>
      <c r="P198" s="205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D198" s="171"/>
      <c r="AE198" s="171"/>
      <c r="AF198" s="171"/>
      <c r="AG198" s="171"/>
      <c r="AH198" s="171"/>
      <c r="AI198" s="171"/>
      <c r="AJ198" s="171"/>
      <c r="AK198" s="171"/>
      <c r="AL198" s="171"/>
      <c r="AM198" s="171"/>
    </row>
    <row r="199" spans="1:39" ht="27" customHeight="1" x14ac:dyDescent="0.35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205"/>
      <c r="M199" s="205"/>
      <c r="N199" s="205"/>
      <c r="O199" s="205"/>
      <c r="P199" s="205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71"/>
      <c r="AB199" s="171"/>
      <c r="AD199" s="171"/>
      <c r="AE199" s="171"/>
      <c r="AF199" s="171"/>
      <c r="AG199" s="171"/>
      <c r="AH199" s="171"/>
      <c r="AI199" s="171"/>
      <c r="AJ199" s="171"/>
      <c r="AK199" s="171"/>
      <c r="AL199" s="171"/>
      <c r="AM199" s="171"/>
    </row>
    <row r="200" spans="1:39" ht="27" customHeight="1" x14ac:dyDescent="0.35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206"/>
      <c r="L200" s="206"/>
      <c r="M200" s="206"/>
      <c r="N200" s="206"/>
      <c r="O200" s="203"/>
      <c r="P200" s="203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  <c r="AA200" s="171"/>
      <c r="AB200" s="171"/>
      <c r="AD200" s="171"/>
      <c r="AE200" s="171"/>
      <c r="AF200" s="171"/>
      <c r="AG200" s="171"/>
      <c r="AH200" s="171"/>
      <c r="AI200" s="171"/>
      <c r="AJ200" s="171"/>
      <c r="AK200" s="171"/>
      <c r="AL200" s="171"/>
      <c r="AM200" s="171"/>
    </row>
    <row r="201" spans="1:39" ht="27" customHeight="1" x14ac:dyDescent="0.35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203"/>
      <c r="L201" s="203"/>
      <c r="M201" s="203"/>
      <c r="N201" s="203"/>
      <c r="O201" s="203"/>
      <c r="P201" s="203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  <c r="AA201" s="171"/>
      <c r="AB201" s="171"/>
      <c r="AD201" s="171"/>
      <c r="AE201" s="171"/>
      <c r="AF201" s="171"/>
      <c r="AG201" s="171"/>
      <c r="AH201" s="171"/>
      <c r="AI201" s="171"/>
      <c r="AJ201" s="171"/>
      <c r="AK201" s="171"/>
      <c r="AL201" s="171"/>
      <c r="AM201" s="171"/>
    </row>
    <row r="202" spans="1:39" ht="27" customHeight="1" x14ac:dyDescent="0.35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203"/>
      <c r="L202" s="203"/>
      <c r="M202" s="203"/>
      <c r="N202" s="203"/>
      <c r="O202" s="203"/>
      <c r="P202" s="203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  <c r="AA202" s="171"/>
      <c r="AB202" s="171"/>
      <c r="AD202" s="171"/>
      <c r="AE202" s="171"/>
      <c r="AF202" s="171"/>
      <c r="AG202" s="171"/>
      <c r="AH202" s="171"/>
      <c r="AI202" s="171"/>
      <c r="AJ202" s="171"/>
      <c r="AK202" s="171"/>
      <c r="AL202" s="171"/>
      <c r="AM202" s="171"/>
    </row>
    <row r="203" spans="1:39" ht="27" customHeight="1" x14ac:dyDescent="0.35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203"/>
      <c r="L203" s="203"/>
      <c r="M203" s="203"/>
      <c r="N203" s="203"/>
      <c r="O203" s="203"/>
      <c r="P203" s="203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  <c r="AA203" s="171"/>
      <c r="AB203" s="171"/>
      <c r="AD203" s="171"/>
      <c r="AE203" s="171"/>
      <c r="AF203" s="171"/>
      <c r="AG203" s="171"/>
      <c r="AH203" s="171"/>
      <c r="AI203" s="171"/>
      <c r="AJ203" s="171"/>
      <c r="AK203" s="171"/>
      <c r="AL203" s="171"/>
      <c r="AM203" s="171"/>
    </row>
    <row r="204" spans="1:39" ht="27" customHeight="1" x14ac:dyDescent="0.35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203"/>
      <c r="L204" s="203"/>
      <c r="M204" s="203"/>
      <c r="N204" s="203"/>
      <c r="O204" s="203"/>
      <c r="P204" s="203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  <c r="AB204" s="171"/>
      <c r="AD204" s="171"/>
      <c r="AE204" s="171"/>
      <c r="AF204" s="171"/>
      <c r="AG204" s="171"/>
      <c r="AH204" s="171"/>
      <c r="AI204" s="171"/>
      <c r="AJ204" s="171"/>
      <c r="AK204" s="171"/>
      <c r="AL204" s="171"/>
      <c r="AM204" s="171"/>
    </row>
    <row r="205" spans="1:39" ht="27" customHeight="1" x14ac:dyDescent="0.35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203"/>
      <c r="L205" s="203"/>
      <c r="M205" s="203"/>
      <c r="N205" s="203"/>
      <c r="O205" s="203"/>
      <c r="P205" s="203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  <c r="AB205" s="171"/>
      <c r="AD205" s="171"/>
      <c r="AE205" s="171"/>
      <c r="AF205" s="171"/>
      <c r="AG205" s="171"/>
      <c r="AH205" s="171"/>
      <c r="AI205" s="171"/>
      <c r="AJ205" s="171"/>
      <c r="AK205" s="171"/>
      <c r="AL205" s="171"/>
      <c r="AM205" s="171"/>
    </row>
    <row r="206" spans="1:39" ht="27" customHeight="1" x14ac:dyDescent="0.35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203"/>
      <c r="L206" s="203"/>
      <c r="M206" s="203"/>
      <c r="N206" s="203"/>
      <c r="O206" s="203"/>
      <c r="P206" s="203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  <c r="AA206" s="171"/>
      <c r="AB206" s="171"/>
      <c r="AD206" s="171"/>
      <c r="AE206" s="171"/>
      <c r="AF206" s="171"/>
      <c r="AG206" s="171"/>
      <c r="AH206" s="171"/>
      <c r="AI206" s="171"/>
      <c r="AJ206" s="171"/>
      <c r="AK206" s="171"/>
      <c r="AL206" s="171"/>
      <c r="AM206" s="171"/>
    </row>
    <row r="207" spans="1:39" ht="27" customHeight="1" x14ac:dyDescent="0.35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203"/>
      <c r="L207" s="203"/>
      <c r="M207" s="203"/>
      <c r="N207" s="203"/>
      <c r="O207" s="203"/>
      <c r="P207" s="203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1"/>
      <c r="AB207" s="171"/>
      <c r="AD207" s="171"/>
      <c r="AE207" s="171"/>
      <c r="AF207" s="171"/>
      <c r="AG207" s="171"/>
      <c r="AH207" s="171"/>
      <c r="AI207" s="171"/>
      <c r="AJ207" s="171"/>
      <c r="AK207" s="171"/>
      <c r="AL207" s="171"/>
      <c r="AM207" s="171"/>
    </row>
    <row r="208" spans="1:39" ht="27" customHeight="1" x14ac:dyDescent="0.35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203"/>
      <c r="L208" s="203"/>
      <c r="M208" s="203"/>
      <c r="N208" s="203"/>
      <c r="O208" s="203"/>
      <c r="P208" s="203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  <c r="AA208" s="171"/>
      <c r="AB208" s="171"/>
      <c r="AD208" s="171"/>
      <c r="AE208" s="171"/>
      <c r="AF208" s="171"/>
      <c r="AG208" s="171"/>
      <c r="AH208" s="171"/>
      <c r="AI208" s="171"/>
      <c r="AJ208" s="171"/>
      <c r="AK208" s="171"/>
      <c r="AL208" s="171"/>
      <c r="AM208" s="171"/>
    </row>
    <row r="209" spans="1:39" ht="27" customHeight="1" x14ac:dyDescent="0.35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  <c r="AA209" s="171"/>
      <c r="AB209" s="171"/>
      <c r="AD209" s="171"/>
      <c r="AE209" s="171"/>
      <c r="AF209" s="171"/>
      <c r="AG209" s="171"/>
      <c r="AH209" s="171"/>
      <c r="AI209" s="171"/>
      <c r="AJ209" s="171"/>
      <c r="AK209" s="171"/>
      <c r="AL209" s="171"/>
      <c r="AM209" s="171"/>
    </row>
    <row r="210" spans="1:39" ht="27" customHeight="1" x14ac:dyDescent="0.35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205"/>
      <c r="M210" s="205"/>
      <c r="N210" s="205"/>
      <c r="O210" s="205"/>
      <c r="P210" s="205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  <c r="AA210" s="171"/>
      <c r="AB210" s="171"/>
      <c r="AD210" s="171"/>
      <c r="AE210" s="171"/>
      <c r="AF210" s="171"/>
      <c r="AG210" s="171"/>
      <c r="AH210" s="171"/>
      <c r="AI210" s="171"/>
      <c r="AJ210" s="171"/>
      <c r="AK210" s="171"/>
      <c r="AL210" s="171"/>
      <c r="AM210" s="171"/>
    </row>
    <row r="211" spans="1:39" ht="27" customHeight="1" x14ac:dyDescent="0.35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205"/>
      <c r="M211" s="205"/>
      <c r="N211" s="205"/>
      <c r="O211" s="205"/>
      <c r="P211" s="205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  <c r="AA211" s="171"/>
      <c r="AB211" s="171"/>
      <c r="AD211" s="171"/>
      <c r="AE211" s="171"/>
      <c r="AF211" s="171"/>
      <c r="AG211" s="171"/>
      <c r="AH211" s="171"/>
      <c r="AI211" s="171"/>
      <c r="AJ211" s="171"/>
      <c r="AK211" s="171"/>
      <c r="AL211" s="171"/>
      <c r="AM211" s="171"/>
    </row>
    <row r="212" spans="1:39" ht="27" customHeight="1" x14ac:dyDescent="0.35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207"/>
      <c r="L212" s="207"/>
      <c r="M212" s="207"/>
      <c r="N212" s="207"/>
      <c r="O212" s="207"/>
      <c r="P212" s="207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  <c r="AA212" s="171"/>
      <c r="AB212" s="171"/>
      <c r="AD212" s="171"/>
      <c r="AE212" s="171"/>
      <c r="AF212" s="171"/>
      <c r="AG212" s="171"/>
      <c r="AH212" s="171"/>
      <c r="AI212" s="171"/>
      <c r="AJ212" s="171"/>
      <c r="AK212" s="171"/>
      <c r="AL212" s="171"/>
      <c r="AM212" s="171"/>
    </row>
    <row r="213" spans="1:39" ht="27" customHeight="1" x14ac:dyDescent="0.35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207"/>
      <c r="L213" s="207"/>
      <c r="M213" s="207"/>
      <c r="N213" s="207"/>
      <c r="O213" s="208"/>
      <c r="P213" s="198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  <c r="AA213" s="171"/>
      <c r="AB213" s="171"/>
      <c r="AD213" s="171"/>
      <c r="AE213" s="171"/>
      <c r="AF213" s="171"/>
      <c r="AG213" s="171"/>
      <c r="AH213" s="171"/>
      <c r="AI213" s="171"/>
      <c r="AJ213" s="171"/>
      <c r="AK213" s="171"/>
      <c r="AL213" s="171"/>
      <c r="AM213" s="171"/>
    </row>
    <row r="214" spans="1:39" ht="27" customHeight="1" x14ac:dyDescent="0.35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98"/>
      <c r="L214" s="198"/>
      <c r="M214" s="198"/>
      <c r="N214" s="198"/>
      <c r="O214" s="198"/>
      <c r="P214" s="198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  <c r="AA214" s="171"/>
      <c r="AB214" s="171"/>
      <c r="AD214" s="171"/>
      <c r="AE214" s="171"/>
      <c r="AF214" s="171"/>
      <c r="AG214" s="171"/>
      <c r="AH214" s="171"/>
      <c r="AI214" s="171"/>
      <c r="AJ214" s="171"/>
      <c r="AK214" s="171"/>
      <c r="AL214" s="171"/>
      <c r="AM214" s="171"/>
    </row>
    <row r="215" spans="1:39" ht="27" customHeight="1" x14ac:dyDescent="0.35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98"/>
      <c r="L215" s="198"/>
      <c r="M215" s="198"/>
      <c r="N215" s="198"/>
      <c r="O215" s="198"/>
      <c r="P215" s="198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  <c r="AA215" s="171"/>
      <c r="AB215" s="171"/>
      <c r="AD215" s="171"/>
      <c r="AE215" s="171"/>
      <c r="AF215" s="171"/>
      <c r="AG215" s="171"/>
      <c r="AH215" s="171"/>
      <c r="AI215" s="171"/>
      <c r="AJ215" s="171"/>
      <c r="AK215" s="171"/>
      <c r="AL215" s="171"/>
      <c r="AM215" s="171"/>
    </row>
    <row r="216" spans="1:39" ht="27" customHeight="1" x14ac:dyDescent="0.35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98"/>
      <c r="L216" s="198"/>
      <c r="M216" s="198"/>
      <c r="N216" s="198"/>
      <c r="O216" s="198"/>
      <c r="P216" s="198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  <c r="AA216" s="171"/>
      <c r="AB216" s="171"/>
      <c r="AD216" s="171"/>
      <c r="AE216" s="171"/>
      <c r="AF216" s="171"/>
      <c r="AG216" s="171"/>
      <c r="AH216" s="171"/>
      <c r="AI216" s="171"/>
      <c r="AJ216" s="171"/>
      <c r="AK216" s="171"/>
      <c r="AL216" s="171"/>
      <c r="AM216" s="171"/>
    </row>
    <row r="217" spans="1:39" ht="27" customHeight="1" x14ac:dyDescent="0.35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98"/>
      <c r="L217" s="198"/>
      <c r="M217" s="198"/>
      <c r="N217" s="198"/>
      <c r="O217" s="198"/>
      <c r="P217" s="198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  <c r="AA217" s="171"/>
      <c r="AB217" s="171"/>
      <c r="AD217" s="171"/>
      <c r="AE217" s="171"/>
      <c r="AF217" s="171"/>
      <c r="AG217" s="171"/>
      <c r="AH217" s="171"/>
      <c r="AI217" s="171"/>
      <c r="AJ217" s="171"/>
      <c r="AK217" s="171"/>
      <c r="AL217" s="171"/>
      <c r="AM217" s="171"/>
    </row>
    <row r="218" spans="1:39" ht="27" customHeight="1" x14ac:dyDescent="0.35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98"/>
      <c r="L218" s="198"/>
      <c r="M218" s="198"/>
      <c r="N218" s="198"/>
      <c r="O218" s="198"/>
      <c r="P218" s="198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  <c r="AA218" s="171"/>
      <c r="AB218" s="171"/>
      <c r="AD218" s="171"/>
      <c r="AE218" s="171"/>
      <c r="AF218" s="171"/>
      <c r="AG218" s="171"/>
      <c r="AH218" s="171"/>
      <c r="AI218" s="171"/>
      <c r="AJ218" s="171"/>
      <c r="AK218" s="171"/>
      <c r="AL218" s="171"/>
      <c r="AM218" s="171"/>
    </row>
    <row r="219" spans="1:39" ht="27" customHeight="1" x14ac:dyDescent="0.35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98"/>
      <c r="L219" s="198"/>
      <c r="M219" s="198"/>
      <c r="N219" s="198"/>
      <c r="O219" s="198"/>
      <c r="P219" s="198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  <c r="AA219" s="171"/>
      <c r="AB219" s="171"/>
      <c r="AD219" s="171"/>
      <c r="AE219" s="171"/>
      <c r="AF219" s="171"/>
      <c r="AG219" s="171"/>
      <c r="AH219" s="171"/>
      <c r="AI219" s="171"/>
      <c r="AJ219" s="171"/>
      <c r="AK219" s="171"/>
      <c r="AL219" s="171"/>
      <c r="AM219" s="171"/>
    </row>
    <row r="220" spans="1:39" ht="27" customHeight="1" x14ac:dyDescent="0.35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98"/>
      <c r="L220" s="198"/>
      <c r="M220" s="198"/>
      <c r="N220" s="198"/>
      <c r="O220" s="198"/>
      <c r="P220" s="198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  <c r="AA220" s="171"/>
      <c r="AB220" s="171"/>
      <c r="AD220" s="171"/>
      <c r="AE220" s="171"/>
      <c r="AF220" s="171"/>
      <c r="AG220" s="171"/>
      <c r="AH220" s="171"/>
      <c r="AI220" s="171"/>
      <c r="AJ220" s="171"/>
      <c r="AK220" s="171"/>
      <c r="AL220" s="171"/>
      <c r="AM220" s="171"/>
    </row>
    <row r="221" spans="1:39" ht="27" customHeight="1" x14ac:dyDescent="0.35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98"/>
      <c r="L221" s="198"/>
      <c r="M221" s="198"/>
      <c r="N221" s="198"/>
      <c r="O221" s="198"/>
      <c r="P221" s="198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  <c r="AA221" s="171"/>
      <c r="AB221" s="171"/>
      <c r="AD221" s="171"/>
      <c r="AE221" s="171"/>
      <c r="AF221" s="171"/>
      <c r="AG221" s="171"/>
      <c r="AH221" s="171"/>
      <c r="AI221" s="171"/>
      <c r="AJ221" s="171"/>
      <c r="AK221" s="171"/>
      <c r="AL221" s="171"/>
      <c r="AM221" s="171"/>
    </row>
    <row r="222" spans="1:39" ht="27" customHeight="1" x14ac:dyDescent="0.35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  <c r="AA222" s="171"/>
      <c r="AB222" s="171"/>
      <c r="AD222" s="171"/>
      <c r="AE222" s="171"/>
      <c r="AF222" s="171"/>
      <c r="AG222" s="171"/>
      <c r="AH222" s="171"/>
      <c r="AI222" s="171"/>
      <c r="AJ222" s="171"/>
      <c r="AK222" s="171"/>
      <c r="AL222" s="171"/>
      <c r="AM222" s="171"/>
    </row>
    <row r="223" spans="1:39" ht="27" customHeight="1" x14ac:dyDescent="0.35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  <c r="AA223" s="171"/>
      <c r="AB223" s="171"/>
      <c r="AD223" s="171"/>
      <c r="AE223" s="171"/>
      <c r="AF223" s="171"/>
      <c r="AG223" s="171"/>
      <c r="AH223" s="171"/>
      <c r="AI223" s="171"/>
      <c r="AJ223" s="171"/>
      <c r="AK223" s="171"/>
      <c r="AL223" s="171"/>
      <c r="AM223" s="171"/>
    </row>
    <row r="224" spans="1:39" ht="27" customHeight="1" x14ac:dyDescent="0.35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206"/>
      <c r="L224" s="206"/>
      <c r="M224" s="206"/>
      <c r="N224" s="206"/>
      <c r="O224" s="206"/>
      <c r="P224" s="206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  <c r="AA224" s="171"/>
      <c r="AB224" s="171"/>
      <c r="AD224" s="171"/>
      <c r="AE224" s="171"/>
      <c r="AF224" s="171"/>
      <c r="AG224" s="171"/>
      <c r="AH224" s="171"/>
      <c r="AI224" s="171"/>
      <c r="AJ224" s="171"/>
      <c r="AK224" s="171"/>
      <c r="AL224" s="171"/>
      <c r="AM224" s="171"/>
    </row>
    <row r="225" spans="1:39" ht="27" customHeight="1" x14ac:dyDescent="0.35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206"/>
      <c r="L225" s="206"/>
      <c r="M225" s="206"/>
      <c r="N225" s="206"/>
      <c r="O225" s="203"/>
      <c r="P225" s="203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  <c r="AA225" s="171"/>
      <c r="AB225" s="171"/>
      <c r="AD225" s="171"/>
      <c r="AE225" s="171"/>
      <c r="AF225" s="171"/>
      <c r="AG225" s="171"/>
      <c r="AH225" s="171"/>
      <c r="AI225" s="171"/>
      <c r="AJ225" s="171"/>
      <c r="AK225" s="171"/>
      <c r="AL225" s="171"/>
      <c r="AM225" s="171"/>
    </row>
    <row r="226" spans="1:39" ht="27" customHeight="1" x14ac:dyDescent="0.35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203"/>
      <c r="L226" s="203"/>
      <c r="M226" s="203"/>
      <c r="N226" s="203"/>
      <c r="O226" s="203"/>
      <c r="P226" s="203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  <c r="AA226" s="171"/>
      <c r="AB226" s="171"/>
      <c r="AD226" s="171"/>
      <c r="AE226" s="171"/>
      <c r="AF226" s="171"/>
      <c r="AG226" s="171"/>
      <c r="AH226" s="171"/>
      <c r="AI226" s="171"/>
      <c r="AJ226" s="171"/>
      <c r="AK226" s="171"/>
      <c r="AL226" s="171"/>
      <c r="AM226" s="171"/>
    </row>
    <row r="227" spans="1:39" ht="27" customHeight="1" x14ac:dyDescent="0.35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203"/>
      <c r="L227" s="203"/>
      <c r="M227" s="203"/>
      <c r="N227" s="203"/>
      <c r="O227" s="203"/>
      <c r="P227" s="203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  <c r="AA227" s="171"/>
      <c r="AB227" s="171"/>
      <c r="AD227" s="171"/>
      <c r="AE227" s="171"/>
      <c r="AF227" s="171"/>
      <c r="AG227" s="171"/>
      <c r="AH227" s="171"/>
      <c r="AI227" s="171"/>
      <c r="AJ227" s="171"/>
      <c r="AK227" s="171"/>
      <c r="AL227" s="171"/>
      <c r="AM227" s="171"/>
    </row>
    <row r="228" spans="1:39" ht="27" customHeight="1" x14ac:dyDescent="0.35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203"/>
      <c r="L228" s="203"/>
      <c r="M228" s="203"/>
      <c r="N228" s="203"/>
      <c r="O228" s="203"/>
      <c r="P228" s="203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  <c r="AA228" s="171"/>
      <c r="AB228" s="171"/>
      <c r="AD228" s="171"/>
      <c r="AE228" s="171"/>
      <c r="AF228" s="171"/>
      <c r="AG228" s="171"/>
      <c r="AH228" s="171"/>
      <c r="AI228" s="171"/>
      <c r="AJ228" s="171"/>
      <c r="AK228" s="171"/>
      <c r="AL228" s="171"/>
      <c r="AM228" s="171"/>
    </row>
    <row r="229" spans="1:39" ht="27" customHeight="1" x14ac:dyDescent="0.35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203"/>
      <c r="L229" s="203"/>
      <c r="M229" s="203"/>
      <c r="N229" s="203"/>
      <c r="O229" s="203"/>
      <c r="P229" s="203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  <c r="AA229" s="171"/>
      <c r="AB229" s="171"/>
      <c r="AD229" s="171"/>
      <c r="AE229" s="171"/>
      <c r="AF229" s="171"/>
      <c r="AG229" s="171"/>
      <c r="AH229" s="171"/>
      <c r="AI229" s="171"/>
      <c r="AJ229" s="171"/>
      <c r="AK229" s="171"/>
      <c r="AL229" s="171"/>
      <c r="AM229" s="171"/>
    </row>
    <row r="230" spans="1:39" ht="27" customHeight="1" x14ac:dyDescent="0.35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203"/>
      <c r="L230" s="203"/>
      <c r="M230" s="203"/>
      <c r="N230" s="203"/>
      <c r="O230" s="203"/>
      <c r="P230" s="203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  <c r="AA230" s="171"/>
      <c r="AB230" s="171"/>
      <c r="AD230" s="171"/>
      <c r="AE230" s="171"/>
      <c r="AF230" s="171"/>
      <c r="AG230" s="171"/>
      <c r="AH230" s="171"/>
      <c r="AI230" s="171"/>
      <c r="AJ230" s="171"/>
      <c r="AK230" s="171"/>
      <c r="AL230" s="171"/>
      <c r="AM230" s="171"/>
    </row>
    <row r="231" spans="1:39" ht="27" customHeight="1" x14ac:dyDescent="0.35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203"/>
      <c r="L231" s="203"/>
      <c r="M231" s="203"/>
      <c r="N231" s="203"/>
      <c r="O231" s="203"/>
      <c r="P231" s="203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  <c r="AA231" s="171"/>
      <c r="AB231" s="171"/>
      <c r="AD231" s="171"/>
      <c r="AE231" s="171"/>
      <c r="AF231" s="171"/>
      <c r="AG231" s="171"/>
      <c r="AH231" s="171"/>
      <c r="AI231" s="171"/>
      <c r="AJ231" s="171"/>
      <c r="AK231" s="171"/>
      <c r="AL231" s="171"/>
      <c r="AM231" s="171"/>
    </row>
    <row r="232" spans="1:39" ht="27" customHeight="1" x14ac:dyDescent="0.35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203"/>
      <c r="L232" s="203"/>
      <c r="M232" s="203"/>
      <c r="N232" s="203"/>
      <c r="O232" s="203"/>
      <c r="P232" s="203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  <c r="AA232" s="171"/>
      <c r="AB232" s="171"/>
      <c r="AD232" s="171"/>
      <c r="AE232" s="171"/>
      <c r="AF232" s="171"/>
      <c r="AG232" s="171"/>
      <c r="AH232" s="171"/>
      <c r="AI232" s="171"/>
      <c r="AJ232" s="171"/>
      <c r="AK232" s="171"/>
      <c r="AL232" s="171"/>
      <c r="AM232" s="171"/>
    </row>
    <row r="233" spans="1:39" ht="27" customHeight="1" x14ac:dyDescent="0.35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203"/>
      <c r="L233" s="203"/>
      <c r="M233" s="203"/>
      <c r="N233" s="203"/>
      <c r="O233" s="203"/>
      <c r="P233" s="203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  <c r="AA233" s="171"/>
      <c r="AB233" s="171"/>
      <c r="AD233" s="171"/>
      <c r="AE233" s="171"/>
      <c r="AF233" s="171"/>
      <c r="AG233" s="171"/>
      <c r="AH233" s="171"/>
      <c r="AI233" s="171"/>
      <c r="AJ233" s="171"/>
      <c r="AK233" s="171"/>
      <c r="AL233" s="171"/>
      <c r="AM233" s="171"/>
    </row>
    <row r="234" spans="1:39" ht="27" customHeight="1" x14ac:dyDescent="0.35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203"/>
      <c r="L234" s="203"/>
      <c r="M234" s="203"/>
      <c r="N234" s="203"/>
      <c r="O234" s="203"/>
      <c r="P234" s="203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  <c r="AA234" s="171"/>
      <c r="AB234" s="171"/>
      <c r="AD234" s="171"/>
      <c r="AE234" s="171"/>
      <c r="AF234" s="171"/>
      <c r="AG234" s="171"/>
      <c r="AH234" s="171"/>
      <c r="AI234" s="171"/>
      <c r="AJ234" s="171"/>
      <c r="AK234" s="171"/>
      <c r="AL234" s="171"/>
      <c r="AM234" s="171"/>
    </row>
    <row r="235" spans="1:39" ht="27" customHeight="1" x14ac:dyDescent="0.35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203"/>
      <c r="L235" s="203"/>
      <c r="M235" s="203"/>
      <c r="N235" s="203"/>
      <c r="O235" s="203"/>
      <c r="P235" s="203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  <c r="AA235" s="171"/>
      <c r="AB235" s="171"/>
      <c r="AD235" s="171"/>
      <c r="AE235" s="171"/>
      <c r="AF235" s="171"/>
      <c r="AG235" s="171"/>
      <c r="AH235" s="171"/>
      <c r="AI235" s="171"/>
      <c r="AJ235" s="171"/>
      <c r="AK235" s="171"/>
      <c r="AL235" s="171"/>
      <c r="AM235" s="171"/>
    </row>
    <row r="236" spans="1:39" ht="27" customHeight="1" x14ac:dyDescent="0.35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  <c r="AA236" s="171"/>
      <c r="AB236" s="171"/>
      <c r="AD236" s="171"/>
      <c r="AE236" s="171"/>
      <c r="AF236" s="171"/>
      <c r="AG236" s="171"/>
      <c r="AH236" s="171"/>
      <c r="AI236" s="171"/>
      <c r="AJ236" s="171"/>
      <c r="AK236" s="171"/>
      <c r="AL236" s="171"/>
      <c r="AM236" s="171"/>
    </row>
    <row r="237" spans="1:39" ht="27" customHeight="1" x14ac:dyDescent="0.35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  <c r="AA237" s="171"/>
      <c r="AB237" s="171"/>
      <c r="AD237" s="171"/>
      <c r="AE237" s="171"/>
      <c r="AF237" s="171"/>
      <c r="AG237" s="171"/>
      <c r="AH237" s="171"/>
      <c r="AI237" s="171"/>
      <c r="AJ237" s="171"/>
      <c r="AK237" s="171"/>
      <c r="AL237" s="171"/>
      <c r="AM237" s="171"/>
    </row>
    <row r="238" spans="1:39" ht="27" customHeight="1" x14ac:dyDescent="0.35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  <c r="AA238" s="171"/>
      <c r="AB238" s="171"/>
      <c r="AD238" s="171"/>
      <c r="AE238" s="171"/>
      <c r="AF238" s="171"/>
      <c r="AG238" s="171"/>
      <c r="AH238" s="171"/>
      <c r="AI238" s="171"/>
      <c r="AJ238" s="171"/>
      <c r="AK238" s="171"/>
      <c r="AL238" s="171"/>
      <c r="AM238" s="171"/>
    </row>
    <row r="239" spans="1:39" ht="27" customHeight="1" x14ac:dyDescent="0.35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209"/>
      <c r="L239" s="209"/>
      <c r="M239" s="209"/>
      <c r="N239" s="209"/>
      <c r="O239" s="209"/>
      <c r="P239" s="209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  <c r="AA239" s="171"/>
      <c r="AB239" s="171"/>
      <c r="AD239" s="171"/>
      <c r="AE239" s="171"/>
      <c r="AF239" s="171"/>
      <c r="AG239" s="171"/>
      <c r="AH239" s="171"/>
      <c r="AI239" s="171"/>
      <c r="AJ239" s="171"/>
      <c r="AK239" s="171"/>
      <c r="AL239" s="171"/>
      <c r="AM239" s="171"/>
    </row>
    <row r="240" spans="1:39" ht="27" customHeight="1" x14ac:dyDescent="0.35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210"/>
      <c r="L240" s="210"/>
      <c r="M240" s="210"/>
      <c r="N240" s="210"/>
      <c r="O240" s="210"/>
      <c r="P240" s="210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  <c r="AA240" s="171"/>
      <c r="AB240" s="171"/>
      <c r="AD240" s="171"/>
      <c r="AE240" s="171"/>
      <c r="AF240" s="171"/>
      <c r="AG240" s="171"/>
      <c r="AH240" s="171"/>
      <c r="AI240" s="171"/>
      <c r="AJ240" s="171"/>
      <c r="AK240" s="171"/>
      <c r="AL240" s="171"/>
      <c r="AM240" s="171"/>
    </row>
    <row r="241" spans="1:39" ht="27" customHeight="1" x14ac:dyDescent="0.35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211"/>
      <c r="L241" s="212"/>
      <c r="M241" s="212"/>
      <c r="N241" s="212"/>
      <c r="O241" s="211"/>
      <c r="P241" s="21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  <c r="AA241" s="171"/>
      <c r="AB241" s="171"/>
      <c r="AD241" s="171"/>
      <c r="AE241" s="171"/>
      <c r="AF241" s="171"/>
      <c r="AG241" s="171"/>
      <c r="AH241" s="171"/>
      <c r="AI241" s="171"/>
      <c r="AJ241" s="171"/>
      <c r="AK241" s="171"/>
      <c r="AL241" s="171"/>
      <c r="AM241" s="171"/>
    </row>
    <row r="242" spans="1:39" ht="27" customHeight="1" x14ac:dyDescent="0.35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212"/>
      <c r="L242" s="211"/>
      <c r="M242" s="211"/>
      <c r="N242" s="211"/>
      <c r="O242" s="210"/>
      <c r="P242" s="210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  <c r="AA242" s="171"/>
      <c r="AB242" s="171"/>
      <c r="AD242" s="171"/>
      <c r="AE242" s="171"/>
      <c r="AF242" s="171"/>
      <c r="AG242" s="171"/>
      <c r="AH242" s="171"/>
      <c r="AI242" s="171"/>
      <c r="AJ242" s="171"/>
      <c r="AK242" s="171"/>
      <c r="AL242" s="171"/>
      <c r="AM242" s="171"/>
    </row>
    <row r="243" spans="1:39" ht="27" customHeight="1" x14ac:dyDescent="0.35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210"/>
      <c r="L243" s="210"/>
      <c r="M243" s="210"/>
      <c r="N243" s="210"/>
      <c r="O243" s="210"/>
      <c r="P243" s="210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  <c r="AA243" s="171"/>
      <c r="AB243" s="171"/>
      <c r="AD243" s="171"/>
      <c r="AE243" s="171"/>
      <c r="AF243" s="171"/>
      <c r="AG243" s="171"/>
      <c r="AH243" s="171"/>
      <c r="AI243" s="171"/>
      <c r="AJ243" s="171"/>
      <c r="AK243" s="171"/>
      <c r="AL243" s="171"/>
      <c r="AM243" s="171"/>
    </row>
    <row r="244" spans="1:39" ht="27" customHeight="1" x14ac:dyDescent="0.35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210"/>
      <c r="L244" s="210"/>
      <c r="M244" s="210"/>
      <c r="N244" s="210"/>
      <c r="O244" s="210"/>
      <c r="P244" s="210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  <c r="AA244" s="171"/>
      <c r="AB244" s="171"/>
      <c r="AD244" s="171"/>
      <c r="AE244" s="171"/>
      <c r="AF244" s="171"/>
      <c r="AG244" s="171"/>
      <c r="AH244" s="171"/>
      <c r="AI244" s="171"/>
      <c r="AJ244" s="171"/>
      <c r="AK244" s="171"/>
      <c r="AL244" s="171"/>
      <c r="AM244" s="171"/>
    </row>
    <row r="245" spans="1:39" ht="27" customHeight="1" x14ac:dyDescent="0.35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210"/>
      <c r="L245" s="210"/>
      <c r="M245" s="210"/>
      <c r="N245" s="210"/>
      <c r="O245" s="210"/>
      <c r="P245" s="210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  <c r="AA245" s="171"/>
      <c r="AB245" s="171"/>
      <c r="AD245" s="171"/>
      <c r="AE245" s="171"/>
      <c r="AF245" s="171"/>
      <c r="AG245" s="171"/>
      <c r="AH245" s="171"/>
      <c r="AI245" s="171"/>
      <c r="AJ245" s="171"/>
      <c r="AK245" s="171"/>
      <c r="AL245" s="171"/>
      <c r="AM245" s="171"/>
    </row>
    <row r="246" spans="1:39" ht="27" customHeight="1" x14ac:dyDescent="0.35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210"/>
      <c r="L246" s="210"/>
      <c r="M246" s="210"/>
      <c r="N246" s="210"/>
      <c r="O246" s="210"/>
      <c r="P246" s="210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  <c r="AA246" s="171"/>
      <c r="AB246" s="171"/>
      <c r="AD246" s="171"/>
      <c r="AE246" s="171"/>
      <c r="AF246" s="171"/>
      <c r="AG246" s="171"/>
      <c r="AH246" s="171"/>
      <c r="AI246" s="171"/>
      <c r="AJ246" s="171"/>
      <c r="AK246" s="171"/>
      <c r="AL246" s="171"/>
      <c r="AM246" s="171"/>
    </row>
    <row r="247" spans="1:39" ht="27" customHeight="1" x14ac:dyDescent="0.35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210"/>
      <c r="L247" s="210"/>
      <c r="M247" s="210"/>
      <c r="N247" s="210"/>
      <c r="O247" s="210"/>
      <c r="P247" s="210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  <c r="AA247" s="171"/>
      <c r="AB247" s="171"/>
      <c r="AD247" s="171"/>
      <c r="AE247" s="171"/>
      <c r="AF247" s="171"/>
      <c r="AG247" s="171"/>
      <c r="AH247" s="171"/>
      <c r="AI247" s="171"/>
      <c r="AJ247" s="171"/>
      <c r="AK247" s="171"/>
      <c r="AL247" s="171"/>
      <c r="AM247" s="171"/>
    </row>
    <row r="248" spans="1:39" ht="27" customHeight="1" x14ac:dyDescent="0.35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210"/>
      <c r="L248" s="210"/>
      <c r="M248" s="210"/>
      <c r="N248" s="210"/>
      <c r="O248" s="210"/>
      <c r="P248" s="210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  <c r="AA248" s="171"/>
      <c r="AB248" s="171"/>
      <c r="AD248" s="171"/>
      <c r="AE248" s="171"/>
      <c r="AF248" s="171"/>
      <c r="AG248" s="171"/>
      <c r="AH248" s="171"/>
      <c r="AI248" s="171"/>
      <c r="AJ248" s="171"/>
      <c r="AK248" s="171"/>
      <c r="AL248" s="171"/>
      <c r="AM248" s="171"/>
    </row>
    <row r="249" spans="1:39" ht="27" customHeight="1" x14ac:dyDescent="0.35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210"/>
      <c r="L249" s="210"/>
      <c r="M249" s="210"/>
      <c r="N249" s="210"/>
      <c r="O249" s="210"/>
      <c r="P249" s="210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  <c r="AA249" s="171"/>
      <c r="AB249" s="171"/>
      <c r="AD249" s="171"/>
      <c r="AE249" s="171"/>
      <c r="AF249" s="171"/>
      <c r="AG249" s="171"/>
      <c r="AH249" s="171"/>
      <c r="AI249" s="171"/>
      <c r="AJ249" s="171"/>
      <c r="AK249" s="171"/>
      <c r="AL249" s="171"/>
      <c r="AM249" s="171"/>
    </row>
    <row r="250" spans="1:39" ht="27" customHeight="1" x14ac:dyDescent="0.35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210"/>
      <c r="L250" s="210"/>
      <c r="M250" s="210"/>
      <c r="N250" s="210"/>
      <c r="O250" s="210"/>
      <c r="P250" s="210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  <c r="AA250" s="171"/>
      <c r="AB250" s="171"/>
      <c r="AD250" s="171"/>
      <c r="AE250" s="171"/>
      <c r="AF250" s="171"/>
      <c r="AG250" s="171"/>
      <c r="AH250" s="171"/>
      <c r="AI250" s="171"/>
      <c r="AJ250" s="171"/>
      <c r="AK250" s="171"/>
      <c r="AL250" s="171"/>
      <c r="AM250" s="171"/>
    </row>
    <row r="251" spans="1:39" ht="27" customHeight="1" x14ac:dyDescent="0.35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205"/>
      <c r="M251" s="205"/>
      <c r="N251" s="205"/>
      <c r="O251" s="205"/>
      <c r="P251" s="205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  <c r="AA251" s="171"/>
      <c r="AB251" s="171"/>
      <c r="AD251" s="171"/>
      <c r="AE251" s="171"/>
      <c r="AF251" s="171"/>
      <c r="AG251" s="171"/>
      <c r="AH251" s="171"/>
      <c r="AI251" s="171"/>
      <c r="AJ251" s="171"/>
      <c r="AK251" s="171"/>
      <c r="AL251" s="171"/>
      <c r="AM251" s="171"/>
    </row>
    <row r="252" spans="1:39" ht="27" customHeight="1" x14ac:dyDescent="0.35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  <c r="AA252" s="171"/>
      <c r="AB252" s="171"/>
      <c r="AD252" s="171"/>
      <c r="AE252" s="171"/>
      <c r="AF252" s="171"/>
      <c r="AG252" s="171"/>
      <c r="AH252" s="171"/>
      <c r="AI252" s="171"/>
      <c r="AJ252" s="171"/>
      <c r="AK252" s="171"/>
      <c r="AL252" s="171"/>
      <c r="AM252" s="171"/>
    </row>
    <row r="253" spans="1:39" ht="27" customHeight="1" x14ac:dyDescent="0.35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209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  <c r="AA253" s="171"/>
      <c r="AB253" s="171"/>
      <c r="AD253" s="171"/>
      <c r="AE253" s="171"/>
      <c r="AF253" s="171"/>
      <c r="AG253" s="171"/>
      <c r="AH253" s="171"/>
      <c r="AI253" s="171"/>
      <c r="AJ253" s="171"/>
      <c r="AK253" s="171"/>
      <c r="AL253" s="171"/>
      <c r="AM253" s="171"/>
    </row>
    <row r="254" spans="1:39" ht="27" customHeight="1" x14ac:dyDescent="0.35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210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  <c r="AA254" s="171"/>
      <c r="AB254" s="171"/>
      <c r="AD254" s="171"/>
      <c r="AE254" s="171"/>
      <c r="AF254" s="171"/>
      <c r="AG254" s="171"/>
      <c r="AH254" s="171"/>
      <c r="AI254" s="171"/>
      <c r="AJ254" s="171"/>
      <c r="AK254" s="171"/>
      <c r="AL254" s="171"/>
      <c r="AM254" s="171"/>
    </row>
    <row r="255" spans="1:39" ht="27" customHeight="1" x14ac:dyDescent="0.35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211"/>
      <c r="L255" s="212"/>
      <c r="M255" s="212"/>
      <c r="N255" s="212"/>
      <c r="O255" s="211"/>
      <c r="P255" s="21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  <c r="AA255" s="171"/>
      <c r="AB255" s="171"/>
      <c r="AD255" s="171"/>
      <c r="AE255" s="171"/>
      <c r="AF255" s="171"/>
      <c r="AG255" s="171"/>
      <c r="AH255" s="171"/>
      <c r="AI255" s="171"/>
      <c r="AJ255" s="171"/>
      <c r="AK255" s="171"/>
      <c r="AL255" s="171"/>
      <c r="AM255" s="171"/>
    </row>
    <row r="256" spans="1:39" ht="27" customHeight="1" x14ac:dyDescent="0.35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212"/>
      <c r="L256" s="211"/>
      <c r="M256" s="211"/>
      <c r="N256" s="211"/>
      <c r="O256" s="210"/>
      <c r="P256" s="210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  <c r="AA256" s="171"/>
      <c r="AB256" s="171"/>
      <c r="AD256" s="171"/>
      <c r="AE256" s="171"/>
      <c r="AF256" s="171"/>
      <c r="AG256" s="171"/>
      <c r="AH256" s="171"/>
      <c r="AI256" s="171"/>
      <c r="AJ256" s="171"/>
      <c r="AK256" s="171"/>
      <c r="AL256" s="171"/>
      <c r="AM256" s="171"/>
    </row>
    <row r="257" spans="1:39" ht="27" customHeight="1" x14ac:dyDescent="0.35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210"/>
      <c r="L257" s="210"/>
      <c r="M257" s="210"/>
      <c r="N257" s="210"/>
      <c r="O257" s="210"/>
      <c r="P257" s="210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  <c r="AA257" s="171"/>
      <c r="AB257" s="171"/>
      <c r="AD257" s="171"/>
      <c r="AE257" s="171"/>
      <c r="AF257" s="171"/>
      <c r="AG257" s="171"/>
      <c r="AH257" s="171"/>
      <c r="AI257" s="171"/>
      <c r="AJ257" s="171"/>
      <c r="AK257" s="171"/>
      <c r="AL257" s="171"/>
      <c r="AM257" s="171"/>
    </row>
    <row r="258" spans="1:39" ht="27" customHeight="1" x14ac:dyDescent="0.35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210"/>
      <c r="L258" s="210"/>
      <c r="M258" s="210"/>
      <c r="N258" s="210"/>
      <c r="O258" s="210"/>
      <c r="P258" s="210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  <c r="AA258" s="171"/>
      <c r="AB258" s="171"/>
      <c r="AD258" s="171"/>
      <c r="AE258" s="171"/>
      <c r="AF258" s="171"/>
      <c r="AG258" s="171"/>
      <c r="AH258" s="171"/>
      <c r="AI258" s="171"/>
      <c r="AJ258" s="171"/>
      <c r="AK258" s="171"/>
      <c r="AL258" s="171"/>
      <c r="AM258" s="171"/>
    </row>
    <row r="259" spans="1:39" ht="27" customHeight="1" x14ac:dyDescent="0.35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210"/>
      <c r="L259" s="210"/>
      <c r="M259" s="210"/>
      <c r="N259" s="210"/>
      <c r="O259" s="210"/>
      <c r="P259" s="210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  <c r="AA259" s="171"/>
      <c r="AB259" s="171"/>
      <c r="AD259" s="171"/>
      <c r="AE259" s="171"/>
      <c r="AF259" s="171"/>
      <c r="AG259" s="171"/>
      <c r="AH259" s="171"/>
      <c r="AI259" s="171"/>
      <c r="AJ259" s="171"/>
      <c r="AK259" s="171"/>
      <c r="AL259" s="171"/>
      <c r="AM259" s="171"/>
    </row>
    <row r="260" spans="1:39" ht="27" customHeight="1" x14ac:dyDescent="0.35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210"/>
      <c r="L260" s="210"/>
      <c r="M260" s="210"/>
      <c r="N260" s="210"/>
      <c r="O260" s="210"/>
      <c r="P260" s="210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  <c r="AB260" s="171"/>
      <c r="AD260" s="171"/>
      <c r="AE260" s="171"/>
      <c r="AF260" s="171"/>
      <c r="AG260" s="171"/>
      <c r="AH260" s="171"/>
      <c r="AI260" s="171"/>
      <c r="AJ260" s="171"/>
      <c r="AK260" s="171"/>
      <c r="AL260" s="171"/>
      <c r="AM260" s="171"/>
    </row>
    <row r="261" spans="1:39" ht="27" customHeight="1" x14ac:dyDescent="0.35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210"/>
      <c r="L261" s="210"/>
      <c r="M261" s="210"/>
      <c r="N261" s="210"/>
      <c r="O261" s="210"/>
      <c r="P261" s="210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  <c r="AA261" s="171"/>
      <c r="AB261" s="171"/>
    </row>
    <row r="262" spans="1:39" ht="27" customHeight="1" x14ac:dyDescent="0.35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210"/>
      <c r="L262" s="210"/>
      <c r="M262" s="210"/>
      <c r="N262" s="210"/>
      <c r="O262" s="210"/>
      <c r="P262" s="210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  <c r="AA262" s="171"/>
      <c r="AB262" s="171"/>
    </row>
    <row r="263" spans="1:39" ht="27" customHeight="1" x14ac:dyDescent="0.35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210"/>
      <c r="L263" s="210"/>
      <c r="M263" s="210"/>
      <c r="N263" s="210"/>
      <c r="O263" s="210"/>
      <c r="P263" s="210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  <c r="AA263" s="171"/>
      <c r="AB263" s="171"/>
    </row>
    <row r="264" spans="1:39" ht="27" customHeight="1" x14ac:dyDescent="0.35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210"/>
      <c r="L264" s="210"/>
      <c r="M264" s="210"/>
      <c r="N264" s="210"/>
      <c r="O264" s="210"/>
      <c r="P264" s="210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  <c r="AA264" s="171"/>
      <c r="AB264" s="171"/>
    </row>
    <row r="265" spans="1:39" ht="27" customHeight="1" x14ac:dyDescent="0.35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205"/>
      <c r="M265" s="205"/>
      <c r="N265" s="205"/>
      <c r="O265" s="205"/>
      <c r="P265" s="205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1"/>
      <c r="AB265" s="171"/>
    </row>
    <row r="266" spans="1:39" ht="27" customHeight="1" x14ac:dyDescent="0.35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  <c r="AA266" s="171"/>
      <c r="AB266" s="171"/>
    </row>
    <row r="267" spans="1:39" ht="27" customHeight="1" x14ac:dyDescent="0.35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  <c r="AA267" s="171"/>
      <c r="AB267" s="171"/>
    </row>
    <row r="268" spans="1:39" ht="27" customHeight="1" x14ac:dyDescent="0.35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  <c r="AA268" s="171"/>
      <c r="AB268" s="171"/>
    </row>
    <row r="269" spans="1:39" ht="27" customHeight="1" x14ac:dyDescent="0.35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  <c r="AB269" s="171"/>
    </row>
    <row r="270" spans="1:39" ht="27" customHeight="1" x14ac:dyDescent="0.35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  <c r="AA270" s="171"/>
      <c r="AB270" s="171"/>
    </row>
    <row r="271" spans="1:39" ht="27" customHeight="1" x14ac:dyDescent="0.35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1"/>
      <c r="AB271" s="171"/>
    </row>
    <row r="272" spans="1:39" ht="27" customHeight="1" x14ac:dyDescent="0.35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1"/>
      <c r="AB272" s="171"/>
    </row>
    <row r="273" spans="1:28" ht="27" customHeight="1" x14ac:dyDescent="0.35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  <c r="AA273" s="171"/>
      <c r="AB273" s="171"/>
    </row>
    <row r="274" spans="1:28" ht="27" customHeight="1" x14ac:dyDescent="0.35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  <c r="AA274" s="171"/>
      <c r="AB274" s="171"/>
    </row>
    <row r="275" spans="1:28" ht="27" customHeight="1" x14ac:dyDescent="0.35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  <c r="AA275" s="171"/>
      <c r="AB275" s="171"/>
    </row>
    <row r="276" spans="1:28" ht="27" customHeight="1" x14ac:dyDescent="0.35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  <c r="AA276" s="171"/>
      <c r="AB276" s="171"/>
    </row>
    <row r="277" spans="1:28" ht="27" customHeight="1" x14ac:dyDescent="0.35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  <c r="AA277" s="171"/>
      <c r="AB277" s="171"/>
    </row>
    <row r="278" spans="1:28" ht="27" customHeight="1" x14ac:dyDescent="0.35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  <c r="AA278" s="171"/>
      <c r="AB278" s="171"/>
    </row>
    <row r="279" spans="1:28" ht="27" customHeight="1" x14ac:dyDescent="0.35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  <c r="AA279" s="171"/>
      <c r="AB279" s="171"/>
    </row>
    <row r="280" spans="1:28" ht="27" customHeight="1" x14ac:dyDescent="0.35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  <c r="AA280" s="171"/>
      <c r="AB280" s="171"/>
    </row>
    <row r="281" spans="1:28" ht="27" customHeight="1" x14ac:dyDescent="0.35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  <c r="AA281" s="171"/>
      <c r="AB281" s="171"/>
    </row>
    <row r="282" spans="1:28" ht="27" customHeight="1" x14ac:dyDescent="0.35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  <c r="AA282" s="171"/>
      <c r="AB282" s="171"/>
    </row>
    <row r="283" spans="1:28" ht="27" customHeight="1" x14ac:dyDescent="0.35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  <c r="AA283" s="171"/>
      <c r="AB283" s="171"/>
    </row>
    <row r="284" spans="1:28" ht="27" customHeight="1" x14ac:dyDescent="0.35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  <c r="AA284" s="171"/>
      <c r="AB284" s="171"/>
    </row>
    <row r="285" spans="1:28" ht="27" customHeight="1" x14ac:dyDescent="0.35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  <c r="AA285" s="171"/>
      <c r="AB285" s="171"/>
    </row>
    <row r="286" spans="1:28" ht="27" customHeight="1" x14ac:dyDescent="0.35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  <c r="AA286" s="171"/>
      <c r="AB286" s="171"/>
    </row>
    <row r="287" spans="1:28" ht="27" customHeight="1" x14ac:dyDescent="0.35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  <c r="AA287" s="171"/>
      <c r="AB287" s="171"/>
    </row>
    <row r="288" spans="1:28" ht="27" customHeight="1" x14ac:dyDescent="0.35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  <c r="AA288" s="171"/>
      <c r="AB288" s="171"/>
    </row>
    <row r="289" spans="1:28" ht="27" customHeight="1" x14ac:dyDescent="0.35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1"/>
      <c r="AB289" s="171"/>
    </row>
    <row r="290" spans="1:28" ht="27" customHeight="1" x14ac:dyDescent="0.35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</row>
    <row r="291" spans="1:28" ht="27" customHeight="1" x14ac:dyDescent="0.35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</row>
    <row r="292" spans="1:28" ht="27" customHeight="1" x14ac:dyDescent="0.35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</row>
    <row r="293" spans="1:28" ht="27" customHeight="1" x14ac:dyDescent="0.35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</row>
    <row r="294" spans="1:28" ht="27" customHeight="1" x14ac:dyDescent="0.35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</row>
    <row r="295" spans="1:28" ht="27" customHeight="1" x14ac:dyDescent="0.35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</row>
    <row r="296" spans="1:28" ht="27" customHeight="1" x14ac:dyDescent="0.35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</row>
    <row r="297" spans="1:28" ht="27" customHeight="1" x14ac:dyDescent="0.35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</row>
    <row r="298" spans="1:28" ht="27" customHeight="1" x14ac:dyDescent="0.35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</row>
    <row r="299" spans="1:28" ht="27" customHeight="1" x14ac:dyDescent="0.35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</row>
    <row r="300" spans="1:28" ht="27" customHeight="1" x14ac:dyDescent="0.35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  <c r="AA300" s="171"/>
      <c r="AB300" s="171"/>
    </row>
    <row r="301" spans="1:28" ht="27" customHeight="1" x14ac:dyDescent="0.35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  <c r="AB301" s="171"/>
    </row>
    <row r="302" spans="1:28" ht="27" customHeight="1" x14ac:dyDescent="0.35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  <c r="AA302" s="171"/>
      <c r="AB302" s="171"/>
    </row>
    <row r="303" spans="1:28" ht="27" customHeight="1" x14ac:dyDescent="0.35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  <c r="AA303" s="171"/>
      <c r="AB303" s="171"/>
    </row>
    <row r="304" spans="1:28" ht="27" customHeight="1" x14ac:dyDescent="0.35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  <c r="AA304" s="171"/>
      <c r="AB304" s="171"/>
    </row>
    <row r="305" spans="1:28" ht="27" customHeight="1" x14ac:dyDescent="0.35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  <c r="AA305" s="171"/>
      <c r="AB305" s="171"/>
    </row>
    <row r="306" spans="1:28" ht="27" customHeight="1" x14ac:dyDescent="0.35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  <c r="AA306" s="171"/>
      <c r="AB306" s="171"/>
    </row>
    <row r="307" spans="1:28" ht="27" customHeight="1" x14ac:dyDescent="0.35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  <c r="AA307" s="171"/>
      <c r="AB307" s="171"/>
    </row>
  </sheetData>
  <mergeCells count="12">
    <mergeCell ref="A88:F88"/>
    <mergeCell ref="K88:P88"/>
    <mergeCell ref="K90:P90"/>
    <mergeCell ref="A64:F64"/>
    <mergeCell ref="K64:P64"/>
    <mergeCell ref="K66:P66"/>
    <mergeCell ref="AY1:BG1"/>
    <mergeCell ref="A1:I1"/>
    <mergeCell ref="K1:S1"/>
    <mergeCell ref="U1:AC1"/>
    <mergeCell ref="AE1:AM1"/>
    <mergeCell ref="AO1:AW1"/>
  </mergeCells>
  <printOptions horizontalCentered="1" verticalCentered="1"/>
  <pageMargins left="0.7" right="0.7" top="0.75" bottom="0.59" header="0.3" footer="0.3"/>
  <pageSetup paperSize="9" scale="48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G307"/>
  <sheetViews>
    <sheetView showZeros="0" topLeftCell="A13" zoomScale="115" zoomScaleNormal="115" workbookViewId="0">
      <pane xSplit="23030"/>
      <selection activeCell="BG66" sqref="BG66"/>
      <selection pane="topRight" activeCell="CW49" sqref="CW49"/>
    </sheetView>
  </sheetViews>
  <sheetFormatPr defaultColWidth="8.7265625" defaultRowHeight="13" x14ac:dyDescent="0.35"/>
  <cols>
    <col min="1" max="1" width="16.1796875" style="215" customWidth="1"/>
    <col min="2" max="2" width="10" style="215" customWidth="1"/>
    <col min="3" max="3" width="9.7265625" style="215" customWidth="1"/>
    <col min="4" max="4" width="8.81640625" style="215" customWidth="1"/>
    <col min="5" max="5" width="9.81640625" style="215" customWidth="1"/>
    <col min="6" max="6" width="9.26953125" style="215" customWidth="1"/>
    <col min="7" max="7" width="9.453125" style="215" customWidth="1"/>
    <col min="8" max="8" width="8.7265625" style="215" customWidth="1"/>
    <col min="9" max="9" width="17.7265625" style="215" bestFit="1" customWidth="1"/>
    <col min="10" max="10" width="4.7265625" style="215" customWidth="1"/>
    <col min="11" max="11" width="16.54296875" style="215" customWidth="1"/>
    <col min="12" max="12" width="11.1796875" style="215" customWidth="1"/>
    <col min="13" max="14" width="9.7265625" style="215" customWidth="1"/>
    <col min="15" max="16" width="11.1796875" style="215" customWidth="1"/>
    <col min="17" max="18" width="10.7265625" style="215" customWidth="1"/>
    <col min="19" max="19" width="17.7265625" style="215" bestFit="1" customWidth="1"/>
    <col min="20" max="20" width="4.81640625" style="215" customWidth="1"/>
    <col min="21" max="21" width="15.7265625" style="215" customWidth="1"/>
    <col min="22" max="22" width="10.54296875" style="215" bestFit="1" customWidth="1"/>
    <col min="23" max="26" width="9.7265625" style="215" customWidth="1"/>
    <col min="27" max="27" width="12.7265625" style="215" customWidth="1"/>
    <col min="28" max="28" width="13.1796875" style="215" customWidth="1"/>
    <col min="29" max="29" width="17.7265625" style="215" bestFit="1" customWidth="1"/>
    <col min="30" max="30" width="11.54296875" style="215" customWidth="1"/>
    <col min="31" max="31" width="16.1796875" style="215" bestFit="1" customWidth="1"/>
    <col min="32" max="32" width="10.54296875" style="215" bestFit="1" customWidth="1"/>
    <col min="33" max="36" width="9.7265625" style="215" customWidth="1"/>
    <col min="37" max="37" width="12.54296875" style="215" customWidth="1"/>
    <col min="38" max="38" width="11.453125" style="215" customWidth="1"/>
    <col min="39" max="39" width="17.7265625" style="215" bestFit="1" customWidth="1"/>
    <col min="40" max="40" width="11.26953125" style="215" customWidth="1"/>
    <col min="41" max="41" width="17.453125" style="215" customWidth="1"/>
    <col min="42" max="42" width="10.7265625" style="215" bestFit="1" customWidth="1"/>
    <col min="43" max="46" width="9.7265625" style="215" customWidth="1"/>
    <col min="47" max="47" width="10" style="215" customWidth="1"/>
    <col min="48" max="48" width="9.7265625" style="215" customWidth="1"/>
    <col min="49" max="49" width="15.54296875" style="215" bestFit="1" customWidth="1"/>
    <col min="50" max="50" width="8.7265625" style="215"/>
    <col min="51" max="51" width="16.7265625" style="215" customWidth="1"/>
    <col min="52" max="52" width="13.1796875" style="215" bestFit="1" customWidth="1"/>
    <col min="53" max="55" width="9.7265625" style="215" customWidth="1"/>
    <col min="56" max="56" width="10.26953125" style="215" customWidth="1"/>
    <col min="57" max="58" width="9.7265625" style="215" customWidth="1"/>
    <col min="59" max="59" width="15.7265625" style="215" customWidth="1"/>
    <col min="60" max="16384" width="8.7265625" style="215"/>
  </cols>
  <sheetData>
    <row r="1" spans="1:59" ht="27" customHeight="1" x14ac:dyDescent="0.35">
      <c r="A1" s="806"/>
      <c r="B1" s="806"/>
      <c r="C1" s="806"/>
      <c r="D1" s="806"/>
      <c r="E1" s="806"/>
      <c r="F1" s="806"/>
      <c r="G1" s="806"/>
      <c r="H1" s="806"/>
      <c r="I1" s="806"/>
      <c r="J1" s="214"/>
      <c r="K1" s="806"/>
      <c r="L1" s="806"/>
      <c r="M1" s="806"/>
      <c r="N1" s="806"/>
      <c r="O1" s="806"/>
      <c r="P1" s="806"/>
      <c r="Q1" s="806"/>
      <c r="R1" s="806"/>
      <c r="S1" s="806"/>
      <c r="U1" s="806"/>
      <c r="V1" s="806"/>
      <c r="W1" s="806"/>
      <c r="X1" s="806"/>
      <c r="Y1" s="806"/>
      <c r="Z1" s="806"/>
      <c r="AA1" s="806"/>
      <c r="AB1" s="806"/>
      <c r="AC1" s="806"/>
      <c r="AE1" s="806"/>
      <c r="AF1" s="806"/>
      <c r="AG1" s="806"/>
      <c r="AH1" s="806"/>
      <c r="AI1" s="806"/>
      <c r="AJ1" s="806"/>
      <c r="AK1" s="806"/>
      <c r="AL1" s="806"/>
      <c r="AM1" s="806"/>
      <c r="AO1" s="806"/>
      <c r="AP1" s="806"/>
      <c r="AQ1" s="806"/>
      <c r="AR1" s="806"/>
      <c r="AS1" s="806"/>
      <c r="AT1" s="806"/>
      <c r="AU1" s="806"/>
      <c r="AV1" s="806"/>
      <c r="AW1" s="806"/>
      <c r="AY1" s="806"/>
      <c r="AZ1" s="806"/>
      <c r="BA1" s="806"/>
      <c r="BB1" s="806"/>
      <c r="BC1" s="806"/>
      <c r="BD1" s="806"/>
      <c r="BE1" s="806"/>
      <c r="BF1" s="806"/>
      <c r="BG1" s="806"/>
    </row>
    <row r="2" spans="1:59" s="223" customFormat="1" ht="33" customHeight="1" x14ac:dyDescent="0.35">
      <c r="A2" s="217" t="s">
        <v>0</v>
      </c>
      <c r="B2" s="218"/>
      <c r="C2" s="218"/>
      <c r="D2" s="219" t="s">
        <v>1</v>
      </c>
      <c r="E2" s="220"/>
      <c r="F2" s="221"/>
      <c r="G2" s="222"/>
      <c r="H2" s="222"/>
      <c r="I2" s="222"/>
      <c r="J2" s="221"/>
      <c r="K2" s="217" t="s">
        <v>0</v>
      </c>
      <c r="L2" s="218"/>
      <c r="M2" s="218"/>
      <c r="N2" s="219" t="s">
        <v>2</v>
      </c>
      <c r="O2" s="220"/>
      <c r="P2" s="221"/>
      <c r="Q2" s="222"/>
      <c r="R2" s="222"/>
      <c r="S2" s="222"/>
      <c r="U2" s="219" t="s">
        <v>3</v>
      </c>
      <c r="V2" s="218"/>
      <c r="W2" s="218"/>
      <c r="X2" s="219" t="s">
        <v>1</v>
      </c>
      <c r="Y2" s="220"/>
      <c r="Z2" s="221"/>
      <c r="AA2" s="222"/>
      <c r="AB2" s="222"/>
      <c r="AC2" s="222"/>
      <c r="AE2" s="219" t="s">
        <v>3</v>
      </c>
      <c r="AF2" s="221"/>
      <c r="AG2" s="221"/>
      <c r="AH2" s="219" t="s">
        <v>2</v>
      </c>
      <c r="AI2" s="221"/>
      <c r="AJ2" s="221"/>
      <c r="AK2" s="222"/>
      <c r="AL2" s="222"/>
      <c r="AM2" s="222"/>
      <c r="AO2" s="217" t="s">
        <v>4</v>
      </c>
      <c r="AP2" s="221"/>
      <c r="AQ2" s="221"/>
      <c r="AR2" s="219" t="s">
        <v>1</v>
      </c>
      <c r="AS2" s="221"/>
      <c r="AT2" s="221"/>
      <c r="AU2" s="222"/>
      <c r="AV2" s="222"/>
      <c r="AW2" s="222"/>
      <c r="AY2" s="217" t="s">
        <v>4</v>
      </c>
      <c r="AZ2" s="221"/>
      <c r="BA2" s="221"/>
      <c r="BB2" s="219" t="s">
        <v>2</v>
      </c>
      <c r="BC2" s="221"/>
      <c r="BD2" s="221"/>
      <c r="BE2" s="222"/>
      <c r="BF2" s="222"/>
    </row>
    <row r="3" spans="1:59" ht="27" customHeight="1" thickBot="1" x14ac:dyDescent="0.4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U3" s="214"/>
      <c r="V3" s="214"/>
      <c r="W3" s="214"/>
      <c r="X3" s="214"/>
      <c r="Y3" s="214"/>
      <c r="Z3" s="214"/>
      <c r="AA3" s="214"/>
      <c r="AB3" s="214"/>
      <c r="AC3" s="214"/>
      <c r="AE3" s="214"/>
      <c r="AF3" s="214"/>
      <c r="AG3" s="214"/>
      <c r="AH3" s="214"/>
      <c r="AI3" s="214"/>
      <c r="AJ3" s="214"/>
      <c r="AK3" s="214"/>
      <c r="AL3" s="214"/>
      <c r="AM3" s="214"/>
      <c r="AO3" s="214"/>
      <c r="AP3" s="214"/>
      <c r="AQ3" s="214"/>
      <c r="AR3" s="214"/>
      <c r="AS3" s="214"/>
      <c r="AT3" s="214"/>
      <c r="AU3" s="214"/>
      <c r="AV3" s="214"/>
      <c r="AW3" s="214"/>
      <c r="AY3" s="214"/>
      <c r="AZ3" s="214"/>
      <c r="BA3" s="214"/>
      <c r="BB3" s="214"/>
      <c r="BC3" s="214"/>
      <c r="BD3" s="214"/>
      <c r="BE3" s="214"/>
      <c r="BF3" s="214"/>
    </row>
    <row r="4" spans="1:59" ht="27" customHeight="1" thickBot="1" x14ac:dyDescent="0.4">
      <c r="A4" s="231"/>
      <c r="B4" s="232" t="s">
        <v>6</v>
      </c>
      <c r="C4" s="233" t="s">
        <v>7</v>
      </c>
      <c r="D4" s="233" t="s">
        <v>8</v>
      </c>
      <c r="E4" s="233" t="s">
        <v>9</v>
      </c>
      <c r="F4" s="233" t="s">
        <v>10</v>
      </c>
      <c r="G4" s="233" t="s">
        <v>11</v>
      </c>
      <c r="H4" s="234" t="s">
        <v>12</v>
      </c>
      <c r="I4" s="235" t="s">
        <v>13</v>
      </c>
      <c r="J4" s="214"/>
      <c r="K4" s="231"/>
      <c r="L4" s="232" t="s">
        <v>6</v>
      </c>
      <c r="M4" s="233" t="s">
        <v>7</v>
      </c>
      <c r="N4" s="233" t="s">
        <v>8</v>
      </c>
      <c r="O4" s="233" t="s">
        <v>9</v>
      </c>
      <c r="P4" s="233" t="s">
        <v>10</v>
      </c>
      <c r="Q4" s="236" t="s">
        <v>11</v>
      </c>
      <c r="R4" s="237" t="s">
        <v>12</v>
      </c>
      <c r="S4" s="235" t="s">
        <v>13</v>
      </c>
      <c r="U4" s="231"/>
      <c r="V4" s="232" t="s">
        <v>6</v>
      </c>
      <c r="W4" s="233" t="s">
        <v>7</v>
      </c>
      <c r="X4" s="233" t="s">
        <v>8</v>
      </c>
      <c r="Y4" s="233" t="s">
        <v>9</v>
      </c>
      <c r="Z4" s="233" t="s">
        <v>10</v>
      </c>
      <c r="AA4" s="236" t="s">
        <v>11</v>
      </c>
      <c r="AB4" s="233" t="s">
        <v>12</v>
      </c>
      <c r="AC4" s="235" t="s">
        <v>13</v>
      </c>
      <c r="AE4" s="238"/>
      <c r="AF4" s="232" t="s">
        <v>6</v>
      </c>
      <c r="AG4" s="233" t="s">
        <v>7</v>
      </c>
      <c r="AH4" s="233" t="s">
        <v>8</v>
      </c>
      <c r="AI4" s="233" t="s">
        <v>9</v>
      </c>
      <c r="AJ4" s="237" t="s">
        <v>10</v>
      </c>
      <c r="AK4" s="233" t="s">
        <v>11</v>
      </c>
      <c r="AL4" s="233" t="s">
        <v>12</v>
      </c>
      <c r="AM4" s="235" t="s">
        <v>13</v>
      </c>
      <c r="AO4" s="238"/>
      <c r="AP4" s="232" t="s">
        <v>6</v>
      </c>
      <c r="AQ4" s="233" t="s">
        <v>7</v>
      </c>
      <c r="AR4" s="233" t="s">
        <v>8</v>
      </c>
      <c r="AS4" s="233" t="s">
        <v>9</v>
      </c>
      <c r="AT4" s="237" t="s">
        <v>10</v>
      </c>
      <c r="AU4" s="233" t="s">
        <v>11</v>
      </c>
      <c r="AV4" s="233" t="s">
        <v>12</v>
      </c>
      <c r="AW4" s="235" t="s">
        <v>13</v>
      </c>
      <c r="AY4" s="238"/>
      <c r="AZ4" s="232" t="s">
        <v>6</v>
      </c>
      <c r="BA4" s="233" t="s">
        <v>7</v>
      </c>
      <c r="BB4" s="233" t="s">
        <v>8</v>
      </c>
      <c r="BC4" s="233" t="s">
        <v>9</v>
      </c>
      <c r="BD4" s="237" t="s">
        <v>10</v>
      </c>
      <c r="BE4" s="233" t="s">
        <v>11</v>
      </c>
      <c r="BF4" s="233" t="s">
        <v>12</v>
      </c>
      <c r="BG4" s="235" t="s">
        <v>13</v>
      </c>
    </row>
    <row r="5" spans="1:59" ht="27" customHeight="1" thickBot="1" x14ac:dyDescent="0.4">
      <c r="A5" s="252" t="s">
        <v>46</v>
      </c>
      <c r="B5" s="253">
        <v>0</v>
      </c>
      <c r="C5" s="253">
        <v>0</v>
      </c>
      <c r="D5" s="253">
        <v>0</v>
      </c>
      <c r="E5" s="253">
        <v>0</v>
      </c>
      <c r="F5" s="253">
        <v>0</v>
      </c>
      <c r="G5" s="254">
        <f t="shared" ref="G5:G19" si="0">IF(C5&lt;&gt;"",+D5+C5,"")</f>
        <v>0</v>
      </c>
      <c r="H5" s="254" t="str">
        <f>IF(C5&gt;0,+D5/C5,"")</f>
        <v/>
      </c>
      <c r="I5" s="255">
        <v>0</v>
      </c>
      <c r="J5" s="231"/>
      <c r="K5" s="258" t="s">
        <v>46</v>
      </c>
      <c r="L5" s="253">
        <v>0</v>
      </c>
      <c r="M5" s="253">
        <v>0</v>
      </c>
      <c r="N5" s="253">
        <v>0</v>
      </c>
      <c r="O5" s="253">
        <v>0</v>
      </c>
      <c r="P5" s="253">
        <v>0</v>
      </c>
      <c r="Q5" s="254">
        <f t="shared" ref="Q5:Q19" si="1">IF(M5&lt;&gt;"",+N5+M5,"")</f>
        <v>0</v>
      </c>
      <c r="R5" s="254" t="str">
        <f>IF(M5&gt;0,+N5/M5,"")</f>
        <v/>
      </c>
      <c r="S5" s="503">
        <v>0</v>
      </c>
      <c r="T5" s="257"/>
      <c r="U5" s="258" t="s">
        <v>46</v>
      </c>
      <c r="V5" s="253">
        <v>0</v>
      </c>
      <c r="W5" s="253">
        <v>0</v>
      </c>
      <c r="X5" s="253">
        <v>0</v>
      </c>
      <c r="Y5" s="253">
        <v>0</v>
      </c>
      <c r="Z5" s="253">
        <v>0</v>
      </c>
      <c r="AA5" s="254">
        <f t="shared" ref="AA5:AA19" si="2">IF(W5&lt;&gt;"",+X5+W5,"")</f>
        <v>0</v>
      </c>
      <c r="AB5" s="254" t="str">
        <f>IF(W5&gt;0,+X5/W5,"")</f>
        <v/>
      </c>
      <c r="AC5" s="255">
        <v>0</v>
      </c>
      <c r="AE5" s="258" t="s">
        <v>46</v>
      </c>
      <c r="AF5" s="427">
        <v>0</v>
      </c>
      <c r="AG5" s="254">
        <v>0</v>
      </c>
      <c r="AH5" s="254">
        <v>0</v>
      </c>
      <c r="AI5" s="254">
        <v>0</v>
      </c>
      <c r="AJ5" s="254">
        <v>0</v>
      </c>
      <c r="AK5" s="254">
        <f t="shared" ref="AK5:AK19" si="3">IF(AG5&lt;&gt;"",+AH5+AG5,"")</f>
        <v>0</v>
      </c>
      <c r="AL5" s="254" t="str">
        <f>IF(AG5&gt;0,+AH5/AG5,"")</f>
        <v/>
      </c>
      <c r="AM5" s="404">
        <v>0</v>
      </c>
      <c r="AO5" s="258" t="str">
        <f t="shared" ref="AO5:AO18" si="4">A5</f>
        <v>Act 19-20</v>
      </c>
      <c r="AP5" s="253">
        <v>0</v>
      </c>
      <c r="AQ5" s="253">
        <v>0</v>
      </c>
      <c r="AR5" s="253">
        <v>0</v>
      </c>
      <c r="AS5" s="253">
        <v>0</v>
      </c>
      <c r="AT5" s="253">
        <v>0</v>
      </c>
      <c r="AU5" s="254">
        <f t="shared" ref="AU5:AU19" si="5">IF(AQ5&lt;&gt;"",+AR5+AQ5,"")</f>
        <v>0</v>
      </c>
      <c r="AV5" s="254" t="str">
        <f>IF(AQ5&gt;0,+AR5/AQ5,"")</f>
        <v/>
      </c>
      <c r="AW5" s="404">
        <v>0</v>
      </c>
      <c r="AY5" s="258" t="str">
        <f t="shared" ref="AY5:AY19" si="6">K26</f>
        <v>Act 19-20</v>
      </c>
      <c r="AZ5" s="253">
        <v>0</v>
      </c>
      <c r="BA5" s="253">
        <v>0</v>
      </c>
      <c r="BB5" s="253">
        <v>0</v>
      </c>
      <c r="BC5" s="253">
        <v>0</v>
      </c>
      <c r="BD5" s="253">
        <v>0</v>
      </c>
      <c r="BE5" s="254">
        <f t="shared" ref="BE5:BE19" si="7">IF(BA5&lt;&gt;"",+BB5+BA5,"")</f>
        <v>0</v>
      </c>
      <c r="BF5" s="254" t="str">
        <f>IF(BA5&gt;0,+BB5/BA5,"")</f>
        <v/>
      </c>
      <c r="BG5" s="404">
        <v>0</v>
      </c>
    </row>
    <row r="6" spans="1:59" s="276" customFormat="1" ht="27" customHeight="1" x14ac:dyDescent="0.35">
      <c r="A6" s="270" t="s">
        <v>47</v>
      </c>
      <c r="B6" s="271">
        <v>62.5</v>
      </c>
      <c r="C6" s="272">
        <v>4</v>
      </c>
      <c r="D6" s="272">
        <v>2</v>
      </c>
      <c r="E6" s="272">
        <v>10</v>
      </c>
      <c r="F6" s="272">
        <v>10</v>
      </c>
      <c r="G6" s="272">
        <f t="shared" si="0"/>
        <v>6</v>
      </c>
      <c r="H6" s="273">
        <f t="shared" ref="H6:H19" si="8">IF(C6&gt;0,+D6/C6,"")</f>
        <v>0.5</v>
      </c>
      <c r="I6" s="274">
        <v>0</v>
      </c>
      <c r="J6" s="275"/>
      <c r="K6" s="277" t="s">
        <v>47</v>
      </c>
      <c r="L6" s="271">
        <v>62</v>
      </c>
      <c r="M6" s="272">
        <v>4.3</v>
      </c>
      <c r="N6" s="272">
        <v>2.5</v>
      </c>
      <c r="O6" s="272">
        <v>5</v>
      </c>
      <c r="P6" s="272">
        <v>40</v>
      </c>
      <c r="Q6" s="272">
        <f t="shared" si="1"/>
        <v>6.8</v>
      </c>
      <c r="R6" s="273">
        <f t="shared" ref="R6:R19" si="9">IF(M6&gt;0,+N6/M6,"")</f>
        <v>0.58139534883720934</v>
      </c>
      <c r="S6" s="274">
        <v>0</v>
      </c>
      <c r="U6" s="277" t="s">
        <v>47</v>
      </c>
      <c r="V6" s="271">
        <v>62.4</v>
      </c>
      <c r="W6" s="272">
        <v>3.1</v>
      </c>
      <c r="X6" s="272">
        <v>2.5</v>
      </c>
      <c r="Y6" s="272">
        <v>10</v>
      </c>
      <c r="Z6" s="272">
        <v>10</v>
      </c>
      <c r="AA6" s="272">
        <f t="shared" si="2"/>
        <v>5.6</v>
      </c>
      <c r="AB6" s="273">
        <f t="shared" ref="AB6:AB19" si="10">IF(W6&gt;0,+X6/W6,"")</f>
        <v>0.80645161290322576</v>
      </c>
      <c r="AC6" s="274">
        <v>0</v>
      </c>
      <c r="AD6" s="504"/>
      <c r="AE6" s="277" t="s">
        <v>47</v>
      </c>
      <c r="AF6" s="272">
        <v>62.2</v>
      </c>
      <c r="AG6" s="272">
        <v>3.2</v>
      </c>
      <c r="AH6" s="272">
        <v>2.8</v>
      </c>
      <c r="AI6" s="272">
        <v>5</v>
      </c>
      <c r="AJ6" s="272">
        <v>35</v>
      </c>
      <c r="AK6" s="272">
        <f t="shared" si="3"/>
        <v>6</v>
      </c>
      <c r="AL6" s="505">
        <f t="shared" ref="AL6:AL19" si="11">IF(AG6&gt;0,+AH6/AG6,"")</f>
        <v>0.87499999999999989</v>
      </c>
      <c r="AM6" s="406">
        <v>0</v>
      </c>
      <c r="AO6" s="277" t="str">
        <f t="shared" si="4"/>
        <v>APP 20-21</v>
      </c>
      <c r="AP6" s="271">
        <v>62.3</v>
      </c>
      <c r="AQ6" s="272">
        <v>3.8</v>
      </c>
      <c r="AR6" s="272">
        <v>2.2000000000000002</v>
      </c>
      <c r="AS6" s="272">
        <v>10</v>
      </c>
      <c r="AT6" s="272">
        <v>10</v>
      </c>
      <c r="AU6" s="272">
        <f t="shared" si="5"/>
        <v>6</v>
      </c>
      <c r="AV6" s="273">
        <f t="shared" ref="AV6:AV19" si="12">IF(AQ6&gt;0,+AR6/AQ6,"")</f>
        <v>0.57894736842105265</v>
      </c>
      <c r="AW6" s="406">
        <v>0</v>
      </c>
      <c r="AY6" s="506" t="str">
        <f t="shared" si="6"/>
        <v>APP 20-21</v>
      </c>
      <c r="AZ6" s="271">
        <v>61</v>
      </c>
      <c r="BA6" s="272">
        <v>4.9000000000000004</v>
      </c>
      <c r="BB6" s="272">
        <v>2.6</v>
      </c>
      <c r="BC6" s="272">
        <v>5</v>
      </c>
      <c r="BD6" s="272">
        <v>40</v>
      </c>
      <c r="BE6" s="272">
        <f t="shared" si="7"/>
        <v>7.5</v>
      </c>
      <c r="BF6" s="273">
        <f t="shared" ref="BF6:BF19" si="13">IF(BA6&gt;0,+BB6/BA6,"")</f>
        <v>0.53061224489795922</v>
      </c>
      <c r="BG6" s="507">
        <v>0</v>
      </c>
    </row>
    <row r="7" spans="1:59" ht="27" customHeight="1" x14ac:dyDescent="0.35">
      <c r="A7" s="294">
        <v>43922</v>
      </c>
      <c r="B7" s="295">
        <v>62.680000000000007</v>
      </c>
      <c r="C7" s="296">
        <v>3.43</v>
      </c>
      <c r="D7" s="296">
        <v>2.0499999999999998</v>
      </c>
      <c r="E7" s="296">
        <v>20.03</v>
      </c>
      <c r="F7" s="296">
        <v>17.760000000000002</v>
      </c>
      <c r="G7" s="296">
        <f t="shared" si="0"/>
        <v>5.48</v>
      </c>
      <c r="H7" s="297">
        <f t="shared" si="8"/>
        <v>0.59766763848396498</v>
      </c>
      <c r="I7" s="298">
        <v>70527</v>
      </c>
      <c r="J7" s="231"/>
      <c r="K7" s="294">
        <v>43922</v>
      </c>
      <c r="L7" s="295">
        <v>61.520625699968122</v>
      </c>
      <c r="M7" s="296">
        <v>4.2675687297162526</v>
      </c>
      <c r="N7" s="296">
        <v>2.7623709401849141</v>
      </c>
      <c r="O7" s="296">
        <v>7.8166413792539657</v>
      </c>
      <c r="P7" s="296">
        <v>39.102028824380554</v>
      </c>
      <c r="Q7" s="296">
        <f t="shared" si="1"/>
        <v>7.0299396699011663</v>
      </c>
      <c r="R7" s="297">
        <f t="shared" si="9"/>
        <v>0.64729383757776815</v>
      </c>
      <c r="S7" s="298">
        <v>122327</v>
      </c>
      <c r="U7" s="294">
        <v>43922</v>
      </c>
      <c r="V7" s="295">
        <v>62.86394742225859</v>
      </c>
      <c r="W7" s="296">
        <v>2.5693281033614506</v>
      </c>
      <c r="X7" s="296">
        <v>1.8559386409417098</v>
      </c>
      <c r="Y7" s="296">
        <v>27.93277563577993</v>
      </c>
      <c r="Z7" s="296">
        <v>11.665821792773512</v>
      </c>
      <c r="AA7" s="296">
        <f t="shared" si="2"/>
        <v>4.4252667443031601</v>
      </c>
      <c r="AB7" s="297">
        <f t="shared" si="10"/>
        <v>0.72234396164257353</v>
      </c>
      <c r="AC7" s="298">
        <v>127088</v>
      </c>
      <c r="AD7" s="299"/>
      <c r="AE7" s="300">
        <v>43922</v>
      </c>
      <c r="AF7" s="295">
        <v>62.371582740157478</v>
      </c>
      <c r="AG7" s="296">
        <v>2.8587386456692911</v>
      </c>
      <c r="AH7" s="296">
        <v>2.6889308346456695</v>
      </c>
      <c r="AI7" s="296">
        <v>8.1374114645669273</v>
      </c>
      <c r="AJ7" s="296">
        <v>41.19788541732283</v>
      </c>
      <c r="AK7" s="296">
        <f t="shared" si="3"/>
        <v>5.5476694803149602</v>
      </c>
      <c r="AL7" s="297">
        <f t="shared" si="11"/>
        <v>0.94060044233813966</v>
      </c>
      <c r="AM7" s="298">
        <v>158750</v>
      </c>
      <c r="AO7" s="300">
        <f t="shared" si="4"/>
        <v>43922</v>
      </c>
      <c r="AP7" s="295">
        <v>62.568561126075238</v>
      </c>
      <c r="AQ7" s="296">
        <v>3.4655417499348333</v>
      </c>
      <c r="AR7" s="296">
        <v>2.2591476235989227</v>
      </c>
      <c r="AS7" s="296">
        <v>14.020000000000001</v>
      </c>
      <c r="AT7" s="296">
        <v>24.41</v>
      </c>
      <c r="AU7" s="296">
        <f t="shared" si="5"/>
        <v>5.7246893735337565</v>
      </c>
      <c r="AV7" s="297">
        <f t="shared" si="12"/>
        <v>0.6518887338873941</v>
      </c>
      <c r="AW7" s="298">
        <v>46036</v>
      </c>
      <c r="AY7" s="300">
        <f t="shared" si="6"/>
        <v>43922</v>
      </c>
      <c r="AZ7" s="295">
        <v>61.319999999999993</v>
      </c>
      <c r="BA7" s="296">
        <v>4.92</v>
      </c>
      <c r="BB7" s="296">
        <v>2.57</v>
      </c>
      <c r="BC7" s="296">
        <v>6.55</v>
      </c>
      <c r="BD7" s="296">
        <v>39.049999999999997</v>
      </c>
      <c r="BE7" s="296">
        <f t="shared" si="7"/>
        <v>7.49</v>
      </c>
      <c r="BF7" s="297">
        <f t="shared" si="13"/>
        <v>0.52235772357723576</v>
      </c>
      <c r="BG7" s="298">
        <v>103855</v>
      </c>
    </row>
    <row r="8" spans="1:59" ht="27" customHeight="1" x14ac:dyDescent="0.35">
      <c r="A8" s="294">
        <v>43952</v>
      </c>
      <c r="B8" s="295">
        <v>62.810989600085776</v>
      </c>
      <c r="C8" s="296">
        <v>2.9658400343089952</v>
      </c>
      <c r="D8" s="296">
        <v>2.4311450627211322</v>
      </c>
      <c r="E8" s="296">
        <v>13.945247131982415</v>
      </c>
      <c r="F8" s="296">
        <v>25.09482148600836</v>
      </c>
      <c r="G8" s="296">
        <f t="shared" si="0"/>
        <v>5.396985097030127</v>
      </c>
      <c r="H8" s="297">
        <f t="shared" si="8"/>
        <v>0.81971550542089822</v>
      </c>
      <c r="I8" s="298">
        <v>27981</v>
      </c>
      <c r="J8" s="231"/>
      <c r="K8" s="294">
        <v>43952</v>
      </c>
      <c r="L8" s="295">
        <v>62.150820979702935</v>
      </c>
      <c r="M8" s="296">
        <v>3.9314221048111841</v>
      </c>
      <c r="N8" s="296">
        <v>2.5350614588564069</v>
      </c>
      <c r="O8" s="296">
        <v>6.257074572990124</v>
      </c>
      <c r="P8" s="296">
        <v>33.746241585340115</v>
      </c>
      <c r="Q8" s="296">
        <f t="shared" si="1"/>
        <v>6.466483563667591</v>
      </c>
      <c r="R8" s="297">
        <f t="shared" si="9"/>
        <v>0.64482047240718743</v>
      </c>
      <c r="S8" s="298">
        <v>137409</v>
      </c>
      <c r="U8" s="294">
        <v>43952</v>
      </c>
      <c r="V8" s="295">
        <v>62.504337409487221</v>
      </c>
      <c r="W8" s="296">
        <v>2.9718366706073596</v>
      </c>
      <c r="X8" s="296">
        <v>2.0492280552682134</v>
      </c>
      <c r="Y8" s="296">
        <v>31.029194990394561</v>
      </c>
      <c r="Z8" s="296">
        <v>8.100314023939708</v>
      </c>
      <c r="AA8" s="296">
        <f t="shared" si="2"/>
        <v>5.021064725875573</v>
      </c>
      <c r="AB8" s="297">
        <f t="shared" si="10"/>
        <v>0.68954935361552327</v>
      </c>
      <c r="AC8" s="298">
        <v>108272</v>
      </c>
      <c r="AD8" s="299"/>
      <c r="AE8" s="300">
        <v>43952</v>
      </c>
      <c r="AF8" s="295">
        <v>62.142923583374937</v>
      </c>
      <c r="AG8" s="296">
        <v>3.2329167706773174</v>
      </c>
      <c r="AH8" s="296">
        <v>3.0061983067066067</v>
      </c>
      <c r="AI8" s="296">
        <v>7.834016163255118</v>
      </c>
      <c r="AJ8" s="296">
        <v>41.476733857547011</v>
      </c>
      <c r="AK8" s="296">
        <f t="shared" si="3"/>
        <v>6.2391150773839241</v>
      </c>
      <c r="AL8" s="297">
        <f t="shared" si="11"/>
        <v>0.92987185255523552</v>
      </c>
      <c r="AM8" s="298">
        <v>192288</v>
      </c>
      <c r="AO8" s="300">
        <f t="shared" si="4"/>
        <v>43952</v>
      </c>
      <c r="AP8" s="295">
        <v>61.87</v>
      </c>
      <c r="AQ8" s="296">
        <v>4.17</v>
      </c>
      <c r="AR8" s="296">
        <v>2.5299999999999998</v>
      </c>
      <c r="AS8" s="296">
        <v>17.43</v>
      </c>
      <c r="AT8" s="296">
        <v>20.63</v>
      </c>
      <c r="AU8" s="296">
        <f t="shared" si="5"/>
        <v>6.6999999999999993</v>
      </c>
      <c r="AV8" s="297">
        <f t="shared" si="12"/>
        <v>0.60671462829736211</v>
      </c>
      <c r="AW8" s="298">
        <v>15877</v>
      </c>
      <c r="AY8" s="300">
        <f t="shared" si="6"/>
        <v>43952</v>
      </c>
      <c r="AZ8" s="295">
        <v>61.890789265434755</v>
      </c>
      <c r="BA8" s="296">
        <v>4.0725331463716001</v>
      </c>
      <c r="BB8" s="296">
        <v>2.7740685001874246</v>
      </c>
      <c r="BC8" s="296">
        <v>7.620501464687834</v>
      </c>
      <c r="BD8" s="296">
        <v>40.012621027641643</v>
      </c>
      <c r="BE8" s="296">
        <f t="shared" si="7"/>
        <v>6.8466016465590247</v>
      </c>
      <c r="BF8" s="297">
        <f t="shared" si="13"/>
        <v>0.68116535838608583</v>
      </c>
      <c r="BG8" s="298">
        <v>72029</v>
      </c>
    </row>
    <row r="9" spans="1:59" ht="27" customHeight="1" x14ac:dyDescent="0.35">
      <c r="A9" s="294">
        <v>43983</v>
      </c>
      <c r="B9" s="295">
        <v>62.61</v>
      </c>
      <c r="C9" s="296">
        <v>3.5</v>
      </c>
      <c r="D9" s="296">
        <v>2.13</v>
      </c>
      <c r="E9" s="296">
        <v>13.34</v>
      </c>
      <c r="F9" s="296">
        <v>23.67</v>
      </c>
      <c r="G9" s="296">
        <f t="shared" si="0"/>
        <v>5.63</v>
      </c>
      <c r="H9" s="297">
        <f t="shared" si="8"/>
        <v>0.60857142857142854</v>
      </c>
      <c r="I9" s="298">
        <v>33764</v>
      </c>
      <c r="J9" s="231"/>
      <c r="K9" s="294">
        <v>43983</v>
      </c>
      <c r="L9" s="295">
        <v>62.182389860483404</v>
      </c>
      <c r="M9" s="296">
        <v>4.1222200825309487</v>
      </c>
      <c r="N9" s="296">
        <v>2.2553829829043033</v>
      </c>
      <c r="O9" s="296">
        <v>5.0284397720573786</v>
      </c>
      <c r="P9" s="296">
        <v>41.040919630575743</v>
      </c>
      <c r="Q9" s="296">
        <f t="shared" si="1"/>
        <v>6.3776030654352525</v>
      </c>
      <c r="R9" s="297">
        <f t="shared" si="9"/>
        <v>0.5471282313290633</v>
      </c>
      <c r="S9" s="298">
        <v>152670</v>
      </c>
      <c r="U9" s="294">
        <v>43983</v>
      </c>
      <c r="V9" s="295">
        <v>62.726228326806066</v>
      </c>
      <c r="W9" s="296">
        <v>2.4461626178881546</v>
      </c>
      <c r="X9" s="296">
        <v>1.8393006626973372</v>
      </c>
      <c r="Y9" s="296">
        <v>24.506664548029203</v>
      </c>
      <c r="Z9" s="296">
        <v>9.3297368839204751</v>
      </c>
      <c r="AA9" s="296">
        <f t="shared" si="2"/>
        <v>4.2854632805854918</v>
      </c>
      <c r="AB9" s="297">
        <f t="shared" si="10"/>
        <v>0.75191266894809328</v>
      </c>
      <c r="AC9" s="298">
        <v>106987</v>
      </c>
      <c r="AD9" s="299"/>
      <c r="AE9" s="300">
        <v>43983</v>
      </c>
      <c r="AF9" s="295">
        <v>62.42</v>
      </c>
      <c r="AG9" s="296">
        <v>2.81</v>
      </c>
      <c r="AH9" s="296">
        <v>2.39</v>
      </c>
      <c r="AI9" s="296">
        <v>10.51</v>
      </c>
      <c r="AJ9" s="296">
        <v>37.950000000000003</v>
      </c>
      <c r="AK9" s="296">
        <f t="shared" si="3"/>
        <v>5.2</v>
      </c>
      <c r="AL9" s="297">
        <f t="shared" si="11"/>
        <v>0.85053380782918153</v>
      </c>
      <c r="AM9" s="298">
        <v>132210</v>
      </c>
      <c r="AO9" s="300">
        <f t="shared" si="4"/>
        <v>43983</v>
      </c>
      <c r="AP9" s="295">
        <v>61</v>
      </c>
      <c r="AQ9" s="296">
        <v>5.05</v>
      </c>
      <c r="AR9" s="296">
        <v>3.03</v>
      </c>
      <c r="AS9" s="296">
        <v>19.899999999999999</v>
      </c>
      <c r="AT9" s="296">
        <v>18.899999999999999</v>
      </c>
      <c r="AU9" s="296">
        <f t="shared" si="5"/>
        <v>8.08</v>
      </c>
      <c r="AV9" s="297">
        <f t="shared" si="12"/>
        <v>0.6</v>
      </c>
      <c r="AW9" s="298">
        <v>7938</v>
      </c>
      <c r="AY9" s="300">
        <f t="shared" si="6"/>
        <v>43983</v>
      </c>
      <c r="AZ9" s="295">
        <v>61.53006862745098</v>
      </c>
      <c r="BA9" s="296">
        <v>4.8291568627450978</v>
      </c>
      <c r="BB9" s="296">
        <v>2.65</v>
      </c>
      <c r="BC9" s="296">
        <v>5.6631978609625664</v>
      </c>
      <c r="BD9" s="296">
        <v>41.005008912655974</v>
      </c>
      <c r="BE9" s="296">
        <f t="shared" si="7"/>
        <v>7.4791568627450982</v>
      </c>
      <c r="BF9" s="297">
        <f t="shared" si="13"/>
        <v>0.54875003552765678</v>
      </c>
      <c r="BG9" s="298">
        <v>44880</v>
      </c>
    </row>
    <row r="10" spans="1:59" ht="27" customHeight="1" x14ac:dyDescent="0.35">
      <c r="A10" s="294">
        <v>44013</v>
      </c>
      <c r="B10" s="295">
        <v>62.576145358131555</v>
      </c>
      <c r="C10" s="296">
        <v>3.4322181931609932</v>
      </c>
      <c r="D10" s="296">
        <v>2.2544001247709287</v>
      </c>
      <c r="E10" s="296">
        <v>15.29567200842204</v>
      </c>
      <c r="F10" s="296">
        <v>23.873127461301522</v>
      </c>
      <c r="G10" s="296">
        <f t="shared" si="0"/>
        <v>5.6866183179319219</v>
      </c>
      <c r="H10" s="297">
        <f t="shared" si="8"/>
        <v>0.65683473424359384</v>
      </c>
      <c r="I10" s="298">
        <v>51294</v>
      </c>
      <c r="J10" s="231"/>
      <c r="K10" s="294">
        <v>44013</v>
      </c>
      <c r="L10" s="295">
        <v>61.829299939775304</v>
      </c>
      <c r="M10" s="296">
        <v>4.2547139326729386</v>
      </c>
      <c r="N10" s="296">
        <v>2.5910354495047039</v>
      </c>
      <c r="O10" s="296">
        <v>4.939102651963533</v>
      </c>
      <c r="P10" s="296">
        <v>42.879112827861199</v>
      </c>
      <c r="Q10" s="296">
        <f t="shared" si="1"/>
        <v>6.8457493821776421</v>
      </c>
      <c r="R10" s="297">
        <f t="shared" si="9"/>
        <v>0.60897994330653804</v>
      </c>
      <c r="S10" s="298">
        <v>192612</v>
      </c>
      <c r="U10" s="294">
        <v>44013</v>
      </c>
      <c r="V10" s="295">
        <v>62.227335478761511</v>
      </c>
      <c r="W10" s="296">
        <v>3.2341600145822071</v>
      </c>
      <c r="X10" s="296">
        <v>2.1459498548064713</v>
      </c>
      <c r="Y10" s="296">
        <v>25.068903380306477</v>
      </c>
      <c r="Z10" s="296">
        <v>12.638502306754328</v>
      </c>
      <c r="AA10" s="296">
        <f t="shared" si="2"/>
        <v>5.3801098693886784</v>
      </c>
      <c r="AB10" s="297">
        <f t="shared" si="10"/>
        <v>0.66352618458295043</v>
      </c>
      <c r="AC10" s="298">
        <v>159098</v>
      </c>
      <c r="AD10" s="299"/>
      <c r="AE10" s="300">
        <v>44013</v>
      </c>
      <c r="AF10" s="295">
        <v>61.792002254950845</v>
      </c>
      <c r="AG10" s="296">
        <v>4.2387645027572916</v>
      </c>
      <c r="AH10" s="296">
        <v>2.5948664890489761</v>
      </c>
      <c r="AI10" s="296">
        <v>7.5128615549486124</v>
      </c>
      <c r="AJ10" s="296">
        <v>36.385789418847821</v>
      </c>
      <c r="AK10" s="296">
        <f t="shared" si="3"/>
        <v>6.8336309918062677</v>
      </c>
      <c r="AL10" s="297">
        <f t="shared" si="11"/>
        <v>0.61217519571116319</v>
      </c>
      <c r="AM10" s="298">
        <v>268742</v>
      </c>
      <c r="AO10" s="300">
        <f t="shared" si="4"/>
        <v>44013</v>
      </c>
      <c r="AP10" s="295">
        <v>61.68</v>
      </c>
      <c r="AQ10" s="296">
        <v>4.09</v>
      </c>
      <c r="AR10" s="296">
        <v>2.89</v>
      </c>
      <c r="AS10" s="296">
        <v>15.96</v>
      </c>
      <c r="AT10" s="296">
        <v>27.430000000000003</v>
      </c>
      <c r="AU10" s="296">
        <f t="shared" si="5"/>
        <v>6.98</v>
      </c>
      <c r="AV10" s="297">
        <f t="shared" si="12"/>
        <v>0.70660146699266513</v>
      </c>
      <c r="AW10" s="298">
        <v>38877</v>
      </c>
      <c r="AY10" s="300">
        <f t="shared" si="6"/>
        <v>44013</v>
      </c>
      <c r="AZ10" s="295">
        <v>61.43059580315817</v>
      </c>
      <c r="BA10" s="296">
        <v>4.605609081635234</v>
      </c>
      <c r="BB10" s="296">
        <v>2.9503463364049471</v>
      </c>
      <c r="BC10" s="296">
        <v>6.7578131402122867</v>
      </c>
      <c r="BD10" s="296">
        <v>39.929624493099404</v>
      </c>
      <c r="BE10" s="296">
        <f t="shared" si="7"/>
        <v>7.5559554180401811</v>
      </c>
      <c r="BF10" s="297">
        <f t="shared" si="13"/>
        <v>0.6405985145741937</v>
      </c>
      <c r="BG10" s="298">
        <v>140237</v>
      </c>
    </row>
    <row r="11" spans="1:59" ht="27" customHeight="1" x14ac:dyDescent="0.35">
      <c r="A11" s="294">
        <v>44044</v>
      </c>
      <c r="B11" s="295">
        <v>62.100000000000009</v>
      </c>
      <c r="C11" s="296">
        <v>4.28</v>
      </c>
      <c r="D11" s="296">
        <v>2.0499999999999998</v>
      </c>
      <c r="E11" s="296">
        <v>17.43</v>
      </c>
      <c r="F11" s="296">
        <v>21.61</v>
      </c>
      <c r="G11" s="296">
        <f t="shared" si="0"/>
        <v>6.33</v>
      </c>
      <c r="H11" s="297">
        <f t="shared" si="8"/>
        <v>0.47897196261682234</v>
      </c>
      <c r="I11" s="298">
        <v>68381</v>
      </c>
      <c r="J11" s="231"/>
      <c r="K11" s="294">
        <v>44044</v>
      </c>
      <c r="L11" s="295">
        <v>60.94273723666501</v>
      </c>
      <c r="M11" s="296">
        <v>5.8401316494044666</v>
      </c>
      <c r="N11" s="296">
        <v>2.3230261513895791</v>
      </c>
      <c r="O11" s="296">
        <v>5.249685469359795</v>
      </c>
      <c r="P11" s="296">
        <v>41.17313039996526</v>
      </c>
      <c r="Q11" s="296">
        <f t="shared" si="1"/>
        <v>8.1631578007940462</v>
      </c>
      <c r="R11" s="297">
        <f t="shared" si="9"/>
        <v>0.39776948377978161</v>
      </c>
      <c r="S11" s="298">
        <v>207293</v>
      </c>
      <c r="U11" s="294">
        <v>44044</v>
      </c>
      <c r="V11" s="295">
        <v>62.625995250707831</v>
      </c>
      <c r="W11" s="296">
        <v>2.8662065942095167</v>
      </c>
      <c r="X11" s="296">
        <v>1.5718758486315341</v>
      </c>
      <c r="Y11" s="296">
        <v>29.500327822936644</v>
      </c>
      <c r="Z11" s="296">
        <v>12.076970256035558</v>
      </c>
      <c r="AA11" s="296">
        <f t="shared" si="2"/>
        <v>4.4380824428410506</v>
      </c>
      <c r="AB11" s="297">
        <f t="shared" si="10"/>
        <v>0.54841680003358184</v>
      </c>
      <c r="AC11" s="298">
        <v>164235</v>
      </c>
      <c r="AD11" s="299"/>
      <c r="AE11" s="300">
        <v>44044</v>
      </c>
      <c r="AF11" s="295">
        <v>62.396915420493336</v>
      </c>
      <c r="AG11" s="296">
        <v>3.5024564193800143</v>
      </c>
      <c r="AH11" s="296">
        <v>2.2050910449362151</v>
      </c>
      <c r="AI11" s="296">
        <v>8.4300476400072508</v>
      </c>
      <c r="AJ11" s="296">
        <v>38.042169839584844</v>
      </c>
      <c r="AK11" s="296">
        <f t="shared" si="3"/>
        <v>5.7075474643162298</v>
      </c>
      <c r="AL11" s="297">
        <f t="shared" si="11"/>
        <v>0.62958414920878536</v>
      </c>
      <c r="AM11" s="298">
        <v>270361</v>
      </c>
      <c r="AO11" s="300">
        <f t="shared" si="4"/>
        <v>44044</v>
      </c>
      <c r="AP11" s="295">
        <v>61.460000000000008</v>
      </c>
      <c r="AQ11" s="296">
        <v>4.7300000000000004</v>
      </c>
      <c r="AR11" s="296">
        <v>2.59</v>
      </c>
      <c r="AS11" s="296">
        <v>14.9</v>
      </c>
      <c r="AT11" s="296">
        <v>31.319999999999997</v>
      </c>
      <c r="AU11" s="296">
        <f t="shared" si="5"/>
        <v>7.32</v>
      </c>
      <c r="AV11" s="297">
        <f t="shared" si="12"/>
        <v>0.54756871035940791</v>
      </c>
      <c r="AW11" s="298">
        <v>98087</v>
      </c>
      <c r="AY11" s="300">
        <f t="shared" si="6"/>
        <v>44044</v>
      </c>
      <c r="AZ11" s="295">
        <v>60.971141174156074</v>
      </c>
      <c r="BA11" s="296">
        <v>4.9581239656988121</v>
      </c>
      <c r="BB11" s="296">
        <v>3.0571461966647764</v>
      </c>
      <c r="BC11" s="296">
        <v>6.7399025587020169</v>
      </c>
      <c r="BD11" s="296">
        <v>39.037633866058719</v>
      </c>
      <c r="BE11" s="296">
        <f t="shared" si="7"/>
        <v>8.0152701623635885</v>
      </c>
      <c r="BF11" s="297">
        <f t="shared" si="13"/>
        <v>0.61659333607119549</v>
      </c>
      <c r="BG11" s="298">
        <v>172822</v>
      </c>
    </row>
    <row r="12" spans="1:59" ht="27" customHeight="1" x14ac:dyDescent="0.35">
      <c r="A12" s="294">
        <v>44075</v>
      </c>
      <c r="B12" s="295">
        <v>61.26</v>
      </c>
      <c r="C12" s="296">
        <v>5.74</v>
      </c>
      <c r="D12" s="296">
        <v>1.88</v>
      </c>
      <c r="E12" s="296">
        <v>18.170000000000002</v>
      </c>
      <c r="F12" s="296">
        <v>21.55</v>
      </c>
      <c r="G12" s="296">
        <f t="shared" si="0"/>
        <v>7.62</v>
      </c>
      <c r="H12" s="297">
        <f t="shared" si="8"/>
        <v>0.32752613240418116</v>
      </c>
      <c r="I12" s="298">
        <v>78610</v>
      </c>
      <c r="J12" s="231"/>
      <c r="K12" s="294">
        <v>44075</v>
      </c>
      <c r="L12" s="295">
        <v>61.074852797429337</v>
      </c>
      <c r="M12" s="296">
        <v>5.7088153385790212</v>
      </c>
      <c r="N12" s="296">
        <v>2.2183990667121076</v>
      </c>
      <c r="O12" s="296">
        <v>5.7259723293137581</v>
      </c>
      <c r="P12" s="296">
        <v>42.845879206047648</v>
      </c>
      <c r="Q12" s="296">
        <f t="shared" si="1"/>
        <v>7.9272144052911289</v>
      </c>
      <c r="R12" s="297">
        <f t="shared" si="9"/>
        <v>0.3885918417645452</v>
      </c>
      <c r="S12" s="298">
        <v>267013</v>
      </c>
      <c r="U12" s="294">
        <v>44075</v>
      </c>
      <c r="V12" s="295">
        <v>62.527497501283129</v>
      </c>
      <c r="W12" s="296">
        <v>2.9854804289689079</v>
      </c>
      <c r="X12" s="296">
        <v>1.8113063561954672</v>
      </c>
      <c r="Y12" s="296">
        <v>22.722476836219236</v>
      </c>
      <c r="Z12" s="296">
        <v>15.403375293768065</v>
      </c>
      <c r="AA12" s="296">
        <f t="shared" si="2"/>
        <v>4.7967867851643753</v>
      </c>
      <c r="AB12" s="297">
        <f t="shared" si="10"/>
        <v>0.60670515157958549</v>
      </c>
      <c r="AC12" s="298">
        <v>185095</v>
      </c>
      <c r="AD12" s="299"/>
      <c r="AE12" s="300">
        <v>44075</v>
      </c>
      <c r="AF12" s="295">
        <v>62.453356180116316</v>
      </c>
      <c r="AG12" s="296">
        <v>3.4979486706207599</v>
      </c>
      <c r="AH12" s="296">
        <v>2.1640258738791953</v>
      </c>
      <c r="AI12" s="296">
        <v>8.18926812361053</v>
      </c>
      <c r="AJ12" s="296">
        <v>39.480889260781467</v>
      </c>
      <c r="AK12" s="296">
        <f t="shared" si="3"/>
        <v>5.6619745444999552</v>
      </c>
      <c r="AL12" s="297">
        <f t="shared" si="11"/>
        <v>0.61865569728190395</v>
      </c>
      <c r="AM12" s="298">
        <v>243798</v>
      </c>
      <c r="AO12" s="300">
        <f t="shared" si="4"/>
        <v>44075</v>
      </c>
      <c r="AP12" s="295">
        <v>61.5</v>
      </c>
      <c r="AQ12" s="296">
        <v>5.13</v>
      </c>
      <c r="AR12" s="296">
        <v>2.12</v>
      </c>
      <c r="AS12" s="296">
        <v>17.239999999999998</v>
      </c>
      <c r="AT12" s="296">
        <v>22.86</v>
      </c>
      <c r="AU12" s="296">
        <f t="shared" si="5"/>
        <v>7.25</v>
      </c>
      <c r="AV12" s="297">
        <f t="shared" si="12"/>
        <v>0.41325536062378171</v>
      </c>
      <c r="AW12" s="298">
        <v>66207</v>
      </c>
      <c r="AY12" s="300">
        <f t="shared" si="6"/>
        <v>44075</v>
      </c>
      <c r="AZ12" s="295">
        <v>61.108070502036277</v>
      </c>
      <c r="BA12" s="296">
        <v>4.7832316114619813</v>
      </c>
      <c r="BB12" s="296">
        <v>2.9951781626630631</v>
      </c>
      <c r="BC12" s="296">
        <v>7.3463857249234668</v>
      </c>
      <c r="BD12" s="296">
        <v>39.016533366428561</v>
      </c>
      <c r="BE12" s="296">
        <f t="shared" si="7"/>
        <v>7.7784097741250449</v>
      </c>
      <c r="BF12" s="297">
        <f t="shared" si="13"/>
        <v>0.6261829670730904</v>
      </c>
      <c r="BG12" s="298">
        <v>217554</v>
      </c>
    </row>
    <row r="13" spans="1:59" ht="27" customHeight="1" x14ac:dyDescent="0.35">
      <c r="A13" s="294">
        <v>44105</v>
      </c>
      <c r="B13" s="295">
        <v>61.75</v>
      </c>
      <c r="C13" s="296">
        <v>4.74</v>
      </c>
      <c r="D13" s="296">
        <v>2.04</v>
      </c>
      <c r="E13" s="296">
        <v>18.38</v>
      </c>
      <c r="F13" s="296">
        <v>21.85</v>
      </c>
      <c r="G13" s="296">
        <f t="shared" si="0"/>
        <v>6.78</v>
      </c>
      <c r="H13" s="297">
        <f t="shared" si="8"/>
        <v>0.430379746835443</v>
      </c>
      <c r="I13" s="298">
        <v>83407</v>
      </c>
      <c r="J13" s="231"/>
      <c r="K13" s="294">
        <v>44105</v>
      </c>
      <c r="L13" s="295">
        <v>61.071800495698874</v>
      </c>
      <c r="M13" s="296">
        <v>5.1383613311398904</v>
      </c>
      <c r="N13" s="296">
        <v>2.5112602998833227</v>
      </c>
      <c r="O13" s="296">
        <v>6.9054541007486216</v>
      </c>
      <c r="P13" s="296">
        <v>40.332070629841937</v>
      </c>
      <c r="Q13" s="296">
        <f t="shared" si="1"/>
        <v>7.649621631023213</v>
      </c>
      <c r="R13" s="297">
        <f t="shared" si="9"/>
        <v>0.48872785272308333</v>
      </c>
      <c r="S13" s="298">
        <v>275974</v>
      </c>
      <c r="U13" s="294">
        <v>44105</v>
      </c>
      <c r="V13" s="295">
        <v>62.583502885004371</v>
      </c>
      <c r="W13" s="296">
        <v>3.3537098388230033</v>
      </c>
      <c r="X13" s="296">
        <v>1.8394203376839058</v>
      </c>
      <c r="Y13" s="296">
        <v>22.96219888432303</v>
      </c>
      <c r="Z13" s="296">
        <v>16.323405050354506</v>
      </c>
      <c r="AA13" s="296">
        <f t="shared" si="2"/>
        <v>5.1931301765069087</v>
      </c>
      <c r="AB13" s="297">
        <f t="shared" si="10"/>
        <v>0.54847331047860037</v>
      </c>
      <c r="AC13" s="298">
        <v>187868</v>
      </c>
      <c r="AD13" s="231"/>
      <c r="AE13" s="300">
        <v>44105</v>
      </c>
      <c r="AF13" s="295">
        <v>62.325747488723607</v>
      </c>
      <c r="AG13" s="296">
        <v>3.8801981048667065</v>
      </c>
      <c r="AH13" s="296">
        <v>2.202356378966718</v>
      </c>
      <c r="AI13" s="296">
        <v>7.7218722558280097</v>
      </c>
      <c r="AJ13" s="296">
        <v>40.468354620698612</v>
      </c>
      <c r="AK13" s="296">
        <f t="shared" si="3"/>
        <v>6.0825544838334249</v>
      </c>
      <c r="AL13" s="297">
        <f t="shared" si="11"/>
        <v>0.5675886435294194</v>
      </c>
      <c r="AM13" s="298">
        <v>200197</v>
      </c>
      <c r="AO13" s="300">
        <f t="shared" si="4"/>
        <v>44105</v>
      </c>
      <c r="AP13" s="295">
        <v>61.984771365570076</v>
      </c>
      <c r="AQ13" s="296">
        <v>4.1412087667327446</v>
      </c>
      <c r="AR13" s="296">
        <v>2.3349184800766198</v>
      </c>
      <c r="AS13" s="296">
        <v>13.825320400026728</v>
      </c>
      <c r="AT13" s="296">
        <v>22.618051874290039</v>
      </c>
      <c r="AU13" s="296">
        <f t="shared" si="5"/>
        <v>6.476127246809364</v>
      </c>
      <c r="AV13" s="297">
        <f t="shared" si="12"/>
        <v>0.56382534945679186</v>
      </c>
      <c r="AW13" s="298">
        <v>89794</v>
      </c>
      <c r="AY13" s="300">
        <f t="shared" si="6"/>
        <v>44105</v>
      </c>
      <c r="AZ13" s="295">
        <v>61.167028128432491</v>
      </c>
      <c r="BA13" s="296">
        <v>4.8040848310224611</v>
      </c>
      <c r="BB13" s="296">
        <v>2.8516381190404174</v>
      </c>
      <c r="BC13" s="296">
        <v>6.858787030993807</v>
      </c>
      <c r="BD13" s="296">
        <v>39.944536843948491</v>
      </c>
      <c r="BE13" s="296">
        <f t="shared" si="7"/>
        <v>7.655722950062879</v>
      </c>
      <c r="BF13" s="297">
        <f t="shared" si="13"/>
        <v>0.59358612916781039</v>
      </c>
      <c r="BG13" s="298">
        <v>251276</v>
      </c>
    </row>
    <row r="14" spans="1:59" ht="27" customHeight="1" x14ac:dyDescent="0.35">
      <c r="A14" s="294">
        <v>44136</v>
      </c>
      <c r="B14" s="295">
        <v>62.435824749746118</v>
      </c>
      <c r="C14" s="296">
        <v>3.3215581024227476</v>
      </c>
      <c r="D14" s="296">
        <v>2.4626069926011898</v>
      </c>
      <c r="E14" s="296">
        <v>20.303684897722327</v>
      </c>
      <c r="F14" s="296">
        <v>18.406405048600032</v>
      </c>
      <c r="G14" s="296">
        <f t="shared" si="0"/>
        <v>5.7841650950239369</v>
      </c>
      <c r="H14" s="297">
        <f t="shared" si="8"/>
        <v>0.7414011486973423</v>
      </c>
      <c r="I14" s="298">
        <v>96502</v>
      </c>
      <c r="J14" s="231"/>
      <c r="K14" s="294">
        <v>44136</v>
      </c>
      <c r="L14" s="295">
        <v>61.416680132359474</v>
      </c>
      <c r="M14" s="296">
        <v>4.4675155796789294</v>
      </c>
      <c r="N14" s="296">
        <v>2.7569659113753193</v>
      </c>
      <c r="O14" s="296">
        <v>7.5043493868642477</v>
      </c>
      <c r="P14" s="296">
        <v>40.8197293140474</v>
      </c>
      <c r="Q14" s="296">
        <f t="shared" si="1"/>
        <v>7.2244814910542487</v>
      </c>
      <c r="R14" s="297">
        <f t="shared" si="9"/>
        <v>0.6171138885146219</v>
      </c>
      <c r="S14" s="298">
        <v>313389</v>
      </c>
      <c r="U14" s="294">
        <v>44136</v>
      </c>
      <c r="V14" s="295">
        <v>62.497700019237755</v>
      </c>
      <c r="W14" s="296">
        <v>2.7456600688284203</v>
      </c>
      <c r="X14" s="296">
        <v>2.099298249364085</v>
      </c>
      <c r="Y14" s="296">
        <v>25.785169185387854</v>
      </c>
      <c r="Z14" s="296">
        <v>13.160019130880876</v>
      </c>
      <c r="AA14" s="296">
        <f t="shared" si="2"/>
        <v>4.8449583181925053</v>
      </c>
      <c r="AB14" s="297">
        <f t="shared" si="10"/>
        <v>0.76458782104802236</v>
      </c>
      <c r="AC14" s="298">
        <v>187132</v>
      </c>
      <c r="AD14" s="231"/>
      <c r="AE14" s="300">
        <v>44136</v>
      </c>
      <c r="AF14" s="295">
        <v>62.301103799108816</v>
      </c>
      <c r="AG14" s="296">
        <v>3.2573753371398757</v>
      </c>
      <c r="AH14" s="296">
        <v>2.4761168639364475</v>
      </c>
      <c r="AI14" s="296">
        <v>8.23057750325043</v>
      </c>
      <c r="AJ14" s="296">
        <v>40.291241347970427</v>
      </c>
      <c r="AK14" s="296">
        <f t="shared" si="3"/>
        <v>5.7334922010763236</v>
      </c>
      <c r="AL14" s="297">
        <f t="shared" si="11"/>
        <v>0.76015706133226613</v>
      </c>
      <c r="AM14" s="298">
        <v>237661</v>
      </c>
      <c r="AO14" s="300">
        <f t="shared" si="4"/>
        <v>44136</v>
      </c>
      <c r="AP14" s="295">
        <v>62.164101861203285</v>
      </c>
      <c r="AQ14" s="296">
        <v>3.7491684701582266</v>
      </c>
      <c r="AR14" s="296">
        <v>2.4228903958062808</v>
      </c>
      <c r="AS14" s="296">
        <v>17.250157264464004</v>
      </c>
      <c r="AT14" s="296">
        <v>22.647487616024623</v>
      </c>
      <c r="AU14" s="296">
        <f t="shared" si="5"/>
        <v>6.172058865964507</v>
      </c>
      <c r="AV14" s="297">
        <f t="shared" si="12"/>
        <v>0.64624740528238445</v>
      </c>
      <c r="AW14" s="298">
        <v>83172</v>
      </c>
      <c r="AY14" s="300">
        <f t="shared" si="6"/>
        <v>44136</v>
      </c>
      <c r="AZ14" s="295">
        <v>60.822277728151604</v>
      </c>
      <c r="BA14" s="296">
        <v>4.9982924953923042</v>
      </c>
      <c r="BB14" s="296">
        <v>3.1384897311517923</v>
      </c>
      <c r="BC14" s="296">
        <v>7.4006964875978554</v>
      </c>
      <c r="BD14" s="296">
        <v>40.493175371348229</v>
      </c>
      <c r="BE14" s="296">
        <f t="shared" si="7"/>
        <v>8.1367822265440957</v>
      </c>
      <c r="BF14" s="297">
        <f t="shared" si="13"/>
        <v>0.62791237888639395</v>
      </c>
      <c r="BG14" s="298">
        <v>265317</v>
      </c>
    </row>
    <row r="15" spans="1:59" ht="27" customHeight="1" x14ac:dyDescent="0.35">
      <c r="A15" s="294">
        <v>44166</v>
      </c>
      <c r="B15" s="295">
        <v>62.392748286367109</v>
      </c>
      <c r="C15" s="296">
        <v>3.31883752221376</v>
      </c>
      <c r="D15" s="296">
        <v>2.5626636202081747</v>
      </c>
      <c r="E15" s="296">
        <v>16.918766311246511</v>
      </c>
      <c r="F15" s="296">
        <v>21.648036557501904</v>
      </c>
      <c r="G15" s="296">
        <f t="shared" si="0"/>
        <v>5.8815011424219348</v>
      </c>
      <c r="H15" s="297">
        <f t="shared" si="8"/>
        <v>0.77215699866464216</v>
      </c>
      <c r="I15" s="298">
        <v>78780</v>
      </c>
      <c r="J15" s="231"/>
      <c r="K15" s="294">
        <v>44166</v>
      </c>
      <c r="L15" s="295">
        <v>61.746002675652335</v>
      </c>
      <c r="M15" s="296">
        <v>3.7546467290728516</v>
      </c>
      <c r="N15" s="296">
        <v>3.0259438035901547</v>
      </c>
      <c r="O15" s="296">
        <v>8.0597769647153168</v>
      </c>
      <c r="P15" s="296">
        <v>39.624550613780762</v>
      </c>
      <c r="Q15" s="296">
        <f t="shared" si="1"/>
        <v>6.7805905326630063</v>
      </c>
      <c r="R15" s="297">
        <f t="shared" si="9"/>
        <v>0.80591971014470432</v>
      </c>
      <c r="S15" s="298">
        <v>276701</v>
      </c>
      <c r="U15" s="294">
        <v>44166</v>
      </c>
      <c r="V15" s="295">
        <v>62.047258571587072</v>
      </c>
      <c r="W15" s="296">
        <v>3.3647372119687837</v>
      </c>
      <c r="X15" s="296">
        <v>2.1433761142138552</v>
      </c>
      <c r="Y15" s="296">
        <v>25.445439952657473</v>
      </c>
      <c r="Z15" s="296">
        <v>15.297943928690312</v>
      </c>
      <c r="AA15" s="296">
        <f t="shared" si="2"/>
        <v>5.5081133261826389</v>
      </c>
      <c r="AB15" s="297">
        <f t="shared" si="10"/>
        <v>0.63701144522954212</v>
      </c>
      <c r="AC15" s="298">
        <v>189259</v>
      </c>
      <c r="AD15" s="231"/>
      <c r="AE15" s="300">
        <v>44166</v>
      </c>
      <c r="AF15" s="295">
        <v>61.917292914171661</v>
      </c>
      <c r="AG15" s="296">
        <v>3.6145313090036137</v>
      </c>
      <c r="AH15" s="296">
        <v>2.791768018018018</v>
      </c>
      <c r="AI15" s="296">
        <v>9.125887717807629</v>
      </c>
      <c r="AJ15" s="296">
        <v>41.149496985758212</v>
      </c>
      <c r="AK15" s="296">
        <f t="shared" si="3"/>
        <v>6.4062993270216317</v>
      </c>
      <c r="AL15" s="297">
        <f t="shared" si="11"/>
        <v>0.77237345020746284</v>
      </c>
      <c r="AM15" s="298">
        <v>296592</v>
      </c>
      <c r="AO15" s="300">
        <f t="shared" si="4"/>
        <v>44166</v>
      </c>
      <c r="AP15" s="295">
        <v>62.034045918668475</v>
      </c>
      <c r="AQ15" s="296">
        <v>3.6330561293749635</v>
      </c>
      <c r="AR15" s="296">
        <v>2.7458749926223223</v>
      </c>
      <c r="AS15" s="296">
        <v>15.029492415746917</v>
      </c>
      <c r="AT15" s="296">
        <v>21.161915835448269</v>
      </c>
      <c r="AU15" s="296">
        <f t="shared" si="5"/>
        <v>6.3789311219972857</v>
      </c>
      <c r="AV15" s="297">
        <f t="shared" si="12"/>
        <v>0.75580307455770768</v>
      </c>
      <c r="AW15" s="298">
        <v>101658</v>
      </c>
      <c r="AY15" s="300">
        <f t="shared" si="6"/>
        <v>44166</v>
      </c>
      <c r="AZ15" s="295">
        <v>60.988829370219527</v>
      </c>
      <c r="BA15" s="296">
        <v>4.5981449314754332</v>
      </c>
      <c r="BB15" s="296">
        <v>3.4029500176248497</v>
      </c>
      <c r="BC15" s="296">
        <v>7.3886470061113645</v>
      </c>
      <c r="BD15" s="296">
        <v>41.431191907008738</v>
      </c>
      <c r="BE15" s="296">
        <f t="shared" si="7"/>
        <v>8.001094949100283</v>
      </c>
      <c r="BF15" s="297">
        <f t="shared" si="13"/>
        <v>0.74007019533699769</v>
      </c>
      <c r="BG15" s="298">
        <v>235463</v>
      </c>
    </row>
    <row r="16" spans="1:59" ht="27" customHeight="1" x14ac:dyDescent="0.35">
      <c r="A16" s="294">
        <v>44197</v>
      </c>
      <c r="B16" s="295">
        <v>62.59</v>
      </c>
      <c r="C16" s="296">
        <v>3.3599999999999994</v>
      </c>
      <c r="D16" s="296">
        <v>2.2599999999999998</v>
      </c>
      <c r="E16" s="296">
        <v>18.190000000000001</v>
      </c>
      <c r="F16" s="296">
        <v>20.239999999999998</v>
      </c>
      <c r="G16" s="296">
        <f t="shared" si="0"/>
        <v>5.6199999999999992</v>
      </c>
      <c r="H16" s="297">
        <f t="shared" si="8"/>
        <v>0.67261904761904767</v>
      </c>
      <c r="I16" s="298">
        <v>82086</v>
      </c>
      <c r="J16" s="231"/>
      <c r="K16" s="294">
        <v>44197</v>
      </c>
      <c r="L16" s="295">
        <v>61.55544880919561</v>
      </c>
      <c r="M16" s="296">
        <v>4.3783385282749236</v>
      </c>
      <c r="N16" s="296">
        <v>2.8496549114703189</v>
      </c>
      <c r="O16" s="296">
        <v>8.4644466261948832</v>
      </c>
      <c r="P16" s="296">
        <v>43.678763538261592</v>
      </c>
      <c r="Q16" s="296">
        <f t="shared" si="1"/>
        <v>7.2279934397452426</v>
      </c>
      <c r="R16" s="297">
        <f t="shared" si="9"/>
        <v>0.65085303319227128</v>
      </c>
      <c r="S16" s="298">
        <v>355474</v>
      </c>
      <c r="U16" s="294">
        <v>44197</v>
      </c>
      <c r="V16" s="295">
        <v>61.921230317786026</v>
      </c>
      <c r="W16" s="296">
        <v>3.266998841128252</v>
      </c>
      <c r="X16" s="296">
        <v>2.3638006740593469</v>
      </c>
      <c r="Y16" s="296">
        <v>26.629657335445529</v>
      </c>
      <c r="Z16" s="296">
        <v>12.80769225044388</v>
      </c>
      <c r="AA16" s="296">
        <f t="shared" si="2"/>
        <v>5.6307995151875989</v>
      </c>
      <c r="AB16" s="297">
        <f t="shared" si="10"/>
        <v>0.72353887742519452</v>
      </c>
      <c r="AC16" s="298">
        <v>188114</v>
      </c>
      <c r="AD16" s="231"/>
      <c r="AE16" s="300">
        <v>44197</v>
      </c>
      <c r="AF16" s="295">
        <v>61.279754746603473</v>
      </c>
      <c r="AG16" s="296">
        <v>4.1085196567891824</v>
      </c>
      <c r="AH16" s="296">
        <v>2.9999047613970462</v>
      </c>
      <c r="AI16" s="296">
        <v>10.628737242212051</v>
      </c>
      <c r="AJ16" s="296">
        <v>35.476568958026249</v>
      </c>
      <c r="AK16" s="296">
        <f t="shared" si="3"/>
        <v>7.1084244181862282</v>
      </c>
      <c r="AL16" s="297">
        <f t="shared" si="11"/>
        <v>0.73016682698348789</v>
      </c>
      <c r="AM16" s="298">
        <v>375163</v>
      </c>
      <c r="AO16" s="300">
        <f t="shared" si="4"/>
        <v>44197</v>
      </c>
      <c r="AP16" s="295">
        <v>61.87</v>
      </c>
      <c r="AQ16" s="296">
        <v>4.43</v>
      </c>
      <c r="AR16" s="296">
        <v>2.2599999999999998</v>
      </c>
      <c r="AS16" s="296">
        <v>14.87</v>
      </c>
      <c r="AT16" s="296">
        <v>25.16</v>
      </c>
      <c r="AU16" s="296">
        <f t="shared" si="5"/>
        <v>6.6899999999999995</v>
      </c>
      <c r="AV16" s="297">
        <f t="shared" si="12"/>
        <v>0.51015801354401802</v>
      </c>
      <c r="AW16" s="298">
        <v>101309</v>
      </c>
      <c r="AY16" s="300">
        <f t="shared" si="6"/>
        <v>44197</v>
      </c>
      <c r="AZ16" s="295">
        <v>60.713786294191621</v>
      </c>
      <c r="BA16" s="296">
        <v>5.1782853938196363</v>
      </c>
      <c r="BB16" s="296">
        <v>3.2610373774858812</v>
      </c>
      <c r="BC16" s="296">
        <v>7.3380363566261684</v>
      </c>
      <c r="BD16" s="296">
        <v>41.233829888844589</v>
      </c>
      <c r="BE16" s="296">
        <f t="shared" si="7"/>
        <v>8.4393227713055179</v>
      </c>
      <c r="BF16" s="297">
        <f t="shared" si="13"/>
        <v>0.62975234647707512</v>
      </c>
      <c r="BG16" s="298">
        <v>228239</v>
      </c>
    </row>
    <row r="17" spans="1:59" ht="27" customHeight="1" x14ac:dyDescent="0.35">
      <c r="A17" s="294">
        <v>44228</v>
      </c>
      <c r="B17" s="295">
        <v>61.940478102037709</v>
      </c>
      <c r="C17" s="296">
        <v>4.3784373480755079</v>
      </c>
      <c r="D17" s="296">
        <v>2.1959650243773701</v>
      </c>
      <c r="E17" s="296">
        <v>22.372035892378424</v>
      </c>
      <c r="F17" s="296">
        <v>18.007556567999668</v>
      </c>
      <c r="G17" s="296">
        <f t="shared" si="0"/>
        <v>6.5744023724528784</v>
      </c>
      <c r="H17" s="297">
        <f t="shared" si="8"/>
        <v>0.50154081235000003</v>
      </c>
      <c r="I17" s="298">
        <v>71993</v>
      </c>
      <c r="J17" s="231"/>
      <c r="K17" s="294">
        <v>44228</v>
      </c>
      <c r="L17" s="295">
        <v>60.534799508630378</v>
      </c>
      <c r="M17" s="296">
        <v>4.9637166109455384</v>
      </c>
      <c r="N17" s="296">
        <v>2.4771955288156176</v>
      </c>
      <c r="O17" s="296">
        <v>7.8335960718348892</v>
      </c>
      <c r="P17" s="296">
        <v>43.623847863868278</v>
      </c>
      <c r="Q17" s="296">
        <f t="shared" si="1"/>
        <v>7.4409121397611564</v>
      </c>
      <c r="R17" s="297">
        <f t="shared" si="9"/>
        <v>0.49906062794824552</v>
      </c>
      <c r="S17" s="298">
        <v>286546</v>
      </c>
      <c r="U17" s="294">
        <v>44228</v>
      </c>
      <c r="V17" s="295">
        <v>62.032401128615099</v>
      </c>
      <c r="W17" s="296">
        <v>2.5699265728393406</v>
      </c>
      <c r="X17" s="296">
        <v>2.35538678579826</v>
      </c>
      <c r="Y17" s="296">
        <v>27.797552853447986</v>
      </c>
      <c r="Z17" s="296">
        <v>10.153454032447685</v>
      </c>
      <c r="AA17" s="296">
        <f t="shared" si="2"/>
        <v>4.9253133586376006</v>
      </c>
      <c r="AB17" s="297">
        <f t="shared" si="10"/>
        <v>0.91651909851881497</v>
      </c>
      <c r="AC17" s="298">
        <v>148855</v>
      </c>
      <c r="AD17" s="231"/>
      <c r="AE17" s="300">
        <v>44228</v>
      </c>
      <c r="AF17" s="295">
        <v>61.809797454364436</v>
      </c>
      <c r="AG17" s="296">
        <v>3.3747681115074237</v>
      </c>
      <c r="AH17" s="296">
        <v>2.8922146664048265</v>
      </c>
      <c r="AI17" s="296">
        <v>11.930436466434967</v>
      </c>
      <c r="AJ17" s="296">
        <v>40.188940368920775</v>
      </c>
      <c r="AK17" s="296">
        <f t="shared" si="3"/>
        <v>6.2669827779122507</v>
      </c>
      <c r="AL17" s="297">
        <f t="shared" si="11"/>
        <v>0.85701137703145691</v>
      </c>
      <c r="AM17" s="298">
        <v>218963</v>
      </c>
      <c r="AO17" s="300">
        <f t="shared" si="4"/>
        <v>44228</v>
      </c>
      <c r="AP17" s="295">
        <v>61.86095249680676</v>
      </c>
      <c r="AQ17" s="296">
        <v>4.4488218478194756</v>
      </c>
      <c r="AR17" s="296">
        <v>2.2548722097196037</v>
      </c>
      <c r="AS17" s="296">
        <v>18.882687914360442</v>
      </c>
      <c r="AT17" s="296">
        <v>20.651158202055836</v>
      </c>
      <c r="AU17" s="296">
        <f t="shared" si="5"/>
        <v>6.7036940575390798</v>
      </c>
      <c r="AV17" s="297">
        <f t="shared" si="12"/>
        <v>0.50684704554415816</v>
      </c>
      <c r="AW17" s="298">
        <v>82205</v>
      </c>
      <c r="AY17" s="300">
        <f t="shared" si="6"/>
        <v>44228</v>
      </c>
      <c r="AZ17" s="295">
        <v>60.700155251742324</v>
      </c>
      <c r="BA17" s="296">
        <v>5.4203158049524225</v>
      </c>
      <c r="BB17" s="296">
        <v>3.0064609026426075</v>
      </c>
      <c r="BC17" s="296">
        <v>7.2289255820972906</v>
      </c>
      <c r="BD17" s="296">
        <v>41.146382541531388</v>
      </c>
      <c r="BE17" s="296">
        <f t="shared" si="7"/>
        <v>8.4267767075950299</v>
      </c>
      <c r="BF17" s="297">
        <f t="shared" si="13"/>
        <v>0.55466526505626679</v>
      </c>
      <c r="BG17" s="298">
        <v>258419</v>
      </c>
    </row>
    <row r="18" spans="1:59" ht="27" customHeight="1" thickBot="1" x14ac:dyDescent="0.4">
      <c r="A18" s="294">
        <v>44256</v>
      </c>
      <c r="B18" s="312">
        <v>62.480290758520276</v>
      </c>
      <c r="C18" s="313">
        <v>3.4548275469809342</v>
      </c>
      <c r="D18" s="313">
        <v>2.3235361969331576</v>
      </c>
      <c r="E18" s="296">
        <v>19.944164808663601</v>
      </c>
      <c r="F18" s="296">
        <v>20.944164808663601</v>
      </c>
      <c r="G18" s="296">
        <f t="shared" si="0"/>
        <v>5.7783637439140918</v>
      </c>
      <c r="H18" s="297">
        <f t="shared" si="8"/>
        <v>0.67254766419922274</v>
      </c>
      <c r="I18" s="298">
        <v>87908</v>
      </c>
      <c r="J18" s="231"/>
      <c r="K18" s="294">
        <v>44256</v>
      </c>
      <c r="L18" s="312">
        <v>61.217073376020373</v>
      </c>
      <c r="M18" s="313">
        <v>4.426702757035188</v>
      </c>
      <c r="N18" s="313">
        <v>2.9939777892939254</v>
      </c>
      <c r="O18" s="296">
        <v>7.64750155641888</v>
      </c>
      <c r="P18" s="296">
        <v>43.730970335873458</v>
      </c>
      <c r="Q18" s="296">
        <f t="shared" si="1"/>
        <v>7.4206805463291134</v>
      </c>
      <c r="R18" s="297">
        <f t="shared" si="9"/>
        <v>0.67634489000548137</v>
      </c>
      <c r="S18" s="298">
        <v>287519</v>
      </c>
      <c r="U18" s="294">
        <v>44256</v>
      </c>
      <c r="V18" s="312">
        <v>62.088214698807519</v>
      </c>
      <c r="W18" s="313">
        <v>3.2992739648907312</v>
      </c>
      <c r="X18" s="313">
        <v>2.3913891191975027</v>
      </c>
      <c r="Y18" s="296">
        <v>26.40475546343211</v>
      </c>
      <c r="Z18" s="296">
        <v>13.663555606735247</v>
      </c>
      <c r="AA18" s="296">
        <f t="shared" si="2"/>
        <v>5.690663084088234</v>
      </c>
      <c r="AB18" s="297">
        <f t="shared" si="10"/>
        <v>0.7248228381897055</v>
      </c>
      <c r="AC18" s="298">
        <v>195390</v>
      </c>
      <c r="AD18" s="231"/>
      <c r="AE18" s="314">
        <v>44256</v>
      </c>
      <c r="AF18" s="312">
        <v>61.664207754450352</v>
      </c>
      <c r="AG18" s="313">
        <v>3.8642780544765625</v>
      </c>
      <c r="AH18" s="313">
        <v>2.8996046517169889</v>
      </c>
      <c r="AI18" s="296">
        <v>8.9130498296118024</v>
      </c>
      <c r="AJ18" s="296">
        <v>42.909728332102091</v>
      </c>
      <c r="AK18" s="296">
        <f t="shared" si="3"/>
        <v>6.7638827061935514</v>
      </c>
      <c r="AL18" s="297">
        <f t="shared" si="11"/>
        <v>0.75036128633599486</v>
      </c>
      <c r="AM18" s="298">
        <v>251778</v>
      </c>
      <c r="AO18" s="300">
        <f t="shared" si="4"/>
        <v>44256</v>
      </c>
      <c r="AP18" s="312">
        <v>61.52921959349834</v>
      </c>
      <c r="AQ18" s="313">
        <v>4.7931387356559183</v>
      </c>
      <c r="AR18" s="313">
        <v>2.3977332664680375</v>
      </c>
      <c r="AS18" s="296">
        <v>17.405256497241808</v>
      </c>
      <c r="AT18" s="296">
        <v>19.47488642732824</v>
      </c>
      <c r="AU18" s="296">
        <f t="shared" si="5"/>
        <v>7.1908720021239558</v>
      </c>
      <c r="AV18" s="297">
        <f t="shared" si="12"/>
        <v>0.50024282598611636</v>
      </c>
      <c r="AW18" s="298">
        <v>67798</v>
      </c>
      <c r="AY18" s="300">
        <f t="shared" si="6"/>
        <v>44256</v>
      </c>
      <c r="AZ18" s="312">
        <v>60.836330949328925</v>
      </c>
      <c r="BA18" s="313">
        <v>5.5097386380426405</v>
      </c>
      <c r="BB18" s="313">
        <v>2.7079091043411245</v>
      </c>
      <c r="BC18" s="296">
        <v>6.6150341228101697</v>
      </c>
      <c r="BD18" s="296">
        <v>34.591618088084374</v>
      </c>
      <c r="BE18" s="296">
        <f t="shared" si="7"/>
        <v>8.2176477423837646</v>
      </c>
      <c r="BF18" s="297">
        <f t="shared" si="13"/>
        <v>0.4914768707255997</v>
      </c>
      <c r="BG18" s="298">
        <v>250419</v>
      </c>
    </row>
    <row r="19" spans="1:59" ht="27" customHeight="1" thickBot="1" x14ac:dyDescent="0.4">
      <c r="A19" s="320" t="s">
        <v>17</v>
      </c>
      <c r="B19" s="321">
        <f>+SUMPRODUCT(B7:B18,I7:I18)/I19</f>
        <v>62.250206741070201</v>
      </c>
      <c r="C19" s="321">
        <f>+SUMPRODUCT(C7:C18,I7:I18)/I19</f>
        <v>3.8919172362021235</v>
      </c>
      <c r="D19" s="321">
        <f>+SUMPRODUCT(D7:D18,I7:I18)/I19</f>
        <v>2.2204098008620932</v>
      </c>
      <c r="E19" s="321">
        <f>+SUMPRODUCT(E7:E18,I7:I18)/SUMIF(E7:E18,"&gt;0",I7:I18)</f>
        <v>18.454901922806243</v>
      </c>
      <c r="F19" s="321">
        <f>+SUMPRODUCT(F7:F18,I7:I18)/SUMIF(F7:F18,"&gt;0",I7:I18)</f>
        <v>20.756354932973064</v>
      </c>
      <c r="G19" s="322">
        <f t="shared" si="0"/>
        <v>6.1123270370642171</v>
      </c>
      <c r="H19" s="323">
        <f t="shared" si="8"/>
        <v>0.57051824746120527</v>
      </c>
      <c r="I19" s="324">
        <f>SUM(I7:I18)</f>
        <v>831233</v>
      </c>
      <c r="J19" s="231"/>
      <c r="K19" s="320" t="s">
        <v>17</v>
      </c>
      <c r="L19" s="321">
        <f>+SUMPRODUCT(L7:L18,S7:S18)/S19</f>
        <v>61.366465491595328</v>
      </c>
      <c r="M19" s="321">
        <f>+SUMPRODUCT(M7:M18,S7:S18)/S19</f>
        <v>4.6451840184398376</v>
      </c>
      <c r="N19" s="321">
        <f>+SUMPRODUCT(N7:N18,S7:S18)/S19</f>
        <v>2.6371091566489167</v>
      </c>
      <c r="O19" s="321">
        <f>+SUMPRODUCT(O7:O18,S7:S18)/SUMIF(O7:O18,"&gt;0",S7:S18)</f>
        <v>6.9887520954378139</v>
      </c>
      <c r="P19" s="321">
        <f>+SUMPRODUCT(P7:P18,S7:S18)/SUMIF(P7:P18,"&gt;0",S7:S18)</f>
        <v>41.534246637854856</v>
      </c>
      <c r="Q19" s="322">
        <f t="shared" si="1"/>
        <v>7.2822931750887543</v>
      </c>
      <c r="R19" s="323">
        <f t="shared" si="9"/>
        <v>0.56770822128476917</v>
      </c>
      <c r="S19" s="324">
        <f>SUM(S7:S18)</f>
        <v>2874927</v>
      </c>
      <c r="U19" s="320" t="s">
        <v>17</v>
      </c>
      <c r="V19" s="321">
        <f>+SUMPRODUCT(V7:V18,AC7:AC18)/AC19</f>
        <v>62.358252776917638</v>
      </c>
      <c r="W19" s="321">
        <f>+SUMPRODUCT(W7:W18,AC7:AC18)/AC19</f>
        <v>3.0144426933854644</v>
      </c>
      <c r="X19" s="321">
        <f>+SUMPRODUCT(X7:X18,AC7:AC18)/AC19</f>
        <v>2.0519514345589207</v>
      </c>
      <c r="Y19" s="321">
        <f>+SUMPRODUCT(Y7:Y18,AC7:AC18)/SUMIF(Y7:Y18,"&gt;0",AC7:AC18)</f>
        <v>26.102556664217236</v>
      </c>
      <c r="Z19" s="321">
        <f>+SUMPRODUCT(Z7:Z18,AC7:AC18)/SUMIF(Z7:Z18,"&gt;0",AC7:AC18)</f>
        <v>12.949668402833941</v>
      </c>
      <c r="AA19" s="322">
        <f t="shared" si="2"/>
        <v>5.0663941279443847</v>
      </c>
      <c r="AB19" s="323">
        <f t="shared" si="10"/>
        <v>0.68070673198116505</v>
      </c>
      <c r="AC19" s="324">
        <f>SUM(AC7:AC18)</f>
        <v>1947393</v>
      </c>
      <c r="AD19" s="299"/>
      <c r="AE19" s="325" t="s">
        <v>17</v>
      </c>
      <c r="AF19" s="321">
        <f>+SUMPRODUCT(AF7:AF18,AM7:AM18)/AM19</f>
        <v>62.006949492060961</v>
      </c>
      <c r="AG19" s="321">
        <f>+SUMPRODUCT(AG7:AG18,AM7:AM18)/AM19</f>
        <v>3.605157205174208</v>
      </c>
      <c r="AH19" s="321">
        <f>+SUMPRODUCT(AH7:AH18,AM7:AM18)/AM19</f>
        <v>2.6306687468799437</v>
      </c>
      <c r="AI19" s="321">
        <f>+SUMPRODUCT(AI7:AI18,AM7:AM18)/SUMIF(AI7:AI18,"&gt;0",AM7:AM18)</f>
        <v>8.9706648508714029</v>
      </c>
      <c r="AJ19" s="321">
        <f>+SUMPRODUCT(AJ7:AJ18,AM7:AM18)/SUMIF(AJ7:AJ18,"&gt;0",AM7:AM18)</f>
        <v>39.352463998808361</v>
      </c>
      <c r="AK19" s="322">
        <f t="shared" si="3"/>
        <v>6.2358259520541512</v>
      </c>
      <c r="AL19" s="323">
        <f t="shared" si="11"/>
        <v>0.72969598748824183</v>
      </c>
      <c r="AM19" s="324">
        <f>SUM(AM7:AM18)</f>
        <v>2846503</v>
      </c>
      <c r="AO19" s="326" t="str">
        <f t="shared" ref="AO19" si="14">A40</f>
        <v>CUMML</v>
      </c>
      <c r="AP19" s="321">
        <f>+SUMPRODUCT(AP7:AP18,AW7:AW18)/AW19</f>
        <v>61.845905404289084</v>
      </c>
      <c r="AQ19" s="321">
        <f>+SUMPRODUCT(AQ7:AQ18,AW7:AW18)/AW19</f>
        <v>4.2817322938126914</v>
      </c>
      <c r="AR19" s="321">
        <f>+SUMPRODUCT(AR7:AR18,AW7:AW18)/AW19</f>
        <v>2.4308935763832387</v>
      </c>
      <c r="AS19" s="321">
        <f>+SUMPRODUCT(AS7:AS18,AW7:AW18)/SUMIF(AS7:AS18,"&gt;0",AW7:AW18)</f>
        <v>15.953649303217441</v>
      </c>
      <c r="AT19" s="321">
        <f>+SUMPRODUCT(AT7:AT18,AW7:AW18)/SUMIF(AT7:AT18,"&gt;0",AW7:AW18)</f>
        <v>23.638393908065254</v>
      </c>
      <c r="AU19" s="322">
        <f t="shared" si="5"/>
        <v>6.7126258701959305</v>
      </c>
      <c r="AV19" s="323">
        <f t="shared" si="12"/>
        <v>0.56773600252776113</v>
      </c>
      <c r="AW19" s="324">
        <f>SUM(AW7:AW18)</f>
        <v>798958</v>
      </c>
      <c r="AY19" s="326" t="str">
        <f t="shared" si="6"/>
        <v>CUMML</v>
      </c>
      <c r="AZ19" s="321">
        <f>+SUMPRODUCT(AZ7:AZ18,BG7:BG18)/BG19</f>
        <v>61.00378732237192</v>
      </c>
      <c r="BA19" s="321">
        <f>+SUMPRODUCT(BA7:BA18,BG7:BG18)/BG19</f>
        <v>4.9732959106548416</v>
      </c>
      <c r="BB19" s="321">
        <f>+SUMPRODUCT(BB7:BB18,BG7:BG18)/BG19</f>
        <v>3.003424086113617</v>
      </c>
      <c r="BC19" s="321">
        <f>+SUMPRODUCT(BC7:BC18,BG7:BG18)/SUMIF(BC7:BC18,"&gt;0",BG7:BG18)</f>
        <v>7.0609934038874851</v>
      </c>
      <c r="BD19" s="321">
        <f>+SUMPRODUCT(BD7:BD18,BG7:BG18)/SUMIF(BD7:BD18,"&gt;0",BG7:BG18)</f>
        <v>39.658383479671492</v>
      </c>
      <c r="BE19" s="322">
        <f t="shared" si="7"/>
        <v>7.976719996768459</v>
      </c>
      <c r="BF19" s="323">
        <f t="shared" si="13"/>
        <v>0.60391019156512482</v>
      </c>
      <c r="BG19" s="324">
        <f>SUM(BG7:BG18)</f>
        <v>2240510</v>
      </c>
    </row>
    <row r="20" spans="1:59" s="276" customFormat="1" ht="27" customHeight="1" x14ac:dyDescent="0.35">
      <c r="A20" s="344"/>
      <c r="B20" s="344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U20" s="215"/>
      <c r="V20" s="215"/>
      <c r="W20" s="215"/>
      <c r="X20" s="215"/>
      <c r="Y20" s="215"/>
      <c r="Z20" s="215"/>
      <c r="AA20" s="215"/>
      <c r="AB20" s="231"/>
      <c r="AC20" s="231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344"/>
      <c r="AO20" s="344"/>
      <c r="AP20" s="344"/>
      <c r="AQ20" s="344"/>
      <c r="AR20" s="344"/>
      <c r="AS20" s="344"/>
      <c r="AT20" s="344"/>
      <c r="AU20" s="344"/>
      <c r="AV20" s="344"/>
      <c r="AW20" s="344"/>
      <c r="AX20" s="344"/>
      <c r="AY20" s="344"/>
      <c r="AZ20" s="344"/>
      <c r="BA20" s="344"/>
      <c r="BB20" s="344"/>
      <c r="BC20" s="344"/>
      <c r="BD20" s="344"/>
      <c r="BE20" s="344"/>
      <c r="BF20" s="344"/>
      <c r="BG20" s="344"/>
    </row>
    <row r="21" spans="1:59" s="351" customFormat="1" ht="27" hidden="1" customHeight="1" x14ac:dyDescent="0.35">
      <c r="A21" s="350"/>
      <c r="B21" s="295">
        <v>62.255688585510917</v>
      </c>
      <c r="C21" s="295">
        <v>3.8885882658652871</v>
      </c>
      <c r="D21" s="295">
        <v>2.2175708976905395</v>
      </c>
      <c r="E21" s="295">
        <v>18.45403490958612</v>
      </c>
      <c r="F21" s="295">
        <v>20.750546790129842</v>
      </c>
      <c r="G21" s="296">
        <f t="shared" ref="G21" si="15">IF(C21&lt;&gt;"",+D21+C21,"")</f>
        <v>6.1061591635558266</v>
      </c>
      <c r="H21" s="297">
        <f t="shared" ref="H21" si="16">IF(C21&gt;0,+D21/C21,"")</f>
        <v>0.57027660067710628</v>
      </c>
      <c r="I21" s="298"/>
      <c r="J21" s="256"/>
      <c r="K21" s="350"/>
      <c r="L21" s="295">
        <v>61.368509648999407</v>
      </c>
      <c r="M21" s="295">
        <v>4.645785896706399</v>
      </c>
      <c r="N21" s="295">
        <v>2.6325880685973768</v>
      </c>
      <c r="O21" s="295">
        <v>6.9418198370521846</v>
      </c>
      <c r="P21" s="295">
        <v>41.328561321695602</v>
      </c>
      <c r="Q21" s="296">
        <f t="shared" ref="Q21" si="17">IF(M21&lt;&gt;"",+N21+M21,"")</f>
        <v>7.2783739653037758</v>
      </c>
      <c r="R21" s="297">
        <f t="shared" ref="R21" si="18">IF(M21&gt;0,+N21/M21,"")</f>
        <v>0.56666151370938844</v>
      </c>
      <c r="S21" s="298"/>
      <c r="V21" s="295">
        <v>62.357360260615081</v>
      </c>
      <c r="W21" s="295">
        <v>3.0144512021969883</v>
      </c>
      <c r="X21" s="295">
        <v>2.0491142363149093</v>
      </c>
      <c r="Y21" s="295">
        <v>26.099769168318876</v>
      </c>
      <c r="Z21" s="295">
        <v>12.950505090651962</v>
      </c>
      <c r="AA21" s="296">
        <f t="shared" ref="AA21" si="19">IF(W21&lt;&gt;"",+X21+W21,"")</f>
        <v>5.0635654385118976</v>
      </c>
      <c r="AB21" s="297">
        <f t="shared" ref="AB21" si="20">IF(W21&gt;0,+X21/W21,"")</f>
        <v>0.67976361163898646</v>
      </c>
      <c r="AC21" s="298"/>
      <c r="AF21" s="295">
        <v>62.022132483261039</v>
      </c>
      <c r="AG21" s="295">
        <v>3.5884300947513492</v>
      </c>
      <c r="AH21" s="295">
        <v>2.6201484628682987</v>
      </c>
      <c r="AI21" s="295">
        <v>9.0336115753259367</v>
      </c>
      <c r="AJ21" s="295">
        <v>39.302269331878442</v>
      </c>
      <c r="AK21" s="296">
        <f t="shared" ref="AK21" si="21">IF(AG21&lt;&gt;"",+AH21+AG21,"")</f>
        <v>6.2085785576196475</v>
      </c>
      <c r="AL21" s="297">
        <f t="shared" ref="AL21" si="22">IF(AG21&gt;0,+AH21/AG21,"")</f>
        <v>0.73016566957809304</v>
      </c>
      <c r="AN21" s="256"/>
      <c r="AO21" s="256"/>
      <c r="AP21" s="295">
        <v>61.846507100498393</v>
      </c>
      <c r="AQ21" s="295">
        <v>4.2789952663344009</v>
      </c>
      <c r="AR21" s="295">
        <v>2.4312256714370468</v>
      </c>
      <c r="AS21" s="295">
        <v>15.827764313017703</v>
      </c>
      <c r="AT21" s="295">
        <v>23.431441327328844</v>
      </c>
      <c r="AU21" s="296">
        <f t="shared" ref="AU21" si="23">IF(AQ21&lt;&gt;"",+AR21+AQ21,"")</f>
        <v>6.7102209377714477</v>
      </c>
      <c r="AV21" s="297">
        <f t="shared" ref="AV21" si="24">IF(AQ21&gt;0,+AR21/AQ21,"")</f>
        <v>0.56817676115817606</v>
      </c>
      <c r="AW21" s="256"/>
      <c r="AX21" s="256"/>
      <c r="AY21" s="256"/>
      <c r="AZ21" s="295">
        <v>60.971941988006591</v>
      </c>
      <c r="BA21" s="295">
        <v>4.9915146834943291</v>
      </c>
      <c r="BB21" s="295">
        <v>3.027175555661715</v>
      </c>
      <c r="BC21" s="295">
        <v>7.0823163244979686</v>
      </c>
      <c r="BD21" s="295">
        <v>39.637461397295759</v>
      </c>
      <c r="BE21" s="296">
        <f t="shared" ref="BE21" si="25">IF(BA21&lt;&gt;"",+BB21+BA21,"")</f>
        <v>8.0186902391560437</v>
      </c>
      <c r="BF21" s="297">
        <f t="shared" ref="BF21" si="26">IF(BA21&gt;0,+BB21/BA21,"")</f>
        <v>0.6064643194723669</v>
      </c>
      <c r="BG21" s="256"/>
    </row>
    <row r="22" spans="1:59" s="351" customFormat="1" ht="27" customHeight="1" x14ac:dyDescent="0.35">
      <c r="A22" s="359"/>
      <c r="B22" s="344"/>
      <c r="C22" s="344"/>
      <c r="D22" s="344"/>
      <c r="E22" s="344"/>
      <c r="F22" s="344"/>
      <c r="G22" s="344"/>
      <c r="H22" s="344"/>
      <c r="I22" s="360"/>
      <c r="J22" s="256"/>
      <c r="K22" s="359"/>
      <c r="L22" s="344"/>
      <c r="M22" s="344"/>
      <c r="N22" s="344"/>
      <c r="O22" s="344"/>
      <c r="P22" s="344"/>
      <c r="Q22" s="344"/>
      <c r="R22" s="344"/>
      <c r="S22" s="360"/>
      <c r="U22" s="361"/>
      <c r="V22" s="362"/>
      <c r="W22" s="362"/>
      <c r="X22" s="362"/>
      <c r="Y22" s="362"/>
      <c r="Z22" s="362"/>
      <c r="AA22" s="362"/>
      <c r="AB22" s="362"/>
      <c r="AC22" s="362"/>
      <c r="AE22" s="361"/>
      <c r="AF22" s="362"/>
      <c r="AG22" s="362"/>
      <c r="AH22" s="362"/>
      <c r="AI22" s="362"/>
      <c r="AJ22" s="362"/>
      <c r="AK22" s="362"/>
      <c r="AL22" s="362"/>
      <c r="AM22" s="362"/>
      <c r="AY22" s="361"/>
      <c r="AZ22" s="362"/>
      <c r="BA22" s="362"/>
      <c r="BB22" s="362"/>
      <c r="BC22" s="362"/>
      <c r="BD22" s="362"/>
      <c r="BE22" s="362"/>
      <c r="BF22" s="362"/>
    </row>
    <row r="23" spans="1:59" s="223" customFormat="1" ht="27" customHeight="1" x14ac:dyDescent="0.35">
      <c r="A23" s="366" t="s">
        <v>18</v>
      </c>
      <c r="B23" s="218"/>
      <c r="C23" s="218"/>
      <c r="D23" s="219" t="s">
        <v>1</v>
      </c>
      <c r="E23" s="220"/>
      <c r="F23" s="221"/>
      <c r="G23" s="222"/>
      <c r="H23" s="222"/>
      <c r="I23" s="222"/>
      <c r="J23" s="357"/>
      <c r="K23" s="366" t="s">
        <v>18</v>
      </c>
      <c r="L23" s="218"/>
      <c r="M23" s="218"/>
      <c r="N23" s="219" t="s">
        <v>2</v>
      </c>
      <c r="O23" s="220"/>
      <c r="P23" s="221"/>
      <c r="Q23" s="367"/>
      <c r="R23" s="367"/>
      <c r="S23" s="367"/>
      <c r="U23" s="219" t="s">
        <v>5</v>
      </c>
      <c r="V23" s="221"/>
      <c r="W23" s="221"/>
      <c r="X23" s="219" t="s">
        <v>1</v>
      </c>
      <c r="Y23" s="221"/>
      <c r="Z23" s="221"/>
      <c r="AA23" s="222"/>
      <c r="AB23" s="222"/>
      <c r="AC23" s="222"/>
      <c r="AE23" s="219" t="s">
        <v>5</v>
      </c>
      <c r="AF23" s="221"/>
      <c r="AG23" s="221"/>
      <c r="AH23" s="219" t="s">
        <v>2</v>
      </c>
      <c r="AI23" s="221"/>
      <c r="AJ23" s="221"/>
      <c r="AK23" s="222"/>
      <c r="AL23" s="222"/>
      <c r="AM23" s="222"/>
      <c r="AO23" s="219" t="s">
        <v>19</v>
      </c>
      <c r="AP23" s="221"/>
      <c r="AQ23" s="221"/>
      <c r="AR23" s="219" t="s">
        <v>1</v>
      </c>
      <c r="AS23" s="221"/>
      <c r="AT23" s="221"/>
      <c r="AU23" s="222"/>
      <c r="AV23" s="222"/>
      <c r="AW23" s="222"/>
      <c r="AY23" s="219" t="s">
        <v>19</v>
      </c>
      <c r="AZ23" s="221"/>
      <c r="BA23" s="221"/>
      <c r="BB23" s="219" t="s">
        <v>2</v>
      </c>
      <c r="BC23" s="221"/>
      <c r="BD23" s="221"/>
      <c r="BE23" s="222"/>
      <c r="BF23" s="222"/>
      <c r="BG23" s="222"/>
    </row>
    <row r="24" spans="1:59" ht="27" customHeight="1" thickBot="1" x14ac:dyDescent="0.4">
      <c r="A24" s="214"/>
      <c r="B24" s="369"/>
      <c r="C24" s="369"/>
      <c r="D24" s="369"/>
      <c r="E24" s="369"/>
      <c r="F24" s="369"/>
      <c r="G24" s="369"/>
      <c r="H24" s="369"/>
      <c r="I24" s="214"/>
      <c r="J24" s="256"/>
      <c r="K24" s="214"/>
      <c r="L24" s="214"/>
      <c r="M24" s="214"/>
      <c r="N24" s="214"/>
      <c r="O24" s="214"/>
      <c r="P24" s="214"/>
      <c r="Q24" s="214"/>
      <c r="R24" s="214"/>
      <c r="S24" s="214"/>
      <c r="U24" s="214"/>
      <c r="V24" s="214"/>
      <c r="W24" s="214"/>
      <c r="X24" s="214"/>
      <c r="Y24" s="214"/>
      <c r="Z24" s="214"/>
      <c r="AA24" s="214"/>
      <c r="AB24" s="214"/>
      <c r="AC24" s="214"/>
      <c r="AE24" s="214"/>
      <c r="AF24" s="214"/>
      <c r="AG24" s="214"/>
      <c r="AH24" s="214"/>
      <c r="AI24" s="214"/>
      <c r="AJ24" s="214"/>
      <c r="AK24" s="214"/>
      <c r="AL24" s="214"/>
      <c r="AM24" s="214"/>
      <c r="AO24" s="214"/>
      <c r="AP24" s="214"/>
      <c r="AQ24" s="214"/>
      <c r="AR24" s="214"/>
      <c r="AS24" s="214"/>
      <c r="AT24" s="214"/>
      <c r="AU24" s="214"/>
      <c r="AV24" s="214"/>
      <c r="AW24" s="214"/>
      <c r="AY24" s="214"/>
      <c r="AZ24" s="214"/>
      <c r="BA24" s="214"/>
      <c r="BB24" s="214"/>
      <c r="BC24" s="214"/>
      <c r="BD24" s="214"/>
      <c r="BE24" s="214"/>
      <c r="BF24" s="214"/>
      <c r="BG24" s="214"/>
    </row>
    <row r="25" spans="1:59" ht="27" customHeight="1" thickBot="1" x14ac:dyDescent="0.4">
      <c r="A25" s="231"/>
      <c r="B25" s="232" t="s">
        <v>6</v>
      </c>
      <c r="C25" s="233" t="s">
        <v>7</v>
      </c>
      <c r="D25" s="233" t="s">
        <v>8</v>
      </c>
      <c r="E25" s="233" t="s">
        <v>9</v>
      </c>
      <c r="F25" s="233" t="s">
        <v>10</v>
      </c>
      <c r="G25" s="236" t="s">
        <v>11</v>
      </c>
      <c r="H25" s="233" t="s">
        <v>12</v>
      </c>
      <c r="I25" s="235" t="s">
        <v>13</v>
      </c>
      <c r="J25" s="256"/>
      <c r="K25" s="231"/>
      <c r="L25" s="232" t="s">
        <v>6</v>
      </c>
      <c r="M25" s="233" t="s">
        <v>7</v>
      </c>
      <c r="N25" s="233" t="s">
        <v>8</v>
      </c>
      <c r="O25" s="233" t="s">
        <v>9</v>
      </c>
      <c r="P25" s="233" t="s">
        <v>10</v>
      </c>
      <c r="Q25" s="236" t="s">
        <v>11</v>
      </c>
      <c r="R25" s="233" t="s">
        <v>12</v>
      </c>
      <c r="S25" s="235" t="s">
        <v>13</v>
      </c>
      <c r="U25" s="238"/>
      <c r="V25" s="232" t="s">
        <v>6</v>
      </c>
      <c r="W25" s="233" t="s">
        <v>7</v>
      </c>
      <c r="X25" s="233" t="s">
        <v>8</v>
      </c>
      <c r="Y25" s="233" t="s">
        <v>9</v>
      </c>
      <c r="Z25" s="237" t="s">
        <v>10</v>
      </c>
      <c r="AA25" s="233" t="s">
        <v>11</v>
      </c>
      <c r="AB25" s="233" t="s">
        <v>12</v>
      </c>
      <c r="AC25" s="235" t="s">
        <v>13</v>
      </c>
      <c r="AE25" s="238"/>
      <c r="AF25" s="232" t="s">
        <v>6</v>
      </c>
      <c r="AG25" s="233" t="s">
        <v>7</v>
      </c>
      <c r="AH25" s="233" t="s">
        <v>8</v>
      </c>
      <c r="AI25" s="233" t="s">
        <v>9</v>
      </c>
      <c r="AJ25" s="237" t="s">
        <v>10</v>
      </c>
      <c r="AK25" s="233" t="s">
        <v>11</v>
      </c>
      <c r="AL25" s="233" t="s">
        <v>12</v>
      </c>
      <c r="AM25" s="235" t="s">
        <v>13</v>
      </c>
      <c r="AO25" s="238"/>
      <c r="AP25" s="232" t="s">
        <v>6</v>
      </c>
      <c r="AQ25" s="233" t="s">
        <v>7</v>
      </c>
      <c r="AR25" s="233" t="s">
        <v>8</v>
      </c>
      <c r="AS25" s="233" t="s">
        <v>9</v>
      </c>
      <c r="AT25" s="237" t="s">
        <v>10</v>
      </c>
      <c r="AU25" s="233" t="s">
        <v>11</v>
      </c>
      <c r="AV25" s="233" t="s">
        <v>12</v>
      </c>
      <c r="AW25" s="235" t="s">
        <v>13</v>
      </c>
      <c r="AY25" s="238"/>
      <c r="AZ25" s="232" t="s">
        <v>6</v>
      </c>
      <c r="BA25" s="233" t="s">
        <v>7</v>
      </c>
      <c r="BB25" s="233" t="s">
        <v>8</v>
      </c>
      <c r="BC25" s="233" t="s">
        <v>9</v>
      </c>
      <c r="BD25" s="237" t="s">
        <v>10</v>
      </c>
      <c r="BE25" s="233" t="s">
        <v>11</v>
      </c>
      <c r="BF25" s="233" t="s">
        <v>12</v>
      </c>
      <c r="BG25" s="235" t="s">
        <v>13</v>
      </c>
    </row>
    <row r="26" spans="1:59" ht="27" customHeight="1" thickBot="1" x14ac:dyDescent="0.4">
      <c r="A26" s="252" t="s">
        <v>46</v>
      </c>
      <c r="B26" s="253">
        <v>0</v>
      </c>
      <c r="C26" s="253">
        <v>0</v>
      </c>
      <c r="D26" s="253">
        <v>0</v>
      </c>
      <c r="E26" s="253">
        <v>0</v>
      </c>
      <c r="F26" s="253">
        <v>0</v>
      </c>
      <c r="G26" s="254">
        <f t="shared" ref="G26:G40" si="27">IF(C26&lt;&gt;"",+D26+C26,"")</f>
        <v>0</v>
      </c>
      <c r="H26" s="254" t="str">
        <f>IF(C26&gt;0,+D26/C26,"")</f>
        <v/>
      </c>
      <c r="I26" s="255">
        <v>0</v>
      </c>
      <c r="J26" s="256"/>
      <c r="K26" s="252" t="s">
        <v>46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4">
        <f t="shared" ref="Q26:Q40" si="28">IF(M26&lt;&gt;"",+N26+M26,"")</f>
        <v>0</v>
      </c>
      <c r="R26" s="254" t="str">
        <f>IF(M26&gt;0,+N26/M26,"")</f>
        <v/>
      </c>
      <c r="S26" s="255">
        <v>0</v>
      </c>
      <c r="T26" s="257"/>
      <c r="U26" s="258" t="str">
        <f t="shared" ref="U26:U39" si="29">K26</f>
        <v>Act 19-20</v>
      </c>
      <c r="V26" s="253">
        <v>0</v>
      </c>
      <c r="W26" s="253">
        <v>0</v>
      </c>
      <c r="X26" s="253">
        <v>0</v>
      </c>
      <c r="Y26" s="253">
        <v>0</v>
      </c>
      <c r="Z26" s="253">
        <v>0</v>
      </c>
      <c r="AA26" s="254">
        <f t="shared" ref="AA26:AA40" si="30">IF(W26&lt;&gt;"",+X26+W26,"")</f>
        <v>0</v>
      </c>
      <c r="AB26" s="254" t="str">
        <f>IF(W26&gt;0,+X26/W26,"")</f>
        <v/>
      </c>
      <c r="AC26" s="255">
        <v>0</v>
      </c>
      <c r="AE26" s="258" t="str">
        <f t="shared" ref="AE26:AE39" si="31">K26</f>
        <v>Act 19-20</v>
      </c>
      <c r="AF26" s="427">
        <v>0</v>
      </c>
      <c r="AG26" s="254">
        <v>0</v>
      </c>
      <c r="AH26" s="254">
        <v>0</v>
      </c>
      <c r="AI26" s="254">
        <v>0</v>
      </c>
      <c r="AJ26" s="254">
        <v>0</v>
      </c>
      <c r="AK26" s="254">
        <f t="shared" ref="AK26:AK40" si="32">IF(AG26&lt;&gt;"",+AH26+AG26,"")</f>
        <v>0</v>
      </c>
      <c r="AL26" s="254" t="str">
        <f>IF(AG26&gt;0,+AH26/AG26,"")</f>
        <v/>
      </c>
      <c r="AM26" s="404">
        <v>0</v>
      </c>
      <c r="AO26" s="258" t="str">
        <f t="shared" ref="AO26:AO39" si="33">K26</f>
        <v>Act 19-20</v>
      </c>
      <c r="AP26" s="253">
        <v>0</v>
      </c>
      <c r="AQ26" s="253">
        <v>0</v>
      </c>
      <c r="AR26" s="253">
        <v>0</v>
      </c>
      <c r="AS26" s="253">
        <v>0</v>
      </c>
      <c r="AT26" s="253">
        <v>0</v>
      </c>
      <c r="AU26" s="254">
        <f t="shared" ref="AU26:AU40" si="34">IF(AQ26&lt;&gt;"",+AR26+AQ26,"")</f>
        <v>0</v>
      </c>
      <c r="AV26" s="254" t="str">
        <f>IF(AQ26&gt;0,+AR26/AQ26,"")</f>
        <v/>
      </c>
      <c r="AW26" s="404">
        <v>0</v>
      </c>
      <c r="AY26" s="258" t="str">
        <f>AO26</f>
        <v>Act 19-20</v>
      </c>
      <c r="AZ26" s="253">
        <v>0</v>
      </c>
      <c r="BA26" s="253">
        <v>0</v>
      </c>
      <c r="BB26" s="253">
        <v>0</v>
      </c>
      <c r="BC26" s="253">
        <v>0</v>
      </c>
      <c r="BD26" s="253">
        <v>0</v>
      </c>
      <c r="BE26" s="254">
        <f t="shared" ref="BE26:BE40" si="35">IF(BA26&lt;&gt;"",+BB26+BA26,"")</f>
        <v>0</v>
      </c>
      <c r="BF26" s="254" t="str">
        <f>IF(BA26&gt;0,+BB26/BA26,"")</f>
        <v/>
      </c>
      <c r="BG26" s="404">
        <v>0</v>
      </c>
    </row>
    <row r="27" spans="1:59" s="276" customFormat="1" ht="27" customHeight="1" x14ac:dyDescent="0.35">
      <c r="A27" s="270" t="s">
        <v>47</v>
      </c>
      <c r="B27" s="271">
        <v>62.5</v>
      </c>
      <c r="C27" s="272">
        <v>3.5</v>
      </c>
      <c r="D27" s="272">
        <v>2.1</v>
      </c>
      <c r="E27" s="272">
        <v>10</v>
      </c>
      <c r="F27" s="272">
        <v>10</v>
      </c>
      <c r="G27" s="272">
        <f t="shared" si="27"/>
        <v>5.6</v>
      </c>
      <c r="H27" s="273">
        <f t="shared" ref="H27:H40" si="36">IF(C27&gt;0,+D27/C27,"")</f>
        <v>0.6</v>
      </c>
      <c r="I27" s="274">
        <v>0</v>
      </c>
      <c r="J27" s="275"/>
      <c r="K27" s="270" t="s">
        <v>47</v>
      </c>
      <c r="L27" s="271">
        <v>62.5</v>
      </c>
      <c r="M27" s="272">
        <v>3.7</v>
      </c>
      <c r="N27" s="272">
        <v>2.2999999999999998</v>
      </c>
      <c r="O27" s="272">
        <v>5</v>
      </c>
      <c r="P27" s="272">
        <v>45</v>
      </c>
      <c r="Q27" s="272">
        <f t="shared" si="28"/>
        <v>6</v>
      </c>
      <c r="R27" s="273">
        <f t="shared" ref="R27:R40" si="37">IF(M27&gt;0,+N27/M27,"")</f>
        <v>0.62162162162162149</v>
      </c>
      <c r="S27" s="274">
        <v>0</v>
      </c>
      <c r="U27" s="277" t="str">
        <f t="shared" si="29"/>
        <v>APP 20-21</v>
      </c>
      <c r="V27" s="271">
        <v>62.3</v>
      </c>
      <c r="W27" s="272">
        <v>2.8</v>
      </c>
      <c r="X27" s="272">
        <v>3</v>
      </c>
      <c r="Y27" s="272">
        <v>10</v>
      </c>
      <c r="Z27" s="272">
        <v>10</v>
      </c>
      <c r="AA27" s="272">
        <f t="shared" si="30"/>
        <v>5.8</v>
      </c>
      <c r="AB27" s="273">
        <f t="shared" ref="AB27:AB40" si="38">IF(W27&gt;0,+X27/W27,"")</f>
        <v>1.0714285714285714</v>
      </c>
      <c r="AC27" s="274">
        <v>0</v>
      </c>
      <c r="AD27" s="215"/>
      <c r="AE27" s="277" t="str">
        <f t="shared" si="31"/>
        <v>APP 20-21</v>
      </c>
      <c r="AF27" s="272">
        <v>61.3</v>
      </c>
      <c r="AG27" s="272">
        <v>3.7</v>
      </c>
      <c r="AH27" s="272">
        <v>3.5</v>
      </c>
      <c r="AI27" s="272">
        <v>8</v>
      </c>
      <c r="AJ27" s="272">
        <v>40</v>
      </c>
      <c r="AK27" s="272">
        <f t="shared" si="32"/>
        <v>7.2</v>
      </c>
      <c r="AL27" s="505">
        <f t="shared" ref="AL27:AL40" si="39">IF(AG27&gt;0,+AH27/AG27,"")</f>
        <v>0.94594594594594594</v>
      </c>
      <c r="AM27" s="406">
        <v>0</v>
      </c>
      <c r="AO27" s="277" t="str">
        <f t="shared" si="33"/>
        <v>APP 20-21</v>
      </c>
      <c r="AP27" s="271">
        <v>63</v>
      </c>
      <c r="AQ27" s="272">
        <v>2.6</v>
      </c>
      <c r="AR27" s="272">
        <v>2.2000000000000002</v>
      </c>
      <c r="AS27" s="272">
        <v>5</v>
      </c>
      <c r="AT27" s="272">
        <v>5</v>
      </c>
      <c r="AU27" s="272">
        <f t="shared" si="34"/>
        <v>4.8000000000000007</v>
      </c>
      <c r="AV27" s="273">
        <f t="shared" ref="AV27:AV40" si="40">IF(AQ27&gt;0,+AR27/AQ27,"")</f>
        <v>0.84615384615384615</v>
      </c>
      <c r="AW27" s="406">
        <v>0</v>
      </c>
      <c r="AY27" s="277" t="str">
        <f>AO27</f>
        <v>APP 20-21</v>
      </c>
      <c r="AZ27" s="271">
        <v>63</v>
      </c>
      <c r="BA27" s="272">
        <v>2.9</v>
      </c>
      <c r="BB27" s="272">
        <v>2.5</v>
      </c>
      <c r="BC27" s="272">
        <v>5</v>
      </c>
      <c r="BD27" s="272">
        <v>40</v>
      </c>
      <c r="BE27" s="272">
        <f t="shared" si="35"/>
        <v>5.4</v>
      </c>
      <c r="BF27" s="273">
        <f t="shared" ref="BF27:BF40" si="41">IF(BA27&gt;0,+BB27/BA27,"")</f>
        <v>0.86206896551724144</v>
      </c>
      <c r="BG27" s="406">
        <v>0</v>
      </c>
    </row>
    <row r="28" spans="1:59" ht="27" customHeight="1" x14ac:dyDescent="0.35">
      <c r="A28" s="294">
        <v>43922</v>
      </c>
      <c r="B28" s="295">
        <v>63.561083306598228</v>
      </c>
      <c r="C28" s="296">
        <v>3.0513709763661638</v>
      </c>
      <c r="D28" s="296">
        <v>1.6013998502833922</v>
      </c>
      <c r="E28" s="296">
        <v>28.587266602502407</v>
      </c>
      <c r="F28" s="296">
        <v>3.1917741418030157</v>
      </c>
      <c r="G28" s="296">
        <f t="shared" si="27"/>
        <v>4.6527708266495562</v>
      </c>
      <c r="H28" s="297">
        <f t="shared" si="36"/>
        <v>0.52481322745963765</v>
      </c>
      <c r="I28" s="298">
        <v>65457</v>
      </c>
      <c r="J28" s="231"/>
      <c r="K28" s="294">
        <v>43922</v>
      </c>
      <c r="L28" s="295">
        <v>62.854920417066381</v>
      </c>
      <c r="M28" s="296">
        <v>3.5830861232292532</v>
      </c>
      <c r="N28" s="296">
        <v>2.0225397914668051</v>
      </c>
      <c r="O28" s="296">
        <v>6.4773698768267662</v>
      </c>
      <c r="P28" s="296">
        <v>45.961939260680495</v>
      </c>
      <c r="Q28" s="296">
        <f t="shared" si="28"/>
        <v>5.6056259146960583</v>
      </c>
      <c r="R28" s="297">
        <f t="shared" si="37"/>
        <v>0.56446865129883983</v>
      </c>
      <c r="S28" s="298">
        <v>142807</v>
      </c>
      <c r="U28" s="300">
        <f t="shared" si="29"/>
        <v>43922</v>
      </c>
      <c r="V28" s="295">
        <v>62.047180300731135</v>
      </c>
      <c r="W28" s="296">
        <v>3.3941281556076701</v>
      </c>
      <c r="X28" s="296">
        <v>2.9452690026210506</v>
      </c>
      <c r="Y28" s="296">
        <v>37.341133259759964</v>
      </c>
      <c r="Z28" s="296">
        <v>13.134549593047318</v>
      </c>
      <c r="AA28" s="296">
        <f t="shared" si="30"/>
        <v>6.3393971582287207</v>
      </c>
      <c r="AB28" s="297">
        <f t="shared" si="38"/>
        <v>0.86775421185996504</v>
      </c>
      <c r="AC28" s="298">
        <v>51318</v>
      </c>
      <c r="AE28" s="300">
        <f t="shared" si="31"/>
        <v>43922</v>
      </c>
      <c r="AF28" s="295">
        <v>61.6</v>
      </c>
      <c r="AG28" s="296">
        <v>3.3</v>
      </c>
      <c r="AH28" s="296">
        <v>3.5</v>
      </c>
      <c r="AI28" s="296">
        <v>8</v>
      </c>
      <c r="AJ28" s="296">
        <v>40</v>
      </c>
      <c r="AK28" s="296">
        <f t="shared" si="32"/>
        <v>6.8</v>
      </c>
      <c r="AL28" s="297">
        <f t="shared" si="39"/>
        <v>1.0606060606060606</v>
      </c>
      <c r="AM28" s="298">
        <v>40785</v>
      </c>
      <c r="AO28" s="300">
        <f t="shared" si="33"/>
        <v>43922</v>
      </c>
      <c r="AP28" s="295">
        <v>63.1</v>
      </c>
      <c r="AQ28" s="296">
        <v>2.4</v>
      </c>
      <c r="AR28" s="296">
        <v>2.4</v>
      </c>
      <c r="AS28" s="296">
        <v>6.2</v>
      </c>
      <c r="AT28" s="296">
        <v>13.6</v>
      </c>
      <c r="AU28" s="296">
        <f t="shared" si="34"/>
        <v>4.8</v>
      </c>
      <c r="AV28" s="297">
        <f t="shared" si="40"/>
        <v>1</v>
      </c>
      <c r="AW28" s="298">
        <v>109393</v>
      </c>
      <c r="AY28" s="300">
        <f t="shared" ref="AY28:AY39" si="42">AO28</f>
        <v>43922</v>
      </c>
      <c r="AZ28" s="295">
        <v>62.951668738360738</v>
      </c>
      <c r="BA28" s="296">
        <v>2.6933241490722253</v>
      </c>
      <c r="BB28" s="296">
        <v>2.4740599968588035</v>
      </c>
      <c r="BC28" s="296">
        <v>5.1057947003522628</v>
      </c>
      <c r="BD28" s="296">
        <v>38.866132513630554</v>
      </c>
      <c r="BE28" s="296">
        <f t="shared" si="35"/>
        <v>5.1673841459310292</v>
      </c>
      <c r="BF28" s="297">
        <f t="shared" si="41"/>
        <v>0.91858976488628297</v>
      </c>
      <c r="BG28" s="298">
        <v>222845</v>
      </c>
    </row>
    <row r="29" spans="1:59" ht="27" customHeight="1" x14ac:dyDescent="0.35">
      <c r="A29" s="294">
        <v>43952</v>
      </c>
      <c r="B29" s="295">
        <v>56</v>
      </c>
      <c r="C29" s="296">
        <v>9.8000000000000007</v>
      </c>
      <c r="D29" s="296">
        <v>3.1</v>
      </c>
      <c r="E29" s="296">
        <v>22.5</v>
      </c>
      <c r="F29" s="296">
        <v>8.8000000000000007</v>
      </c>
      <c r="G29" s="296">
        <f t="shared" si="27"/>
        <v>12.9</v>
      </c>
      <c r="H29" s="297">
        <f t="shared" si="36"/>
        <v>0.31632653061224486</v>
      </c>
      <c r="I29" s="298">
        <v>1690</v>
      </c>
      <c r="J29" s="231"/>
      <c r="K29" s="294">
        <v>43952</v>
      </c>
      <c r="L29" s="295">
        <v>62.787953880496737</v>
      </c>
      <c r="M29" s="296">
        <v>3.2941635421859083</v>
      </c>
      <c r="N29" s="296">
        <v>2.5902273466114738</v>
      </c>
      <c r="O29" s="296">
        <v>7.8517136603021171</v>
      </c>
      <c r="P29" s="296">
        <v>40.640922823519212</v>
      </c>
      <c r="Q29" s="296">
        <f t="shared" si="28"/>
        <v>5.8843908887973821</v>
      </c>
      <c r="R29" s="297">
        <f t="shared" si="37"/>
        <v>0.78630806073844062</v>
      </c>
      <c r="S29" s="298">
        <v>46141</v>
      </c>
      <c r="U29" s="300">
        <f t="shared" si="29"/>
        <v>43952</v>
      </c>
      <c r="V29" s="295">
        <v>62.096798493408663</v>
      </c>
      <c r="W29" s="296">
        <v>2.6908192090395477</v>
      </c>
      <c r="X29" s="296">
        <v>3.2526836158192092</v>
      </c>
      <c r="Y29" s="296">
        <v>28.878248587570621</v>
      </c>
      <c r="Z29" s="296">
        <v>18.246139359698681</v>
      </c>
      <c r="AA29" s="296">
        <f t="shared" si="30"/>
        <v>5.9435028248587569</v>
      </c>
      <c r="AB29" s="297">
        <f t="shared" si="38"/>
        <v>1.2088079365912552</v>
      </c>
      <c r="AC29" s="298">
        <v>13806</v>
      </c>
      <c r="AE29" s="300">
        <f t="shared" si="31"/>
        <v>43952</v>
      </c>
      <c r="AF29" s="295">
        <v>61.359999999999992</v>
      </c>
      <c r="AG29" s="296">
        <v>3.36</v>
      </c>
      <c r="AH29" s="296">
        <v>3.72</v>
      </c>
      <c r="AI29" s="296">
        <v>8</v>
      </c>
      <c r="AJ29" s="296">
        <v>40.4</v>
      </c>
      <c r="AK29" s="296">
        <f t="shared" si="32"/>
        <v>7.08</v>
      </c>
      <c r="AL29" s="297">
        <f t="shared" si="39"/>
        <v>1.1071428571428572</v>
      </c>
      <c r="AM29" s="298">
        <v>40784</v>
      </c>
      <c r="AO29" s="300">
        <f t="shared" si="33"/>
        <v>43952</v>
      </c>
      <c r="AP29" s="295">
        <v>63.1</v>
      </c>
      <c r="AQ29" s="296">
        <v>2.42</v>
      </c>
      <c r="AR29" s="296">
        <v>2.4300000000000002</v>
      </c>
      <c r="AS29" s="296">
        <v>5.8</v>
      </c>
      <c r="AT29" s="296">
        <v>14</v>
      </c>
      <c r="AU29" s="296">
        <f t="shared" si="34"/>
        <v>4.8499999999999996</v>
      </c>
      <c r="AV29" s="297">
        <f t="shared" si="40"/>
        <v>1.0041322314049588</v>
      </c>
      <c r="AW29" s="298">
        <v>99534</v>
      </c>
      <c r="AY29" s="300">
        <f t="shared" si="42"/>
        <v>43952</v>
      </c>
      <c r="AZ29" s="295">
        <v>62.852982778141943</v>
      </c>
      <c r="BA29" s="296">
        <v>2.8142066622966451</v>
      </c>
      <c r="BB29" s="296">
        <v>2.4847364281032118</v>
      </c>
      <c r="BC29" s="296">
        <v>4.9424687444133246</v>
      </c>
      <c r="BD29" s="296">
        <v>35.569874977653299</v>
      </c>
      <c r="BE29" s="296">
        <f t="shared" si="35"/>
        <v>5.2989430903998569</v>
      </c>
      <c r="BF29" s="297">
        <f t="shared" si="41"/>
        <v>0.88292606985566724</v>
      </c>
      <c r="BG29" s="298">
        <v>87917</v>
      </c>
    </row>
    <row r="30" spans="1:59" ht="27" customHeight="1" x14ac:dyDescent="0.35">
      <c r="A30" s="294">
        <v>43983</v>
      </c>
      <c r="B30" s="295">
        <v>62.210000000000008</v>
      </c>
      <c r="C30" s="296">
        <v>4.32</v>
      </c>
      <c r="D30" s="296">
        <v>2.27</v>
      </c>
      <c r="E30" s="296">
        <v>24.95</v>
      </c>
      <c r="F30" s="296">
        <v>4.92</v>
      </c>
      <c r="G30" s="296">
        <f t="shared" si="27"/>
        <v>6.59</v>
      </c>
      <c r="H30" s="297">
        <f t="shared" si="36"/>
        <v>0.52546296296296291</v>
      </c>
      <c r="I30" s="298">
        <v>37257</v>
      </c>
      <c r="J30" s="231"/>
      <c r="K30" s="294">
        <v>43983</v>
      </c>
      <c r="L30" s="295">
        <v>62.13</v>
      </c>
      <c r="M30" s="296">
        <v>3.65</v>
      </c>
      <c r="N30" s="296">
        <v>3.09</v>
      </c>
      <c r="O30" s="296">
        <v>6.5</v>
      </c>
      <c r="P30" s="296">
        <v>44.67</v>
      </c>
      <c r="Q30" s="296">
        <f t="shared" si="28"/>
        <v>6.74</v>
      </c>
      <c r="R30" s="297">
        <f t="shared" si="37"/>
        <v>0.84657534246575339</v>
      </c>
      <c r="S30" s="298">
        <v>104695</v>
      </c>
      <c r="U30" s="300">
        <f t="shared" si="29"/>
        <v>43983</v>
      </c>
      <c r="V30" s="295">
        <v>62.291443388072601</v>
      </c>
      <c r="W30" s="296">
        <v>3.1180506615251642</v>
      </c>
      <c r="X30" s="296">
        <v>3.0594530505507174</v>
      </c>
      <c r="Y30" s="296">
        <v>17.226678190723135</v>
      </c>
      <c r="Z30" s="296">
        <v>21.082002526427765</v>
      </c>
      <c r="AA30" s="296">
        <f t="shared" si="30"/>
        <v>6.1775037120758816</v>
      </c>
      <c r="AB30" s="297">
        <f t="shared" si="38"/>
        <v>0.98120697277388547</v>
      </c>
      <c r="AC30" s="298">
        <v>45123</v>
      </c>
      <c r="AD30" s="299"/>
      <c r="AE30" s="300">
        <f t="shared" si="31"/>
        <v>43983</v>
      </c>
      <c r="AF30" s="295">
        <v>61.434678904870047</v>
      </c>
      <c r="AG30" s="296">
        <v>3.7730608125157707</v>
      </c>
      <c r="AH30" s="296">
        <v>3.3072811001766338</v>
      </c>
      <c r="AI30" s="296">
        <v>7.1123353520060553</v>
      </c>
      <c r="AJ30" s="296">
        <v>40.133928210951304</v>
      </c>
      <c r="AK30" s="296">
        <f t="shared" si="32"/>
        <v>7.0803419126924041</v>
      </c>
      <c r="AL30" s="297">
        <f t="shared" si="39"/>
        <v>0.87655123108695188</v>
      </c>
      <c r="AM30" s="298">
        <v>126937</v>
      </c>
      <c r="AO30" s="300">
        <f t="shared" si="33"/>
        <v>43983</v>
      </c>
      <c r="AP30" s="295">
        <v>63.062766724090324</v>
      </c>
      <c r="AQ30" s="296">
        <v>2.2026803256052498</v>
      </c>
      <c r="AR30" s="296">
        <v>2.6492505556066965</v>
      </c>
      <c r="AS30" s="296">
        <v>6.3833273279591811</v>
      </c>
      <c r="AT30" s="296">
        <v>14.214741790828871</v>
      </c>
      <c r="AU30" s="296">
        <f t="shared" si="34"/>
        <v>4.8519308812119464</v>
      </c>
      <c r="AV30" s="297">
        <f t="shared" si="40"/>
        <v>1.2027394646468905</v>
      </c>
      <c r="AW30" s="298">
        <v>76043</v>
      </c>
      <c r="AY30" s="300">
        <f t="shared" si="42"/>
        <v>43983</v>
      </c>
      <c r="AZ30" s="295">
        <v>62.850030685857867</v>
      </c>
      <c r="BA30" s="296">
        <v>2.8852669669634894</v>
      </c>
      <c r="BB30" s="296">
        <v>2.4099018052548082</v>
      </c>
      <c r="BC30" s="296">
        <v>4.7542359221389781</v>
      </c>
      <c r="BD30" s="296">
        <v>36.658257043272847</v>
      </c>
      <c r="BE30" s="296">
        <f t="shared" si="35"/>
        <v>5.2951687722182976</v>
      </c>
      <c r="BF30" s="297">
        <f t="shared" si="41"/>
        <v>0.83524395934530637</v>
      </c>
      <c r="BG30" s="298">
        <v>86359</v>
      </c>
    </row>
    <row r="31" spans="1:59" ht="27" customHeight="1" x14ac:dyDescent="0.35">
      <c r="A31" s="294">
        <v>44013</v>
      </c>
      <c r="B31" s="295">
        <v>63.509999999999991</v>
      </c>
      <c r="C31" s="296">
        <v>2.54</v>
      </c>
      <c r="D31" s="296">
        <v>2.33</v>
      </c>
      <c r="E31" s="296">
        <v>9.18</v>
      </c>
      <c r="F31" s="296">
        <v>5.18</v>
      </c>
      <c r="G31" s="296">
        <f t="shared" si="27"/>
        <v>4.87</v>
      </c>
      <c r="H31" s="297">
        <f t="shared" si="36"/>
        <v>0.91732283464566933</v>
      </c>
      <c r="I31" s="298">
        <v>75915</v>
      </c>
      <c r="J31" s="231"/>
      <c r="K31" s="294">
        <v>44013</v>
      </c>
      <c r="L31" s="295">
        <v>62.53</v>
      </c>
      <c r="M31" s="296">
        <v>3.5</v>
      </c>
      <c r="N31" s="296">
        <v>2.78</v>
      </c>
      <c r="O31" s="296">
        <v>6.9700000000000006</v>
      </c>
      <c r="P31" s="296">
        <v>41.34</v>
      </c>
      <c r="Q31" s="296">
        <f t="shared" si="28"/>
        <v>6.2799999999999994</v>
      </c>
      <c r="R31" s="297">
        <f t="shared" si="37"/>
        <v>0.79428571428571426</v>
      </c>
      <c r="S31" s="298">
        <v>152056</v>
      </c>
      <c r="U31" s="300">
        <f t="shared" si="29"/>
        <v>44013</v>
      </c>
      <c r="V31" s="295">
        <v>62.248194339950224</v>
      </c>
      <c r="W31" s="296">
        <v>2.8377199683623662</v>
      </c>
      <c r="X31" s="296">
        <v>3.2436342766749617</v>
      </c>
      <c r="Y31" s="296">
        <v>14.687972683604373</v>
      </c>
      <c r="Z31" s="296">
        <v>20.109181279780852</v>
      </c>
      <c r="AA31" s="296">
        <f t="shared" si="30"/>
        <v>6.0813542450373284</v>
      </c>
      <c r="AB31" s="297">
        <f t="shared" si="38"/>
        <v>1.143042411808818</v>
      </c>
      <c r="AC31" s="298">
        <v>51837</v>
      </c>
      <c r="AD31" s="299"/>
      <c r="AE31" s="300">
        <f t="shared" si="31"/>
        <v>44013</v>
      </c>
      <c r="AF31" s="295">
        <v>61.54</v>
      </c>
      <c r="AG31" s="296">
        <v>3.36</v>
      </c>
      <c r="AH31" s="296">
        <v>3.48</v>
      </c>
      <c r="AI31" s="296">
        <v>7.5</v>
      </c>
      <c r="AJ31" s="296">
        <v>40.83</v>
      </c>
      <c r="AK31" s="296">
        <f t="shared" si="32"/>
        <v>6.84</v>
      </c>
      <c r="AL31" s="297">
        <f t="shared" si="39"/>
        <v>1.0357142857142858</v>
      </c>
      <c r="AM31" s="298">
        <v>123190</v>
      </c>
      <c r="AO31" s="300">
        <f t="shared" si="33"/>
        <v>44013</v>
      </c>
      <c r="AP31" s="295">
        <v>63.11</v>
      </c>
      <c r="AQ31" s="296">
        <v>2.16</v>
      </c>
      <c r="AR31" s="296">
        <v>2.7</v>
      </c>
      <c r="AS31" s="296">
        <v>6.45</v>
      </c>
      <c r="AT31" s="296">
        <v>14.09</v>
      </c>
      <c r="AU31" s="296">
        <f t="shared" si="34"/>
        <v>4.8600000000000003</v>
      </c>
      <c r="AV31" s="297">
        <f t="shared" si="40"/>
        <v>1.25</v>
      </c>
      <c r="AW31" s="298">
        <v>80072</v>
      </c>
      <c r="AY31" s="300">
        <f t="shared" si="42"/>
        <v>44013</v>
      </c>
      <c r="AZ31" s="295">
        <v>62.829843932951249</v>
      </c>
      <c r="BA31" s="296">
        <v>2.4856422166759105</v>
      </c>
      <c r="BB31" s="296">
        <v>2.5678271553583532</v>
      </c>
      <c r="BC31" s="296">
        <v>5.3878392493991498</v>
      </c>
      <c r="BD31" s="296">
        <v>40.290324228138289</v>
      </c>
      <c r="BE31" s="296">
        <f t="shared" si="35"/>
        <v>5.0534693720342636</v>
      </c>
      <c r="BF31" s="297">
        <f t="shared" si="41"/>
        <v>1.0330638649967694</v>
      </c>
      <c r="BG31" s="298">
        <v>129816</v>
      </c>
    </row>
    <row r="32" spans="1:59" ht="27" customHeight="1" x14ac:dyDescent="0.35">
      <c r="A32" s="294">
        <v>44044</v>
      </c>
      <c r="B32" s="295">
        <v>62.88</v>
      </c>
      <c r="C32" s="296">
        <v>3.63</v>
      </c>
      <c r="D32" s="296">
        <v>2.0699999999999998</v>
      </c>
      <c r="E32" s="296">
        <v>8.49</v>
      </c>
      <c r="F32" s="296">
        <v>5.47</v>
      </c>
      <c r="G32" s="296">
        <f t="shared" si="27"/>
        <v>5.6999999999999993</v>
      </c>
      <c r="H32" s="297">
        <f t="shared" si="36"/>
        <v>0.57024793388429751</v>
      </c>
      <c r="I32" s="298">
        <v>63943</v>
      </c>
      <c r="J32" s="231"/>
      <c r="K32" s="294">
        <v>44044</v>
      </c>
      <c r="L32" s="295">
        <v>61.07</v>
      </c>
      <c r="M32" s="296">
        <v>4.6900000000000004</v>
      </c>
      <c r="N32" s="296">
        <v>3.51</v>
      </c>
      <c r="O32" s="296">
        <v>8.08</v>
      </c>
      <c r="P32" s="296">
        <v>39.24</v>
      </c>
      <c r="Q32" s="296">
        <f t="shared" si="28"/>
        <v>8.1999999999999993</v>
      </c>
      <c r="R32" s="297">
        <f t="shared" si="37"/>
        <v>0.7484008528784647</v>
      </c>
      <c r="S32" s="298">
        <v>169861</v>
      </c>
      <c r="U32" s="300">
        <f t="shared" si="29"/>
        <v>44044</v>
      </c>
      <c r="V32" s="295">
        <v>61.995128483375289</v>
      </c>
      <c r="W32" s="296">
        <v>3.2256775761784873</v>
      </c>
      <c r="X32" s="296">
        <v>3.2675818213386574</v>
      </c>
      <c r="Y32" s="296">
        <v>9.508877506728016</v>
      </c>
      <c r="Z32" s="296">
        <v>23.782824029863704</v>
      </c>
      <c r="AA32" s="296">
        <f t="shared" si="30"/>
        <v>6.4932593975171446</v>
      </c>
      <c r="AB32" s="297">
        <f t="shared" si="38"/>
        <v>1.0129908350014991</v>
      </c>
      <c r="AC32" s="298">
        <v>69114</v>
      </c>
      <c r="AD32" s="299"/>
      <c r="AE32" s="300">
        <f t="shared" si="31"/>
        <v>44044</v>
      </c>
      <c r="AF32" s="295">
        <v>61.44</v>
      </c>
      <c r="AG32" s="296">
        <v>3.51</v>
      </c>
      <c r="AH32" s="296">
        <v>3.53</v>
      </c>
      <c r="AI32" s="296">
        <v>6.6</v>
      </c>
      <c r="AJ32" s="296">
        <v>40.799999999999997</v>
      </c>
      <c r="AK32" s="296">
        <f t="shared" si="32"/>
        <v>7.0399999999999991</v>
      </c>
      <c r="AL32" s="297">
        <f t="shared" si="39"/>
        <v>1.0056980056980056</v>
      </c>
      <c r="AM32" s="298">
        <v>131361</v>
      </c>
      <c r="AO32" s="300">
        <f t="shared" si="33"/>
        <v>44044</v>
      </c>
      <c r="AP32" s="295">
        <v>63.060000000000009</v>
      </c>
      <c r="AQ32" s="296">
        <v>2.27</v>
      </c>
      <c r="AR32" s="296">
        <v>2.57</v>
      </c>
      <c r="AS32" s="296">
        <v>6.1</v>
      </c>
      <c r="AT32" s="296">
        <v>13.4</v>
      </c>
      <c r="AU32" s="296">
        <f t="shared" si="34"/>
        <v>4.84</v>
      </c>
      <c r="AV32" s="297">
        <f t="shared" si="40"/>
        <v>1.13215859030837</v>
      </c>
      <c r="AW32" s="298">
        <v>72169</v>
      </c>
      <c r="AY32" s="300">
        <f t="shared" si="42"/>
        <v>44044</v>
      </c>
      <c r="AZ32" s="295">
        <v>62.897554283478669</v>
      </c>
      <c r="BA32" s="296">
        <v>2.5768742600047361</v>
      </c>
      <c r="BB32" s="296">
        <v>2.4683790628957367</v>
      </c>
      <c r="BC32" s="296">
        <v>5.3915334246208646</v>
      </c>
      <c r="BD32" s="296">
        <v>39.383066849241729</v>
      </c>
      <c r="BE32" s="296">
        <f t="shared" si="35"/>
        <v>5.0452533229004732</v>
      </c>
      <c r="BF32" s="297">
        <f t="shared" si="41"/>
        <v>0.95789658859458671</v>
      </c>
      <c r="BG32" s="298">
        <v>97129</v>
      </c>
    </row>
    <row r="33" spans="1:59" ht="27" customHeight="1" x14ac:dyDescent="0.35">
      <c r="A33" s="294">
        <v>44075</v>
      </c>
      <c r="B33" s="295">
        <v>62.979246959136255</v>
      </c>
      <c r="C33" s="296">
        <v>3.45190241902419</v>
      </c>
      <c r="D33" s="296">
        <v>2.0368566352330189</v>
      </c>
      <c r="E33" s="296">
        <v>14.925891758917588</v>
      </c>
      <c r="F33" s="296">
        <v>6.5218422850895177</v>
      </c>
      <c r="G33" s="296">
        <f t="shared" si="27"/>
        <v>5.4887590542572084</v>
      </c>
      <c r="H33" s="297">
        <f t="shared" si="36"/>
        <v>0.59006784896567643</v>
      </c>
      <c r="I33" s="298">
        <v>73170</v>
      </c>
      <c r="J33" s="231"/>
      <c r="K33" s="294">
        <v>44075</v>
      </c>
      <c r="L33" s="295">
        <v>61.3932780746674</v>
      </c>
      <c r="M33" s="296">
        <v>4.8070007191479345</v>
      </c>
      <c r="N33" s="296">
        <v>2.9730779531561913</v>
      </c>
      <c r="O33" s="296">
        <v>6.2216513744404907</v>
      </c>
      <c r="P33" s="296">
        <v>41.193397664009126</v>
      </c>
      <c r="Q33" s="296">
        <f t="shared" si="28"/>
        <v>7.7800786723041258</v>
      </c>
      <c r="R33" s="297">
        <f t="shared" si="37"/>
        <v>0.61848918418368459</v>
      </c>
      <c r="S33" s="298">
        <v>161302</v>
      </c>
      <c r="U33" s="300">
        <f t="shared" si="29"/>
        <v>44075</v>
      </c>
      <c r="V33" s="295">
        <v>61.858777999038658</v>
      </c>
      <c r="W33" s="296">
        <v>3.7694035569594178</v>
      </c>
      <c r="X33" s="296">
        <v>2.870485888896519</v>
      </c>
      <c r="Y33" s="296">
        <v>7.465143995055965</v>
      </c>
      <c r="Z33" s="296">
        <v>21.342769896312575</v>
      </c>
      <c r="AA33" s="296">
        <f t="shared" si="30"/>
        <v>6.6398894458559372</v>
      </c>
      <c r="AB33" s="297">
        <f t="shared" si="38"/>
        <v>0.76152257128233602</v>
      </c>
      <c r="AC33" s="298">
        <v>72815</v>
      </c>
      <c r="AD33" s="299"/>
      <c r="AE33" s="300">
        <f t="shared" si="31"/>
        <v>44075</v>
      </c>
      <c r="AF33" s="295">
        <v>61.01</v>
      </c>
      <c r="AG33" s="296">
        <v>4.03</v>
      </c>
      <c r="AH33" s="296">
        <v>3.68</v>
      </c>
      <c r="AI33" s="296">
        <v>7.35</v>
      </c>
      <c r="AJ33" s="296">
        <v>39.71</v>
      </c>
      <c r="AK33" s="296">
        <f t="shared" si="32"/>
        <v>7.7100000000000009</v>
      </c>
      <c r="AL33" s="297">
        <f t="shared" si="39"/>
        <v>0.91315136476426795</v>
      </c>
      <c r="AM33" s="298">
        <v>103421</v>
      </c>
      <c r="AO33" s="300">
        <f t="shared" si="33"/>
        <v>44075</v>
      </c>
      <c r="AP33" s="295">
        <v>63.2</v>
      </c>
      <c r="AQ33" s="296">
        <v>2.37</v>
      </c>
      <c r="AR33" s="296">
        <v>2.33</v>
      </c>
      <c r="AS33" s="296">
        <v>6.44</v>
      </c>
      <c r="AT33" s="296">
        <v>13.44</v>
      </c>
      <c r="AU33" s="296">
        <f t="shared" si="34"/>
        <v>4.7</v>
      </c>
      <c r="AV33" s="297">
        <f t="shared" si="40"/>
        <v>0.9831223628691983</v>
      </c>
      <c r="AW33" s="298">
        <v>69182</v>
      </c>
      <c r="AY33" s="300">
        <f t="shared" si="42"/>
        <v>44075</v>
      </c>
      <c r="AZ33" s="295">
        <v>62.441966394453907</v>
      </c>
      <c r="BA33" s="296">
        <v>3.0489718582926972</v>
      </c>
      <c r="BB33" s="296">
        <v>2.6597849715057871</v>
      </c>
      <c r="BC33" s="296">
        <v>5.0630844251219083</v>
      </c>
      <c r="BD33" s="296">
        <v>36.994440984665999</v>
      </c>
      <c r="BE33" s="296">
        <f t="shared" si="35"/>
        <v>5.7087568297984843</v>
      </c>
      <c r="BF33" s="297">
        <f t="shared" si="41"/>
        <v>0.87235471336726622</v>
      </c>
      <c r="BG33" s="298">
        <v>102126</v>
      </c>
    </row>
    <row r="34" spans="1:59" ht="27" customHeight="1" x14ac:dyDescent="0.35">
      <c r="A34" s="294">
        <v>44105</v>
      </c>
      <c r="B34" s="295">
        <v>61.115000932801017</v>
      </c>
      <c r="C34" s="296">
        <v>6.1802619305249804</v>
      </c>
      <c r="D34" s="296">
        <v>1.8020499235103169</v>
      </c>
      <c r="E34" s="296">
        <v>12.546454236782211</v>
      </c>
      <c r="F34" s="296">
        <v>11.181230177978433</v>
      </c>
      <c r="G34" s="296">
        <f t="shared" si="27"/>
        <v>7.9823118540352969</v>
      </c>
      <c r="H34" s="297">
        <f t="shared" si="36"/>
        <v>0.29158148048868249</v>
      </c>
      <c r="I34" s="298">
        <v>80403</v>
      </c>
      <c r="J34" s="231"/>
      <c r="K34" s="294">
        <v>44105</v>
      </c>
      <c r="L34" s="295">
        <v>62.009772079143225</v>
      </c>
      <c r="M34" s="296">
        <v>4.7042679868977499</v>
      </c>
      <c r="N34" s="296">
        <v>2.3523086091662768</v>
      </c>
      <c r="O34" s="296">
        <v>5.9758112315031946</v>
      </c>
      <c r="P34" s="296">
        <v>45.519501344303386</v>
      </c>
      <c r="Q34" s="296">
        <f t="shared" si="28"/>
        <v>7.0565765960640263</v>
      </c>
      <c r="R34" s="297">
        <f t="shared" si="37"/>
        <v>0.50003711857357791</v>
      </c>
      <c r="S34" s="298">
        <v>226526</v>
      </c>
      <c r="U34" s="300">
        <f t="shared" si="29"/>
        <v>44105</v>
      </c>
      <c r="V34" s="295">
        <v>62.48</v>
      </c>
      <c r="W34" s="296">
        <v>2.81</v>
      </c>
      <c r="X34" s="296">
        <v>2.92</v>
      </c>
      <c r="Y34" s="296">
        <v>7.05</v>
      </c>
      <c r="Z34" s="296">
        <v>20.65</v>
      </c>
      <c r="AA34" s="296">
        <f t="shared" si="30"/>
        <v>5.73</v>
      </c>
      <c r="AB34" s="297">
        <f t="shared" si="38"/>
        <v>1.0391459074733096</v>
      </c>
      <c r="AC34" s="298">
        <v>65499</v>
      </c>
      <c r="AD34" s="299"/>
      <c r="AE34" s="300">
        <f t="shared" si="31"/>
        <v>44105</v>
      </c>
      <c r="AF34" s="295">
        <v>61.71</v>
      </c>
      <c r="AG34" s="296">
        <v>3.2800000000000002</v>
      </c>
      <c r="AH34" s="296">
        <v>3.36</v>
      </c>
      <c r="AI34" s="296">
        <v>7.33</v>
      </c>
      <c r="AJ34" s="296">
        <v>40.67</v>
      </c>
      <c r="AK34" s="296">
        <f t="shared" si="32"/>
        <v>6.6400000000000006</v>
      </c>
      <c r="AL34" s="297">
        <f t="shared" si="39"/>
        <v>1.0243902439024388</v>
      </c>
      <c r="AM34" s="298">
        <v>13837</v>
      </c>
      <c r="AO34" s="300">
        <f t="shared" si="33"/>
        <v>44105</v>
      </c>
      <c r="AP34" s="295">
        <v>63.11</v>
      </c>
      <c r="AQ34" s="296">
        <v>2.35</v>
      </c>
      <c r="AR34" s="296">
        <v>2.5099999999999998</v>
      </c>
      <c r="AS34" s="296">
        <v>5.88</v>
      </c>
      <c r="AT34" s="296">
        <v>13.04</v>
      </c>
      <c r="AU34" s="296">
        <f t="shared" si="34"/>
        <v>4.8599999999999994</v>
      </c>
      <c r="AV34" s="297">
        <f t="shared" si="40"/>
        <v>1.0680851063829786</v>
      </c>
      <c r="AW34" s="298">
        <v>97155</v>
      </c>
      <c r="AY34" s="300">
        <f t="shared" si="42"/>
        <v>44105</v>
      </c>
      <c r="AZ34" s="295">
        <v>62.399438738953904</v>
      </c>
      <c r="BA34" s="296">
        <v>3.1081848578934794</v>
      </c>
      <c r="BB34" s="296">
        <v>2.4945545736804395</v>
      </c>
      <c r="BC34" s="296">
        <v>5.5575591115357055</v>
      </c>
      <c r="BD34" s="296">
        <v>37.311750656794842</v>
      </c>
      <c r="BE34" s="296">
        <f t="shared" si="35"/>
        <v>5.6027394315739194</v>
      </c>
      <c r="BF34" s="297">
        <f t="shared" si="41"/>
        <v>0.80257600102044202</v>
      </c>
      <c r="BG34" s="298">
        <v>121423</v>
      </c>
    </row>
    <row r="35" spans="1:59" ht="27" customHeight="1" x14ac:dyDescent="0.35">
      <c r="A35" s="294">
        <v>44136</v>
      </c>
      <c r="B35" s="295">
        <v>62.668158207647537</v>
      </c>
      <c r="C35" s="296">
        <v>3.4755723136616807</v>
      </c>
      <c r="D35" s="296">
        <v>2.1539802240440578</v>
      </c>
      <c r="E35" s="296">
        <v>13.414677389073157</v>
      </c>
      <c r="F35" s="296">
        <v>5.6074972150948117</v>
      </c>
      <c r="G35" s="296">
        <f t="shared" si="27"/>
        <v>5.629552537705738</v>
      </c>
      <c r="H35" s="297">
        <f t="shared" si="36"/>
        <v>0.61974835499099057</v>
      </c>
      <c r="I35" s="298">
        <v>79895</v>
      </c>
      <c r="J35" s="231"/>
      <c r="K35" s="294">
        <v>44136</v>
      </c>
      <c r="L35" s="295">
        <v>61.361737940188313</v>
      </c>
      <c r="M35" s="296">
        <v>4.4859766984205987</v>
      </c>
      <c r="N35" s="296">
        <v>3.3243013443573401</v>
      </c>
      <c r="O35" s="296">
        <v>8.4874399221724364</v>
      </c>
      <c r="P35" s="296">
        <v>41.93305201912014</v>
      </c>
      <c r="Q35" s="296">
        <f t="shared" si="28"/>
        <v>7.8102780427779388</v>
      </c>
      <c r="R35" s="297">
        <f t="shared" si="37"/>
        <v>0.74104293620779271</v>
      </c>
      <c r="S35" s="298">
        <v>216981</v>
      </c>
      <c r="U35" s="300">
        <f t="shared" si="29"/>
        <v>44136</v>
      </c>
      <c r="V35" s="295">
        <v>62.636205371248032</v>
      </c>
      <c r="W35" s="296">
        <v>2.9728657187993686</v>
      </c>
      <c r="X35" s="296">
        <v>2.4739526066350712</v>
      </c>
      <c r="Y35" s="296">
        <v>8.8772638230647711</v>
      </c>
      <c r="Z35" s="296">
        <v>20.761563981042656</v>
      </c>
      <c r="AA35" s="296">
        <f t="shared" si="30"/>
        <v>5.4468183254344398</v>
      </c>
      <c r="AB35" s="297">
        <f t="shared" si="38"/>
        <v>0.83217771693845966</v>
      </c>
      <c r="AC35" s="298">
        <v>63300</v>
      </c>
      <c r="AD35" s="299"/>
      <c r="AE35" s="300">
        <f t="shared" si="31"/>
        <v>44136</v>
      </c>
      <c r="AF35" s="295">
        <v>61.689999999999991</v>
      </c>
      <c r="AG35" s="296">
        <v>3.61</v>
      </c>
      <c r="AH35" s="296">
        <v>2.94</v>
      </c>
      <c r="AI35" s="296">
        <v>7.71</v>
      </c>
      <c r="AJ35" s="296">
        <v>40.43</v>
      </c>
      <c r="AK35" s="296">
        <f t="shared" si="32"/>
        <v>6.55</v>
      </c>
      <c r="AL35" s="297">
        <f t="shared" si="39"/>
        <v>0.81440443213296398</v>
      </c>
      <c r="AM35" s="298">
        <v>20090</v>
      </c>
      <c r="AO35" s="300">
        <f t="shared" si="33"/>
        <v>44136</v>
      </c>
      <c r="AP35" s="295">
        <v>63.2</v>
      </c>
      <c r="AQ35" s="296">
        <v>2.5299999999999998</v>
      </c>
      <c r="AR35" s="296">
        <v>2.14</v>
      </c>
      <c r="AS35" s="296">
        <v>5.71</v>
      </c>
      <c r="AT35" s="296">
        <v>12.54</v>
      </c>
      <c r="AU35" s="296">
        <f t="shared" si="34"/>
        <v>4.67</v>
      </c>
      <c r="AV35" s="297">
        <f t="shared" si="40"/>
        <v>0.84584980237154161</v>
      </c>
      <c r="AW35" s="298">
        <v>93571</v>
      </c>
      <c r="AY35" s="300">
        <f t="shared" si="42"/>
        <v>44136</v>
      </c>
      <c r="AZ35" s="295">
        <v>62.900000000000006</v>
      </c>
      <c r="BA35" s="296">
        <v>2.71</v>
      </c>
      <c r="BB35" s="296">
        <v>2.13</v>
      </c>
      <c r="BC35" s="296">
        <v>5.5</v>
      </c>
      <c r="BD35" s="296">
        <v>37.57</v>
      </c>
      <c r="BE35" s="296">
        <f t="shared" si="35"/>
        <v>4.84</v>
      </c>
      <c r="BF35" s="297">
        <f t="shared" si="41"/>
        <v>0.7859778597785978</v>
      </c>
      <c r="BG35" s="298">
        <v>151341</v>
      </c>
    </row>
    <row r="36" spans="1:59" ht="27" customHeight="1" x14ac:dyDescent="0.35">
      <c r="A36" s="294">
        <v>44166</v>
      </c>
      <c r="B36" s="295">
        <v>63.616659945004571</v>
      </c>
      <c r="C36" s="296">
        <v>2.4987992667277727</v>
      </c>
      <c r="D36" s="296">
        <v>2.0894757103574704</v>
      </c>
      <c r="E36" s="296">
        <v>14.078601283226398</v>
      </c>
      <c r="F36" s="296">
        <v>4.314232813932172</v>
      </c>
      <c r="G36" s="296">
        <f t="shared" si="27"/>
        <v>4.5882749770852431</v>
      </c>
      <c r="H36" s="297">
        <f t="shared" si="36"/>
        <v>0.83619190151823608</v>
      </c>
      <c r="I36" s="298">
        <v>81825</v>
      </c>
      <c r="J36" s="231"/>
      <c r="K36" s="294">
        <v>44166</v>
      </c>
      <c r="L36" s="295">
        <v>62.378897054379138</v>
      </c>
      <c r="M36" s="296">
        <v>3.6761364918501802</v>
      </c>
      <c r="N36" s="296">
        <v>2.6761364918501802</v>
      </c>
      <c r="O36" s="296">
        <v>8.933564916487013</v>
      </c>
      <c r="P36" s="296">
        <v>40.693704994660806</v>
      </c>
      <c r="Q36" s="296">
        <f t="shared" si="28"/>
        <v>6.3522729837003604</v>
      </c>
      <c r="R36" s="297">
        <f t="shared" si="37"/>
        <v>0.72797527996663003</v>
      </c>
      <c r="S36" s="298">
        <v>198532</v>
      </c>
      <c r="U36" s="300">
        <f t="shared" si="29"/>
        <v>44166</v>
      </c>
      <c r="V36" s="295">
        <v>62.48</v>
      </c>
      <c r="W36" s="296">
        <v>2.8</v>
      </c>
      <c r="X36" s="296">
        <v>2.88</v>
      </c>
      <c r="Y36" s="296">
        <v>8.34</v>
      </c>
      <c r="Z36" s="296">
        <v>20.48</v>
      </c>
      <c r="AA36" s="296">
        <f t="shared" si="30"/>
        <v>5.68</v>
      </c>
      <c r="AB36" s="297">
        <f t="shared" si="38"/>
        <v>1.0285714285714287</v>
      </c>
      <c r="AC36" s="298">
        <v>65549</v>
      </c>
      <c r="AD36" s="299"/>
      <c r="AE36" s="300">
        <f t="shared" si="31"/>
        <v>44166</v>
      </c>
      <c r="AF36" s="295">
        <v>60.82</v>
      </c>
      <c r="AG36" s="296">
        <v>4.1900000000000004</v>
      </c>
      <c r="AH36" s="296">
        <v>3.63</v>
      </c>
      <c r="AI36" s="296">
        <v>8</v>
      </c>
      <c r="AJ36" s="296">
        <v>40.29</v>
      </c>
      <c r="AK36" s="296">
        <f t="shared" si="32"/>
        <v>7.82</v>
      </c>
      <c r="AL36" s="297">
        <f t="shared" si="39"/>
        <v>0.86634844868735073</v>
      </c>
      <c r="AM36" s="298">
        <v>81151</v>
      </c>
      <c r="AO36" s="300">
        <f t="shared" si="33"/>
        <v>44166</v>
      </c>
      <c r="AP36" s="295">
        <v>63.19</v>
      </c>
      <c r="AQ36" s="296">
        <v>2.4</v>
      </c>
      <c r="AR36" s="296">
        <v>2.34</v>
      </c>
      <c r="AS36" s="296">
        <v>5.78</v>
      </c>
      <c r="AT36" s="296">
        <v>13.22</v>
      </c>
      <c r="AU36" s="296">
        <f t="shared" si="34"/>
        <v>4.74</v>
      </c>
      <c r="AV36" s="297">
        <f t="shared" si="40"/>
        <v>0.97499999999999998</v>
      </c>
      <c r="AW36" s="298">
        <v>96998</v>
      </c>
      <c r="AY36" s="300">
        <f t="shared" si="42"/>
        <v>44166</v>
      </c>
      <c r="AZ36" s="295">
        <v>62.89</v>
      </c>
      <c r="BA36" s="296">
        <v>2.7</v>
      </c>
      <c r="BB36" s="296">
        <v>2.21</v>
      </c>
      <c r="BC36" s="296">
        <v>5.53</v>
      </c>
      <c r="BD36" s="296">
        <v>37.409999999999997</v>
      </c>
      <c r="BE36" s="296">
        <f t="shared" si="35"/>
        <v>4.91</v>
      </c>
      <c r="BF36" s="297">
        <f t="shared" si="41"/>
        <v>0.81851851851851842</v>
      </c>
      <c r="BG36" s="298">
        <v>165947</v>
      </c>
    </row>
    <row r="37" spans="1:59" ht="27" customHeight="1" x14ac:dyDescent="0.35">
      <c r="A37" s="294">
        <v>44197</v>
      </c>
      <c r="B37" s="295">
        <v>60.550782983416916</v>
      </c>
      <c r="C37" s="296">
        <v>3.7904214387400446</v>
      </c>
      <c r="D37" s="296">
        <v>1.3434405099331803</v>
      </c>
      <c r="E37" s="296">
        <v>9.2799999999999994</v>
      </c>
      <c r="F37" s="296">
        <v>4.5999999999999996</v>
      </c>
      <c r="G37" s="296">
        <f t="shared" si="27"/>
        <v>5.1338619486732249</v>
      </c>
      <c r="H37" s="297">
        <f t="shared" si="36"/>
        <v>0.35443037974683544</v>
      </c>
      <c r="I37" s="298">
        <v>77971</v>
      </c>
      <c r="J37" s="231"/>
      <c r="K37" s="294">
        <v>44197</v>
      </c>
      <c r="L37" s="295">
        <v>62.226270947006149</v>
      </c>
      <c r="M37" s="296">
        <v>4.3210829631806735</v>
      </c>
      <c r="N37" s="296">
        <v>2.3052216412497804</v>
      </c>
      <c r="O37" s="296">
        <v>9.0996272558770137</v>
      </c>
      <c r="P37" s="296">
        <v>41.923161522453285</v>
      </c>
      <c r="Q37" s="296">
        <f t="shared" si="28"/>
        <v>6.6263046044304534</v>
      </c>
      <c r="R37" s="297">
        <f t="shared" si="37"/>
        <v>0.53348238413662552</v>
      </c>
      <c r="S37" s="298">
        <v>210949</v>
      </c>
      <c r="U37" s="300">
        <f t="shared" si="29"/>
        <v>44197</v>
      </c>
      <c r="V37" s="295">
        <v>62.45</v>
      </c>
      <c r="W37" s="296">
        <v>2.77</v>
      </c>
      <c r="X37" s="296">
        <v>3.0899999999999994</v>
      </c>
      <c r="Y37" s="296">
        <v>9.6</v>
      </c>
      <c r="Z37" s="296">
        <v>20.16</v>
      </c>
      <c r="AA37" s="296">
        <f t="shared" si="30"/>
        <v>5.8599999999999994</v>
      </c>
      <c r="AB37" s="297">
        <f t="shared" si="38"/>
        <v>1.115523465703971</v>
      </c>
      <c r="AC37" s="298">
        <v>57223</v>
      </c>
      <c r="AD37" s="299"/>
      <c r="AE37" s="300">
        <f t="shared" si="31"/>
        <v>44197</v>
      </c>
      <c r="AF37" s="295">
        <v>61.74</v>
      </c>
      <c r="AG37" s="296">
        <v>3.45</v>
      </c>
      <c r="AH37" s="296">
        <v>3.16</v>
      </c>
      <c r="AI37" s="296">
        <v>8.44</v>
      </c>
      <c r="AJ37" s="296">
        <v>40.219999999999992</v>
      </c>
      <c r="AK37" s="296">
        <f t="shared" si="32"/>
        <v>6.61</v>
      </c>
      <c r="AL37" s="297">
        <f t="shared" si="39"/>
        <v>0.91594202898550725</v>
      </c>
      <c r="AM37" s="298">
        <v>54601</v>
      </c>
      <c r="AO37" s="300">
        <f t="shared" si="33"/>
        <v>44197</v>
      </c>
      <c r="AP37" s="295">
        <v>63.23</v>
      </c>
      <c r="AQ37" s="296">
        <v>2.4500000000000002</v>
      </c>
      <c r="AR37" s="296">
        <v>2.2799999999999998</v>
      </c>
      <c r="AS37" s="296">
        <v>6.14</v>
      </c>
      <c r="AT37" s="296">
        <v>12.66</v>
      </c>
      <c r="AU37" s="296">
        <f t="shared" si="34"/>
        <v>4.7300000000000004</v>
      </c>
      <c r="AV37" s="297">
        <f t="shared" si="40"/>
        <v>0.93061224489795902</v>
      </c>
      <c r="AW37" s="298">
        <v>122220</v>
      </c>
      <c r="AY37" s="300">
        <f t="shared" si="42"/>
        <v>44197</v>
      </c>
      <c r="AZ37" s="295">
        <v>62.921201340266471</v>
      </c>
      <c r="BA37" s="296">
        <v>2.5832259118184742</v>
      </c>
      <c r="BB37" s="296">
        <v>2.3231924051566542</v>
      </c>
      <c r="BC37" s="296">
        <v>5.568731646409887</v>
      </c>
      <c r="BD37" s="296">
        <v>37.67078972462371</v>
      </c>
      <c r="BE37" s="296">
        <f t="shared" si="35"/>
        <v>4.9064183169751283</v>
      </c>
      <c r="BF37" s="297">
        <f t="shared" si="41"/>
        <v>0.89933768259595681</v>
      </c>
      <c r="BG37" s="298">
        <v>189813</v>
      </c>
    </row>
    <row r="38" spans="1:59" ht="27" customHeight="1" x14ac:dyDescent="0.35">
      <c r="A38" s="294">
        <v>44228</v>
      </c>
      <c r="B38" s="295">
        <v>62.827529062624045</v>
      </c>
      <c r="C38" s="296">
        <v>3.9760944558909705</v>
      </c>
      <c r="D38" s="296">
        <v>1.7351578360395439</v>
      </c>
      <c r="E38" s="296">
        <v>12.857067179555036</v>
      </c>
      <c r="F38" s="296">
        <v>4.1764115456590369</v>
      </c>
      <c r="G38" s="296">
        <f t="shared" si="27"/>
        <v>5.7112522919305144</v>
      </c>
      <c r="H38" s="297">
        <f t="shared" si="36"/>
        <v>0.43639753916528284</v>
      </c>
      <c r="I38" s="298">
        <v>105806</v>
      </c>
      <c r="J38" s="231"/>
      <c r="K38" s="294">
        <v>44228</v>
      </c>
      <c r="L38" s="295">
        <v>62.088741434515953</v>
      </c>
      <c r="M38" s="296">
        <v>4.1474489401670676</v>
      </c>
      <c r="N38" s="296">
        <v>2.6323741767587276</v>
      </c>
      <c r="O38" s="296">
        <v>8.3783758110286559</v>
      </c>
      <c r="P38" s="296">
        <v>44.074838593639669</v>
      </c>
      <c r="Q38" s="296">
        <f t="shared" si="28"/>
        <v>6.7798231169257956</v>
      </c>
      <c r="R38" s="297">
        <f t="shared" si="37"/>
        <v>0.63469718729139801</v>
      </c>
      <c r="S38" s="298">
        <v>225177</v>
      </c>
      <c r="U38" s="300">
        <f t="shared" si="29"/>
        <v>44228</v>
      </c>
      <c r="V38" s="295">
        <v>62.347978635990145</v>
      </c>
      <c r="W38" s="296">
        <v>3.2805419349907323</v>
      </c>
      <c r="X38" s="296">
        <v>2.7214398731153615</v>
      </c>
      <c r="Y38" s="296">
        <v>10.090886090462632</v>
      </c>
      <c r="Z38" s="296">
        <v>19.99366302956183</v>
      </c>
      <c r="AA38" s="296">
        <f t="shared" si="30"/>
        <v>6.0019818081060938</v>
      </c>
      <c r="AB38" s="297">
        <f t="shared" si="38"/>
        <v>0.82957021341141601</v>
      </c>
      <c r="AC38" s="298">
        <v>52331</v>
      </c>
      <c r="AD38" s="299"/>
      <c r="AE38" s="300">
        <f t="shared" si="31"/>
        <v>44228</v>
      </c>
      <c r="AF38" s="295">
        <v>61.83</v>
      </c>
      <c r="AG38" s="296">
        <v>3.44</v>
      </c>
      <c r="AH38" s="296">
        <v>3.07</v>
      </c>
      <c r="AI38" s="296">
        <v>6.089999999999999</v>
      </c>
      <c r="AJ38" s="296">
        <v>38.18</v>
      </c>
      <c r="AK38" s="296">
        <f t="shared" si="32"/>
        <v>6.51</v>
      </c>
      <c r="AL38" s="297">
        <f t="shared" si="39"/>
        <v>0.8924418604651162</v>
      </c>
      <c r="AM38" s="298">
        <v>30197</v>
      </c>
      <c r="AO38" s="300">
        <f t="shared" si="33"/>
        <v>44228</v>
      </c>
      <c r="AP38" s="295">
        <v>63.220000000000006</v>
      </c>
      <c r="AQ38" s="296">
        <v>2.52</v>
      </c>
      <c r="AR38" s="296">
        <v>2.21</v>
      </c>
      <c r="AS38" s="296">
        <v>3.93</v>
      </c>
      <c r="AT38" s="296">
        <v>11.309999999999999</v>
      </c>
      <c r="AU38" s="296">
        <f t="shared" si="34"/>
        <v>4.7300000000000004</v>
      </c>
      <c r="AV38" s="297">
        <f t="shared" si="40"/>
        <v>0.87698412698412698</v>
      </c>
      <c r="AW38" s="298">
        <v>106299</v>
      </c>
      <c r="AY38" s="300">
        <f t="shared" si="42"/>
        <v>44228</v>
      </c>
      <c r="AZ38" s="295">
        <v>62.92</v>
      </c>
      <c r="BA38" s="296">
        <v>2.6</v>
      </c>
      <c r="BB38" s="296">
        <v>2.31</v>
      </c>
      <c r="BC38" s="296">
        <v>5.57</v>
      </c>
      <c r="BD38" s="296">
        <v>37.14</v>
      </c>
      <c r="BE38" s="296">
        <f t="shared" si="35"/>
        <v>4.91</v>
      </c>
      <c r="BF38" s="297">
        <f t="shared" si="41"/>
        <v>0.88846153846153841</v>
      </c>
      <c r="BG38" s="298">
        <v>81363</v>
      </c>
    </row>
    <row r="39" spans="1:59" ht="27" customHeight="1" thickBot="1" x14ac:dyDescent="0.4">
      <c r="A39" s="294">
        <v>44256</v>
      </c>
      <c r="B39" s="312">
        <v>62.067181278634862</v>
      </c>
      <c r="C39" s="313">
        <v>3.70956671635376</v>
      </c>
      <c r="D39" s="313">
        <v>1.5886946621430074</v>
      </c>
      <c r="E39" s="296">
        <v>18.896799357587799</v>
      </c>
      <c r="F39" s="296">
        <v>4.5192337470641206</v>
      </c>
      <c r="G39" s="296">
        <f t="shared" si="27"/>
        <v>5.2982613784967674</v>
      </c>
      <c r="H39" s="297">
        <f t="shared" si="36"/>
        <v>0.42826960225278848</v>
      </c>
      <c r="I39" s="298">
        <v>109351</v>
      </c>
      <c r="J39" s="231"/>
      <c r="K39" s="294">
        <v>44256</v>
      </c>
      <c r="L39" s="312">
        <v>62.421318770373553</v>
      </c>
      <c r="M39" s="313">
        <v>3.5999027157460941</v>
      </c>
      <c r="N39" s="313">
        <v>2.5413051789238041</v>
      </c>
      <c r="O39" s="296">
        <v>7.821650307261252</v>
      </c>
      <c r="P39" s="296">
        <v>43.892608577149645</v>
      </c>
      <c r="Q39" s="296">
        <f t="shared" si="28"/>
        <v>6.1412078946698987</v>
      </c>
      <c r="R39" s="297">
        <f t="shared" si="37"/>
        <v>0.70593718208218537</v>
      </c>
      <c r="S39" s="298">
        <v>275173</v>
      </c>
      <c r="U39" s="300">
        <f t="shared" si="29"/>
        <v>44256</v>
      </c>
      <c r="V39" s="312">
        <v>62.285816187937016</v>
      </c>
      <c r="W39" s="313">
        <v>3.1477448563811055</v>
      </c>
      <c r="X39" s="313">
        <v>2.918367624125962</v>
      </c>
      <c r="Y39" s="296">
        <v>12.995091302379395</v>
      </c>
      <c r="Z39" s="296">
        <v>16.906667337391216</v>
      </c>
      <c r="AA39" s="296">
        <f t="shared" si="30"/>
        <v>6.0661124805070674</v>
      </c>
      <c r="AB39" s="297">
        <f t="shared" si="38"/>
        <v>0.9271296617989383</v>
      </c>
      <c r="AC39" s="298">
        <v>63537</v>
      </c>
      <c r="AD39" s="299"/>
      <c r="AE39" s="300">
        <f t="shared" si="31"/>
        <v>44256</v>
      </c>
      <c r="AF39" s="312">
        <v>61.14</v>
      </c>
      <c r="AG39" s="313">
        <v>4.0599999999999996</v>
      </c>
      <c r="AH39" s="313">
        <v>3.3799999999999994</v>
      </c>
      <c r="AI39" s="296">
        <v>6.21</v>
      </c>
      <c r="AJ39" s="296">
        <v>38.5</v>
      </c>
      <c r="AK39" s="296">
        <f t="shared" si="32"/>
        <v>7.4399999999999995</v>
      </c>
      <c r="AL39" s="297">
        <f t="shared" si="39"/>
        <v>0.83251231527093594</v>
      </c>
      <c r="AM39" s="298">
        <v>55596</v>
      </c>
      <c r="AO39" s="314">
        <f t="shared" si="33"/>
        <v>44256</v>
      </c>
      <c r="AP39" s="312">
        <v>63.18</v>
      </c>
      <c r="AQ39" s="313">
        <v>2.4300000000000002</v>
      </c>
      <c r="AR39" s="313">
        <v>2.34</v>
      </c>
      <c r="AS39" s="296">
        <v>4.25</v>
      </c>
      <c r="AT39" s="296">
        <v>12.13</v>
      </c>
      <c r="AU39" s="296">
        <f t="shared" si="34"/>
        <v>4.7699999999999996</v>
      </c>
      <c r="AV39" s="297">
        <f t="shared" si="40"/>
        <v>0.9629629629629628</v>
      </c>
      <c r="AW39" s="298">
        <v>25251</v>
      </c>
      <c r="AY39" s="314">
        <f t="shared" si="42"/>
        <v>44256</v>
      </c>
      <c r="AZ39" s="312">
        <v>62.87</v>
      </c>
      <c r="BA39" s="313">
        <v>2.5299999999999998</v>
      </c>
      <c r="BB39" s="313">
        <v>2.23</v>
      </c>
      <c r="BC39" s="296">
        <v>5.5</v>
      </c>
      <c r="BD39" s="296">
        <v>37.5</v>
      </c>
      <c r="BE39" s="296">
        <f t="shared" si="35"/>
        <v>4.76</v>
      </c>
      <c r="BF39" s="297">
        <f t="shared" si="41"/>
        <v>0.88142292490118579</v>
      </c>
      <c r="BG39" s="383">
        <v>14616</v>
      </c>
    </row>
    <row r="40" spans="1:59" ht="27" customHeight="1" thickBot="1" x14ac:dyDescent="0.4">
      <c r="A40" s="320" t="s">
        <v>17</v>
      </c>
      <c r="B40" s="321">
        <f>+SUMPRODUCT(B28:B39,I28:I39)/I40</f>
        <v>62.514654203261941</v>
      </c>
      <c r="C40" s="321">
        <f>+SUMPRODUCT(C28:C39,I28:I39)/I40</f>
        <v>3.7009039115357059</v>
      </c>
      <c r="D40" s="321">
        <f>+SUMPRODUCT(D28:D39,I28:I39)/I40</f>
        <v>1.8798717225510537</v>
      </c>
      <c r="E40" s="321">
        <f>+SUMPRODUCT(E28:E39,I28:I39)/SUMIF(E28:E39,"&gt;0",I28:I39)</f>
        <v>14.722419148208166</v>
      </c>
      <c r="F40" s="321">
        <f>+SUMPRODUCT(F28:F39,I28:I39)/SUMIF(F28:F39,"&gt;0",I28:I39)</f>
        <v>5.4206285096280906</v>
      </c>
      <c r="G40" s="322">
        <f t="shared" si="27"/>
        <v>5.5807756340867591</v>
      </c>
      <c r="H40" s="323">
        <f t="shared" si="36"/>
        <v>0.5079493462911856</v>
      </c>
      <c r="I40" s="324">
        <f>SUM(I28:I39)</f>
        <v>852683</v>
      </c>
      <c r="J40" s="231"/>
      <c r="K40" s="320" t="s">
        <v>17</v>
      </c>
      <c r="L40" s="321">
        <f>+SUMPRODUCT(L28:L39,S28:S39)/S40</f>
        <v>62.056053530184954</v>
      </c>
      <c r="M40" s="321">
        <f>+SUMPRODUCT(M28:M39,S28:S39)/S40</f>
        <v>4.1099057224673743</v>
      </c>
      <c r="N40" s="321">
        <f>+SUMPRODUCT(N28:N39,S28:S39)/S40</f>
        <v>2.7200019669514601</v>
      </c>
      <c r="O40" s="321">
        <f>+SUMPRODUCT(O28:O39,S28:S39)/SUMIF(O28:O39,"&gt;0",S28:S39)</f>
        <v>7.6664441351893666</v>
      </c>
      <c r="P40" s="321">
        <f>+SUMPRODUCT(P28:P39,S28:S39)/SUMIF(P28:P39,"&gt;0",S28:S39)</f>
        <v>42.741020426101016</v>
      </c>
      <c r="Q40" s="322">
        <f t="shared" si="28"/>
        <v>6.8299076894188344</v>
      </c>
      <c r="R40" s="323">
        <f t="shared" si="37"/>
        <v>0.66181614631260011</v>
      </c>
      <c r="S40" s="324">
        <f>SUM(S28:S39)</f>
        <v>2130200</v>
      </c>
      <c r="U40" s="320" t="s">
        <v>17</v>
      </c>
      <c r="V40" s="321">
        <f>+SUMPRODUCT(V28:V39,AC28:AC39)/AC40</f>
        <v>62.274702349245914</v>
      </c>
      <c r="W40" s="321">
        <f>+SUMPRODUCT(W28:W39,AC28:AC39)/AC40</f>
        <v>3.1014643096295202</v>
      </c>
      <c r="X40" s="321">
        <f>+SUMPRODUCT(X28:X39,AC28:AC39)/AC40</f>
        <v>2.9464390282709685</v>
      </c>
      <c r="Y40" s="321">
        <f>+SUMPRODUCT(Y28:Y39,AC28:AC39)/SUMIF(Y28:Y39,"&gt;0",AC28:AC39)</f>
        <v>12.700669180676565</v>
      </c>
      <c r="Z40" s="321">
        <f>+SUMPRODUCT(Z28:Z39,AC28:AC39)/SUMIF(Z28:Z39,"&gt;0",AC28:AC39)</f>
        <v>19.957845964613746</v>
      </c>
      <c r="AA40" s="322">
        <f t="shared" si="30"/>
        <v>6.0479033379004887</v>
      </c>
      <c r="AB40" s="323">
        <f t="shared" si="38"/>
        <v>0.95001545531985498</v>
      </c>
      <c r="AC40" s="324">
        <f>SUM(AC28:AC39)</f>
        <v>671452</v>
      </c>
      <c r="AD40" s="299"/>
      <c r="AE40" s="325" t="s">
        <v>17</v>
      </c>
      <c r="AF40" s="321">
        <f>+SUMPRODUCT(AF28:AF39,AM28:AM39)/AM40</f>
        <v>61.367439146112893</v>
      </c>
      <c r="AG40" s="321">
        <f>+SUMPRODUCT(AG28:AG39,AM28:AM39)/AM40</f>
        <v>3.6720624616562012</v>
      </c>
      <c r="AH40" s="321">
        <f>+SUMPRODUCT(AH28:AH39,AM28:AM39)/AM40</f>
        <v>3.4558897877159453</v>
      </c>
      <c r="AI40" s="321">
        <f>+SUMPRODUCT(AI28:AI39,AM28:AM39)/SUMIF(AI28:AI39,"&gt;0",AM28:AM39)</f>
        <v>7.3020657005628005</v>
      </c>
      <c r="AJ40" s="321">
        <f>+SUMPRODUCT(AJ28:AJ39,AM28:AM39)/SUMIF(AJ28:AJ39,"&gt;0",AM28:AM39)</f>
        <v>40.153003729318719</v>
      </c>
      <c r="AK40" s="322">
        <f t="shared" si="32"/>
        <v>7.1279522493721466</v>
      </c>
      <c r="AL40" s="323">
        <f t="shared" si="39"/>
        <v>0.9411304474807991</v>
      </c>
      <c r="AM40" s="324">
        <f>SUM(AM28:AM39)</f>
        <v>821950</v>
      </c>
      <c r="AO40" s="326" t="str">
        <f t="shared" ref="AO40" si="43">A61</f>
        <v>CUMML</v>
      </c>
      <c r="AP40" s="321">
        <f>+SUMPRODUCT(AP28:AP39,AW28:AW39)/AW40</f>
        <v>63.149360150474244</v>
      </c>
      <c r="AQ40" s="321">
        <f>+SUMPRODUCT(AQ28:AQ39,AW28:AW39)/AW40</f>
        <v>2.384007893980935</v>
      </c>
      <c r="AR40" s="321">
        <f>+SUMPRODUCT(AR28:AR39,AW28:AW39)/AW40</f>
        <v>2.3976598717228095</v>
      </c>
      <c r="AS40" s="321">
        <f>+SUMPRODUCT(AS28:AS39,AW28:AW39)/SUMIF(AS28:AS39,"&gt;0",AW28:AW39)</f>
        <v>5.8068106675624378</v>
      </c>
      <c r="AT40" s="321">
        <f>+SUMPRODUCT(AT28:AT39,AW28:AW39)/SUMIF(AT28:AT39,"&gt;0",AW28:AW39)</f>
        <v>13.136601742363441</v>
      </c>
      <c r="AU40" s="322">
        <f t="shared" si="34"/>
        <v>4.7816677657037445</v>
      </c>
      <c r="AV40" s="323">
        <f t="shared" si="40"/>
        <v>1.0057264817689331</v>
      </c>
      <c r="AW40" s="324">
        <f>SUM(AW28:AW39)</f>
        <v>1047887</v>
      </c>
      <c r="AY40" s="326" t="str">
        <f t="shared" ref="AY40" si="44">K61</f>
        <v>CUMML</v>
      </c>
      <c r="AZ40" s="321">
        <f>+SUMPRODUCT(AZ28:AZ39,BG28:BG39)/BG40</f>
        <v>62.823979256084762</v>
      </c>
      <c r="BA40" s="321">
        <f>+SUMPRODUCT(BA28:BA39,BG28:BG39)/BG40</f>
        <v>2.7266738543450781</v>
      </c>
      <c r="BB40" s="321">
        <f>+SUMPRODUCT(BB28:BB39,BG28:BG39)/BG40</f>
        <v>2.3961883459648998</v>
      </c>
      <c r="BC40" s="321">
        <f>+SUMPRODUCT(BC28:BC39,BG28:BG39)/SUMIF(BC28:BC39,"&gt;0",BG28:BG39)</f>
        <v>5.3343734793341033</v>
      </c>
      <c r="BD40" s="321">
        <f>+SUMPRODUCT(BD28:BD39,BG28:BG39)/SUMIF(BD28:BD39,"&gt;0",BG28:BG39)</f>
        <v>37.866362052954166</v>
      </c>
      <c r="BE40" s="322">
        <f t="shared" si="35"/>
        <v>5.122862200309978</v>
      </c>
      <c r="BF40" s="323">
        <f t="shared" si="41"/>
        <v>0.87879536532998448</v>
      </c>
      <c r="BG40" s="324">
        <f>SUM(BG28:BG39)</f>
        <v>1450695</v>
      </c>
    </row>
    <row r="41" spans="1:59" s="291" customFormat="1" ht="40.5" customHeight="1" x14ac:dyDescent="0.35">
      <c r="A41" s="348"/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AN41" s="348"/>
      <c r="AO41" s="348"/>
      <c r="AP41" s="348"/>
      <c r="AQ41" s="348"/>
      <c r="AR41" s="348"/>
      <c r="AS41" s="348"/>
      <c r="AT41" s="348"/>
      <c r="AU41" s="348"/>
      <c r="AV41" s="348"/>
      <c r="AW41" s="348"/>
      <c r="AX41" s="348"/>
      <c r="AY41" s="348"/>
      <c r="AZ41" s="348"/>
      <c r="BA41" s="348"/>
      <c r="BB41" s="348"/>
      <c r="BC41" s="348"/>
      <c r="BD41" s="348"/>
      <c r="BE41" s="348"/>
      <c r="BF41" s="348"/>
      <c r="BG41" s="348"/>
    </row>
    <row r="42" spans="1:59" s="390" customFormat="1" ht="27" hidden="1" customHeight="1" x14ac:dyDescent="0.35">
      <c r="A42" s="350"/>
      <c r="B42" s="295">
        <v>62.842878279501285</v>
      </c>
      <c r="C42" s="295">
        <v>3.0642393949451319</v>
      </c>
      <c r="D42" s="295">
        <v>1.6598430600821172</v>
      </c>
      <c r="E42" s="295">
        <v>13.010065921333018</v>
      </c>
      <c r="F42" s="295">
        <v>3.9676565616999517</v>
      </c>
      <c r="G42" s="296">
        <f t="shared" ref="G42" si="45">IF(C42&lt;&gt;"",+D42+C42,"")</f>
        <v>4.7240824550272489</v>
      </c>
      <c r="H42" s="297">
        <f t="shared" ref="H42" si="46">IF(C42&gt;0,+D42/C42,"")</f>
        <v>0.5416819138936233</v>
      </c>
      <c r="I42" s="298"/>
      <c r="J42" s="256"/>
      <c r="K42" s="350"/>
      <c r="L42" s="295">
        <v>62.061937569242325</v>
      </c>
      <c r="M42" s="295">
        <v>4.107784391136982</v>
      </c>
      <c r="N42" s="295">
        <v>2.7255954088817949</v>
      </c>
      <c r="O42" s="295">
        <v>7.5747223969580322</v>
      </c>
      <c r="P42" s="295">
        <v>42.061466482020471</v>
      </c>
      <c r="Q42" s="296">
        <f t="shared" ref="Q42" si="47">IF(M42&lt;&gt;"",+N42+M42,"")</f>
        <v>6.8333798000187773</v>
      </c>
      <c r="R42" s="297">
        <f t="shared" ref="R42" si="48">IF(M42&gt;0,+N42/M42,"")</f>
        <v>0.66351958850678261</v>
      </c>
      <c r="S42" s="298"/>
      <c r="T42" s="351"/>
      <c r="U42" s="351"/>
      <c r="V42" s="295">
        <v>62.266024381195187</v>
      </c>
      <c r="W42" s="295">
        <v>3.0976104431042022</v>
      </c>
      <c r="X42" s="295">
        <v>2.9633084257656188</v>
      </c>
      <c r="Y42" s="295">
        <v>10.975847634177432</v>
      </c>
      <c r="Z42" s="295">
        <v>20.439609326940758</v>
      </c>
      <c r="AA42" s="296">
        <f t="shared" ref="AA42" si="49">IF(W42&lt;&gt;"",+X42+W42,"")</f>
        <v>6.0609188688698215</v>
      </c>
      <c r="AB42" s="297">
        <f t="shared" ref="AB42" si="50">IF(W42&gt;0,+X42/W42,"")</f>
        <v>0.95664334821779728</v>
      </c>
      <c r="AC42" s="298"/>
      <c r="AD42" s="351"/>
      <c r="AE42" s="351"/>
      <c r="AF42" s="295">
        <v>61.35</v>
      </c>
      <c r="AG42" s="295">
        <v>3.6725169397999267</v>
      </c>
      <c r="AH42" s="295">
        <v>3.4674905890000409</v>
      </c>
      <c r="AI42" s="295">
        <v>7.2955585354308488</v>
      </c>
      <c r="AJ42" s="295">
        <v>40.157513175399941</v>
      </c>
      <c r="AK42" s="296">
        <f t="shared" ref="AK42" si="51">IF(AG42&lt;&gt;"",+AH42+AG42,"")</f>
        <v>7.140007528799968</v>
      </c>
      <c r="AL42" s="297">
        <f t="shared" ref="AL42" si="52">IF(AG42&gt;0,+AH42/AG42,"")</f>
        <v>0.94417279643343044</v>
      </c>
      <c r="AM42" s="351"/>
      <c r="AN42" s="256"/>
      <c r="AO42" s="256"/>
      <c r="AP42" s="295">
        <v>63.147804152546982</v>
      </c>
      <c r="AQ42" s="295">
        <v>2.3867428262780246</v>
      </c>
      <c r="AR42" s="295">
        <v>2.4029277966040228</v>
      </c>
      <c r="AS42" s="295">
        <v>5.806871427930683</v>
      </c>
      <c r="AT42" s="295">
        <v>13.139752711885921</v>
      </c>
      <c r="AU42" s="296">
        <f t="shared" ref="AU42" si="53">IF(AQ42&lt;&gt;"",+AR42+AQ42,"")</f>
        <v>4.7896706228820474</v>
      </c>
      <c r="AV42" s="297">
        <f t="shared" ref="AV42" si="54">IF(AQ42&gt;0,+AR42/AQ42,"")</f>
        <v>1.006781195756745</v>
      </c>
      <c r="AW42" s="256"/>
      <c r="AX42" s="256"/>
      <c r="AY42" s="256"/>
      <c r="AZ42" s="295">
        <v>62.827200679070671</v>
      </c>
      <c r="BA42" s="295">
        <v>2.7190823698073459</v>
      </c>
      <c r="BB42" s="295">
        <v>2.3975358734429038</v>
      </c>
      <c r="BC42" s="295">
        <v>5.3348816914279071</v>
      </c>
      <c r="BD42" s="295">
        <v>37.877626300993377</v>
      </c>
      <c r="BE42" s="296">
        <f t="shared" ref="BE42" si="55">IF(BA42&lt;&gt;"",+BB42+BA42,"")</f>
        <v>5.1166182432502492</v>
      </c>
      <c r="BF42" s="297">
        <f t="shared" ref="BF42" si="56">IF(BA42&gt;0,+BB42/BA42,"")</f>
        <v>0.88174448117685211</v>
      </c>
      <c r="BG42" s="256"/>
    </row>
    <row r="43" spans="1:59" s="351" customFormat="1" ht="27" customHeight="1" x14ac:dyDescent="0.35">
      <c r="A43" s="359"/>
      <c r="B43" s="344"/>
      <c r="C43" s="344"/>
      <c r="D43" s="344"/>
      <c r="E43" s="344"/>
      <c r="F43" s="344"/>
      <c r="G43" s="344"/>
      <c r="H43" s="344"/>
      <c r="I43" s="360"/>
      <c r="J43" s="256"/>
      <c r="K43" s="359"/>
      <c r="L43" s="344"/>
      <c r="M43" s="344"/>
      <c r="N43" s="344"/>
      <c r="O43" s="344"/>
      <c r="P43" s="344"/>
      <c r="Q43" s="344"/>
      <c r="R43" s="344"/>
      <c r="U43" s="361"/>
      <c r="V43" s="362"/>
      <c r="W43" s="362"/>
      <c r="X43" s="362"/>
      <c r="Y43" s="362"/>
      <c r="Z43" s="362"/>
      <c r="AA43" s="362"/>
      <c r="AB43" s="362"/>
      <c r="AC43" s="362"/>
      <c r="AE43" s="361"/>
      <c r="AF43" s="362"/>
      <c r="AG43" s="362"/>
      <c r="AH43" s="362"/>
      <c r="AI43" s="362"/>
      <c r="AJ43" s="362"/>
      <c r="AK43" s="362"/>
      <c r="AL43" s="362"/>
      <c r="AO43" s="361"/>
      <c r="AP43" s="362"/>
      <c r="AQ43" s="362"/>
      <c r="AR43" s="362"/>
      <c r="AS43" s="362"/>
      <c r="AT43" s="362"/>
      <c r="AU43" s="362"/>
      <c r="AV43" s="362"/>
      <c r="AY43" s="361"/>
      <c r="AZ43" s="362"/>
      <c r="BA43" s="362"/>
      <c r="BB43" s="362"/>
      <c r="BC43" s="362"/>
      <c r="BD43" s="362"/>
      <c r="BE43" s="362"/>
      <c r="BF43" s="362"/>
    </row>
    <row r="44" spans="1:59" ht="27" customHeight="1" x14ac:dyDescent="0.35">
      <c r="A44" s="393" t="s">
        <v>20</v>
      </c>
      <c r="B44" s="394"/>
      <c r="C44" s="394"/>
      <c r="D44" s="395" t="s">
        <v>1</v>
      </c>
      <c r="E44" s="396"/>
      <c r="F44" s="214"/>
      <c r="G44" s="397"/>
      <c r="H44" s="397"/>
      <c r="I44" s="397"/>
      <c r="K44" s="393" t="s">
        <v>20</v>
      </c>
      <c r="L44" s="394"/>
      <c r="M44" s="394"/>
      <c r="N44" s="395" t="s">
        <v>2</v>
      </c>
      <c r="O44" s="396"/>
      <c r="P44" s="214"/>
      <c r="Q44" s="397"/>
      <c r="R44" s="397"/>
      <c r="U44" s="393" t="s">
        <v>21</v>
      </c>
      <c r="V44" s="394"/>
      <c r="W44" s="394"/>
      <c r="X44" s="395" t="s">
        <v>1</v>
      </c>
      <c r="Y44" s="396"/>
      <c r="Z44" s="214"/>
      <c r="AA44" s="397"/>
      <c r="AB44" s="397"/>
      <c r="AC44" s="397"/>
      <c r="AE44" s="393" t="s">
        <v>21</v>
      </c>
      <c r="AF44" s="394"/>
      <c r="AG44" s="394"/>
      <c r="AH44" s="395" t="s">
        <v>2</v>
      </c>
      <c r="AI44" s="396"/>
      <c r="AJ44" s="214"/>
      <c r="AK44" s="397"/>
      <c r="AL44" s="397"/>
      <c r="AO44" s="238" t="s">
        <v>22</v>
      </c>
      <c r="AP44" s="231"/>
      <c r="AQ44" s="231"/>
      <c r="AR44" s="395" t="s">
        <v>1</v>
      </c>
      <c r="AS44" s="231"/>
      <c r="AT44" s="231"/>
      <c r="AU44" s="397"/>
      <c r="AV44" s="397"/>
      <c r="AW44" s="397"/>
      <c r="AY44" s="238" t="s">
        <v>22</v>
      </c>
      <c r="AZ44" s="231"/>
      <c r="BA44" s="231"/>
      <c r="BB44" s="395" t="s">
        <v>2</v>
      </c>
      <c r="BC44" s="231"/>
      <c r="BD44" s="231"/>
      <c r="BE44" s="397"/>
      <c r="BF44" s="397"/>
      <c r="BG44" s="397"/>
    </row>
    <row r="45" spans="1:59" ht="27" customHeight="1" thickBot="1" x14ac:dyDescent="0.4">
      <c r="A45" s="214"/>
      <c r="B45" s="214"/>
      <c r="C45" s="214"/>
      <c r="D45" s="214"/>
      <c r="E45" s="214"/>
      <c r="F45" s="214"/>
      <c r="G45" s="214"/>
      <c r="H45" s="214"/>
      <c r="I45" s="214"/>
      <c r="K45" s="214"/>
      <c r="L45" s="214"/>
      <c r="M45" s="214"/>
      <c r="N45" s="214"/>
      <c r="O45" s="214"/>
      <c r="P45" s="214"/>
      <c r="Q45" s="214"/>
      <c r="R45" s="214"/>
      <c r="U45" s="214"/>
      <c r="V45" s="214"/>
      <c r="W45" s="214"/>
      <c r="X45" s="214"/>
      <c r="Y45" s="214"/>
      <c r="Z45" s="214"/>
      <c r="AA45" s="214"/>
      <c r="AB45" s="214"/>
      <c r="AC45" s="214"/>
      <c r="AE45" s="214"/>
      <c r="AF45" s="214"/>
      <c r="AG45" s="214"/>
      <c r="AH45" s="214"/>
      <c r="AI45" s="214"/>
      <c r="AJ45" s="214"/>
      <c r="AK45" s="214"/>
      <c r="AL45" s="214"/>
      <c r="AO45" s="214"/>
      <c r="AP45" s="214"/>
      <c r="AQ45" s="214"/>
      <c r="AR45" s="214"/>
      <c r="AS45" s="214"/>
      <c r="AT45" s="214"/>
      <c r="AU45" s="214"/>
      <c r="AV45" s="214"/>
      <c r="AW45" s="214"/>
      <c r="AY45" s="214"/>
      <c r="AZ45" s="214"/>
      <c r="BA45" s="214"/>
      <c r="BB45" s="214"/>
      <c r="BC45" s="214"/>
      <c r="BD45" s="214"/>
      <c r="BE45" s="214"/>
      <c r="BF45" s="214"/>
      <c r="BG45" s="214"/>
    </row>
    <row r="46" spans="1:59" ht="27" customHeight="1" thickBot="1" x14ac:dyDescent="0.4">
      <c r="A46" s="231"/>
      <c r="B46" s="232" t="s">
        <v>6</v>
      </c>
      <c r="C46" s="233" t="s">
        <v>7</v>
      </c>
      <c r="D46" s="233" t="s">
        <v>8</v>
      </c>
      <c r="E46" s="233" t="s">
        <v>9</v>
      </c>
      <c r="F46" s="233" t="s">
        <v>10</v>
      </c>
      <c r="G46" s="236" t="s">
        <v>11</v>
      </c>
      <c r="H46" s="233" t="s">
        <v>12</v>
      </c>
      <c r="I46" s="235" t="s">
        <v>13</v>
      </c>
      <c r="K46" s="231"/>
      <c r="L46" s="232" t="s">
        <v>6</v>
      </c>
      <c r="M46" s="233" t="s">
        <v>7</v>
      </c>
      <c r="N46" s="233" t="s">
        <v>8</v>
      </c>
      <c r="O46" s="233" t="s">
        <v>9</v>
      </c>
      <c r="P46" s="233" t="s">
        <v>10</v>
      </c>
      <c r="Q46" s="236" t="s">
        <v>11</v>
      </c>
      <c r="R46" s="233" t="s">
        <v>12</v>
      </c>
      <c r="S46" s="235" t="s">
        <v>13</v>
      </c>
      <c r="U46" s="231"/>
      <c r="V46" s="232" t="s">
        <v>6</v>
      </c>
      <c r="W46" s="233" t="s">
        <v>7</v>
      </c>
      <c r="X46" s="233" t="s">
        <v>8</v>
      </c>
      <c r="Y46" s="233" t="s">
        <v>9</v>
      </c>
      <c r="Z46" s="233" t="s">
        <v>10</v>
      </c>
      <c r="AA46" s="236" t="s">
        <v>11</v>
      </c>
      <c r="AB46" s="233" t="s">
        <v>12</v>
      </c>
      <c r="AC46" s="235" t="s">
        <v>13</v>
      </c>
      <c r="AE46" s="231"/>
      <c r="AF46" s="232" t="s">
        <v>6</v>
      </c>
      <c r="AG46" s="233" t="s">
        <v>7</v>
      </c>
      <c r="AH46" s="233" t="s">
        <v>8</v>
      </c>
      <c r="AI46" s="233" t="s">
        <v>9</v>
      </c>
      <c r="AJ46" s="233" t="s">
        <v>10</v>
      </c>
      <c r="AK46" s="236" t="s">
        <v>11</v>
      </c>
      <c r="AL46" s="233" t="s">
        <v>12</v>
      </c>
      <c r="AM46" s="235" t="s">
        <v>13</v>
      </c>
      <c r="AO46" s="238"/>
      <c r="AP46" s="232" t="s">
        <v>6</v>
      </c>
      <c r="AQ46" s="233" t="s">
        <v>7</v>
      </c>
      <c r="AR46" s="233" t="s">
        <v>8</v>
      </c>
      <c r="AS46" s="233" t="s">
        <v>9</v>
      </c>
      <c r="AT46" s="237" t="s">
        <v>10</v>
      </c>
      <c r="AU46" s="236" t="s">
        <v>11</v>
      </c>
      <c r="AV46" s="233" t="s">
        <v>12</v>
      </c>
      <c r="AW46" s="401" t="s">
        <v>23</v>
      </c>
      <c r="AX46" s="402"/>
      <c r="AY46" s="238"/>
      <c r="AZ46" s="232" t="s">
        <v>6</v>
      </c>
      <c r="BA46" s="233" t="s">
        <v>7</v>
      </c>
      <c r="BB46" s="233" t="s">
        <v>8</v>
      </c>
      <c r="BC46" s="233" t="s">
        <v>9</v>
      </c>
      <c r="BD46" s="237" t="s">
        <v>10</v>
      </c>
      <c r="BE46" s="236" t="s">
        <v>11</v>
      </c>
      <c r="BF46" s="233" t="s">
        <v>12</v>
      </c>
      <c r="BG46" s="401" t="s">
        <v>23</v>
      </c>
    </row>
    <row r="47" spans="1:59" ht="27" customHeight="1" thickBot="1" x14ac:dyDescent="0.4">
      <c r="A47" s="252" t="s">
        <v>46</v>
      </c>
      <c r="B47" s="253">
        <v>0</v>
      </c>
      <c r="C47" s="253">
        <v>0</v>
      </c>
      <c r="D47" s="253">
        <v>0</v>
      </c>
      <c r="E47" s="296">
        <v>0</v>
      </c>
      <c r="F47" s="296">
        <v>0</v>
      </c>
      <c r="G47" s="254">
        <f t="shared" ref="G47:G61" si="57">IF(C47&lt;&gt;"",+D47+C47,"")</f>
        <v>0</v>
      </c>
      <c r="H47" s="254" t="str">
        <f>IF(C47&gt;0,+D47/C47,"")</f>
        <v/>
      </c>
      <c r="I47" s="255">
        <v>0</v>
      </c>
      <c r="K47" s="252" t="s">
        <v>46</v>
      </c>
      <c r="L47" s="253">
        <v>0</v>
      </c>
      <c r="M47" s="253">
        <v>0</v>
      </c>
      <c r="N47" s="253">
        <v>0</v>
      </c>
      <c r="O47" s="296">
        <v>0</v>
      </c>
      <c r="P47" s="296">
        <v>0</v>
      </c>
      <c r="Q47" s="254">
        <f t="shared" ref="Q47:Q61" si="58">IF(M47&lt;&gt;"",+N47+M47,"")</f>
        <v>0</v>
      </c>
      <c r="R47" s="254" t="str">
        <f>IF(M47&gt;0,+N47/M47,"")</f>
        <v/>
      </c>
      <c r="S47" s="255">
        <v>0</v>
      </c>
      <c r="U47" s="252" t="s">
        <v>46</v>
      </c>
      <c r="V47" s="253">
        <v>0</v>
      </c>
      <c r="W47" s="253">
        <v>0</v>
      </c>
      <c r="X47" s="253">
        <v>0</v>
      </c>
      <c r="Y47" s="296">
        <v>0</v>
      </c>
      <c r="Z47" s="296">
        <v>0</v>
      </c>
      <c r="AA47" s="254">
        <f t="shared" ref="AA47:AA61" si="59">IF(W47&lt;&gt;"",+X47+W47,"")</f>
        <v>0</v>
      </c>
      <c r="AB47" s="254" t="str">
        <f>IF(W47&gt;0,+X47/W47,"")</f>
        <v/>
      </c>
      <c r="AC47" s="255">
        <v>0</v>
      </c>
      <c r="AE47" s="252" t="s">
        <v>46</v>
      </c>
      <c r="AF47" s="427">
        <v>0</v>
      </c>
      <c r="AG47" s="254">
        <v>0</v>
      </c>
      <c r="AH47" s="254">
        <v>0</v>
      </c>
      <c r="AI47" s="296">
        <v>0</v>
      </c>
      <c r="AJ47" s="296">
        <v>0</v>
      </c>
      <c r="AK47" s="254">
        <f t="shared" ref="AK47:AK61" si="60">IF(AG47&lt;&gt;"",+AH47+AG47,"")</f>
        <v>0</v>
      </c>
      <c r="AL47" s="254" t="str">
        <f>IF(AG47&gt;0,+AH47/AG47,"")</f>
        <v/>
      </c>
      <c r="AM47" s="404">
        <v>0</v>
      </c>
      <c r="AO47" s="258" t="s">
        <v>25</v>
      </c>
      <c r="AP47" s="253">
        <v>0</v>
      </c>
      <c r="AQ47" s="253">
        <v>0</v>
      </c>
      <c r="AR47" s="253">
        <v>0</v>
      </c>
      <c r="AS47" s="253">
        <v>0</v>
      </c>
      <c r="AT47" s="253">
        <v>0</v>
      </c>
      <c r="AU47" s="254">
        <f t="shared" ref="AU47:AU61" si="61">IF(AQ47&lt;&gt;"",+AR47+AQ47,"")</f>
        <v>0</v>
      </c>
      <c r="AV47" s="254" t="str">
        <f>IF(AQ47&gt;0,+AR47/AQ47,"")</f>
        <v/>
      </c>
      <c r="AW47" s="404">
        <v>0</v>
      </c>
      <c r="AY47" s="258" t="str">
        <f>+AO47</f>
        <v>Act 15-16</v>
      </c>
      <c r="AZ47" s="253">
        <v>0</v>
      </c>
      <c r="BA47" s="253">
        <v>0</v>
      </c>
      <c r="BB47" s="253">
        <v>0</v>
      </c>
      <c r="BC47" s="253">
        <v>0</v>
      </c>
      <c r="BD47" s="253">
        <v>0</v>
      </c>
      <c r="BE47" s="254">
        <f t="shared" ref="BE47:BE61" si="62">IF(BA47&lt;&gt;"",+BB47+BA47,"")</f>
        <v>0</v>
      </c>
      <c r="BF47" s="254" t="str">
        <f>IF(BA47&gt;0,+BB47/BA47,"")</f>
        <v/>
      </c>
      <c r="BG47" s="404">
        <v>0</v>
      </c>
    </row>
    <row r="48" spans="1:59" ht="27" customHeight="1" x14ac:dyDescent="0.35">
      <c r="A48" s="270" t="s">
        <v>47</v>
      </c>
      <c r="B48" s="271">
        <v>62.5</v>
      </c>
      <c r="C48" s="272">
        <v>2.4</v>
      </c>
      <c r="D48" s="272">
        <v>2.4</v>
      </c>
      <c r="E48" s="272">
        <v>5</v>
      </c>
      <c r="F48" s="272">
        <v>10</v>
      </c>
      <c r="G48" s="272">
        <f t="shared" si="57"/>
        <v>4.8</v>
      </c>
      <c r="H48" s="273">
        <f t="shared" ref="H48:H61" si="63">IF(C48&gt;0,+D48/C48,"")</f>
        <v>1</v>
      </c>
      <c r="I48" s="274">
        <v>0</v>
      </c>
      <c r="J48" s="504"/>
      <c r="K48" s="270" t="s">
        <v>47</v>
      </c>
      <c r="L48" s="271">
        <v>62.2</v>
      </c>
      <c r="M48" s="272">
        <v>3</v>
      </c>
      <c r="N48" s="272">
        <v>3</v>
      </c>
      <c r="O48" s="272">
        <v>5</v>
      </c>
      <c r="P48" s="272">
        <v>40</v>
      </c>
      <c r="Q48" s="272">
        <f t="shared" si="58"/>
        <v>6</v>
      </c>
      <c r="R48" s="273">
        <f t="shared" ref="R48:R61" si="64">IF(M48&gt;0,+N48/M48,"")</f>
        <v>1</v>
      </c>
      <c r="S48" s="274">
        <v>0</v>
      </c>
      <c r="U48" s="270" t="s">
        <v>47</v>
      </c>
      <c r="V48" s="271">
        <v>63</v>
      </c>
      <c r="W48" s="272">
        <v>2.5</v>
      </c>
      <c r="X48" s="272">
        <v>2.2000000000000002</v>
      </c>
      <c r="Y48" s="272">
        <v>10</v>
      </c>
      <c r="Z48" s="272">
        <v>10</v>
      </c>
      <c r="AA48" s="272">
        <f t="shared" si="59"/>
        <v>4.7</v>
      </c>
      <c r="AB48" s="273">
        <f t="shared" ref="AB48:AB61" si="65">IF(W48&gt;0,+X48/W48,"")</f>
        <v>0.88000000000000012</v>
      </c>
      <c r="AC48" s="274">
        <v>0</v>
      </c>
      <c r="AD48" s="504"/>
      <c r="AE48" s="270" t="s">
        <v>47</v>
      </c>
      <c r="AF48" s="272">
        <v>63</v>
      </c>
      <c r="AG48" s="272">
        <v>2.8</v>
      </c>
      <c r="AH48" s="272">
        <v>2.4</v>
      </c>
      <c r="AI48" s="272">
        <v>5</v>
      </c>
      <c r="AJ48" s="272">
        <v>40</v>
      </c>
      <c r="AK48" s="272">
        <f t="shared" si="60"/>
        <v>5.1999999999999993</v>
      </c>
      <c r="AL48" s="505">
        <f t="shared" ref="AL48:AL61" si="66">IF(AG48&gt;0,+AH48/AG48,"")</f>
        <v>0.85714285714285721</v>
      </c>
      <c r="AM48" s="406">
        <v>0</v>
      </c>
      <c r="AO48" s="506" t="str">
        <f t="shared" ref="AO48:AO60" si="67">K48</f>
        <v>APP 20-21</v>
      </c>
      <c r="AP48" s="271">
        <v>0</v>
      </c>
      <c r="AQ48" s="272">
        <v>0</v>
      </c>
      <c r="AR48" s="272">
        <v>0</v>
      </c>
      <c r="AS48" s="272">
        <v>0</v>
      </c>
      <c r="AT48" s="272">
        <v>0</v>
      </c>
      <c r="AU48" s="272">
        <f t="shared" si="61"/>
        <v>0</v>
      </c>
      <c r="AV48" s="273" t="str">
        <f>IF(AQ48&gt;0,+AR48/AQ48,"")</f>
        <v/>
      </c>
      <c r="AW48" s="406">
        <v>0</v>
      </c>
      <c r="AX48" s="276"/>
      <c r="AY48" s="506" t="str">
        <f>+AO48</f>
        <v>APP 20-21</v>
      </c>
      <c r="AZ48" s="271">
        <v>0</v>
      </c>
      <c r="BA48" s="272">
        <v>0</v>
      </c>
      <c r="BB48" s="272">
        <v>0</v>
      </c>
      <c r="BC48" s="272">
        <v>0</v>
      </c>
      <c r="BD48" s="272">
        <v>0</v>
      </c>
      <c r="BE48" s="272">
        <f t="shared" si="62"/>
        <v>0</v>
      </c>
      <c r="BF48" s="273" t="str">
        <f>IF(BA48&gt;0,+BB48/BA48,"")</f>
        <v/>
      </c>
      <c r="BG48" s="406">
        <v>0</v>
      </c>
    </row>
    <row r="49" spans="1:59" ht="27" customHeight="1" x14ac:dyDescent="0.35">
      <c r="A49" s="294">
        <v>43922</v>
      </c>
      <c r="B49" s="295">
        <v>63.1</v>
      </c>
      <c r="C49" s="296">
        <v>2.5</v>
      </c>
      <c r="D49" s="296">
        <v>2.4</v>
      </c>
      <c r="E49" s="296">
        <v>6.3</v>
      </c>
      <c r="F49" s="296">
        <v>14</v>
      </c>
      <c r="G49" s="296">
        <f t="shared" si="57"/>
        <v>4.9000000000000004</v>
      </c>
      <c r="H49" s="297">
        <f t="shared" si="63"/>
        <v>0.96</v>
      </c>
      <c r="I49" s="298">
        <v>28500</v>
      </c>
      <c r="J49" s="299"/>
      <c r="K49" s="294">
        <v>43922</v>
      </c>
      <c r="L49" s="295">
        <v>62.7</v>
      </c>
      <c r="M49" s="296">
        <v>2.6</v>
      </c>
      <c r="N49" s="296">
        <v>2.6</v>
      </c>
      <c r="O49" s="296">
        <v>6</v>
      </c>
      <c r="P49" s="296">
        <v>38</v>
      </c>
      <c r="Q49" s="296">
        <f t="shared" si="58"/>
        <v>5.2</v>
      </c>
      <c r="R49" s="297">
        <f t="shared" si="64"/>
        <v>1</v>
      </c>
      <c r="S49" s="298">
        <v>32000</v>
      </c>
      <c r="U49" s="294">
        <v>43922</v>
      </c>
      <c r="V49" s="295">
        <v>63.3</v>
      </c>
      <c r="W49" s="296">
        <v>2.329897055518094</v>
      </c>
      <c r="X49" s="296">
        <v>2.2613400764216678</v>
      </c>
      <c r="Y49" s="296">
        <v>10.48</v>
      </c>
      <c r="Z49" s="296">
        <v>10.24</v>
      </c>
      <c r="AA49" s="296">
        <f t="shared" si="59"/>
        <v>4.5912371319397618</v>
      </c>
      <c r="AB49" s="297">
        <f t="shared" si="65"/>
        <v>0.97057510376518275</v>
      </c>
      <c r="AC49" s="298">
        <v>22245</v>
      </c>
      <c r="AD49" s="299"/>
      <c r="AE49" s="294">
        <v>43922</v>
      </c>
      <c r="AF49" s="295">
        <v>63.1</v>
      </c>
      <c r="AG49" s="296">
        <v>2.4</v>
      </c>
      <c r="AH49" s="296">
        <v>2.2999999999999998</v>
      </c>
      <c r="AI49" s="296">
        <v>6</v>
      </c>
      <c r="AJ49" s="296">
        <v>39</v>
      </c>
      <c r="AK49" s="296">
        <f t="shared" si="60"/>
        <v>4.6999999999999993</v>
      </c>
      <c r="AL49" s="297">
        <f t="shared" si="66"/>
        <v>0.95833333333333326</v>
      </c>
      <c r="AM49" s="298">
        <v>16141</v>
      </c>
      <c r="AO49" s="300">
        <f t="shared" si="67"/>
        <v>43922</v>
      </c>
      <c r="AP49" s="295">
        <v>62.966210723027068</v>
      </c>
      <c r="AQ49" s="296">
        <v>2.816658149765165</v>
      </c>
      <c r="AR49" s="296">
        <v>2.0945377100284444</v>
      </c>
      <c r="AS49" s="296">
        <v>18.590955670768007</v>
      </c>
      <c r="AT49" s="296">
        <v>12.793748428921084</v>
      </c>
      <c r="AU49" s="296">
        <f t="shared" si="61"/>
        <v>4.9111958597936098</v>
      </c>
      <c r="AV49" s="297">
        <f t="shared" ref="AV49:AV61" si="68">IF(AQ49&gt;0,+AR49/AQ49,"")</f>
        <v>0.74362510416930561</v>
      </c>
      <c r="AW49" s="298">
        <v>520564</v>
      </c>
      <c r="AY49" s="300">
        <f t="shared" ref="AY49:AY60" si="69">AO49</f>
        <v>43922</v>
      </c>
      <c r="AZ49" s="295">
        <v>62.342737168109963</v>
      </c>
      <c r="BA49" s="296">
        <v>3.401082464771116</v>
      </c>
      <c r="BB49" s="296">
        <v>2.5430598920799037</v>
      </c>
      <c r="BC49" s="296">
        <v>4.7067823968743667</v>
      </c>
      <c r="BD49" s="296">
        <v>28.002554823647124</v>
      </c>
      <c r="BE49" s="296">
        <f t="shared" si="62"/>
        <v>5.9441423568510192</v>
      </c>
      <c r="BF49" s="297">
        <f t="shared" ref="BF49:BF61" si="70">IF(BA49&gt;0,+BB49/BA49,"")</f>
        <v>0.74772073844761799</v>
      </c>
      <c r="BG49" s="298">
        <v>839510</v>
      </c>
    </row>
    <row r="50" spans="1:59" ht="27" customHeight="1" x14ac:dyDescent="0.35">
      <c r="A50" s="294">
        <v>43952</v>
      </c>
      <c r="B50" s="295">
        <v>63.100000000000009</v>
      </c>
      <c r="C50" s="296">
        <v>2.33</v>
      </c>
      <c r="D50" s="296">
        <v>2.33</v>
      </c>
      <c r="E50" s="296">
        <v>5.3</v>
      </c>
      <c r="F50" s="296">
        <v>13.7</v>
      </c>
      <c r="G50" s="296">
        <f t="shared" si="57"/>
        <v>4.66</v>
      </c>
      <c r="H50" s="297">
        <f t="shared" si="63"/>
        <v>1</v>
      </c>
      <c r="I50" s="298">
        <v>9952</v>
      </c>
      <c r="J50" s="299"/>
      <c r="K50" s="294">
        <v>43952</v>
      </c>
      <c r="L50" s="295">
        <v>62.679999999999993</v>
      </c>
      <c r="M50" s="296">
        <v>2.5499999999999998</v>
      </c>
      <c r="N50" s="296">
        <v>2.68</v>
      </c>
      <c r="O50" s="296">
        <v>6.5</v>
      </c>
      <c r="P50" s="296">
        <v>39.200000000000003</v>
      </c>
      <c r="Q50" s="296">
        <f t="shared" si="58"/>
        <v>5.23</v>
      </c>
      <c r="R50" s="297">
        <f t="shared" si="64"/>
        <v>1.0509803921568628</v>
      </c>
      <c r="S50" s="298">
        <v>48182</v>
      </c>
      <c r="U50" s="294">
        <v>43952</v>
      </c>
      <c r="V50" s="295">
        <v>63.17</v>
      </c>
      <c r="W50" s="296">
        <v>2.7</v>
      </c>
      <c r="X50" s="296">
        <v>2.2599999999999998</v>
      </c>
      <c r="Y50" s="296">
        <v>7.1199999999999992</v>
      </c>
      <c r="Z50" s="296">
        <v>15.46</v>
      </c>
      <c r="AA50" s="296">
        <f t="shared" si="59"/>
        <v>4.96</v>
      </c>
      <c r="AB50" s="297">
        <f t="shared" si="65"/>
        <v>0.83703703703703691</v>
      </c>
      <c r="AC50" s="298">
        <v>19471</v>
      </c>
      <c r="AD50" s="299"/>
      <c r="AE50" s="294">
        <v>43952</v>
      </c>
      <c r="AF50" s="295">
        <v>0</v>
      </c>
      <c r="AG50" s="296">
        <v>0</v>
      </c>
      <c r="AH50" s="296">
        <v>0</v>
      </c>
      <c r="AI50" s="296">
        <v>0</v>
      </c>
      <c r="AJ50" s="296">
        <v>0</v>
      </c>
      <c r="AK50" s="296">
        <f t="shared" si="60"/>
        <v>0</v>
      </c>
      <c r="AL50" s="297" t="str">
        <f t="shared" si="66"/>
        <v/>
      </c>
      <c r="AM50" s="298">
        <v>0</v>
      </c>
      <c r="AO50" s="300">
        <f t="shared" si="67"/>
        <v>43952</v>
      </c>
      <c r="AP50" s="295">
        <v>62.706871196258724</v>
      </c>
      <c r="AQ50" s="296">
        <v>2.8366580350188646</v>
      </c>
      <c r="AR50" s="296">
        <v>2.3240525923603177</v>
      </c>
      <c r="AS50" s="296">
        <v>17.640678966764785</v>
      </c>
      <c r="AT50" s="296">
        <v>13.501704986462475</v>
      </c>
      <c r="AU50" s="296">
        <f t="shared" si="61"/>
        <v>5.1607106273791823</v>
      </c>
      <c r="AV50" s="297">
        <f t="shared" si="68"/>
        <v>0.81929247856795751</v>
      </c>
      <c r="AW50" s="298">
        <v>296583</v>
      </c>
      <c r="AY50" s="300">
        <f t="shared" si="69"/>
        <v>43952</v>
      </c>
      <c r="AZ50" s="295">
        <v>62.249588087083431</v>
      </c>
      <c r="BA50" s="296">
        <v>3.3882648073744472</v>
      </c>
      <c r="BB50" s="296">
        <v>2.7951426044482535</v>
      </c>
      <c r="BC50" s="296">
        <v>5.3127656434759905</v>
      </c>
      <c r="BD50" s="296">
        <v>28.784458128872405</v>
      </c>
      <c r="BE50" s="296">
        <f t="shared" si="62"/>
        <v>6.1834074118227011</v>
      </c>
      <c r="BF50" s="297">
        <f t="shared" si="70"/>
        <v>0.82494809684435444</v>
      </c>
      <c r="BG50" s="298">
        <v>624750</v>
      </c>
    </row>
    <row r="51" spans="1:59" ht="27" customHeight="1" x14ac:dyDescent="0.35">
      <c r="A51" s="294">
        <v>43983</v>
      </c>
      <c r="B51" s="295">
        <v>63.1</v>
      </c>
      <c r="C51" s="296">
        <v>2.5299999999999998</v>
      </c>
      <c r="D51" s="296">
        <v>2.33</v>
      </c>
      <c r="E51" s="296">
        <v>6.5</v>
      </c>
      <c r="F51" s="296">
        <v>14</v>
      </c>
      <c r="G51" s="296">
        <f t="shared" si="57"/>
        <v>4.8599999999999994</v>
      </c>
      <c r="H51" s="297">
        <f t="shared" si="63"/>
        <v>0.92094861660079064</v>
      </c>
      <c r="I51" s="298">
        <v>9080</v>
      </c>
      <c r="J51" s="299"/>
      <c r="K51" s="294">
        <v>43983</v>
      </c>
      <c r="L51" s="295">
        <v>62.71</v>
      </c>
      <c r="M51" s="296">
        <v>2.41</v>
      </c>
      <c r="N51" s="296">
        <v>2.76</v>
      </c>
      <c r="O51" s="296">
        <v>6</v>
      </c>
      <c r="P51" s="296">
        <v>40</v>
      </c>
      <c r="Q51" s="296">
        <f t="shared" si="58"/>
        <v>5.17</v>
      </c>
      <c r="R51" s="297">
        <f t="shared" si="64"/>
        <v>1.1452282157676348</v>
      </c>
      <c r="S51" s="298">
        <v>40289</v>
      </c>
      <c r="U51" s="294">
        <v>43983</v>
      </c>
      <c r="V51" s="295">
        <v>63.409954536844104</v>
      </c>
      <c r="W51" s="296">
        <v>2.3539666603523397</v>
      </c>
      <c r="X51" s="296">
        <v>2.2270591021026709</v>
      </c>
      <c r="Y51" s="296">
        <v>6.3149318052661494</v>
      </c>
      <c r="Z51" s="296">
        <v>13.734840878954348</v>
      </c>
      <c r="AA51" s="296">
        <f t="shared" si="59"/>
        <v>4.5810257624550106</v>
      </c>
      <c r="AB51" s="297">
        <f t="shared" si="65"/>
        <v>0.94608778433987106</v>
      </c>
      <c r="AC51" s="298">
        <v>10558</v>
      </c>
      <c r="AD51" s="299"/>
      <c r="AE51" s="294">
        <v>43983</v>
      </c>
      <c r="AF51" s="295">
        <v>63.1376905542892</v>
      </c>
      <c r="AG51" s="296">
        <v>2.2556034914104632</v>
      </c>
      <c r="AH51" s="296">
        <v>2.3658030800022236</v>
      </c>
      <c r="AI51" s="296">
        <v>6.4914132428976483</v>
      </c>
      <c r="AJ51" s="296">
        <v>37.645077000055593</v>
      </c>
      <c r="AK51" s="296">
        <f t="shared" si="60"/>
        <v>4.6214065714126864</v>
      </c>
      <c r="AL51" s="297">
        <f t="shared" si="66"/>
        <v>1.0488559221562699</v>
      </c>
      <c r="AM51" s="298">
        <v>35974</v>
      </c>
      <c r="AO51" s="300">
        <f t="shared" si="67"/>
        <v>43983</v>
      </c>
      <c r="AP51" s="295">
        <v>62.664177719969395</v>
      </c>
      <c r="AQ51" s="296">
        <v>2.8674477123182864</v>
      </c>
      <c r="AR51" s="296">
        <v>2.33053545524101</v>
      </c>
      <c r="AS51" s="296">
        <v>16.980120703902067</v>
      </c>
      <c r="AT51" s="296">
        <v>13.573173190512623</v>
      </c>
      <c r="AU51" s="296">
        <f t="shared" si="61"/>
        <v>5.1979831675592969</v>
      </c>
      <c r="AV51" s="297">
        <f t="shared" si="68"/>
        <v>0.81275604267490154</v>
      </c>
      <c r="AW51" s="298">
        <v>326750</v>
      </c>
      <c r="AY51" s="300">
        <f t="shared" si="69"/>
        <v>43983</v>
      </c>
      <c r="AZ51" s="295">
        <v>62.277050773295386</v>
      </c>
      <c r="BA51" s="296">
        <v>3.4313713861783386</v>
      </c>
      <c r="BB51" s="296">
        <v>2.5994240595925717</v>
      </c>
      <c r="BC51" s="296">
        <v>5.0677627501003046</v>
      </c>
      <c r="BD51" s="296">
        <v>30.260135915274383</v>
      </c>
      <c r="BE51" s="296">
        <f t="shared" si="62"/>
        <v>6.0307954457709103</v>
      </c>
      <c r="BF51" s="297">
        <f t="shared" si="70"/>
        <v>0.75754669694546195</v>
      </c>
      <c r="BG51" s="298">
        <v>724014</v>
      </c>
    </row>
    <row r="52" spans="1:59" ht="27" customHeight="1" x14ac:dyDescent="0.35">
      <c r="A52" s="294">
        <v>44013</v>
      </c>
      <c r="B52" s="295">
        <v>63.1</v>
      </c>
      <c r="C52" s="296">
        <v>2.2799999999999998</v>
      </c>
      <c r="D52" s="296">
        <v>2.5499999999999998</v>
      </c>
      <c r="E52" s="296">
        <v>7.8599999999999994</v>
      </c>
      <c r="F52" s="296">
        <v>14.71</v>
      </c>
      <c r="G52" s="296">
        <f t="shared" si="57"/>
        <v>4.83</v>
      </c>
      <c r="H52" s="297">
        <f t="shared" si="63"/>
        <v>1.118421052631579</v>
      </c>
      <c r="I52" s="298">
        <v>44530</v>
      </c>
      <c r="J52" s="299"/>
      <c r="K52" s="294">
        <v>44013</v>
      </c>
      <c r="L52" s="295">
        <v>62.65</v>
      </c>
      <c r="M52" s="296">
        <v>2.39</v>
      </c>
      <c r="N52" s="296">
        <v>2.87</v>
      </c>
      <c r="O52" s="296">
        <v>6.67</v>
      </c>
      <c r="P52" s="296">
        <v>40.67</v>
      </c>
      <c r="Q52" s="296">
        <f t="shared" si="58"/>
        <v>5.26</v>
      </c>
      <c r="R52" s="297">
        <f t="shared" si="64"/>
        <v>1.2008368200836821</v>
      </c>
      <c r="S52" s="298">
        <v>65492</v>
      </c>
      <c r="U52" s="294">
        <v>44013</v>
      </c>
      <c r="V52" s="295">
        <v>63.359999999999992</v>
      </c>
      <c r="W52" s="296">
        <v>2.16</v>
      </c>
      <c r="X52" s="296">
        <v>2.4300000000000002</v>
      </c>
      <c r="Y52" s="296">
        <v>9.18</v>
      </c>
      <c r="Z52" s="296">
        <v>21.08</v>
      </c>
      <c r="AA52" s="296">
        <f t="shared" si="59"/>
        <v>4.59</v>
      </c>
      <c r="AB52" s="297">
        <f t="shared" si="65"/>
        <v>1.125</v>
      </c>
      <c r="AC52" s="298">
        <v>19140</v>
      </c>
      <c r="AD52" s="299"/>
      <c r="AE52" s="294">
        <v>44013</v>
      </c>
      <c r="AF52" s="295">
        <v>63</v>
      </c>
      <c r="AG52" s="296">
        <v>2.17</v>
      </c>
      <c r="AH52" s="296">
        <v>2.6</v>
      </c>
      <c r="AI52" s="296">
        <v>6.5</v>
      </c>
      <c r="AJ52" s="296">
        <v>38.5</v>
      </c>
      <c r="AK52" s="296">
        <f t="shared" si="60"/>
        <v>4.7699999999999996</v>
      </c>
      <c r="AL52" s="297">
        <f t="shared" si="66"/>
        <v>1.1981566820276499</v>
      </c>
      <c r="AM52" s="298">
        <v>10455</v>
      </c>
      <c r="AO52" s="300">
        <f t="shared" si="67"/>
        <v>44013</v>
      </c>
      <c r="AP52" s="295">
        <v>62.66185846536716</v>
      </c>
      <c r="AQ52" s="296">
        <v>2.8906754704155251</v>
      </c>
      <c r="AR52" s="296">
        <v>2.4784525398309785</v>
      </c>
      <c r="AS52" s="296">
        <v>15.158375403014421</v>
      </c>
      <c r="AT52" s="296">
        <v>15.216261639171755</v>
      </c>
      <c r="AU52" s="296">
        <f t="shared" si="61"/>
        <v>5.369128010246504</v>
      </c>
      <c r="AV52" s="297">
        <f t="shared" si="68"/>
        <v>0.85739563821555831</v>
      </c>
      <c r="AW52" s="298">
        <v>520763</v>
      </c>
      <c r="AY52" s="300">
        <f t="shared" si="69"/>
        <v>44013</v>
      </c>
      <c r="AZ52" s="295">
        <v>62.02672892695027</v>
      </c>
      <c r="BA52" s="296">
        <v>3.7257505165055576</v>
      </c>
      <c r="BB52" s="296">
        <v>2.776943616066716</v>
      </c>
      <c r="BC52" s="296">
        <v>4.5922397113601061</v>
      </c>
      <c r="BD52" s="296">
        <v>27.851637850432059</v>
      </c>
      <c r="BE52" s="296">
        <f t="shared" si="62"/>
        <v>6.5026941325722731</v>
      </c>
      <c r="BF52" s="297">
        <f t="shared" si="70"/>
        <v>0.74533804766703948</v>
      </c>
      <c r="BG52" s="298">
        <v>1082600</v>
      </c>
    </row>
    <row r="53" spans="1:59" ht="27" customHeight="1" x14ac:dyDescent="0.35">
      <c r="A53" s="294">
        <v>44044</v>
      </c>
      <c r="B53" s="295">
        <v>63.03</v>
      </c>
      <c r="C53" s="296">
        <v>2.29</v>
      </c>
      <c r="D53" s="296">
        <v>2.68</v>
      </c>
      <c r="E53" s="296">
        <v>6.8999999999999995</v>
      </c>
      <c r="F53" s="296">
        <v>16.100000000000001</v>
      </c>
      <c r="G53" s="296">
        <f t="shared" si="57"/>
        <v>4.9700000000000006</v>
      </c>
      <c r="H53" s="297">
        <f t="shared" si="63"/>
        <v>1.1703056768558953</v>
      </c>
      <c r="I53" s="298">
        <v>39227</v>
      </c>
      <c r="J53" s="299"/>
      <c r="K53" s="294">
        <v>44044</v>
      </c>
      <c r="L53" s="295">
        <v>62.69</v>
      </c>
      <c r="M53" s="296">
        <v>2.5</v>
      </c>
      <c r="N53" s="296">
        <v>2.71</v>
      </c>
      <c r="O53" s="296">
        <v>7</v>
      </c>
      <c r="P53" s="296">
        <v>38.5</v>
      </c>
      <c r="Q53" s="296">
        <f t="shared" si="58"/>
        <v>5.21</v>
      </c>
      <c r="R53" s="297">
        <f t="shared" si="64"/>
        <v>1.0840000000000001</v>
      </c>
      <c r="S53" s="298">
        <v>32698</v>
      </c>
      <c r="U53" s="294">
        <v>44044</v>
      </c>
      <c r="V53" s="295">
        <v>0</v>
      </c>
      <c r="W53" s="296">
        <v>0</v>
      </c>
      <c r="X53" s="296">
        <v>0</v>
      </c>
      <c r="Y53" s="296">
        <v>0</v>
      </c>
      <c r="Z53" s="296">
        <v>0</v>
      </c>
      <c r="AA53" s="296">
        <f t="shared" si="59"/>
        <v>0</v>
      </c>
      <c r="AB53" s="297" t="str">
        <f t="shared" si="65"/>
        <v/>
      </c>
      <c r="AC53" s="298">
        <v>0</v>
      </c>
      <c r="AD53" s="299"/>
      <c r="AE53" s="294">
        <v>44044</v>
      </c>
      <c r="AF53" s="295">
        <v>0</v>
      </c>
      <c r="AG53" s="296">
        <v>0</v>
      </c>
      <c r="AH53" s="296">
        <v>0</v>
      </c>
      <c r="AI53" s="296">
        <v>0</v>
      </c>
      <c r="AJ53" s="296">
        <v>0</v>
      </c>
      <c r="AK53" s="296">
        <f t="shared" si="60"/>
        <v>0</v>
      </c>
      <c r="AL53" s="297" t="str">
        <f t="shared" si="66"/>
        <v/>
      </c>
      <c r="AM53" s="298">
        <v>0</v>
      </c>
      <c r="AO53" s="300">
        <f t="shared" si="67"/>
        <v>44044</v>
      </c>
      <c r="AP53" s="295">
        <v>62.399052691791454</v>
      </c>
      <c r="AQ53" s="296">
        <v>3.3661470279367687</v>
      </c>
      <c r="AR53" s="296">
        <v>2.2623145025001903</v>
      </c>
      <c r="AS53" s="296">
        <v>16.359619477150549</v>
      </c>
      <c r="AT53" s="296">
        <v>17.604568273650973</v>
      </c>
      <c r="AU53" s="296">
        <f t="shared" si="61"/>
        <v>5.628461530436959</v>
      </c>
      <c r="AV53" s="297">
        <f t="shared" si="68"/>
        <v>0.67207833874292866</v>
      </c>
      <c r="AW53" s="298">
        <v>575156</v>
      </c>
      <c r="AY53" s="300">
        <f t="shared" si="69"/>
        <v>44044</v>
      </c>
      <c r="AZ53" s="295">
        <v>61.619560453988584</v>
      </c>
      <c r="BA53" s="296">
        <v>4.2571168951249394</v>
      </c>
      <c r="BB53" s="296">
        <v>2.7686267169043708</v>
      </c>
      <c r="BC53" s="296">
        <v>5.1557640646309615</v>
      </c>
      <c r="BD53" s="296">
        <v>28.103470839786411</v>
      </c>
      <c r="BE53" s="296">
        <f t="shared" si="62"/>
        <v>7.0257436120293102</v>
      </c>
      <c r="BF53" s="297">
        <f t="shared" si="70"/>
        <v>0.65035252381133313</v>
      </c>
      <c r="BG53" s="298">
        <v>1081525</v>
      </c>
    </row>
    <row r="54" spans="1:59" ht="27" customHeight="1" x14ac:dyDescent="0.35">
      <c r="A54" s="294">
        <v>44075</v>
      </c>
      <c r="B54" s="295">
        <v>63.15</v>
      </c>
      <c r="C54" s="296">
        <v>2.8</v>
      </c>
      <c r="D54" s="296">
        <v>2.13</v>
      </c>
      <c r="E54" s="296">
        <v>7.25</v>
      </c>
      <c r="F54" s="296">
        <v>17</v>
      </c>
      <c r="G54" s="296">
        <f t="shared" si="57"/>
        <v>4.93</v>
      </c>
      <c r="H54" s="297">
        <f t="shared" si="63"/>
        <v>0.76071428571428568</v>
      </c>
      <c r="I54" s="298">
        <v>32258</v>
      </c>
      <c r="J54" s="299"/>
      <c r="K54" s="294">
        <v>44075</v>
      </c>
      <c r="L54" s="295">
        <v>61.37</v>
      </c>
      <c r="M54" s="296">
        <v>3.61</v>
      </c>
      <c r="N54" s="296">
        <v>3.54</v>
      </c>
      <c r="O54" s="296">
        <v>6.5</v>
      </c>
      <c r="P54" s="296">
        <v>38.5</v>
      </c>
      <c r="Q54" s="296">
        <f t="shared" si="58"/>
        <v>7.15</v>
      </c>
      <c r="R54" s="297">
        <f t="shared" si="64"/>
        <v>0.98060941828254855</v>
      </c>
      <c r="S54" s="298">
        <v>52992</v>
      </c>
      <c r="U54" s="294">
        <v>44075</v>
      </c>
      <c r="V54" s="295">
        <v>0</v>
      </c>
      <c r="W54" s="296">
        <v>0</v>
      </c>
      <c r="X54" s="296">
        <v>0</v>
      </c>
      <c r="Y54" s="296">
        <v>0</v>
      </c>
      <c r="Z54" s="296">
        <v>0</v>
      </c>
      <c r="AA54" s="296">
        <f t="shared" si="59"/>
        <v>0</v>
      </c>
      <c r="AB54" s="297" t="str">
        <f t="shared" si="65"/>
        <v/>
      </c>
      <c r="AC54" s="298">
        <v>0</v>
      </c>
      <c r="AD54" s="299"/>
      <c r="AE54" s="294">
        <v>44075</v>
      </c>
      <c r="AF54" s="295">
        <v>0</v>
      </c>
      <c r="AG54" s="296">
        <v>0</v>
      </c>
      <c r="AH54" s="296">
        <v>0</v>
      </c>
      <c r="AI54" s="296">
        <v>0</v>
      </c>
      <c r="AJ54" s="296">
        <v>0</v>
      </c>
      <c r="AK54" s="296">
        <f t="shared" si="60"/>
        <v>0</v>
      </c>
      <c r="AL54" s="297" t="str">
        <f t="shared" si="66"/>
        <v/>
      </c>
      <c r="AM54" s="298">
        <v>0</v>
      </c>
      <c r="AO54" s="300">
        <f t="shared" si="67"/>
        <v>44075</v>
      </c>
      <c r="AP54" s="295">
        <v>62.325365895482179</v>
      </c>
      <c r="AQ54" s="296">
        <v>3.6803277288654641</v>
      </c>
      <c r="AR54" s="296">
        <v>2.0981925980839615</v>
      </c>
      <c r="AS54" s="296">
        <v>15.745870730613142</v>
      </c>
      <c r="AT54" s="296">
        <v>16.572806419820658</v>
      </c>
      <c r="AU54" s="296">
        <f t="shared" si="61"/>
        <v>5.7785203269494261</v>
      </c>
      <c r="AV54" s="297">
        <f t="shared" si="68"/>
        <v>0.57011025991719821</v>
      </c>
      <c r="AW54" s="298">
        <v>588603</v>
      </c>
      <c r="AY54" s="300">
        <f t="shared" si="69"/>
        <v>44075</v>
      </c>
      <c r="AZ54" s="295">
        <v>61.547953259258357</v>
      </c>
      <c r="BA54" s="296">
        <v>4.4526660285697863</v>
      </c>
      <c r="BB54" s="296">
        <v>2.6919534822148639</v>
      </c>
      <c r="BC54" s="296">
        <v>4.6841817321978807</v>
      </c>
      <c r="BD54" s="296">
        <v>27.744044875222741</v>
      </c>
      <c r="BE54" s="296">
        <f t="shared" si="62"/>
        <v>7.1446195107846506</v>
      </c>
      <c r="BF54" s="297">
        <f t="shared" si="70"/>
        <v>0.60457116364497021</v>
      </c>
      <c r="BG54" s="298">
        <v>1148206</v>
      </c>
    </row>
    <row r="55" spans="1:59" ht="27" customHeight="1" x14ac:dyDescent="0.35">
      <c r="A55" s="294">
        <v>44105</v>
      </c>
      <c r="B55" s="295">
        <v>63.154529864649504</v>
      </c>
      <c r="C55" s="296">
        <v>2.6680022895108975</v>
      </c>
      <c r="D55" s="296">
        <v>2.2081623308118785</v>
      </c>
      <c r="E55" s="296">
        <v>7.0199371506812414</v>
      </c>
      <c r="F55" s="296">
        <v>15.934198334493052</v>
      </c>
      <c r="G55" s="296">
        <f t="shared" si="57"/>
        <v>4.8761646203227755</v>
      </c>
      <c r="H55" s="297">
        <f t="shared" si="63"/>
        <v>0.82764634029481376</v>
      </c>
      <c r="I55" s="298">
        <v>44551</v>
      </c>
      <c r="J55" s="231"/>
      <c r="K55" s="294">
        <v>44105</v>
      </c>
      <c r="L55" s="295">
        <v>62.270149253731347</v>
      </c>
      <c r="M55" s="296">
        <v>2.8206164828033744</v>
      </c>
      <c r="N55" s="296">
        <v>3.0440752757949383</v>
      </c>
      <c r="O55" s="296">
        <v>4.8689909149902659</v>
      </c>
      <c r="P55" s="296">
        <v>37.195386112913695</v>
      </c>
      <c r="Q55" s="296">
        <f t="shared" si="58"/>
        <v>5.8646917585983127</v>
      </c>
      <c r="R55" s="297">
        <f t="shared" si="64"/>
        <v>1.0792233876366881</v>
      </c>
      <c r="S55" s="298">
        <v>40066</v>
      </c>
      <c r="U55" s="294">
        <v>44105</v>
      </c>
      <c r="V55" s="295">
        <v>63.41</v>
      </c>
      <c r="W55" s="296">
        <v>2.2400000000000002</v>
      </c>
      <c r="X55" s="296">
        <v>2.0299999999999998</v>
      </c>
      <c r="Y55" s="296">
        <v>12.2</v>
      </c>
      <c r="Z55" s="296">
        <v>21</v>
      </c>
      <c r="AA55" s="296">
        <f t="shared" si="59"/>
        <v>4.2699999999999996</v>
      </c>
      <c r="AB55" s="297">
        <f t="shared" si="65"/>
        <v>0.90624999999999978</v>
      </c>
      <c r="AC55" s="298">
        <v>7121</v>
      </c>
      <c r="AD55" s="231"/>
      <c r="AE55" s="294">
        <v>44105</v>
      </c>
      <c r="AF55" s="295">
        <v>0</v>
      </c>
      <c r="AG55" s="296">
        <v>0</v>
      </c>
      <c r="AH55" s="296">
        <v>0</v>
      </c>
      <c r="AI55" s="296">
        <v>0</v>
      </c>
      <c r="AJ55" s="296">
        <v>0</v>
      </c>
      <c r="AK55" s="296">
        <f t="shared" si="60"/>
        <v>0</v>
      </c>
      <c r="AL55" s="297" t="str">
        <f t="shared" si="66"/>
        <v/>
      </c>
      <c r="AM55" s="298">
        <v>0</v>
      </c>
      <c r="AO55" s="300">
        <f t="shared" si="67"/>
        <v>44105</v>
      </c>
      <c r="AP55" s="295">
        <v>62.330899743518586</v>
      </c>
      <c r="AQ55" s="296">
        <v>3.7227178033479822</v>
      </c>
      <c r="AR55" s="296">
        <v>2.162583585189342</v>
      </c>
      <c r="AS55" s="296">
        <v>14.531528290723667</v>
      </c>
      <c r="AT55" s="296">
        <v>17.227773232001319</v>
      </c>
      <c r="AU55" s="296">
        <f t="shared" si="61"/>
        <v>5.8853013885373242</v>
      </c>
      <c r="AV55" s="297">
        <f t="shared" si="68"/>
        <v>0.58091526122244563</v>
      </c>
      <c r="AW55" s="298">
        <v>655798</v>
      </c>
      <c r="AY55" s="300">
        <f t="shared" si="69"/>
        <v>44105</v>
      </c>
      <c r="AZ55" s="295">
        <v>61.696514961936572</v>
      </c>
      <c r="BA55" s="296">
        <v>4.4305801120872328</v>
      </c>
      <c r="BB55" s="296">
        <v>2.5278579986345511</v>
      </c>
      <c r="BC55" s="296">
        <v>3.9658703496593906</v>
      </c>
      <c r="BD55" s="296">
        <v>24.284643677183812</v>
      </c>
      <c r="BE55" s="296">
        <f t="shared" si="62"/>
        <v>6.9584381107217839</v>
      </c>
      <c r="BF55" s="297">
        <f t="shared" si="70"/>
        <v>0.57054785935101504</v>
      </c>
      <c r="BG55" s="298">
        <v>1129299</v>
      </c>
    </row>
    <row r="56" spans="1:59" ht="27" customHeight="1" x14ac:dyDescent="0.35">
      <c r="A56" s="294">
        <v>44136</v>
      </c>
      <c r="B56" s="295">
        <v>62.329999999999991</v>
      </c>
      <c r="C56" s="296">
        <v>3.3</v>
      </c>
      <c r="D56" s="296">
        <v>2.63</v>
      </c>
      <c r="E56" s="296">
        <v>5.33</v>
      </c>
      <c r="F56" s="296">
        <v>17.329999999999998</v>
      </c>
      <c r="G56" s="296">
        <f t="shared" si="57"/>
        <v>5.93</v>
      </c>
      <c r="H56" s="297">
        <f t="shared" si="63"/>
        <v>0.79696969696969699</v>
      </c>
      <c r="I56" s="298">
        <v>40769</v>
      </c>
      <c r="J56" s="231"/>
      <c r="K56" s="294">
        <v>44136</v>
      </c>
      <c r="L56" s="295">
        <v>62.78</v>
      </c>
      <c r="M56" s="296">
        <v>2.75</v>
      </c>
      <c r="N56" s="296">
        <v>2.2799999999999998</v>
      </c>
      <c r="O56" s="296">
        <v>5.75</v>
      </c>
      <c r="P56" s="296">
        <v>38.25</v>
      </c>
      <c r="Q56" s="296">
        <f t="shared" si="58"/>
        <v>5.0299999999999994</v>
      </c>
      <c r="R56" s="297">
        <f t="shared" si="64"/>
        <v>0.82909090909090899</v>
      </c>
      <c r="S56" s="298">
        <v>44944</v>
      </c>
      <c r="U56" s="294">
        <v>44136</v>
      </c>
      <c r="V56" s="295">
        <v>63.309999999999995</v>
      </c>
      <c r="W56" s="296">
        <v>2.61</v>
      </c>
      <c r="X56" s="296">
        <v>2</v>
      </c>
      <c r="Y56" s="296">
        <v>10.17</v>
      </c>
      <c r="Z56" s="296">
        <v>12.5</v>
      </c>
      <c r="AA56" s="296">
        <f t="shared" si="59"/>
        <v>4.6099999999999994</v>
      </c>
      <c r="AB56" s="297">
        <f t="shared" si="65"/>
        <v>0.76628352490421459</v>
      </c>
      <c r="AC56" s="298">
        <v>36398</v>
      </c>
      <c r="AD56" s="231"/>
      <c r="AE56" s="294">
        <v>44136</v>
      </c>
      <c r="AF56" s="295">
        <v>62.73518001684797</v>
      </c>
      <c r="AG56" s="296">
        <v>3.2726451305717319</v>
      </c>
      <c r="AH56" s="296">
        <v>2.2467450463319047</v>
      </c>
      <c r="AI56" s="296">
        <v>4.5599999999999996</v>
      </c>
      <c r="AJ56" s="296">
        <v>33.78</v>
      </c>
      <c r="AK56" s="296">
        <f t="shared" si="60"/>
        <v>5.5193901769036362</v>
      </c>
      <c r="AL56" s="297">
        <f t="shared" si="66"/>
        <v>0.68652266185041511</v>
      </c>
      <c r="AM56" s="298">
        <v>54606</v>
      </c>
      <c r="AO56" s="300">
        <f t="shared" si="67"/>
        <v>44136</v>
      </c>
      <c r="AP56" s="295">
        <v>62.612351390330211</v>
      </c>
      <c r="AQ56" s="296">
        <v>3.0517959225247218</v>
      </c>
      <c r="AR56" s="296">
        <v>2.2618718419199646</v>
      </c>
      <c r="AS56" s="296">
        <v>16.174562278851365</v>
      </c>
      <c r="AT56" s="296">
        <v>15.001262479167556</v>
      </c>
      <c r="AU56" s="296">
        <f t="shared" si="61"/>
        <v>5.3136677644446859</v>
      </c>
      <c r="AV56" s="297">
        <f t="shared" si="68"/>
        <v>0.74116090962227232</v>
      </c>
      <c r="AW56" s="298">
        <v>680739</v>
      </c>
      <c r="AY56" s="300">
        <f t="shared" si="69"/>
        <v>44136</v>
      </c>
      <c r="AZ56" s="295">
        <v>61.71229104971551</v>
      </c>
      <c r="BA56" s="296">
        <v>4.0487291609050038</v>
      </c>
      <c r="BB56" s="296">
        <v>2.7765593158717383</v>
      </c>
      <c r="BC56" s="296">
        <v>5.1320572867304106</v>
      </c>
      <c r="BD56" s="296">
        <v>26.411103932121648</v>
      </c>
      <c r="BE56" s="296">
        <f t="shared" si="62"/>
        <v>6.8252884767767421</v>
      </c>
      <c r="BF56" s="297">
        <f t="shared" si="70"/>
        <v>0.68578539228618096</v>
      </c>
      <c r="BG56" s="298">
        <v>1304329</v>
      </c>
    </row>
    <row r="57" spans="1:59" ht="27" customHeight="1" x14ac:dyDescent="0.35">
      <c r="A57" s="294">
        <v>44166</v>
      </c>
      <c r="B57" s="295">
        <v>62.75</v>
      </c>
      <c r="C57" s="296">
        <v>2.4</v>
      </c>
      <c r="D57" s="296">
        <v>3</v>
      </c>
      <c r="E57" s="296">
        <v>6</v>
      </c>
      <c r="F57" s="296">
        <v>17.5</v>
      </c>
      <c r="G57" s="296">
        <f t="shared" si="57"/>
        <v>5.4</v>
      </c>
      <c r="H57" s="297">
        <f t="shared" si="63"/>
        <v>1.25</v>
      </c>
      <c r="I57" s="298">
        <v>47954</v>
      </c>
      <c r="J57" s="231"/>
      <c r="K57" s="294">
        <v>44166</v>
      </c>
      <c r="L57" s="295">
        <v>62.399999999999991</v>
      </c>
      <c r="M57" s="296">
        <v>3.1000000000000005</v>
      </c>
      <c r="N57" s="296">
        <v>2.5</v>
      </c>
      <c r="O57" s="296">
        <v>5.5</v>
      </c>
      <c r="P57" s="296">
        <v>38</v>
      </c>
      <c r="Q57" s="296">
        <f t="shared" si="58"/>
        <v>5.6000000000000005</v>
      </c>
      <c r="R57" s="297">
        <f t="shared" si="64"/>
        <v>0.80645161290322565</v>
      </c>
      <c r="S57" s="298">
        <v>42735</v>
      </c>
      <c r="U57" s="294">
        <v>44166</v>
      </c>
      <c r="V57" s="295">
        <v>63.06</v>
      </c>
      <c r="W57" s="296">
        <v>2.84</v>
      </c>
      <c r="X57" s="296">
        <v>2.1800000000000002</v>
      </c>
      <c r="Y57" s="296">
        <v>9.1</v>
      </c>
      <c r="Z57" s="296">
        <v>12.63</v>
      </c>
      <c r="AA57" s="296">
        <f t="shared" si="59"/>
        <v>5.0199999999999996</v>
      </c>
      <c r="AB57" s="297">
        <f t="shared" si="65"/>
        <v>0.76760563380281699</v>
      </c>
      <c r="AC57" s="298">
        <v>40409</v>
      </c>
      <c r="AD57" s="231"/>
      <c r="AE57" s="294">
        <v>44166</v>
      </c>
      <c r="AF57" s="295">
        <v>62.760000000000005</v>
      </c>
      <c r="AG57" s="296">
        <v>3.22</v>
      </c>
      <c r="AH57" s="296">
        <v>2.31</v>
      </c>
      <c r="AI57" s="296">
        <v>4.37</v>
      </c>
      <c r="AJ57" s="296">
        <v>35.380000000000003</v>
      </c>
      <c r="AK57" s="296">
        <f t="shared" si="60"/>
        <v>5.53</v>
      </c>
      <c r="AL57" s="297">
        <f t="shared" si="66"/>
        <v>0.71739130434782605</v>
      </c>
      <c r="AM57" s="298">
        <v>51835</v>
      </c>
      <c r="AO57" s="300">
        <f t="shared" si="67"/>
        <v>44166</v>
      </c>
      <c r="AP57" s="295">
        <v>62.571328242449084</v>
      </c>
      <c r="AQ57" s="296">
        <v>3.0155827895084508</v>
      </c>
      <c r="AR57" s="296">
        <v>2.4277957581659146</v>
      </c>
      <c r="AS57" s="296">
        <v>15.077988502801697</v>
      </c>
      <c r="AT57" s="296">
        <v>15.772791928613731</v>
      </c>
      <c r="AU57" s="296">
        <f t="shared" si="61"/>
        <v>5.4433785476743655</v>
      </c>
      <c r="AV57" s="297">
        <f t="shared" si="68"/>
        <v>0.8050834374743373</v>
      </c>
      <c r="AW57" s="298">
        <v>702432</v>
      </c>
      <c r="AY57" s="300">
        <f t="shared" si="69"/>
        <v>44166</v>
      </c>
      <c r="AZ57" s="295">
        <v>61.885469734308955</v>
      </c>
      <c r="BA57" s="296">
        <v>3.7211031968741337</v>
      </c>
      <c r="BB57" s="296">
        <v>2.882957087689054</v>
      </c>
      <c r="BC57" s="296">
        <v>5.3493234124799223</v>
      </c>
      <c r="BD57" s="296">
        <v>25.805837456474439</v>
      </c>
      <c r="BE57" s="296">
        <f t="shared" si="62"/>
        <v>6.6040602845631877</v>
      </c>
      <c r="BF57" s="297">
        <f t="shared" si="70"/>
        <v>0.77475870330896657</v>
      </c>
      <c r="BG57" s="298">
        <v>1348956</v>
      </c>
    </row>
    <row r="58" spans="1:59" ht="27" customHeight="1" x14ac:dyDescent="0.35">
      <c r="A58" s="294">
        <v>44197</v>
      </c>
      <c r="B58" s="295">
        <v>62.600000000000009</v>
      </c>
      <c r="C58" s="296">
        <v>2.7</v>
      </c>
      <c r="D58" s="296">
        <v>2.8</v>
      </c>
      <c r="E58" s="296">
        <v>6</v>
      </c>
      <c r="F58" s="296">
        <v>18</v>
      </c>
      <c r="G58" s="296">
        <f t="shared" si="57"/>
        <v>5.5</v>
      </c>
      <c r="H58" s="297">
        <f t="shared" si="63"/>
        <v>1.037037037037037</v>
      </c>
      <c r="I58" s="298">
        <v>83646</v>
      </c>
      <c r="J58" s="231"/>
      <c r="K58" s="294">
        <v>44197</v>
      </c>
      <c r="L58" s="295">
        <v>62.699999999999996</v>
      </c>
      <c r="M58" s="296">
        <v>2.5</v>
      </c>
      <c r="N58" s="296">
        <v>2.7</v>
      </c>
      <c r="O58" s="296">
        <v>5</v>
      </c>
      <c r="P58" s="296">
        <v>38</v>
      </c>
      <c r="Q58" s="296">
        <f t="shared" si="58"/>
        <v>5.2</v>
      </c>
      <c r="R58" s="297">
        <f t="shared" si="64"/>
        <v>1.08</v>
      </c>
      <c r="S58" s="298">
        <v>42627</v>
      </c>
      <c r="U58" s="294">
        <v>44197</v>
      </c>
      <c r="V58" s="295">
        <v>63.05</v>
      </c>
      <c r="W58" s="296">
        <v>2.96</v>
      </c>
      <c r="X58" s="296">
        <v>2.09</v>
      </c>
      <c r="Y58" s="296">
        <v>9.91</v>
      </c>
      <c r="Z58" s="296">
        <v>11.92</v>
      </c>
      <c r="AA58" s="296">
        <f t="shared" si="59"/>
        <v>5.05</v>
      </c>
      <c r="AB58" s="297">
        <f t="shared" si="65"/>
        <v>0.70608108108108103</v>
      </c>
      <c r="AC58" s="298">
        <v>33089</v>
      </c>
      <c r="AD58" s="231"/>
      <c r="AE58" s="294">
        <v>44197</v>
      </c>
      <c r="AF58" s="295">
        <v>62.87</v>
      </c>
      <c r="AG58" s="296">
        <v>3.24</v>
      </c>
      <c r="AH58" s="296">
        <v>2.21</v>
      </c>
      <c r="AI58" s="296">
        <v>4.93</v>
      </c>
      <c r="AJ58" s="296">
        <v>24.35</v>
      </c>
      <c r="AK58" s="296">
        <f t="shared" si="60"/>
        <v>5.45</v>
      </c>
      <c r="AL58" s="297">
        <f t="shared" si="66"/>
        <v>0.68209876543209869</v>
      </c>
      <c r="AM58" s="298">
        <v>45824</v>
      </c>
      <c r="AO58" s="300">
        <f t="shared" si="67"/>
        <v>44197</v>
      </c>
      <c r="AP58" s="295">
        <v>62.225918571248485</v>
      </c>
      <c r="AQ58" s="296">
        <v>3.2406992884137233</v>
      </c>
      <c r="AR58" s="296">
        <v>2.3103508310780545</v>
      </c>
      <c r="AS58" s="296">
        <v>14.527999431374706</v>
      </c>
      <c r="AT58" s="296">
        <v>15.509533405394965</v>
      </c>
      <c r="AU58" s="296">
        <f t="shared" si="61"/>
        <v>5.5510501194917783</v>
      </c>
      <c r="AV58" s="297">
        <f t="shared" si="68"/>
        <v>0.71291737537577538</v>
      </c>
      <c r="AW58" s="298">
        <v>745658</v>
      </c>
      <c r="AY58" s="300">
        <f t="shared" si="69"/>
        <v>44197</v>
      </c>
      <c r="AZ58" s="295">
        <v>61.704727688345557</v>
      </c>
      <c r="BA58" s="296">
        <v>4.0759607437329057</v>
      </c>
      <c r="BB58" s="296">
        <v>2.7942468706120356</v>
      </c>
      <c r="BC58" s="296">
        <v>6.3438446053410891</v>
      </c>
      <c r="BD58" s="296">
        <v>27.751625225429059</v>
      </c>
      <c r="BE58" s="296">
        <f t="shared" si="62"/>
        <v>6.8702076143449418</v>
      </c>
      <c r="BF58" s="297">
        <f t="shared" si="70"/>
        <v>0.68554312622083002</v>
      </c>
      <c r="BG58" s="298">
        <v>1502690</v>
      </c>
    </row>
    <row r="59" spans="1:59" ht="27" customHeight="1" x14ac:dyDescent="0.35">
      <c r="A59" s="294">
        <v>44228</v>
      </c>
      <c r="B59" s="295">
        <v>62.8</v>
      </c>
      <c r="C59" s="296">
        <v>2.6000000000000005</v>
      </c>
      <c r="D59" s="296">
        <v>2.8</v>
      </c>
      <c r="E59" s="296">
        <v>4</v>
      </c>
      <c r="F59" s="296">
        <v>15</v>
      </c>
      <c r="G59" s="296">
        <f t="shared" si="57"/>
        <v>5.4</v>
      </c>
      <c r="H59" s="297">
        <f t="shared" si="63"/>
        <v>1.0769230769230766</v>
      </c>
      <c r="I59" s="298">
        <v>50568</v>
      </c>
      <c r="J59" s="231"/>
      <c r="K59" s="294">
        <v>44228</v>
      </c>
      <c r="L59" s="295">
        <v>62.5</v>
      </c>
      <c r="M59" s="296">
        <v>2.4</v>
      </c>
      <c r="N59" s="296">
        <v>2.6</v>
      </c>
      <c r="O59" s="296">
        <v>5</v>
      </c>
      <c r="P59" s="296">
        <v>38</v>
      </c>
      <c r="Q59" s="296">
        <f t="shared" si="58"/>
        <v>5</v>
      </c>
      <c r="R59" s="297">
        <f t="shared" si="64"/>
        <v>1.0833333333333335</v>
      </c>
      <c r="S59" s="298">
        <v>90632</v>
      </c>
      <c r="U59" s="294">
        <v>44228</v>
      </c>
      <c r="V59" s="295">
        <v>63.190000000000005</v>
      </c>
      <c r="W59" s="296">
        <v>2.99</v>
      </c>
      <c r="X59" s="296">
        <v>2.0099999999999998</v>
      </c>
      <c r="Y59" s="296">
        <v>10.53</v>
      </c>
      <c r="Z59" s="296">
        <v>12.15</v>
      </c>
      <c r="AA59" s="296">
        <f t="shared" si="59"/>
        <v>5</v>
      </c>
      <c r="AB59" s="297">
        <f t="shared" si="65"/>
        <v>0.67224080267558517</v>
      </c>
      <c r="AC59" s="298">
        <v>45865</v>
      </c>
      <c r="AD59" s="231"/>
      <c r="AE59" s="294">
        <v>44228</v>
      </c>
      <c r="AF59" s="295">
        <v>63</v>
      </c>
      <c r="AG59" s="296">
        <v>3.21</v>
      </c>
      <c r="AH59" s="296">
        <v>2.16</v>
      </c>
      <c r="AI59" s="296">
        <v>4.8499999999999996</v>
      </c>
      <c r="AJ59" s="296">
        <v>35.31</v>
      </c>
      <c r="AK59" s="296">
        <f t="shared" si="60"/>
        <v>5.37</v>
      </c>
      <c r="AL59" s="297">
        <f t="shared" si="66"/>
        <v>0.67289719626168232</v>
      </c>
      <c r="AM59" s="298">
        <v>40091</v>
      </c>
      <c r="AO59" s="300">
        <f t="shared" si="67"/>
        <v>44228</v>
      </c>
      <c r="AP59" s="295">
        <v>62.481372284696093</v>
      </c>
      <c r="AQ59" s="296">
        <v>3.3020956979886189</v>
      </c>
      <c r="AR59" s="296">
        <v>2.2423908230183667</v>
      </c>
      <c r="AS59" s="296">
        <v>15.501960471260178</v>
      </c>
      <c r="AT59" s="296">
        <v>12.820238070134744</v>
      </c>
      <c r="AU59" s="296">
        <f t="shared" si="61"/>
        <v>5.544486521006986</v>
      </c>
      <c r="AV59" s="297">
        <f t="shared" si="68"/>
        <v>0.67908111336211652</v>
      </c>
      <c r="AW59" s="298">
        <v>663922</v>
      </c>
      <c r="AY59" s="300">
        <f t="shared" si="69"/>
        <v>44228</v>
      </c>
      <c r="AZ59" s="295">
        <v>61.494644060198731</v>
      </c>
      <c r="BA59" s="296">
        <v>4.1883919446998021</v>
      </c>
      <c r="BB59" s="296">
        <v>2.6926430093520484</v>
      </c>
      <c r="BC59" s="296">
        <v>5.9174590299726813</v>
      </c>
      <c r="BD59" s="296">
        <v>29.080257985297891</v>
      </c>
      <c r="BE59" s="296">
        <f t="shared" si="62"/>
        <v>6.8810349540518505</v>
      </c>
      <c r="BF59" s="297">
        <f t="shared" si="70"/>
        <v>0.64288229108057848</v>
      </c>
      <c r="BG59" s="298">
        <v>1231388</v>
      </c>
    </row>
    <row r="60" spans="1:59" ht="27" customHeight="1" thickBot="1" x14ac:dyDescent="0.4">
      <c r="A60" s="294">
        <v>44256</v>
      </c>
      <c r="B60" s="312">
        <v>62.7</v>
      </c>
      <c r="C60" s="313">
        <v>2.5</v>
      </c>
      <c r="D60" s="313">
        <v>2.8</v>
      </c>
      <c r="E60" s="296">
        <v>6</v>
      </c>
      <c r="F60" s="296">
        <v>15</v>
      </c>
      <c r="G60" s="296">
        <f t="shared" si="57"/>
        <v>5.3</v>
      </c>
      <c r="H60" s="297">
        <f t="shared" si="63"/>
        <v>1.1199999999999999</v>
      </c>
      <c r="I60" s="298">
        <v>71122</v>
      </c>
      <c r="J60" s="231"/>
      <c r="K60" s="294">
        <v>44256</v>
      </c>
      <c r="L60" s="312">
        <v>62.400000000000006</v>
      </c>
      <c r="M60" s="313">
        <v>2.5</v>
      </c>
      <c r="N60" s="313">
        <v>2.7</v>
      </c>
      <c r="O60" s="296">
        <v>5</v>
      </c>
      <c r="P60" s="296">
        <v>38</v>
      </c>
      <c r="Q60" s="296">
        <f t="shared" si="58"/>
        <v>5.2</v>
      </c>
      <c r="R60" s="297">
        <f t="shared" si="64"/>
        <v>1.08</v>
      </c>
      <c r="S60" s="298">
        <v>79008</v>
      </c>
      <c r="U60" s="294">
        <v>44256</v>
      </c>
      <c r="V60" s="312">
        <v>63.15</v>
      </c>
      <c r="W60" s="313">
        <v>3</v>
      </c>
      <c r="X60" s="313">
        <v>1.99</v>
      </c>
      <c r="Y60" s="296">
        <v>8.41</v>
      </c>
      <c r="Z60" s="296">
        <v>12.32</v>
      </c>
      <c r="AA60" s="296">
        <f t="shared" si="59"/>
        <v>4.99</v>
      </c>
      <c r="AB60" s="297">
        <f t="shared" si="65"/>
        <v>0.66333333333333333</v>
      </c>
      <c r="AC60" s="298">
        <v>36845</v>
      </c>
      <c r="AD60" s="231"/>
      <c r="AE60" s="294">
        <v>44256</v>
      </c>
      <c r="AF60" s="312">
        <v>63</v>
      </c>
      <c r="AG60" s="313">
        <v>3.25</v>
      </c>
      <c r="AH60" s="313">
        <v>2.17</v>
      </c>
      <c r="AI60" s="296">
        <v>4.21</v>
      </c>
      <c r="AJ60" s="296">
        <v>34.54</v>
      </c>
      <c r="AK60" s="296">
        <f t="shared" si="60"/>
        <v>5.42</v>
      </c>
      <c r="AL60" s="297">
        <f t="shared" si="66"/>
        <v>0.6676923076923077</v>
      </c>
      <c r="AM60" s="298">
        <v>22559</v>
      </c>
      <c r="AO60" s="314">
        <f t="shared" si="67"/>
        <v>44256</v>
      </c>
      <c r="AP60" s="312">
        <v>62.26616264759636</v>
      </c>
      <c r="AQ60" s="313">
        <v>3.3925874404180605</v>
      </c>
      <c r="AR60" s="313">
        <v>2.3165258793023749</v>
      </c>
      <c r="AS60" s="313">
        <v>17.980912625401423</v>
      </c>
      <c r="AT60" s="313">
        <v>14.010925131103226</v>
      </c>
      <c r="AU60" s="296">
        <f t="shared" si="61"/>
        <v>5.7091133197204353</v>
      </c>
      <c r="AV60" s="297">
        <f t="shared" si="68"/>
        <v>0.68281980051689251</v>
      </c>
      <c r="AW60" s="298">
        <v>657202</v>
      </c>
      <c r="AY60" s="314">
        <f t="shared" si="69"/>
        <v>44256</v>
      </c>
      <c r="AZ60" s="312">
        <v>61.623136435971496</v>
      </c>
      <c r="BA60" s="313">
        <v>4.1640728231020772</v>
      </c>
      <c r="BB60" s="313">
        <v>2.7906240074134692</v>
      </c>
      <c r="BC60" s="313">
        <v>5.3880743336125789</v>
      </c>
      <c r="BD60" s="313">
        <v>28.970047781619641</v>
      </c>
      <c r="BE60" s="296">
        <f t="shared" si="62"/>
        <v>6.9546968305155463</v>
      </c>
      <c r="BF60" s="297">
        <f t="shared" si="70"/>
        <v>0.67016695575812713</v>
      </c>
      <c r="BG60" s="298">
        <v>1236668</v>
      </c>
    </row>
    <row r="61" spans="1:59" ht="27" customHeight="1" thickBot="1" x14ac:dyDescent="0.4">
      <c r="A61" s="320" t="s">
        <v>17</v>
      </c>
      <c r="B61" s="321">
        <f>+SUMPRODUCT(B49:B60,I49:I60)/I61</f>
        <v>62.836493048986661</v>
      </c>
      <c r="C61" s="321">
        <f>+SUMPRODUCT(C49:C60,I49:I60)/I61</f>
        <v>2.594221846952248</v>
      </c>
      <c r="D61" s="321">
        <f>+SUMPRODUCT(D49:D60,I49:I60)/I61</f>
        <v>2.6376911404202268</v>
      </c>
      <c r="E61" s="321">
        <f>+SUMPRODUCT(E49:E60,I49:I60)/SUMIF(E49:E60,"&gt;0",I49:I60)</f>
        <v>6.1624276670443701</v>
      </c>
      <c r="F61" s="321">
        <f>+SUMPRODUCT(F49:F60,I49:I60)/SUMIF(F49:F60,"&gt;0",I49:I60)</f>
        <v>16.098597928536297</v>
      </c>
      <c r="G61" s="322">
        <f t="shared" si="57"/>
        <v>5.2319129873724748</v>
      </c>
      <c r="H61" s="323">
        <f t="shared" si="63"/>
        <v>1.0167561974389536</v>
      </c>
      <c r="I61" s="324">
        <f>SUM(I49:I60)</f>
        <v>502157</v>
      </c>
      <c r="J61" s="231"/>
      <c r="K61" s="320" t="s">
        <v>17</v>
      </c>
      <c r="L61" s="321">
        <f>+SUMPRODUCT(L49:L60,S49:S60)/S61</f>
        <v>62.466346169880573</v>
      </c>
      <c r="M61" s="321">
        <f>+SUMPRODUCT(M49:M60,S49:S60)/S61</f>
        <v>2.6541034880204033</v>
      </c>
      <c r="N61" s="321">
        <f>+SUMPRODUCT(N49:N60,S49:S60)/S61</f>
        <v>2.7515423311780141</v>
      </c>
      <c r="O61" s="321">
        <f>+SUMPRODUCT(O49:O60,S49:S60)/SUMIF(O49:O60,"&gt;0",S49:S60)</f>
        <v>5.7334801402728619</v>
      </c>
      <c r="P61" s="321">
        <f>+SUMPRODUCT(P49:P60,S49:S60)/SUMIF(P49:P60,"&gt;0",S49:S60)</f>
        <v>38.54785443012107</v>
      </c>
      <c r="Q61" s="322">
        <f t="shared" si="58"/>
        <v>5.4056458191984174</v>
      </c>
      <c r="R61" s="323">
        <f t="shared" si="64"/>
        <v>1.0367125259423424</v>
      </c>
      <c r="S61" s="324">
        <f>SUM(S49:S60)</f>
        <v>611665</v>
      </c>
      <c r="U61" s="320" t="s">
        <v>17</v>
      </c>
      <c r="V61" s="321">
        <f>+SUMPRODUCT(V49:V60,AC49:AC60)/AC61</f>
        <v>63.198145429868596</v>
      </c>
      <c r="W61" s="321">
        <f>+SUMPRODUCT(W49:W60,AC49:AC60)/AC61</f>
        <v>2.7362959124588313</v>
      </c>
      <c r="X61" s="321">
        <f>+SUMPRODUCT(X49:X60,AC49:AC60)/AC61</f>
        <v>2.1182370796006507</v>
      </c>
      <c r="Y61" s="321">
        <f>+SUMPRODUCT(Y49:Y60,AC49:AC60)/SUMIF(Y49:Y60,"&gt;0",AC49:AC60)</f>
        <v>9.4402617826149502</v>
      </c>
      <c r="Z61" s="321">
        <f>+SUMPRODUCT(Z49:Z60,AC49:AC60)/SUMIF(Z49:Z60,"&gt;0",AC49:AC60)</f>
        <v>13.269062259119794</v>
      </c>
      <c r="AA61" s="322">
        <f t="shared" si="59"/>
        <v>4.8545329920594824</v>
      </c>
      <c r="AB61" s="323">
        <f t="shared" si="65"/>
        <v>0.77412573324250089</v>
      </c>
      <c r="AC61" s="324">
        <f>SUM(AC49:AC60)</f>
        <v>271141</v>
      </c>
      <c r="AD61" s="299"/>
      <c r="AE61" s="325" t="s">
        <v>17</v>
      </c>
      <c r="AF61" s="321">
        <f>+SUMPRODUCT(AF49:AF60,AM49:AM60)/AM61</f>
        <v>62.905252896552973</v>
      </c>
      <c r="AG61" s="321">
        <f>+SUMPRODUCT(AG49:AG60,AM49:AM60)/AM61</f>
        <v>3.022369533488297</v>
      </c>
      <c r="AH61" s="321">
        <f>+SUMPRODUCT(AH49:AH60,AM49:AM60)/AM61</f>
        <v>2.265563688127286</v>
      </c>
      <c r="AI61" s="321">
        <f>+SUMPRODUCT(AI49:AI60,AM49:AM60)/SUMIF(AI49:AI60,"&gt;0",AM49:AM60)</f>
        <v>5.0063065390922032</v>
      </c>
      <c r="AJ61" s="321">
        <f>+SUMPRODUCT(AJ49:AJ60,AM49:AM60)/SUMIF(AJ49:AJ60,"&gt;0",AM49:AM60)</f>
        <v>33.787011730363801</v>
      </c>
      <c r="AK61" s="322">
        <f t="shared" si="60"/>
        <v>5.2879332216155834</v>
      </c>
      <c r="AL61" s="323">
        <f t="shared" si="66"/>
        <v>0.74959850641177683</v>
      </c>
      <c r="AM61" s="324">
        <f>SUM(AM49:AM60)</f>
        <v>277485</v>
      </c>
      <c r="AO61" s="326">
        <f t="shared" ref="AO61" si="71">A82</f>
        <v>0</v>
      </c>
      <c r="AP61" s="321">
        <f>+SUMPRODUCT(AP49:AP60,AW49:AW60)/AW61</f>
        <v>62.489386506017006</v>
      </c>
      <c r="AQ61" s="321">
        <f>+SUMPRODUCT(AQ49:AQ60,AW49:AW60)/AW61</f>
        <v>3.2199432925337765</v>
      </c>
      <c r="AR61" s="321">
        <f>+SUMPRODUCT(AR49:AR60,AW49:AW60)/AW61</f>
        <v>2.2735588964532587</v>
      </c>
      <c r="AS61" s="321">
        <f>+SUMPRODUCT(AS49:AS60,AW49:AW60)/SUMIF(AS49:AS60,"&gt;0",AW49:AW60)</f>
        <v>16.022544987767944</v>
      </c>
      <c r="AT61" s="321">
        <f>+SUMPRODUCT(AT49:AT60,AW49:AW60)/SUMIF(AT49:AT60,"&gt;0",AW49:AW60)</f>
        <v>15.110282742000255</v>
      </c>
      <c r="AU61" s="322">
        <f t="shared" si="61"/>
        <v>5.4935021889870352</v>
      </c>
      <c r="AV61" s="323">
        <f t="shared" si="68"/>
        <v>0.70608662634682395</v>
      </c>
      <c r="AW61" s="324">
        <f>SUM(AW49:AW60)</f>
        <v>6934170</v>
      </c>
      <c r="AY61" s="326">
        <f t="shared" ref="AY61" si="72">K82</f>
        <v>0</v>
      </c>
      <c r="AZ61" s="321">
        <f>+SUMPRODUCT(AZ49:AZ60,BG49:BG60)/BG61</f>
        <v>61.799165552403664</v>
      </c>
      <c r="BA61" s="321">
        <f>+SUMPRODUCT(BA49:BA60,BG49:BG60)/BG61</f>
        <v>3.9944832596602624</v>
      </c>
      <c r="BB61" s="321">
        <f>+SUMPRODUCT(BB49:BB60,BG49:BG60)/BG61</f>
        <v>2.7301832556940311</v>
      </c>
      <c r="BC61" s="321">
        <f>+SUMPRODUCT(BC49:BC60,BG49:BG60)/SUMIF(BC49:BC60,"&gt;0",BG49:BG60)</f>
        <v>5.1861616869993901</v>
      </c>
      <c r="BD61" s="321">
        <f>+SUMPRODUCT(BD49:BD60,BG49:BG60)/SUMIF(BD49:BD60,"&gt;0",BG49:BG60)</f>
        <v>27.601220214228338</v>
      </c>
      <c r="BE61" s="322">
        <f t="shared" si="62"/>
        <v>6.7246665153542935</v>
      </c>
      <c r="BF61" s="323">
        <f t="shared" si="70"/>
        <v>0.68348847102847488</v>
      </c>
      <c r="BG61" s="324">
        <f>SUM(BG49:BG60)</f>
        <v>13253935</v>
      </c>
    </row>
    <row r="62" spans="1:59" ht="27" hidden="1" customHeight="1" x14ac:dyDescent="0.35"/>
    <row r="63" spans="1:59" ht="27" hidden="1" customHeight="1" x14ac:dyDescent="0.35">
      <c r="A63" s="350"/>
      <c r="B63" s="295">
        <v>62.862274685424588</v>
      </c>
      <c r="C63" s="295">
        <v>2.5871083919518414</v>
      </c>
      <c r="D63" s="295">
        <v>2.6216120974968273</v>
      </c>
      <c r="E63" s="295">
        <v>6.1709900029467954</v>
      </c>
      <c r="F63" s="295">
        <v>15.935072376901134</v>
      </c>
      <c r="G63" s="296">
        <f t="shared" ref="G63" si="73">IF(C63&lt;&gt;"",+D63+C63,"")</f>
        <v>5.2087204894486687</v>
      </c>
      <c r="H63" s="297">
        <f t="shared" ref="H63" si="74">IF(C63&gt;0,+D63/C63,"")</f>
        <v>1.0133367838983176</v>
      </c>
      <c r="I63" s="298"/>
      <c r="J63" s="256"/>
      <c r="K63" s="350"/>
      <c r="L63" s="295">
        <v>62.482316302802808</v>
      </c>
      <c r="M63" s="295">
        <v>2.6422132329602692</v>
      </c>
      <c r="N63" s="295">
        <v>2.7438933835198651</v>
      </c>
      <c r="O63" s="295">
        <v>5.685994680043609</v>
      </c>
      <c r="P63" s="295">
        <v>38.509346114568807</v>
      </c>
      <c r="Q63" s="296">
        <f t="shared" ref="Q63" si="75">IF(M63&lt;&gt;"",+N63+M63,"")</f>
        <v>5.3861066164801343</v>
      </c>
      <c r="R63" s="297">
        <f t="shared" ref="R63" si="76">IF(M63&gt;0,+N63/M63,"")</f>
        <v>1.0384829465280045</v>
      </c>
      <c r="S63" s="298"/>
      <c r="T63" s="351"/>
      <c r="U63" s="351"/>
      <c r="V63" s="295">
        <v>63.201091867331023</v>
      </c>
      <c r="W63" s="295">
        <v>2.7399548205546189</v>
      </c>
      <c r="X63" s="295">
        <v>2.1154593366550984</v>
      </c>
      <c r="Y63" s="295">
        <v>9.3346084509535636</v>
      </c>
      <c r="Z63" s="295">
        <v>13.164171704021156</v>
      </c>
      <c r="AA63" s="296">
        <f t="shared" ref="AA63" si="77">IF(W63&lt;&gt;"",+X63+W63,"")</f>
        <v>4.8554141572097169</v>
      </c>
      <c r="AB63" s="297">
        <f t="shared" ref="AB63" si="78">IF(W63&gt;0,+X63/W63,"")</f>
        <v>0.77207818201428935</v>
      </c>
      <c r="AC63" s="298"/>
      <c r="AD63" s="351"/>
      <c r="AE63" s="351"/>
      <c r="AF63" s="295">
        <v>62.901932320665985</v>
      </c>
      <c r="AG63" s="295">
        <v>3.0257467971241687</v>
      </c>
      <c r="AH63" s="295">
        <v>2.2630478404238064</v>
      </c>
      <c r="AI63" s="295">
        <v>4.8927094437537164</v>
      </c>
      <c r="AJ63" s="295">
        <v>33.034602086599286</v>
      </c>
      <c r="AK63" s="296">
        <f t="shared" ref="AK63" si="79">IF(AG63&lt;&gt;"",+AH63+AG63,"")</f>
        <v>5.2887946375479746</v>
      </c>
      <c r="AL63" s="297">
        <f t="shared" ref="AL63" si="80">IF(AG63&gt;0,+AH63/AG63,"")</f>
        <v>0.74793034320476781</v>
      </c>
      <c r="AM63" s="351"/>
      <c r="AN63" s="256"/>
      <c r="AO63" s="256"/>
      <c r="AP63" s="295">
        <v>62.527833303822696</v>
      </c>
      <c r="AQ63" s="295">
        <v>3.2273152204852127</v>
      </c>
      <c r="AR63" s="295">
        <v>2.2777457080911785</v>
      </c>
      <c r="AS63" s="295">
        <v>15.988248755537606</v>
      </c>
      <c r="AT63" s="295">
        <v>15.127289447371764</v>
      </c>
      <c r="AU63" s="296">
        <f t="shared" ref="AU63" si="81">IF(AQ63&lt;&gt;"",+AR63+AQ63,"")</f>
        <v>5.5050609285763912</v>
      </c>
      <c r="AV63" s="297">
        <f t="shared" ref="AV63" si="82">IF(AQ63&gt;0,+AR63/AQ63,"")</f>
        <v>0.70577106742883622</v>
      </c>
      <c r="AW63" s="256"/>
      <c r="AX63" s="256"/>
      <c r="AY63" s="256"/>
      <c r="AZ63" s="295">
        <v>61.79740319610012</v>
      </c>
      <c r="BA63" s="295">
        <v>3.9957773270128647</v>
      </c>
      <c r="BB63" s="295">
        <v>2.7312045868837171</v>
      </c>
      <c r="BC63" s="295">
        <v>5.2032575824117506</v>
      </c>
      <c r="BD63" s="295">
        <v>27.581536829292762</v>
      </c>
      <c r="BE63" s="296">
        <f t="shared" ref="BE63" si="83">IF(BA63&lt;&gt;"",+BB63+BA63,"")</f>
        <v>6.7269819138965818</v>
      </c>
      <c r="BF63" s="297">
        <f t="shared" ref="BF63" si="84">IF(BA63&gt;0,+BB63/BA63,"")</f>
        <v>0.68352271995233826</v>
      </c>
    </row>
    <row r="64" spans="1:59" ht="27" customHeight="1" x14ac:dyDescent="0.35">
      <c r="A64" s="804"/>
      <c r="B64" s="804"/>
      <c r="C64" s="804"/>
      <c r="D64" s="804"/>
      <c r="E64" s="804"/>
      <c r="F64" s="804"/>
      <c r="G64" s="390"/>
      <c r="H64" s="362"/>
      <c r="I64" s="362"/>
      <c r="J64" s="508"/>
      <c r="K64" s="804"/>
      <c r="L64" s="804"/>
      <c r="M64" s="804"/>
      <c r="N64" s="804"/>
      <c r="O64" s="804"/>
      <c r="P64" s="804"/>
      <c r="Q64" s="362"/>
      <c r="R64" s="362"/>
      <c r="S64" s="362"/>
      <c r="T64" s="390"/>
      <c r="U64" s="361"/>
      <c r="V64" s="362"/>
      <c r="W64" s="362"/>
      <c r="X64" s="362"/>
      <c r="Y64" s="362"/>
      <c r="Z64" s="362"/>
      <c r="AA64" s="362"/>
      <c r="AB64" s="390"/>
      <c r="AD64" s="390"/>
      <c r="AE64" s="390"/>
      <c r="AF64" s="390"/>
      <c r="AG64" s="390"/>
      <c r="AH64" s="390"/>
      <c r="AI64" s="411"/>
      <c r="AJ64" s="351"/>
      <c r="AK64" s="390"/>
      <c r="AL64" s="390"/>
      <c r="AM64" s="390"/>
      <c r="AP64" s="256"/>
      <c r="AQ64" s="256"/>
      <c r="AR64" s="256"/>
      <c r="AS64" s="256"/>
      <c r="AT64" s="256"/>
    </row>
    <row r="65" spans="1:39" ht="27" customHeight="1" x14ac:dyDescent="0.35">
      <c r="A65" s="508"/>
      <c r="B65" s="412"/>
      <c r="C65" s="412"/>
      <c r="D65" s="508"/>
      <c r="E65" s="411"/>
      <c r="F65" s="351"/>
      <c r="G65" s="390"/>
      <c r="H65" s="413"/>
      <c r="I65" s="413"/>
      <c r="J65" s="390"/>
      <c r="K65" s="508"/>
      <c r="L65" s="412"/>
      <c r="M65" s="412"/>
      <c r="N65" s="508"/>
      <c r="O65" s="411"/>
      <c r="P65" s="351"/>
      <c r="Q65" s="413"/>
      <c r="R65" s="413"/>
      <c r="S65" s="413"/>
      <c r="T65" s="390"/>
      <c r="U65" s="508"/>
      <c r="V65" s="412"/>
      <c r="W65" s="412"/>
      <c r="X65" s="508"/>
      <c r="Y65" s="411"/>
      <c r="Z65" s="351"/>
      <c r="AA65" s="413"/>
      <c r="AB65" s="390"/>
      <c r="AD65" s="390"/>
      <c r="AE65" s="508"/>
      <c r="AF65" s="412"/>
      <c r="AG65" s="412"/>
      <c r="AH65" s="413"/>
      <c r="AI65" s="351"/>
      <c r="AJ65" s="351"/>
      <c r="AK65" s="390"/>
      <c r="AL65" s="390"/>
      <c r="AM65" s="390"/>
    </row>
    <row r="66" spans="1:39" ht="27" customHeight="1" x14ac:dyDescent="0.35">
      <c r="A66" s="351"/>
      <c r="B66" s="351"/>
      <c r="C66" s="351"/>
      <c r="D66" s="351"/>
      <c r="E66" s="351"/>
      <c r="F66" s="351"/>
      <c r="G66" s="390"/>
      <c r="H66" s="351"/>
      <c r="I66" s="351"/>
      <c r="J66" s="390"/>
      <c r="K66" s="805"/>
      <c r="L66" s="805"/>
      <c r="M66" s="805"/>
      <c r="N66" s="805"/>
      <c r="O66" s="805"/>
      <c r="P66" s="805"/>
      <c r="Q66" s="351"/>
      <c r="R66" s="351"/>
      <c r="S66" s="351"/>
      <c r="T66" s="390"/>
      <c r="U66" s="351"/>
      <c r="V66" s="351"/>
      <c r="W66" s="351"/>
      <c r="X66" s="351"/>
      <c r="Y66" s="351"/>
      <c r="Z66" s="351"/>
      <c r="AA66" s="413"/>
      <c r="AB66" s="390"/>
      <c r="AD66" s="390"/>
      <c r="AE66" s="390"/>
      <c r="AF66" s="390"/>
      <c r="AG66" s="390"/>
      <c r="AH66" s="390"/>
      <c r="AI66" s="390"/>
      <c r="AJ66" s="390"/>
      <c r="AK66" s="390"/>
      <c r="AL66" s="390"/>
      <c r="AM66" s="390"/>
    </row>
    <row r="67" spans="1:39" ht="27" customHeight="1" x14ac:dyDescent="0.35">
      <c r="A67" s="362"/>
      <c r="B67" s="362"/>
      <c r="C67" s="362"/>
      <c r="D67" s="362"/>
      <c r="E67" s="362"/>
      <c r="F67" s="362"/>
      <c r="G67" s="390"/>
      <c r="H67" s="390"/>
      <c r="I67" s="390"/>
      <c r="J67" s="390"/>
      <c r="K67" s="362"/>
      <c r="L67" s="362"/>
      <c r="M67" s="362"/>
      <c r="N67" s="362"/>
      <c r="O67" s="362"/>
      <c r="P67" s="362"/>
      <c r="Q67" s="351"/>
      <c r="R67" s="390"/>
      <c r="S67" s="390"/>
      <c r="T67" s="390"/>
      <c r="U67" s="362"/>
      <c r="V67" s="362"/>
      <c r="W67" s="362"/>
      <c r="X67" s="362"/>
      <c r="Y67" s="362"/>
      <c r="Z67" s="362"/>
      <c r="AA67" s="413"/>
      <c r="AB67" s="362"/>
      <c r="AD67" s="390"/>
      <c r="AE67" s="362"/>
      <c r="AF67" s="362"/>
      <c r="AG67" s="362"/>
      <c r="AH67" s="362"/>
      <c r="AI67" s="362"/>
      <c r="AJ67" s="362"/>
      <c r="AK67" s="362"/>
      <c r="AL67" s="390"/>
      <c r="AM67" s="390"/>
    </row>
    <row r="68" spans="1:39" ht="27" customHeight="1" x14ac:dyDescent="0.35">
      <c r="A68" s="414"/>
      <c r="B68" s="414"/>
      <c r="C68" s="414"/>
      <c r="D68" s="414"/>
      <c r="E68" s="414"/>
      <c r="F68" s="414"/>
      <c r="G68" s="390"/>
      <c r="H68" s="390"/>
      <c r="I68" s="390"/>
      <c r="J68" s="415"/>
      <c r="K68" s="414"/>
      <c r="L68" s="414"/>
      <c r="M68" s="416"/>
      <c r="N68" s="414"/>
      <c r="O68" s="414"/>
      <c r="P68" s="414"/>
      <c r="Q68" s="351"/>
      <c r="R68" s="390"/>
      <c r="S68" s="390"/>
      <c r="T68" s="390"/>
      <c r="U68" s="414"/>
      <c r="V68" s="414"/>
      <c r="W68" s="414"/>
      <c r="X68" s="414"/>
      <c r="Y68" s="414"/>
      <c r="Z68" s="414"/>
      <c r="AA68" s="413"/>
      <c r="AB68" s="416"/>
      <c r="AD68" s="390"/>
      <c r="AE68" s="414"/>
      <c r="AF68" s="417"/>
      <c r="AG68" s="417"/>
      <c r="AH68" s="417"/>
      <c r="AI68" s="417"/>
      <c r="AJ68" s="417"/>
      <c r="AK68" s="416"/>
      <c r="AL68" s="390"/>
      <c r="AM68" s="390"/>
    </row>
    <row r="69" spans="1:39" ht="27" customHeight="1" x14ac:dyDescent="0.35">
      <c r="A69" s="418"/>
      <c r="B69" s="419"/>
      <c r="C69" s="419"/>
      <c r="D69" s="419"/>
      <c r="E69" s="419"/>
      <c r="F69" s="419"/>
      <c r="G69" s="390"/>
      <c r="H69" s="390"/>
      <c r="I69" s="390"/>
      <c r="J69" s="415"/>
      <c r="K69" s="418"/>
      <c r="L69" s="419"/>
      <c r="M69" s="419"/>
      <c r="N69" s="419"/>
      <c r="O69" s="419"/>
      <c r="P69" s="419"/>
      <c r="Q69" s="351"/>
      <c r="R69" s="390"/>
      <c r="S69" s="390"/>
      <c r="T69" s="390"/>
      <c r="U69" s="418"/>
      <c r="V69" s="420"/>
      <c r="W69" s="420"/>
      <c r="X69" s="420"/>
      <c r="Y69" s="420"/>
      <c r="Z69" s="420"/>
      <c r="AA69" s="413"/>
      <c r="AB69" s="344"/>
      <c r="AD69" s="390"/>
      <c r="AE69" s="421"/>
      <c r="AF69" s="422"/>
      <c r="AG69" s="422"/>
      <c r="AH69" s="422"/>
      <c r="AI69" s="422"/>
      <c r="AJ69" s="422"/>
      <c r="AK69" s="344"/>
      <c r="AL69" s="390"/>
      <c r="AM69" s="390"/>
    </row>
    <row r="70" spans="1:39" ht="27" customHeight="1" x14ac:dyDescent="0.35">
      <c r="A70" s="350"/>
      <c r="B70" s="256"/>
      <c r="C70" s="256"/>
      <c r="D70" s="256"/>
      <c r="E70" s="256"/>
      <c r="F70" s="256"/>
      <c r="G70" s="390"/>
      <c r="H70" s="390"/>
      <c r="I70" s="390"/>
      <c r="J70" s="415"/>
      <c r="K70" s="350"/>
      <c r="L70" s="256"/>
      <c r="M70" s="256"/>
      <c r="N70" s="256"/>
      <c r="O70" s="256"/>
      <c r="P70" s="256"/>
      <c r="Q70" s="351"/>
      <c r="R70" s="390"/>
      <c r="S70" s="390"/>
      <c r="T70" s="390"/>
      <c r="U70" s="350"/>
      <c r="V70" s="256"/>
      <c r="W70" s="256"/>
      <c r="X70" s="256"/>
      <c r="Y70" s="256"/>
      <c r="Z70" s="256"/>
      <c r="AA70" s="413"/>
      <c r="AB70" s="424"/>
      <c r="AD70" s="390"/>
      <c r="AE70" s="350"/>
      <c r="AF70" s="256"/>
      <c r="AG70" s="256"/>
      <c r="AH70" s="256"/>
      <c r="AI70" s="256"/>
      <c r="AJ70" s="256"/>
      <c r="AK70" s="424"/>
      <c r="AL70" s="390"/>
      <c r="AM70" s="390"/>
    </row>
    <row r="71" spans="1:39" ht="27" customHeight="1" x14ac:dyDescent="0.35">
      <c r="A71" s="350"/>
      <c r="B71" s="256"/>
      <c r="C71" s="256"/>
      <c r="D71" s="256"/>
      <c r="E71" s="256"/>
      <c r="F71" s="256"/>
      <c r="G71" s="390"/>
      <c r="H71" s="390"/>
      <c r="I71" s="390"/>
      <c r="J71" s="415"/>
      <c r="K71" s="350"/>
      <c r="L71" s="256"/>
      <c r="M71" s="256"/>
      <c r="N71" s="256"/>
      <c r="O71" s="256"/>
      <c r="P71" s="256"/>
      <c r="Q71" s="351"/>
      <c r="R71" s="390"/>
      <c r="S71" s="390"/>
      <c r="T71" s="390"/>
      <c r="U71" s="350"/>
      <c r="V71" s="256"/>
      <c r="W71" s="256"/>
      <c r="X71" s="256"/>
      <c r="Y71" s="256"/>
      <c r="Z71" s="256"/>
      <c r="AA71" s="413"/>
      <c r="AB71" s="256"/>
      <c r="AD71" s="390"/>
      <c r="AE71" s="350"/>
      <c r="AF71" s="256"/>
      <c r="AG71" s="256"/>
      <c r="AH71" s="256"/>
      <c r="AI71" s="256"/>
      <c r="AJ71" s="256"/>
      <c r="AK71" s="424"/>
      <c r="AL71" s="390"/>
      <c r="AM71" s="390"/>
    </row>
    <row r="72" spans="1:39" ht="27" customHeight="1" x14ac:dyDescent="0.35">
      <c r="A72" s="350"/>
      <c r="B72" s="256"/>
      <c r="C72" s="256"/>
      <c r="D72" s="256"/>
      <c r="E72" s="256"/>
      <c r="F72" s="256"/>
      <c r="G72" s="390"/>
      <c r="H72" s="390"/>
      <c r="I72" s="390"/>
      <c r="J72" s="415"/>
      <c r="K72" s="350"/>
      <c r="L72" s="256"/>
      <c r="M72" s="256"/>
      <c r="N72" s="256"/>
      <c r="O72" s="256"/>
      <c r="P72" s="256"/>
      <c r="Q72" s="351"/>
      <c r="R72" s="390"/>
      <c r="S72" s="390"/>
      <c r="T72" s="390"/>
      <c r="U72" s="350"/>
      <c r="V72" s="256"/>
      <c r="W72" s="256"/>
      <c r="X72" s="256"/>
      <c r="Y72" s="256"/>
      <c r="Z72" s="256"/>
      <c r="AA72" s="413"/>
      <c r="AB72" s="256"/>
      <c r="AD72" s="390"/>
      <c r="AE72" s="350"/>
      <c r="AF72" s="256"/>
      <c r="AG72" s="256"/>
      <c r="AH72" s="256"/>
      <c r="AI72" s="256"/>
      <c r="AJ72" s="256"/>
      <c r="AK72" s="424"/>
      <c r="AL72" s="390"/>
      <c r="AM72" s="390"/>
    </row>
    <row r="73" spans="1:39" ht="27" customHeight="1" x14ac:dyDescent="0.35">
      <c r="A73" s="350"/>
      <c r="B73" s="256"/>
      <c r="C73" s="256"/>
      <c r="D73" s="256"/>
      <c r="E73" s="256"/>
      <c r="F73" s="256"/>
      <c r="G73" s="390"/>
      <c r="H73" s="390"/>
      <c r="I73" s="390"/>
      <c r="J73" s="415"/>
      <c r="K73" s="350"/>
      <c r="L73" s="256"/>
      <c r="M73" s="256"/>
      <c r="N73" s="256"/>
      <c r="O73" s="256"/>
      <c r="P73" s="256"/>
      <c r="Q73" s="351"/>
      <c r="R73" s="390"/>
      <c r="S73" s="390"/>
      <c r="T73" s="390"/>
      <c r="U73" s="350"/>
      <c r="V73" s="256"/>
      <c r="W73" s="256"/>
      <c r="X73" s="256"/>
      <c r="Y73" s="256"/>
      <c r="Z73" s="256"/>
      <c r="AA73" s="413"/>
      <c r="AB73" s="256"/>
      <c r="AD73" s="390"/>
      <c r="AE73" s="350"/>
      <c r="AF73" s="256"/>
      <c r="AG73" s="256"/>
      <c r="AH73" s="256"/>
      <c r="AI73" s="256"/>
      <c r="AJ73" s="256"/>
      <c r="AK73" s="424"/>
      <c r="AL73" s="390"/>
      <c r="AM73" s="390"/>
    </row>
    <row r="74" spans="1:39" ht="27" customHeight="1" x14ac:dyDescent="0.35">
      <c r="A74" s="350"/>
      <c r="B74" s="256"/>
      <c r="C74" s="256"/>
      <c r="D74" s="256"/>
      <c r="E74" s="256"/>
      <c r="F74" s="256"/>
      <c r="G74" s="390"/>
      <c r="H74" s="390"/>
      <c r="I74" s="390"/>
      <c r="J74" s="390"/>
      <c r="K74" s="350"/>
      <c r="L74" s="256"/>
      <c r="M74" s="256"/>
      <c r="N74" s="256"/>
      <c r="O74" s="256"/>
      <c r="P74" s="256"/>
      <c r="Q74" s="351"/>
      <c r="R74" s="390"/>
      <c r="S74" s="390"/>
      <c r="T74" s="390"/>
      <c r="U74" s="350"/>
      <c r="V74" s="256"/>
      <c r="W74" s="256"/>
      <c r="X74" s="256"/>
      <c r="Y74" s="256"/>
      <c r="Z74" s="256"/>
      <c r="AA74" s="413"/>
      <c r="AB74" s="256"/>
      <c r="AD74" s="390"/>
      <c r="AE74" s="350"/>
      <c r="AF74" s="256"/>
      <c r="AG74" s="256"/>
      <c r="AH74" s="256"/>
      <c r="AI74" s="256"/>
      <c r="AJ74" s="256"/>
      <c r="AK74" s="424"/>
      <c r="AL74" s="390"/>
      <c r="AM74" s="390"/>
    </row>
    <row r="75" spans="1:39" ht="27" customHeight="1" x14ac:dyDescent="0.35">
      <c r="A75" s="350"/>
      <c r="B75" s="256"/>
      <c r="C75" s="256"/>
      <c r="D75" s="256"/>
      <c r="E75" s="256"/>
      <c r="F75" s="256"/>
      <c r="G75" s="390"/>
      <c r="H75" s="390"/>
      <c r="I75" s="390"/>
      <c r="J75" s="390"/>
      <c r="K75" s="350"/>
      <c r="L75" s="256"/>
      <c r="M75" s="256"/>
      <c r="N75" s="256"/>
      <c r="O75" s="256"/>
      <c r="P75" s="256"/>
      <c r="Q75" s="351"/>
      <c r="R75" s="390"/>
      <c r="S75" s="390"/>
      <c r="T75" s="390"/>
      <c r="U75" s="350"/>
      <c r="V75" s="256"/>
      <c r="W75" s="256"/>
      <c r="X75" s="256"/>
      <c r="Y75" s="256"/>
      <c r="Z75" s="256"/>
      <c r="AA75" s="413"/>
      <c r="AB75" s="256"/>
      <c r="AD75" s="390"/>
      <c r="AE75" s="350"/>
      <c r="AF75" s="256"/>
      <c r="AG75" s="256"/>
      <c r="AH75" s="256"/>
      <c r="AI75" s="256"/>
      <c r="AJ75" s="256"/>
      <c r="AK75" s="424"/>
      <c r="AL75" s="390"/>
      <c r="AM75" s="390"/>
    </row>
    <row r="76" spans="1:39" ht="27" customHeight="1" x14ac:dyDescent="0.35">
      <c r="A76" s="350"/>
      <c r="B76" s="256"/>
      <c r="C76" s="256"/>
      <c r="D76" s="256"/>
      <c r="E76" s="256"/>
      <c r="F76" s="256"/>
      <c r="G76" s="390"/>
      <c r="H76" s="390"/>
      <c r="I76" s="390"/>
      <c r="J76" s="390"/>
      <c r="K76" s="350"/>
      <c r="L76" s="256"/>
      <c r="M76" s="256"/>
      <c r="N76" s="256"/>
      <c r="O76" s="256"/>
      <c r="P76" s="256"/>
      <c r="Q76" s="351"/>
      <c r="R76" s="390"/>
      <c r="S76" s="390"/>
      <c r="T76" s="390"/>
      <c r="U76" s="350"/>
      <c r="V76" s="256"/>
      <c r="W76" s="256"/>
      <c r="X76" s="256"/>
      <c r="Y76" s="256"/>
      <c r="Z76" s="256"/>
      <c r="AA76" s="413"/>
      <c r="AB76" s="256"/>
      <c r="AD76" s="390"/>
      <c r="AE76" s="350"/>
      <c r="AF76" s="256"/>
      <c r="AG76" s="256"/>
      <c r="AH76" s="256"/>
      <c r="AI76" s="256"/>
      <c r="AJ76" s="256"/>
      <c r="AK76" s="424"/>
      <c r="AL76" s="390"/>
      <c r="AM76" s="390"/>
    </row>
    <row r="77" spans="1:39" ht="27" customHeight="1" x14ac:dyDescent="0.35">
      <c r="A77" s="350"/>
      <c r="B77" s="256"/>
      <c r="C77" s="256"/>
      <c r="D77" s="256"/>
      <c r="E77" s="256"/>
      <c r="F77" s="256"/>
      <c r="G77" s="390"/>
      <c r="H77" s="390"/>
      <c r="I77" s="390"/>
      <c r="J77" s="390"/>
      <c r="K77" s="350"/>
      <c r="L77" s="256"/>
      <c r="M77" s="256"/>
      <c r="N77" s="256"/>
      <c r="O77" s="256"/>
      <c r="P77" s="256"/>
      <c r="Q77" s="351"/>
      <c r="R77" s="390"/>
      <c r="S77" s="390"/>
      <c r="T77" s="390"/>
      <c r="U77" s="350"/>
      <c r="V77" s="256"/>
      <c r="W77" s="256"/>
      <c r="X77" s="256"/>
      <c r="Y77" s="256"/>
      <c r="Z77" s="256"/>
      <c r="AA77" s="413"/>
      <c r="AB77" s="256"/>
      <c r="AD77" s="390"/>
      <c r="AE77" s="350"/>
      <c r="AF77" s="256"/>
      <c r="AG77" s="256"/>
      <c r="AH77" s="256"/>
      <c r="AI77" s="256"/>
      <c r="AJ77" s="256"/>
      <c r="AK77" s="424"/>
      <c r="AL77" s="390"/>
      <c r="AM77" s="390"/>
    </row>
    <row r="78" spans="1:39" ht="27" customHeight="1" x14ac:dyDescent="0.35">
      <c r="A78" s="350"/>
      <c r="B78" s="256"/>
      <c r="C78" s="256"/>
      <c r="D78" s="256"/>
      <c r="E78" s="256"/>
      <c r="F78" s="256"/>
      <c r="G78" s="390"/>
      <c r="H78" s="390"/>
      <c r="I78" s="390"/>
      <c r="J78" s="390"/>
      <c r="K78" s="350"/>
      <c r="L78" s="256"/>
      <c r="M78" s="256"/>
      <c r="N78" s="256"/>
      <c r="O78" s="256"/>
      <c r="P78" s="256"/>
      <c r="Q78" s="351"/>
      <c r="R78" s="390"/>
      <c r="S78" s="390"/>
      <c r="T78" s="390"/>
      <c r="U78" s="350"/>
      <c r="V78" s="256"/>
      <c r="W78" s="256"/>
      <c r="X78" s="256"/>
      <c r="Y78" s="256"/>
      <c r="Z78" s="256"/>
      <c r="AA78" s="413"/>
      <c r="AB78" s="256"/>
      <c r="AD78" s="390"/>
      <c r="AE78" s="350"/>
      <c r="AF78" s="256"/>
      <c r="AG78" s="256"/>
      <c r="AH78" s="256"/>
      <c r="AI78" s="256"/>
      <c r="AJ78" s="256"/>
      <c r="AK78" s="424"/>
      <c r="AL78" s="390"/>
      <c r="AM78" s="390"/>
    </row>
    <row r="79" spans="1:39" ht="27" customHeight="1" x14ac:dyDescent="0.35">
      <c r="A79" s="350"/>
      <c r="B79" s="256"/>
      <c r="C79" s="256"/>
      <c r="D79" s="256"/>
      <c r="E79" s="256"/>
      <c r="F79" s="256"/>
      <c r="G79" s="390"/>
      <c r="H79" s="390"/>
      <c r="I79" s="390"/>
      <c r="J79" s="390"/>
      <c r="K79" s="350"/>
      <c r="L79" s="256"/>
      <c r="M79" s="256"/>
      <c r="N79" s="256"/>
      <c r="O79" s="256"/>
      <c r="P79" s="256"/>
      <c r="Q79" s="351"/>
      <c r="R79" s="390"/>
      <c r="S79" s="390"/>
      <c r="T79" s="390"/>
      <c r="U79" s="350"/>
      <c r="V79" s="256"/>
      <c r="W79" s="256"/>
      <c r="X79" s="256"/>
      <c r="Y79" s="256"/>
      <c r="Z79" s="256"/>
      <c r="AA79" s="413"/>
      <c r="AB79" s="256"/>
      <c r="AD79" s="390"/>
      <c r="AE79" s="350"/>
      <c r="AF79" s="256"/>
      <c r="AG79" s="256"/>
      <c r="AH79" s="256"/>
      <c r="AI79" s="256"/>
      <c r="AJ79" s="256"/>
      <c r="AK79" s="424"/>
      <c r="AL79" s="390"/>
      <c r="AM79" s="390"/>
    </row>
    <row r="80" spans="1:39" ht="27" customHeight="1" x14ac:dyDescent="0.35">
      <c r="A80" s="350"/>
      <c r="B80" s="256"/>
      <c r="C80" s="256"/>
      <c r="D80" s="256"/>
      <c r="E80" s="256"/>
      <c r="F80" s="256"/>
      <c r="G80" s="390"/>
      <c r="H80" s="390"/>
      <c r="I80" s="390"/>
      <c r="J80" s="390"/>
      <c r="K80" s="350"/>
      <c r="L80" s="256"/>
      <c r="M80" s="256"/>
      <c r="N80" s="256"/>
      <c r="O80" s="256"/>
      <c r="P80" s="256"/>
      <c r="Q80" s="351"/>
      <c r="R80" s="390"/>
      <c r="S80" s="390"/>
      <c r="T80" s="390"/>
      <c r="U80" s="350"/>
      <c r="V80" s="256"/>
      <c r="W80" s="256"/>
      <c r="X80" s="256"/>
      <c r="Y80" s="256"/>
      <c r="Z80" s="256"/>
      <c r="AA80" s="413"/>
      <c r="AB80" s="256"/>
      <c r="AD80" s="390"/>
      <c r="AE80" s="350"/>
      <c r="AF80" s="256"/>
      <c r="AG80" s="256"/>
      <c r="AH80" s="256"/>
      <c r="AI80" s="256"/>
      <c r="AJ80" s="256"/>
      <c r="AK80" s="424"/>
      <c r="AL80" s="390"/>
      <c r="AM80" s="390"/>
    </row>
    <row r="81" spans="1:39" ht="27" customHeight="1" x14ac:dyDescent="0.35">
      <c r="A81" s="350"/>
      <c r="B81" s="256"/>
      <c r="C81" s="256"/>
      <c r="D81" s="256"/>
      <c r="E81" s="256"/>
      <c r="F81" s="256"/>
      <c r="G81" s="390"/>
      <c r="H81" s="390"/>
      <c r="I81" s="390"/>
      <c r="J81" s="390"/>
      <c r="K81" s="350"/>
      <c r="L81" s="256"/>
      <c r="M81" s="256"/>
      <c r="N81" s="256"/>
      <c r="O81" s="256"/>
      <c r="P81" s="256"/>
      <c r="Q81" s="351"/>
      <c r="R81" s="390"/>
      <c r="S81" s="390"/>
      <c r="T81" s="390"/>
      <c r="U81" s="350"/>
      <c r="V81" s="256"/>
      <c r="W81" s="256"/>
      <c r="X81" s="256"/>
      <c r="Y81" s="256"/>
      <c r="Z81" s="256"/>
      <c r="AA81" s="413"/>
      <c r="AB81" s="256"/>
      <c r="AD81" s="390"/>
      <c r="AE81" s="350"/>
      <c r="AF81" s="256"/>
      <c r="AG81" s="256"/>
      <c r="AH81" s="256"/>
      <c r="AI81" s="256"/>
      <c r="AJ81" s="256"/>
      <c r="AK81" s="424"/>
      <c r="AL81" s="390"/>
      <c r="AM81" s="390"/>
    </row>
    <row r="82" spans="1:39" ht="27" customHeight="1" x14ac:dyDescent="0.35">
      <c r="A82" s="508"/>
      <c r="B82" s="256"/>
      <c r="C82" s="256"/>
      <c r="D82" s="256"/>
      <c r="E82" s="256"/>
      <c r="F82" s="256"/>
      <c r="G82" s="390"/>
      <c r="H82" s="390"/>
      <c r="I82" s="390"/>
      <c r="J82" s="390"/>
      <c r="K82" s="508"/>
      <c r="L82" s="256"/>
      <c r="M82" s="256"/>
      <c r="N82" s="256"/>
      <c r="O82" s="256"/>
      <c r="P82" s="256"/>
      <c r="Q82" s="390"/>
      <c r="R82" s="390"/>
      <c r="S82" s="390"/>
      <c r="T82" s="390"/>
      <c r="U82" s="508"/>
      <c r="V82" s="256"/>
      <c r="W82" s="256"/>
      <c r="X82" s="256"/>
      <c r="Y82" s="256"/>
      <c r="Z82" s="256"/>
      <c r="AA82" s="390"/>
      <c r="AB82" s="424"/>
      <c r="AD82" s="390"/>
      <c r="AE82" s="350"/>
      <c r="AF82" s="256"/>
      <c r="AG82" s="256"/>
      <c r="AH82" s="256"/>
      <c r="AI82" s="256"/>
      <c r="AJ82" s="256"/>
      <c r="AK82" s="424"/>
      <c r="AL82" s="390"/>
      <c r="AM82" s="390"/>
    </row>
    <row r="83" spans="1:39" s="223" customFormat="1" ht="42" customHeight="1" x14ac:dyDescent="0.35">
      <c r="A83" s="445"/>
      <c r="B83" s="445"/>
      <c r="C83" s="445"/>
      <c r="D83" s="445"/>
      <c r="E83" s="445"/>
      <c r="F83" s="445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356"/>
      <c r="R83" s="445"/>
      <c r="S83" s="445"/>
      <c r="T83" s="445"/>
      <c r="U83" s="445"/>
      <c r="V83" s="445"/>
      <c r="W83" s="445"/>
      <c r="X83" s="445"/>
      <c r="Y83" s="445"/>
      <c r="Z83" s="445"/>
      <c r="AA83" s="446"/>
      <c r="AB83" s="445"/>
      <c r="AD83" s="445"/>
      <c r="AE83" s="445"/>
      <c r="AF83" s="445"/>
      <c r="AG83" s="445"/>
      <c r="AH83" s="445"/>
      <c r="AI83" s="445"/>
      <c r="AJ83" s="445"/>
      <c r="AK83" s="445"/>
      <c r="AL83" s="445"/>
      <c r="AM83" s="445"/>
    </row>
    <row r="84" spans="1:39" ht="27" customHeight="1" x14ac:dyDescent="0.35">
      <c r="A84" s="350"/>
      <c r="B84" s="256"/>
      <c r="C84" s="256"/>
      <c r="D84" s="256"/>
      <c r="E84" s="256"/>
      <c r="F84" s="256"/>
      <c r="G84" s="390"/>
      <c r="H84" s="390"/>
      <c r="I84" s="390"/>
      <c r="J84" s="390"/>
      <c r="K84" s="350"/>
      <c r="L84" s="256"/>
      <c r="M84" s="256"/>
      <c r="N84" s="256"/>
      <c r="O84" s="256"/>
      <c r="P84" s="256"/>
      <c r="Q84" s="351"/>
      <c r="R84" s="390"/>
      <c r="S84" s="390"/>
      <c r="T84" s="390"/>
      <c r="U84" s="350"/>
      <c r="V84" s="256"/>
      <c r="W84" s="256"/>
      <c r="X84" s="256"/>
      <c r="Y84" s="256"/>
      <c r="Z84" s="256"/>
      <c r="AA84" s="413"/>
      <c r="AB84" s="390"/>
      <c r="AD84" s="390"/>
      <c r="AE84" s="350"/>
      <c r="AF84" s="256"/>
      <c r="AG84" s="256"/>
      <c r="AH84" s="256"/>
      <c r="AI84" s="451"/>
      <c r="AJ84" s="451"/>
      <c r="AK84" s="390"/>
      <c r="AL84" s="390"/>
      <c r="AM84" s="390"/>
    </row>
    <row r="85" spans="1:39" ht="27" customHeight="1" x14ac:dyDescent="0.35">
      <c r="A85" s="454"/>
      <c r="B85" s="455"/>
      <c r="C85" s="455"/>
      <c r="D85" s="455"/>
      <c r="E85" s="455"/>
      <c r="F85" s="455"/>
      <c r="G85" s="390"/>
      <c r="H85" s="390"/>
      <c r="I85" s="390"/>
      <c r="J85" s="390"/>
      <c r="K85" s="454"/>
      <c r="L85" s="455"/>
      <c r="M85" s="455"/>
      <c r="N85" s="455"/>
      <c r="O85" s="455"/>
      <c r="P85" s="455"/>
      <c r="Q85" s="351"/>
      <c r="R85" s="390"/>
      <c r="S85" s="390"/>
      <c r="T85" s="390"/>
      <c r="U85" s="454"/>
      <c r="V85" s="455"/>
      <c r="W85" s="455"/>
      <c r="X85" s="455"/>
      <c r="Y85" s="455"/>
      <c r="Z85" s="455"/>
      <c r="AA85" s="413"/>
      <c r="AB85" s="390"/>
      <c r="AD85" s="390"/>
      <c r="AE85" s="390"/>
      <c r="AF85" s="390"/>
      <c r="AG85" s="390"/>
      <c r="AH85" s="390"/>
      <c r="AI85" s="390"/>
      <c r="AJ85" s="390"/>
      <c r="AK85" s="390"/>
      <c r="AL85" s="390"/>
      <c r="AM85" s="390"/>
    </row>
    <row r="86" spans="1:39" ht="27" customHeight="1" x14ac:dyDescent="0.35">
      <c r="A86" s="390"/>
      <c r="B86" s="390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51"/>
      <c r="R86" s="390"/>
      <c r="S86" s="390"/>
      <c r="T86" s="390"/>
      <c r="U86" s="390"/>
      <c r="V86" s="390"/>
      <c r="W86" s="390"/>
      <c r="X86" s="390"/>
      <c r="Y86" s="390"/>
      <c r="Z86" s="390"/>
      <c r="AA86" s="413"/>
      <c r="AB86" s="390"/>
      <c r="AD86" s="390"/>
      <c r="AE86" s="390"/>
      <c r="AF86" s="390"/>
      <c r="AG86" s="390"/>
      <c r="AH86" s="390"/>
      <c r="AI86" s="390"/>
      <c r="AJ86" s="390"/>
      <c r="AK86" s="390"/>
      <c r="AL86" s="390"/>
      <c r="AM86" s="390"/>
    </row>
    <row r="87" spans="1:39" ht="27" customHeight="1" x14ac:dyDescent="0.35">
      <c r="A87" s="390"/>
      <c r="B87" s="390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51"/>
      <c r="R87" s="390"/>
      <c r="S87" s="390"/>
      <c r="T87" s="390"/>
      <c r="U87" s="390"/>
      <c r="V87" s="390"/>
      <c r="W87" s="390"/>
      <c r="X87" s="390"/>
      <c r="Y87" s="390"/>
      <c r="Z87" s="390"/>
      <c r="AA87" s="413"/>
      <c r="AB87" s="390"/>
      <c r="AD87" s="390"/>
      <c r="AE87" s="390"/>
      <c r="AF87" s="390"/>
      <c r="AG87" s="390"/>
      <c r="AH87" s="390"/>
      <c r="AI87" s="390"/>
      <c r="AJ87" s="390"/>
      <c r="AK87" s="390"/>
      <c r="AL87" s="390"/>
      <c r="AM87" s="390"/>
    </row>
    <row r="88" spans="1:39" ht="27" customHeight="1" x14ac:dyDescent="0.35">
      <c r="A88" s="804"/>
      <c r="B88" s="804"/>
      <c r="C88" s="804"/>
      <c r="D88" s="804"/>
      <c r="E88" s="804"/>
      <c r="F88" s="804"/>
      <c r="G88" s="390"/>
      <c r="H88" s="362"/>
      <c r="I88" s="362"/>
      <c r="J88" s="508"/>
      <c r="K88" s="804"/>
      <c r="L88" s="804"/>
      <c r="M88" s="804"/>
      <c r="N88" s="804"/>
      <c r="O88" s="804"/>
      <c r="P88" s="804"/>
      <c r="Q88" s="351"/>
      <c r="R88" s="390"/>
      <c r="S88" s="390"/>
      <c r="T88" s="390"/>
      <c r="U88" s="390"/>
      <c r="V88" s="390"/>
      <c r="W88" s="390"/>
      <c r="X88" s="390"/>
      <c r="Y88" s="390"/>
      <c r="Z88" s="390"/>
      <c r="AA88" s="413"/>
      <c r="AB88" s="390"/>
      <c r="AD88" s="390"/>
      <c r="AE88" s="390"/>
      <c r="AF88" s="390"/>
      <c r="AG88" s="390"/>
      <c r="AH88" s="390"/>
      <c r="AI88" s="390"/>
      <c r="AJ88" s="390"/>
      <c r="AK88" s="390"/>
      <c r="AL88" s="390"/>
      <c r="AM88" s="390"/>
    </row>
    <row r="89" spans="1:39" ht="27" customHeight="1" x14ac:dyDescent="0.35">
      <c r="A89" s="508"/>
      <c r="B89" s="412"/>
      <c r="C89" s="412"/>
      <c r="D89" s="508"/>
      <c r="E89" s="411"/>
      <c r="F89" s="351"/>
      <c r="G89" s="390"/>
      <c r="H89" s="390"/>
      <c r="I89" s="390"/>
      <c r="J89" s="390"/>
      <c r="K89" s="508"/>
      <c r="L89" s="412"/>
      <c r="M89" s="412"/>
      <c r="N89" s="508"/>
      <c r="O89" s="411"/>
      <c r="P89" s="351"/>
      <c r="Q89" s="390"/>
      <c r="R89" s="390"/>
      <c r="S89" s="390"/>
      <c r="T89" s="390"/>
      <c r="U89" s="390"/>
      <c r="V89" s="390"/>
      <c r="W89" s="390"/>
      <c r="X89" s="390"/>
      <c r="Y89" s="390"/>
      <c r="Z89" s="390"/>
      <c r="AA89" s="390"/>
      <c r="AB89" s="390"/>
      <c r="AD89" s="390"/>
      <c r="AE89" s="390"/>
      <c r="AF89" s="390"/>
      <c r="AG89" s="390"/>
      <c r="AH89" s="390"/>
      <c r="AI89" s="390"/>
      <c r="AJ89" s="390"/>
      <c r="AK89" s="390"/>
      <c r="AL89" s="390"/>
      <c r="AM89" s="390"/>
    </row>
    <row r="90" spans="1:39" ht="27" customHeight="1" x14ac:dyDescent="0.35">
      <c r="A90" s="351"/>
      <c r="B90" s="351"/>
      <c r="C90" s="351"/>
      <c r="D90" s="351"/>
      <c r="E90" s="351"/>
      <c r="F90" s="351"/>
      <c r="G90" s="390"/>
      <c r="H90" s="390"/>
      <c r="I90" s="390"/>
      <c r="J90" s="390"/>
      <c r="K90" s="805"/>
      <c r="L90" s="805"/>
      <c r="M90" s="805"/>
      <c r="N90" s="805"/>
      <c r="O90" s="805"/>
      <c r="P90" s="805"/>
      <c r="Q90" s="390"/>
      <c r="R90" s="390"/>
      <c r="S90" s="390"/>
      <c r="T90" s="390"/>
      <c r="U90" s="390"/>
      <c r="V90" s="390"/>
      <c r="W90" s="390"/>
      <c r="X90" s="390"/>
      <c r="Y90" s="390"/>
      <c r="Z90" s="390"/>
      <c r="AA90" s="390"/>
      <c r="AB90" s="390"/>
      <c r="AD90" s="390"/>
      <c r="AE90" s="390"/>
      <c r="AF90" s="390"/>
      <c r="AG90" s="390"/>
      <c r="AH90" s="390"/>
      <c r="AI90" s="390"/>
      <c r="AJ90" s="390"/>
      <c r="AK90" s="390"/>
      <c r="AL90" s="390"/>
      <c r="AM90" s="390"/>
    </row>
    <row r="91" spans="1:39" ht="27" customHeight="1" x14ac:dyDescent="0.35">
      <c r="A91" s="362"/>
      <c r="B91" s="362"/>
      <c r="C91" s="362"/>
      <c r="D91" s="362"/>
      <c r="E91" s="362"/>
      <c r="F91" s="362"/>
      <c r="G91" s="390"/>
      <c r="H91" s="390"/>
      <c r="I91" s="390"/>
      <c r="J91" s="390"/>
      <c r="K91" s="362"/>
      <c r="L91" s="362"/>
      <c r="M91" s="362"/>
      <c r="N91" s="362"/>
      <c r="O91" s="362"/>
      <c r="P91" s="362"/>
      <c r="Q91" s="390"/>
      <c r="R91" s="390"/>
      <c r="S91" s="390"/>
      <c r="T91" s="390"/>
      <c r="U91" s="390"/>
      <c r="V91" s="390"/>
      <c r="W91" s="390"/>
      <c r="X91" s="390"/>
      <c r="Y91" s="390"/>
      <c r="Z91" s="390"/>
      <c r="AA91" s="390"/>
      <c r="AB91" s="390"/>
      <c r="AD91" s="390"/>
      <c r="AE91" s="390"/>
      <c r="AF91" s="390"/>
      <c r="AG91" s="390"/>
      <c r="AH91" s="390"/>
      <c r="AI91" s="390"/>
      <c r="AJ91" s="390"/>
      <c r="AK91" s="390"/>
      <c r="AL91" s="390"/>
      <c r="AM91" s="390"/>
    </row>
    <row r="92" spans="1:39" ht="27" customHeight="1" x14ac:dyDescent="0.35">
      <c r="A92" s="414"/>
      <c r="B92" s="414"/>
      <c r="C92" s="414"/>
      <c r="D92" s="414"/>
      <c r="E92" s="414"/>
      <c r="F92" s="414"/>
      <c r="G92" s="390"/>
      <c r="H92" s="390"/>
      <c r="I92" s="390"/>
      <c r="J92" s="390"/>
      <c r="K92" s="414"/>
      <c r="L92" s="416"/>
      <c r="M92" s="416"/>
      <c r="N92" s="416"/>
      <c r="O92" s="416"/>
      <c r="P92" s="416"/>
      <c r="Q92" s="390"/>
      <c r="R92" s="390"/>
      <c r="S92" s="390"/>
      <c r="T92" s="390"/>
      <c r="U92" s="390"/>
      <c r="V92" s="390"/>
      <c r="W92" s="390"/>
      <c r="X92" s="390"/>
      <c r="Y92" s="390"/>
      <c r="Z92" s="390"/>
      <c r="AA92" s="390"/>
      <c r="AB92" s="390"/>
      <c r="AD92" s="390"/>
      <c r="AE92" s="390"/>
      <c r="AF92" s="390"/>
      <c r="AG92" s="390"/>
      <c r="AH92" s="390"/>
      <c r="AI92" s="390"/>
      <c r="AJ92" s="390"/>
      <c r="AK92" s="390"/>
      <c r="AL92" s="390"/>
      <c r="AM92" s="390"/>
    </row>
    <row r="93" spans="1:39" ht="27" customHeight="1" x14ac:dyDescent="0.35">
      <c r="A93" s="418"/>
      <c r="B93" s="419"/>
      <c r="C93" s="419"/>
      <c r="D93" s="419"/>
      <c r="E93" s="419"/>
      <c r="F93" s="419"/>
      <c r="G93" s="390"/>
      <c r="H93" s="390"/>
      <c r="I93" s="390"/>
      <c r="J93" s="390"/>
      <c r="K93" s="418"/>
      <c r="L93" s="419"/>
      <c r="M93" s="419"/>
      <c r="N93" s="419"/>
      <c r="O93" s="419"/>
      <c r="P93" s="419"/>
      <c r="Q93" s="390"/>
      <c r="R93" s="390"/>
      <c r="S93" s="390"/>
      <c r="T93" s="390"/>
      <c r="U93" s="390"/>
      <c r="V93" s="390"/>
      <c r="W93" s="390"/>
      <c r="X93" s="390"/>
      <c r="Y93" s="390"/>
      <c r="Z93" s="390"/>
      <c r="AA93" s="390"/>
      <c r="AB93" s="390"/>
      <c r="AD93" s="390"/>
      <c r="AE93" s="390"/>
      <c r="AF93" s="390"/>
      <c r="AG93" s="390"/>
      <c r="AH93" s="390"/>
      <c r="AI93" s="390"/>
      <c r="AJ93" s="390"/>
      <c r="AK93" s="390"/>
      <c r="AL93" s="390"/>
      <c r="AM93" s="390"/>
    </row>
    <row r="94" spans="1:39" ht="27" customHeight="1" x14ac:dyDescent="0.35">
      <c r="A94" s="350"/>
      <c r="B94" s="256"/>
      <c r="C94" s="256"/>
      <c r="D94" s="256"/>
      <c r="E94" s="256"/>
      <c r="F94" s="256"/>
      <c r="G94" s="390"/>
      <c r="H94" s="390"/>
      <c r="I94" s="390"/>
      <c r="J94" s="390"/>
      <c r="K94" s="350"/>
      <c r="L94" s="256"/>
      <c r="M94" s="256"/>
      <c r="N94" s="256"/>
      <c r="O94" s="256"/>
      <c r="P94" s="256"/>
      <c r="Q94" s="390"/>
      <c r="R94" s="390"/>
      <c r="S94" s="390"/>
      <c r="T94" s="390"/>
      <c r="U94" s="390"/>
      <c r="V94" s="390"/>
      <c r="W94" s="390"/>
      <c r="X94" s="390"/>
      <c r="Y94" s="390"/>
      <c r="Z94" s="390"/>
      <c r="AA94" s="390"/>
      <c r="AB94" s="390"/>
      <c r="AD94" s="390"/>
      <c r="AE94" s="390"/>
      <c r="AF94" s="390"/>
      <c r="AG94" s="390"/>
      <c r="AH94" s="390"/>
      <c r="AI94" s="390"/>
      <c r="AJ94" s="390"/>
      <c r="AK94" s="390"/>
      <c r="AL94" s="390"/>
      <c r="AM94" s="390"/>
    </row>
    <row r="95" spans="1:39" ht="27" customHeight="1" x14ac:dyDescent="0.35">
      <c r="A95" s="350"/>
      <c r="B95" s="256"/>
      <c r="C95" s="256"/>
      <c r="D95" s="256"/>
      <c r="E95" s="256"/>
      <c r="F95" s="256"/>
      <c r="G95" s="390"/>
      <c r="H95" s="390"/>
      <c r="I95" s="390"/>
      <c r="J95" s="390"/>
      <c r="K95" s="350"/>
      <c r="L95" s="256"/>
      <c r="M95" s="256"/>
      <c r="N95" s="256"/>
      <c r="O95" s="256"/>
      <c r="P95" s="256"/>
      <c r="Q95" s="390"/>
      <c r="R95" s="390"/>
      <c r="S95" s="390"/>
      <c r="T95" s="390"/>
      <c r="U95" s="390"/>
      <c r="V95" s="390"/>
      <c r="W95" s="390"/>
      <c r="X95" s="390"/>
      <c r="Y95" s="390"/>
      <c r="Z95" s="390"/>
      <c r="AA95" s="390"/>
      <c r="AB95" s="390"/>
      <c r="AD95" s="390"/>
      <c r="AE95" s="390"/>
      <c r="AF95" s="390"/>
      <c r="AG95" s="390"/>
      <c r="AH95" s="390"/>
      <c r="AI95" s="390"/>
      <c r="AJ95" s="390"/>
      <c r="AK95" s="390"/>
      <c r="AL95" s="390"/>
      <c r="AM95" s="390"/>
    </row>
    <row r="96" spans="1:39" ht="27" customHeight="1" x14ac:dyDescent="0.35">
      <c r="A96" s="350"/>
      <c r="B96" s="256"/>
      <c r="C96" s="256"/>
      <c r="D96" s="256"/>
      <c r="E96" s="256"/>
      <c r="F96" s="256"/>
      <c r="G96" s="390"/>
      <c r="H96" s="390"/>
      <c r="I96" s="390"/>
      <c r="J96" s="390"/>
      <c r="K96" s="350"/>
      <c r="L96" s="256"/>
      <c r="M96" s="256"/>
      <c r="N96" s="256"/>
      <c r="O96" s="256"/>
      <c r="P96" s="256"/>
      <c r="Q96" s="390"/>
      <c r="R96" s="390"/>
      <c r="S96" s="390"/>
      <c r="T96" s="390"/>
      <c r="U96" s="390"/>
      <c r="V96" s="390"/>
      <c r="W96" s="390"/>
      <c r="X96" s="390"/>
      <c r="Y96" s="390"/>
      <c r="Z96" s="390"/>
      <c r="AA96" s="390"/>
      <c r="AB96" s="390"/>
      <c r="AD96" s="390"/>
      <c r="AE96" s="390"/>
      <c r="AF96" s="390"/>
      <c r="AG96" s="390"/>
      <c r="AH96" s="390"/>
      <c r="AI96" s="390"/>
      <c r="AJ96" s="390"/>
      <c r="AK96" s="390"/>
      <c r="AL96" s="390"/>
      <c r="AM96" s="390"/>
    </row>
    <row r="97" spans="1:39" ht="27" customHeight="1" x14ac:dyDescent="0.35">
      <c r="A97" s="350"/>
      <c r="B97" s="256"/>
      <c r="C97" s="256"/>
      <c r="D97" s="256"/>
      <c r="E97" s="256"/>
      <c r="F97" s="256"/>
      <c r="G97" s="390"/>
      <c r="H97" s="390"/>
      <c r="I97" s="390"/>
      <c r="J97" s="390"/>
      <c r="K97" s="350"/>
      <c r="L97" s="256"/>
      <c r="M97" s="256"/>
      <c r="N97" s="256"/>
      <c r="O97" s="256"/>
      <c r="P97" s="256"/>
      <c r="Q97" s="390"/>
      <c r="R97" s="390"/>
      <c r="S97" s="390"/>
      <c r="T97" s="390"/>
      <c r="U97" s="390"/>
      <c r="V97" s="390"/>
      <c r="W97" s="390"/>
      <c r="X97" s="390"/>
      <c r="Y97" s="390"/>
      <c r="Z97" s="390"/>
      <c r="AA97" s="390"/>
      <c r="AB97" s="390"/>
      <c r="AD97" s="390"/>
      <c r="AE97" s="390"/>
      <c r="AF97" s="390"/>
      <c r="AG97" s="390"/>
      <c r="AH97" s="390"/>
      <c r="AI97" s="390"/>
      <c r="AJ97" s="390"/>
      <c r="AK97" s="390"/>
      <c r="AL97" s="390"/>
      <c r="AM97" s="390"/>
    </row>
    <row r="98" spans="1:39" ht="27" customHeight="1" x14ac:dyDescent="0.35">
      <c r="A98" s="350"/>
      <c r="B98" s="256"/>
      <c r="C98" s="256"/>
      <c r="D98" s="256"/>
      <c r="E98" s="256"/>
      <c r="F98" s="256"/>
      <c r="G98" s="390"/>
      <c r="H98" s="390"/>
      <c r="I98" s="390"/>
      <c r="J98" s="390"/>
      <c r="K98" s="350"/>
      <c r="L98" s="256"/>
      <c r="M98" s="256"/>
      <c r="N98" s="256"/>
      <c r="O98" s="256"/>
      <c r="P98" s="256"/>
      <c r="Q98" s="390"/>
      <c r="R98" s="390"/>
      <c r="S98" s="390"/>
      <c r="T98" s="390"/>
      <c r="U98" s="390"/>
      <c r="V98" s="390"/>
      <c r="W98" s="390"/>
      <c r="X98" s="390"/>
      <c r="Y98" s="390"/>
      <c r="Z98" s="390"/>
      <c r="AA98" s="390"/>
      <c r="AB98" s="390"/>
      <c r="AD98" s="390"/>
      <c r="AE98" s="390"/>
      <c r="AF98" s="390"/>
      <c r="AG98" s="390"/>
      <c r="AH98" s="390"/>
      <c r="AI98" s="390"/>
      <c r="AJ98" s="390"/>
      <c r="AK98" s="390"/>
      <c r="AL98" s="390"/>
      <c r="AM98" s="390"/>
    </row>
    <row r="99" spans="1:39" ht="27" customHeight="1" x14ac:dyDescent="0.35">
      <c r="A99" s="350"/>
      <c r="B99" s="256"/>
      <c r="C99" s="256"/>
      <c r="D99" s="256"/>
      <c r="E99" s="256"/>
      <c r="F99" s="256"/>
      <c r="G99" s="390"/>
      <c r="H99" s="390"/>
      <c r="I99" s="390"/>
      <c r="J99" s="390"/>
      <c r="K99" s="350"/>
      <c r="L99" s="256"/>
      <c r="M99" s="256"/>
      <c r="N99" s="256"/>
      <c r="O99" s="256"/>
      <c r="P99" s="256"/>
      <c r="Q99" s="390"/>
      <c r="R99" s="390"/>
      <c r="S99" s="390"/>
      <c r="T99" s="390"/>
      <c r="U99" s="390"/>
      <c r="V99" s="390"/>
      <c r="W99" s="390"/>
      <c r="X99" s="390"/>
      <c r="Y99" s="390"/>
      <c r="Z99" s="390"/>
      <c r="AA99" s="390"/>
      <c r="AB99" s="390"/>
      <c r="AD99" s="390"/>
      <c r="AE99" s="390"/>
      <c r="AF99" s="390"/>
      <c r="AG99" s="390"/>
      <c r="AH99" s="390"/>
      <c r="AI99" s="390"/>
      <c r="AJ99" s="390"/>
      <c r="AK99" s="390"/>
      <c r="AL99" s="390"/>
      <c r="AM99" s="390"/>
    </row>
    <row r="100" spans="1:39" ht="27" customHeight="1" x14ac:dyDescent="0.35">
      <c r="A100" s="350"/>
      <c r="B100" s="256"/>
      <c r="C100" s="256"/>
      <c r="D100" s="256"/>
      <c r="E100" s="256"/>
      <c r="F100" s="256"/>
      <c r="G100" s="390"/>
      <c r="H100" s="390"/>
      <c r="I100" s="390"/>
      <c r="J100" s="390"/>
      <c r="K100" s="350"/>
      <c r="L100" s="256"/>
      <c r="M100" s="256"/>
      <c r="N100" s="256"/>
      <c r="O100" s="256"/>
      <c r="P100" s="256"/>
      <c r="Q100" s="390"/>
      <c r="R100" s="390"/>
      <c r="S100" s="390"/>
      <c r="T100" s="390"/>
      <c r="U100" s="390"/>
      <c r="V100" s="390"/>
      <c r="W100" s="390"/>
      <c r="X100" s="390"/>
      <c r="Y100" s="390"/>
      <c r="Z100" s="390"/>
      <c r="AA100" s="390"/>
      <c r="AB100" s="390"/>
      <c r="AD100" s="390"/>
      <c r="AE100" s="390"/>
      <c r="AF100" s="390"/>
      <c r="AG100" s="390"/>
      <c r="AH100" s="390"/>
      <c r="AI100" s="390"/>
      <c r="AJ100" s="390"/>
      <c r="AK100" s="390"/>
      <c r="AL100" s="390"/>
      <c r="AM100" s="390"/>
    </row>
    <row r="101" spans="1:39" ht="27" customHeight="1" x14ac:dyDescent="0.35">
      <c r="A101" s="350"/>
      <c r="B101" s="256"/>
      <c r="C101" s="256"/>
      <c r="D101" s="256"/>
      <c r="E101" s="256"/>
      <c r="F101" s="256"/>
      <c r="G101" s="390"/>
      <c r="H101" s="390"/>
      <c r="I101" s="390"/>
      <c r="J101" s="390"/>
      <c r="K101" s="350"/>
      <c r="L101" s="256"/>
      <c r="M101" s="256"/>
      <c r="N101" s="256"/>
      <c r="O101" s="256"/>
      <c r="P101" s="256"/>
      <c r="Q101" s="390"/>
      <c r="R101" s="390"/>
      <c r="S101" s="390"/>
      <c r="T101" s="390"/>
      <c r="U101" s="390"/>
      <c r="V101" s="390"/>
      <c r="W101" s="390"/>
      <c r="X101" s="390"/>
      <c r="Y101" s="390"/>
      <c r="Z101" s="390"/>
      <c r="AA101" s="390"/>
      <c r="AB101" s="390"/>
      <c r="AD101" s="390"/>
      <c r="AE101" s="390"/>
      <c r="AF101" s="390"/>
      <c r="AG101" s="390"/>
      <c r="AH101" s="390"/>
      <c r="AI101" s="390"/>
      <c r="AJ101" s="390"/>
      <c r="AK101" s="390"/>
      <c r="AL101" s="390"/>
      <c r="AM101" s="390"/>
    </row>
    <row r="102" spans="1:39" ht="27" customHeight="1" x14ac:dyDescent="0.35">
      <c r="A102" s="350"/>
      <c r="B102" s="256"/>
      <c r="C102" s="256"/>
      <c r="D102" s="256"/>
      <c r="E102" s="256"/>
      <c r="F102" s="256"/>
      <c r="G102" s="390"/>
      <c r="H102" s="390"/>
      <c r="I102" s="390"/>
      <c r="J102" s="390"/>
      <c r="K102" s="350"/>
      <c r="L102" s="256"/>
      <c r="M102" s="256"/>
      <c r="N102" s="256"/>
      <c r="O102" s="256"/>
      <c r="P102" s="256"/>
      <c r="Q102" s="390"/>
      <c r="R102" s="390"/>
      <c r="S102" s="390"/>
      <c r="T102" s="390"/>
      <c r="U102" s="390"/>
      <c r="V102" s="390"/>
      <c r="W102" s="390"/>
      <c r="X102" s="390"/>
      <c r="Y102" s="390"/>
      <c r="Z102" s="390"/>
      <c r="AA102" s="390"/>
      <c r="AB102" s="390"/>
      <c r="AD102" s="390"/>
      <c r="AE102" s="390"/>
      <c r="AF102" s="390"/>
      <c r="AG102" s="390"/>
      <c r="AH102" s="390"/>
      <c r="AI102" s="390"/>
      <c r="AJ102" s="390"/>
      <c r="AK102" s="390"/>
      <c r="AL102" s="390"/>
      <c r="AM102" s="390"/>
    </row>
    <row r="103" spans="1:39" ht="27" customHeight="1" x14ac:dyDescent="0.35">
      <c r="A103" s="350"/>
      <c r="B103" s="256"/>
      <c r="C103" s="256"/>
      <c r="D103" s="256"/>
      <c r="E103" s="256"/>
      <c r="F103" s="256"/>
      <c r="G103" s="390"/>
      <c r="H103" s="390"/>
      <c r="I103" s="390"/>
      <c r="J103" s="390"/>
      <c r="K103" s="350"/>
      <c r="L103" s="256"/>
      <c r="M103" s="256"/>
      <c r="N103" s="256"/>
      <c r="O103" s="256"/>
      <c r="P103" s="256"/>
      <c r="Q103" s="390"/>
      <c r="R103" s="390"/>
      <c r="S103" s="390"/>
      <c r="T103" s="390"/>
      <c r="U103" s="390"/>
      <c r="V103" s="390"/>
      <c r="W103" s="390"/>
      <c r="X103" s="390"/>
      <c r="Y103" s="390"/>
      <c r="Z103" s="390"/>
      <c r="AA103" s="390"/>
      <c r="AB103" s="390"/>
      <c r="AD103" s="390"/>
      <c r="AE103" s="390"/>
      <c r="AF103" s="390"/>
      <c r="AG103" s="390"/>
      <c r="AH103" s="390"/>
      <c r="AI103" s="390"/>
      <c r="AJ103" s="390"/>
      <c r="AK103" s="390"/>
      <c r="AL103" s="390"/>
      <c r="AM103" s="390"/>
    </row>
    <row r="104" spans="1:39" ht="27" customHeight="1" x14ac:dyDescent="0.35">
      <c r="A104" s="350"/>
      <c r="B104" s="256"/>
      <c r="C104" s="256"/>
      <c r="D104" s="256"/>
      <c r="E104" s="256"/>
      <c r="F104" s="256"/>
      <c r="G104" s="390"/>
      <c r="H104" s="390"/>
      <c r="I104" s="390"/>
      <c r="J104" s="390"/>
      <c r="K104" s="350"/>
      <c r="L104" s="256"/>
      <c r="M104" s="256"/>
      <c r="N104" s="256"/>
      <c r="O104" s="256"/>
      <c r="P104" s="256"/>
      <c r="Q104" s="390"/>
      <c r="R104" s="390"/>
      <c r="S104" s="390"/>
      <c r="T104" s="390"/>
      <c r="U104" s="390"/>
      <c r="V104" s="390"/>
      <c r="W104" s="390"/>
      <c r="X104" s="390"/>
      <c r="Y104" s="390"/>
      <c r="Z104" s="390"/>
      <c r="AA104" s="390"/>
      <c r="AB104" s="390"/>
      <c r="AD104" s="390"/>
      <c r="AE104" s="390"/>
      <c r="AF104" s="390"/>
      <c r="AG104" s="390"/>
      <c r="AH104" s="390"/>
      <c r="AI104" s="390"/>
      <c r="AJ104" s="390"/>
      <c r="AK104" s="390"/>
      <c r="AL104" s="390"/>
      <c r="AM104" s="390"/>
    </row>
    <row r="105" spans="1:39" ht="27" customHeight="1" x14ac:dyDescent="0.35">
      <c r="A105" s="350"/>
      <c r="B105" s="256"/>
      <c r="C105" s="256"/>
      <c r="D105" s="256"/>
      <c r="E105" s="256"/>
      <c r="F105" s="256"/>
      <c r="G105" s="390"/>
      <c r="H105" s="390"/>
      <c r="I105" s="390"/>
      <c r="J105" s="390"/>
      <c r="K105" s="350"/>
      <c r="L105" s="256"/>
      <c r="M105" s="256"/>
      <c r="N105" s="256"/>
      <c r="O105" s="256"/>
      <c r="P105" s="256"/>
      <c r="Q105" s="390"/>
      <c r="R105" s="390"/>
      <c r="S105" s="390"/>
      <c r="T105" s="390"/>
      <c r="U105" s="390"/>
      <c r="V105" s="390"/>
      <c r="W105" s="390"/>
      <c r="X105" s="390"/>
      <c r="Y105" s="390"/>
      <c r="Z105" s="390"/>
      <c r="AA105" s="390"/>
      <c r="AB105" s="390"/>
      <c r="AD105" s="390"/>
      <c r="AE105" s="390"/>
      <c r="AF105" s="390"/>
      <c r="AG105" s="390"/>
      <c r="AH105" s="390"/>
      <c r="AI105" s="390"/>
      <c r="AJ105" s="390"/>
      <c r="AK105" s="390"/>
      <c r="AL105" s="390"/>
      <c r="AM105" s="390"/>
    </row>
    <row r="106" spans="1:39" ht="27" customHeight="1" x14ac:dyDescent="0.35">
      <c r="A106" s="508"/>
      <c r="B106" s="256"/>
      <c r="C106" s="256"/>
      <c r="D106" s="256"/>
      <c r="E106" s="256"/>
      <c r="F106" s="256"/>
      <c r="G106" s="390"/>
      <c r="H106" s="390"/>
      <c r="I106" s="390"/>
      <c r="J106" s="390"/>
      <c r="K106" s="508"/>
      <c r="L106" s="256"/>
      <c r="M106" s="256"/>
      <c r="N106" s="256"/>
      <c r="O106" s="256"/>
      <c r="P106" s="256"/>
      <c r="Q106" s="390"/>
      <c r="R106" s="390"/>
      <c r="S106" s="390"/>
      <c r="T106" s="390"/>
      <c r="U106" s="390"/>
      <c r="V106" s="390"/>
      <c r="W106" s="390"/>
      <c r="X106" s="390"/>
      <c r="Y106" s="390"/>
      <c r="Z106" s="390"/>
      <c r="AA106" s="390"/>
      <c r="AB106" s="390"/>
      <c r="AD106" s="390"/>
      <c r="AE106" s="390"/>
      <c r="AF106" s="390"/>
      <c r="AG106" s="390"/>
      <c r="AH106" s="390"/>
      <c r="AI106" s="390"/>
      <c r="AJ106" s="390"/>
      <c r="AK106" s="390"/>
      <c r="AL106" s="390"/>
      <c r="AM106" s="390"/>
    </row>
    <row r="107" spans="1:39" ht="27" customHeight="1" x14ac:dyDescent="0.35">
      <c r="A107" s="390"/>
      <c r="B107" s="390"/>
      <c r="C107" s="390"/>
      <c r="D107" s="390"/>
      <c r="E107" s="390"/>
      <c r="F107" s="390"/>
      <c r="G107" s="390"/>
      <c r="H107" s="390"/>
      <c r="I107" s="390"/>
      <c r="J107" s="390"/>
      <c r="K107" s="390"/>
      <c r="L107" s="390"/>
      <c r="M107" s="390"/>
      <c r="N107" s="390"/>
      <c r="O107" s="390"/>
      <c r="P107" s="390"/>
      <c r="Q107" s="390"/>
      <c r="R107" s="390"/>
      <c r="S107" s="390"/>
      <c r="T107" s="390"/>
      <c r="U107" s="390"/>
      <c r="V107" s="390"/>
      <c r="W107" s="390"/>
      <c r="X107" s="390"/>
      <c r="Y107" s="390"/>
      <c r="Z107" s="390"/>
      <c r="AA107" s="390"/>
      <c r="AB107" s="390"/>
      <c r="AD107" s="390"/>
      <c r="AE107" s="390"/>
      <c r="AF107" s="390"/>
      <c r="AG107" s="390"/>
      <c r="AH107" s="390"/>
      <c r="AI107" s="390"/>
      <c r="AJ107" s="390"/>
      <c r="AK107" s="390"/>
      <c r="AL107" s="390"/>
      <c r="AM107" s="390"/>
    </row>
    <row r="108" spans="1:39" ht="27" customHeight="1" x14ac:dyDescent="0.35">
      <c r="A108" s="350"/>
      <c r="B108" s="256"/>
      <c r="C108" s="256"/>
      <c r="D108" s="256"/>
      <c r="E108" s="256"/>
      <c r="F108" s="256"/>
      <c r="G108" s="390"/>
      <c r="H108" s="390"/>
      <c r="I108" s="390"/>
      <c r="J108" s="390"/>
      <c r="K108" s="350"/>
      <c r="L108" s="256"/>
      <c r="M108" s="256"/>
      <c r="N108" s="256"/>
      <c r="O108" s="256"/>
      <c r="P108" s="256"/>
      <c r="Q108" s="390"/>
      <c r="R108" s="390"/>
      <c r="S108" s="390"/>
      <c r="T108" s="390"/>
      <c r="U108" s="390"/>
      <c r="V108" s="390"/>
      <c r="W108" s="390"/>
      <c r="X108" s="390"/>
      <c r="Y108" s="390"/>
      <c r="Z108" s="390"/>
      <c r="AA108" s="390"/>
      <c r="AB108" s="390"/>
      <c r="AD108" s="390"/>
      <c r="AE108" s="390"/>
      <c r="AF108" s="390"/>
      <c r="AG108" s="390"/>
      <c r="AH108" s="390"/>
      <c r="AI108" s="390"/>
      <c r="AJ108" s="390"/>
      <c r="AK108" s="390"/>
      <c r="AL108" s="390"/>
      <c r="AM108" s="390"/>
    </row>
    <row r="109" spans="1:39" ht="27" customHeight="1" x14ac:dyDescent="0.35">
      <c r="A109" s="454"/>
      <c r="B109" s="455"/>
      <c r="C109" s="455"/>
      <c r="D109" s="455"/>
      <c r="E109" s="455"/>
      <c r="F109" s="455"/>
      <c r="G109" s="390"/>
      <c r="H109" s="390"/>
      <c r="I109" s="390"/>
      <c r="J109" s="390"/>
      <c r="K109" s="454"/>
      <c r="L109" s="455"/>
      <c r="M109" s="455"/>
      <c r="N109" s="455"/>
      <c r="O109" s="455"/>
      <c r="P109" s="455"/>
      <c r="Q109" s="390"/>
      <c r="R109" s="390"/>
      <c r="S109" s="390"/>
      <c r="T109" s="390"/>
      <c r="U109" s="390"/>
      <c r="V109" s="390"/>
      <c r="W109" s="390"/>
      <c r="X109" s="390"/>
      <c r="Y109" s="390"/>
      <c r="Z109" s="390"/>
      <c r="AA109" s="390"/>
      <c r="AB109" s="390"/>
      <c r="AD109" s="390"/>
      <c r="AE109" s="390"/>
      <c r="AF109" s="390"/>
      <c r="AG109" s="390"/>
      <c r="AH109" s="390"/>
      <c r="AI109" s="390"/>
      <c r="AJ109" s="390"/>
      <c r="AK109" s="390"/>
      <c r="AL109" s="390"/>
      <c r="AM109" s="390"/>
    </row>
    <row r="110" spans="1:39" ht="27" customHeight="1" x14ac:dyDescent="0.35">
      <c r="A110" s="390"/>
      <c r="B110" s="390"/>
      <c r="C110" s="390"/>
      <c r="D110" s="390"/>
      <c r="E110" s="390"/>
      <c r="F110" s="390"/>
      <c r="G110" s="390"/>
      <c r="H110" s="390"/>
      <c r="I110" s="390"/>
      <c r="J110" s="390"/>
      <c r="K110" s="390"/>
      <c r="L110" s="390"/>
      <c r="M110" s="390"/>
      <c r="N110" s="390"/>
      <c r="O110" s="390"/>
      <c r="P110" s="390"/>
      <c r="Q110" s="390"/>
      <c r="R110" s="390"/>
      <c r="S110" s="390"/>
      <c r="T110" s="390"/>
      <c r="U110" s="390"/>
      <c r="V110" s="390"/>
      <c r="W110" s="390"/>
      <c r="X110" s="390"/>
      <c r="Y110" s="390"/>
      <c r="Z110" s="390"/>
      <c r="AA110" s="390"/>
      <c r="AB110" s="390"/>
      <c r="AD110" s="390"/>
      <c r="AE110" s="390"/>
      <c r="AF110" s="390"/>
      <c r="AG110" s="390"/>
      <c r="AH110" s="390"/>
      <c r="AI110" s="390"/>
      <c r="AJ110" s="390"/>
      <c r="AK110" s="390"/>
      <c r="AL110" s="390"/>
      <c r="AM110" s="390"/>
    </row>
    <row r="111" spans="1:39" ht="27" customHeight="1" x14ac:dyDescent="0.35">
      <c r="A111" s="390"/>
      <c r="B111" s="390"/>
      <c r="C111" s="390"/>
      <c r="D111" s="390"/>
      <c r="E111" s="390"/>
      <c r="F111" s="390"/>
      <c r="G111" s="390"/>
      <c r="H111" s="390"/>
      <c r="I111" s="390"/>
      <c r="J111" s="390"/>
      <c r="K111" s="390"/>
      <c r="L111" s="390"/>
      <c r="M111" s="390"/>
      <c r="N111" s="390"/>
      <c r="O111" s="390"/>
      <c r="P111" s="390"/>
      <c r="Q111" s="390"/>
      <c r="R111" s="390"/>
      <c r="S111" s="390"/>
      <c r="T111" s="390"/>
      <c r="U111" s="390"/>
      <c r="V111" s="390"/>
      <c r="W111" s="390"/>
      <c r="X111" s="390"/>
      <c r="Y111" s="390"/>
      <c r="Z111" s="390"/>
      <c r="AA111" s="390"/>
      <c r="AB111" s="390"/>
      <c r="AD111" s="390"/>
      <c r="AE111" s="390"/>
      <c r="AF111" s="390"/>
      <c r="AG111" s="390"/>
      <c r="AH111" s="390"/>
      <c r="AI111" s="390"/>
      <c r="AJ111" s="390"/>
      <c r="AK111" s="390"/>
      <c r="AL111" s="390"/>
      <c r="AM111" s="390"/>
    </row>
    <row r="112" spans="1:39" ht="27" customHeight="1" x14ac:dyDescent="0.35">
      <c r="A112" s="390"/>
      <c r="B112" s="390"/>
      <c r="C112" s="390"/>
      <c r="D112" s="390"/>
      <c r="E112" s="390"/>
      <c r="F112" s="390"/>
      <c r="G112" s="390"/>
      <c r="H112" s="390"/>
      <c r="I112" s="390"/>
      <c r="J112" s="390"/>
      <c r="K112" s="390"/>
      <c r="L112" s="390"/>
      <c r="M112" s="390"/>
      <c r="N112" s="390"/>
      <c r="O112" s="390"/>
      <c r="P112" s="390"/>
      <c r="Q112" s="390"/>
      <c r="R112" s="390"/>
      <c r="S112" s="390"/>
      <c r="T112" s="390"/>
      <c r="U112" s="390"/>
      <c r="V112" s="390"/>
      <c r="W112" s="390"/>
      <c r="X112" s="390"/>
      <c r="Y112" s="390"/>
      <c r="Z112" s="390"/>
      <c r="AA112" s="390"/>
      <c r="AB112" s="390"/>
      <c r="AD112" s="390"/>
      <c r="AE112" s="390"/>
      <c r="AF112" s="390"/>
      <c r="AG112" s="390"/>
      <c r="AH112" s="390"/>
      <c r="AI112" s="390"/>
      <c r="AJ112" s="390"/>
      <c r="AK112" s="390"/>
      <c r="AL112" s="390"/>
      <c r="AM112" s="390"/>
    </row>
    <row r="113" spans="1:39" ht="27" customHeight="1" x14ac:dyDescent="0.35">
      <c r="A113" s="390"/>
      <c r="B113" s="390"/>
      <c r="C113" s="390"/>
      <c r="D113" s="390"/>
      <c r="E113" s="390"/>
      <c r="F113" s="390"/>
      <c r="G113" s="390"/>
      <c r="H113" s="390"/>
      <c r="I113" s="390"/>
      <c r="J113" s="390"/>
      <c r="K113" s="390"/>
      <c r="L113" s="390"/>
      <c r="M113" s="390"/>
      <c r="N113" s="390"/>
      <c r="O113" s="390"/>
      <c r="P113" s="390"/>
      <c r="Q113" s="390"/>
      <c r="R113" s="390"/>
      <c r="S113" s="390"/>
      <c r="T113" s="390"/>
      <c r="U113" s="390"/>
      <c r="V113" s="390"/>
      <c r="W113" s="390"/>
      <c r="X113" s="390"/>
      <c r="Y113" s="390"/>
      <c r="Z113" s="390"/>
      <c r="AA113" s="390"/>
      <c r="AB113" s="390"/>
      <c r="AD113" s="390"/>
      <c r="AE113" s="390"/>
      <c r="AF113" s="390"/>
      <c r="AG113" s="390"/>
      <c r="AH113" s="390"/>
      <c r="AI113" s="390"/>
      <c r="AJ113" s="390"/>
      <c r="AK113" s="390"/>
      <c r="AL113" s="390"/>
      <c r="AM113" s="390"/>
    </row>
    <row r="114" spans="1:39" ht="27" customHeight="1" x14ac:dyDescent="0.35">
      <c r="A114" s="390"/>
      <c r="B114" s="390"/>
      <c r="C114" s="390"/>
      <c r="D114" s="390"/>
      <c r="E114" s="390"/>
      <c r="F114" s="390"/>
      <c r="G114" s="390"/>
      <c r="H114" s="390"/>
      <c r="I114" s="390"/>
      <c r="J114" s="390"/>
      <c r="K114" s="390"/>
      <c r="L114" s="390"/>
      <c r="M114" s="390"/>
      <c r="N114" s="390"/>
      <c r="O114" s="390"/>
      <c r="P114" s="390"/>
      <c r="Q114" s="390"/>
      <c r="R114" s="390"/>
      <c r="S114" s="390"/>
      <c r="T114" s="390"/>
      <c r="U114" s="390"/>
      <c r="V114" s="390"/>
      <c r="W114" s="390"/>
      <c r="X114" s="390"/>
      <c r="Y114" s="390"/>
      <c r="Z114" s="390"/>
      <c r="AA114" s="390"/>
      <c r="AB114" s="390"/>
      <c r="AD114" s="390"/>
      <c r="AE114" s="390"/>
      <c r="AF114" s="390"/>
      <c r="AG114" s="390"/>
      <c r="AH114" s="390"/>
      <c r="AI114" s="390"/>
      <c r="AJ114" s="390"/>
      <c r="AK114" s="390"/>
      <c r="AL114" s="390"/>
      <c r="AM114" s="390"/>
    </row>
    <row r="115" spans="1:39" ht="27" customHeight="1" x14ac:dyDescent="0.35">
      <c r="A115" s="390"/>
      <c r="B115" s="390"/>
      <c r="C115" s="390"/>
      <c r="D115" s="390"/>
      <c r="E115" s="390"/>
      <c r="F115" s="390"/>
      <c r="G115" s="390"/>
      <c r="H115" s="390"/>
      <c r="I115" s="390"/>
      <c r="J115" s="390"/>
      <c r="K115" s="390"/>
      <c r="L115" s="390"/>
      <c r="M115" s="390"/>
      <c r="N115" s="390"/>
      <c r="O115" s="390"/>
      <c r="P115" s="390"/>
      <c r="Q115" s="390"/>
      <c r="R115" s="390"/>
      <c r="S115" s="390"/>
      <c r="T115" s="390"/>
      <c r="U115" s="390"/>
      <c r="V115" s="390"/>
      <c r="W115" s="390"/>
      <c r="X115" s="390"/>
      <c r="Y115" s="390"/>
      <c r="Z115" s="390"/>
      <c r="AA115" s="390"/>
      <c r="AB115" s="390"/>
      <c r="AD115" s="390"/>
      <c r="AE115" s="390"/>
      <c r="AF115" s="390"/>
      <c r="AG115" s="390"/>
      <c r="AH115" s="390"/>
      <c r="AI115" s="390"/>
      <c r="AJ115" s="390"/>
      <c r="AK115" s="390"/>
      <c r="AL115" s="390"/>
      <c r="AM115" s="390"/>
    </row>
    <row r="116" spans="1:39" ht="27" customHeight="1" x14ac:dyDescent="0.35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</row>
    <row r="117" spans="1:39" ht="27" customHeight="1" x14ac:dyDescent="0.35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485"/>
      <c r="L117" s="485"/>
      <c r="M117" s="485"/>
      <c r="N117" s="485"/>
      <c r="O117" s="485"/>
      <c r="P117" s="485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</row>
    <row r="118" spans="1:39" ht="27" customHeight="1" x14ac:dyDescent="0.35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486"/>
      <c r="L118" s="486"/>
      <c r="M118" s="486"/>
      <c r="N118" s="486"/>
      <c r="O118" s="486"/>
      <c r="P118" s="486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</row>
    <row r="119" spans="1:39" ht="27" customHeight="1" x14ac:dyDescent="0.35">
      <c r="A119" s="390"/>
      <c r="B119" s="390"/>
      <c r="C119" s="390"/>
      <c r="D119" s="390"/>
      <c r="E119" s="390"/>
      <c r="F119" s="390"/>
      <c r="G119" s="390"/>
      <c r="H119" s="390"/>
      <c r="I119" s="390"/>
      <c r="J119" s="390"/>
      <c r="K119" s="486"/>
      <c r="L119" s="486"/>
      <c r="M119" s="486"/>
      <c r="N119" s="486"/>
      <c r="O119" s="390"/>
      <c r="P119" s="390"/>
      <c r="Q119" s="390"/>
      <c r="R119" s="390"/>
      <c r="S119" s="390"/>
      <c r="T119" s="390"/>
      <c r="U119" s="390"/>
      <c r="V119" s="390"/>
      <c r="W119" s="390"/>
      <c r="X119" s="390"/>
      <c r="Y119" s="390"/>
      <c r="Z119" s="390"/>
      <c r="AA119" s="390"/>
      <c r="AB119" s="390"/>
      <c r="AD119" s="390"/>
      <c r="AE119" s="390"/>
      <c r="AF119" s="390"/>
      <c r="AG119" s="390"/>
      <c r="AH119" s="390"/>
      <c r="AI119" s="390"/>
      <c r="AJ119" s="390"/>
      <c r="AK119" s="390"/>
      <c r="AL119" s="390"/>
      <c r="AM119" s="390"/>
    </row>
    <row r="120" spans="1:39" ht="27" customHeight="1" x14ac:dyDescent="0.35">
      <c r="A120" s="390"/>
      <c r="B120" s="390"/>
      <c r="C120" s="390"/>
      <c r="D120" s="390"/>
      <c r="E120" s="390"/>
      <c r="F120" s="390"/>
      <c r="G120" s="390"/>
      <c r="H120" s="390"/>
      <c r="I120" s="390"/>
      <c r="J120" s="390"/>
      <c r="K120" s="487"/>
      <c r="L120" s="488"/>
      <c r="M120" s="488"/>
      <c r="N120" s="489"/>
      <c r="O120" s="488"/>
      <c r="P120" s="488"/>
      <c r="Q120" s="390"/>
      <c r="R120" s="390"/>
      <c r="S120" s="390"/>
      <c r="T120" s="390"/>
      <c r="U120" s="390"/>
      <c r="V120" s="390"/>
      <c r="W120" s="390"/>
      <c r="X120" s="390"/>
      <c r="Y120" s="390"/>
      <c r="Z120" s="390"/>
      <c r="AA120" s="390"/>
      <c r="AB120" s="390"/>
      <c r="AD120" s="390"/>
      <c r="AE120" s="390"/>
      <c r="AF120" s="390"/>
      <c r="AG120" s="390"/>
      <c r="AH120" s="390"/>
      <c r="AI120" s="390"/>
      <c r="AJ120" s="390"/>
      <c r="AK120" s="390"/>
      <c r="AL120" s="390"/>
      <c r="AM120" s="390"/>
    </row>
    <row r="121" spans="1:39" ht="27" customHeight="1" x14ac:dyDescent="0.35">
      <c r="A121" s="390"/>
      <c r="B121" s="390"/>
      <c r="C121" s="390"/>
      <c r="D121" s="390"/>
      <c r="E121" s="390"/>
      <c r="F121" s="390"/>
      <c r="G121" s="390"/>
      <c r="H121" s="390"/>
      <c r="I121" s="390"/>
      <c r="J121" s="390"/>
      <c r="K121" s="487"/>
      <c r="L121" s="488"/>
      <c r="M121" s="488"/>
      <c r="N121" s="489"/>
      <c r="O121" s="488"/>
      <c r="P121" s="488"/>
      <c r="Q121" s="390"/>
      <c r="R121" s="390"/>
      <c r="S121" s="390"/>
      <c r="T121" s="390"/>
      <c r="U121" s="390"/>
      <c r="V121" s="390"/>
      <c r="W121" s="390"/>
      <c r="X121" s="390"/>
      <c r="Y121" s="390"/>
      <c r="Z121" s="390"/>
      <c r="AA121" s="390"/>
      <c r="AB121" s="390"/>
      <c r="AD121" s="390"/>
      <c r="AE121" s="390"/>
      <c r="AF121" s="390"/>
      <c r="AG121" s="390"/>
      <c r="AH121" s="390"/>
      <c r="AI121" s="390"/>
      <c r="AJ121" s="390"/>
      <c r="AK121" s="390"/>
      <c r="AL121" s="390"/>
      <c r="AM121" s="390"/>
    </row>
    <row r="122" spans="1:39" ht="27" customHeight="1" x14ac:dyDescent="0.35">
      <c r="A122" s="390"/>
      <c r="B122" s="390"/>
      <c r="C122" s="390"/>
      <c r="D122" s="390"/>
      <c r="E122" s="390"/>
      <c r="F122" s="390"/>
      <c r="G122" s="390"/>
      <c r="H122" s="390"/>
      <c r="I122" s="390"/>
      <c r="J122" s="390"/>
      <c r="K122" s="487"/>
      <c r="L122" s="488"/>
      <c r="M122" s="488"/>
      <c r="N122" s="489"/>
      <c r="O122" s="488"/>
      <c r="P122" s="488"/>
      <c r="Q122" s="390"/>
      <c r="R122" s="390"/>
      <c r="S122" s="390"/>
      <c r="T122" s="390"/>
      <c r="U122" s="390"/>
      <c r="V122" s="390"/>
      <c r="W122" s="390"/>
      <c r="X122" s="390"/>
      <c r="Y122" s="390"/>
      <c r="Z122" s="390"/>
      <c r="AA122" s="390"/>
      <c r="AB122" s="390"/>
      <c r="AD122" s="390"/>
      <c r="AE122" s="390"/>
      <c r="AF122" s="390"/>
      <c r="AG122" s="390"/>
      <c r="AH122" s="390"/>
      <c r="AI122" s="390"/>
      <c r="AJ122" s="390"/>
      <c r="AK122" s="390"/>
      <c r="AL122" s="390"/>
      <c r="AM122" s="390"/>
    </row>
    <row r="123" spans="1:39" ht="27" customHeight="1" x14ac:dyDescent="0.35">
      <c r="A123" s="390"/>
      <c r="B123" s="390"/>
      <c r="C123" s="390"/>
      <c r="D123" s="390"/>
      <c r="E123" s="390"/>
      <c r="F123" s="390"/>
      <c r="G123" s="390"/>
      <c r="H123" s="390"/>
      <c r="I123" s="390"/>
      <c r="J123" s="390"/>
      <c r="K123" s="487"/>
      <c r="L123" s="488"/>
      <c r="M123" s="488"/>
      <c r="N123" s="489"/>
      <c r="O123" s="488"/>
      <c r="P123" s="488"/>
      <c r="Q123" s="390"/>
      <c r="R123" s="390"/>
      <c r="S123" s="390"/>
      <c r="T123" s="390"/>
      <c r="U123" s="390"/>
      <c r="V123" s="390"/>
      <c r="W123" s="390"/>
      <c r="X123" s="390"/>
      <c r="Y123" s="390"/>
      <c r="Z123" s="390"/>
      <c r="AA123" s="390"/>
      <c r="AB123" s="390"/>
      <c r="AD123" s="390"/>
      <c r="AE123" s="390"/>
      <c r="AF123" s="390"/>
      <c r="AG123" s="390"/>
      <c r="AH123" s="390"/>
      <c r="AI123" s="390"/>
      <c r="AJ123" s="390"/>
      <c r="AK123" s="390"/>
      <c r="AL123" s="390"/>
      <c r="AM123" s="390"/>
    </row>
    <row r="124" spans="1:39" ht="27" customHeight="1" x14ac:dyDescent="0.35">
      <c r="A124" s="390"/>
      <c r="B124" s="390"/>
      <c r="C124" s="390"/>
      <c r="D124" s="390"/>
      <c r="E124" s="390"/>
      <c r="F124" s="390"/>
      <c r="G124" s="390"/>
      <c r="H124" s="390"/>
      <c r="I124" s="390"/>
      <c r="J124" s="390"/>
      <c r="K124" s="487"/>
      <c r="L124" s="488"/>
      <c r="M124" s="488"/>
      <c r="N124" s="489"/>
      <c r="O124" s="488"/>
      <c r="P124" s="488"/>
      <c r="Q124" s="390"/>
      <c r="R124" s="390"/>
      <c r="S124" s="390"/>
      <c r="T124" s="390"/>
      <c r="U124" s="390"/>
      <c r="V124" s="390"/>
      <c r="W124" s="390"/>
      <c r="X124" s="390"/>
      <c r="Y124" s="390"/>
      <c r="Z124" s="390"/>
      <c r="AA124" s="390"/>
      <c r="AB124" s="390"/>
      <c r="AD124" s="390"/>
      <c r="AE124" s="390"/>
      <c r="AF124" s="390"/>
      <c r="AG124" s="390"/>
      <c r="AH124" s="390"/>
      <c r="AI124" s="390"/>
      <c r="AJ124" s="390"/>
      <c r="AK124" s="390"/>
      <c r="AL124" s="390"/>
      <c r="AM124" s="390"/>
    </row>
    <row r="125" spans="1:39" ht="27" customHeight="1" x14ac:dyDescent="0.35">
      <c r="A125" s="390"/>
      <c r="B125" s="390"/>
      <c r="C125" s="390"/>
      <c r="D125" s="390"/>
      <c r="E125" s="390"/>
      <c r="F125" s="390"/>
      <c r="G125" s="390"/>
      <c r="H125" s="390"/>
      <c r="I125" s="390"/>
      <c r="J125" s="390"/>
      <c r="K125" s="490"/>
      <c r="L125" s="490"/>
      <c r="M125" s="490"/>
      <c r="N125" s="490"/>
      <c r="O125" s="490"/>
      <c r="P125" s="490"/>
      <c r="Q125" s="390"/>
      <c r="R125" s="390"/>
      <c r="S125" s="390"/>
      <c r="T125" s="390"/>
      <c r="U125" s="390"/>
      <c r="V125" s="390"/>
      <c r="W125" s="390"/>
      <c r="X125" s="390"/>
      <c r="Y125" s="390"/>
      <c r="Z125" s="390"/>
      <c r="AA125" s="390"/>
      <c r="AB125" s="390"/>
      <c r="AD125" s="390"/>
      <c r="AE125" s="390"/>
      <c r="AF125" s="390"/>
      <c r="AG125" s="390"/>
      <c r="AH125" s="390"/>
      <c r="AI125" s="390"/>
      <c r="AJ125" s="390"/>
      <c r="AK125" s="390"/>
      <c r="AL125" s="390"/>
      <c r="AM125" s="390"/>
    </row>
    <row r="126" spans="1:39" ht="27" customHeight="1" x14ac:dyDescent="0.35">
      <c r="A126" s="390"/>
      <c r="B126" s="390"/>
      <c r="C126" s="390"/>
      <c r="D126" s="390"/>
      <c r="E126" s="390"/>
      <c r="F126" s="390"/>
      <c r="G126" s="390"/>
      <c r="H126" s="390"/>
      <c r="I126" s="390"/>
      <c r="J126" s="390"/>
      <c r="K126" s="490"/>
      <c r="L126" s="491"/>
      <c r="M126" s="491"/>
      <c r="N126" s="491"/>
      <c r="O126" s="491"/>
      <c r="P126" s="491"/>
      <c r="Q126" s="390"/>
      <c r="R126" s="390"/>
      <c r="S126" s="390"/>
      <c r="T126" s="390"/>
      <c r="U126" s="390"/>
      <c r="V126" s="390"/>
      <c r="W126" s="390"/>
      <c r="X126" s="390"/>
      <c r="Y126" s="390"/>
      <c r="Z126" s="390"/>
      <c r="AA126" s="390"/>
      <c r="AB126" s="390"/>
      <c r="AD126" s="390"/>
      <c r="AE126" s="390"/>
      <c r="AF126" s="390"/>
      <c r="AG126" s="390"/>
      <c r="AH126" s="390"/>
      <c r="AI126" s="390"/>
      <c r="AJ126" s="390"/>
      <c r="AK126" s="390"/>
      <c r="AL126" s="390"/>
      <c r="AM126" s="390"/>
    </row>
    <row r="127" spans="1:39" ht="27" customHeight="1" x14ac:dyDescent="0.35">
      <c r="A127" s="390"/>
      <c r="B127" s="390"/>
      <c r="C127" s="390"/>
      <c r="D127" s="390"/>
      <c r="E127" s="390"/>
      <c r="F127" s="390"/>
      <c r="G127" s="390"/>
      <c r="H127" s="390"/>
      <c r="I127" s="390"/>
      <c r="J127" s="390"/>
      <c r="K127" s="490"/>
      <c r="L127" s="490"/>
      <c r="M127" s="490"/>
      <c r="N127" s="490"/>
      <c r="O127" s="490"/>
      <c r="P127" s="490"/>
      <c r="Q127" s="390"/>
      <c r="R127" s="390"/>
      <c r="S127" s="390"/>
      <c r="T127" s="390"/>
      <c r="U127" s="390"/>
      <c r="V127" s="390"/>
      <c r="W127" s="390"/>
      <c r="X127" s="390"/>
      <c r="Y127" s="390"/>
      <c r="Z127" s="390"/>
      <c r="AA127" s="390"/>
      <c r="AB127" s="390"/>
      <c r="AD127" s="390"/>
      <c r="AE127" s="390"/>
      <c r="AF127" s="390"/>
      <c r="AG127" s="390"/>
      <c r="AH127" s="390"/>
      <c r="AI127" s="390"/>
      <c r="AJ127" s="390"/>
      <c r="AK127" s="390"/>
      <c r="AL127" s="390"/>
      <c r="AM127" s="390"/>
    </row>
    <row r="128" spans="1:39" ht="27" customHeight="1" x14ac:dyDescent="0.35">
      <c r="A128" s="390"/>
      <c r="B128" s="390"/>
      <c r="C128" s="390"/>
      <c r="D128" s="390"/>
      <c r="E128" s="390"/>
      <c r="F128" s="390"/>
      <c r="G128" s="390"/>
      <c r="H128" s="390"/>
      <c r="I128" s="390"/>
      <c r="J128" s="390"/>
      <c r="K128" s="490"/>
      <c r="L128" s="490"/>
      <c r="M128" s="490"/>
      <c r="N128" s="490"/>
      <c r="O128" s="490"/>
      <c r="P128" s="490"/>
      <c r="Q128" s="390"/>
      <c r="R128" s="390"/>
      <c r="S128" s="390"/>
      <c r="T128" s="390"/>
      <c r="U128" s="390"/>
      <c r="V128" s="390"/>
      <c r="W128" s="390"/>
      <c r="X128" s="390"/>
      <c r="Y128" s="390"/>
      <c r="Z128" s="390"/>
      <c r="AA128" s="390"/>
      <c r="AB128" s="390"/>
      <c r="AD128" s="390"/>
      <c r="AE128" s="390"/>
      <c r="AF128" s="390"/>
      <c r="AG128" s="390"/>
      <c r="AH128" s="390"/>
      <c r="AI128" s="390"/>
      <c r="AJ128" s="390"/>
      <c r="AK128" s="390"/>
      <c r="AL128" s="390"/>
      <c r="AM128" s="390"/>
    </row>
    <row r="129" spans="1:39" ht="27" customHeight="1" x14ac:dyDescent="0.35">
      <c r="A129" s="390"/>
      <c r="B129" s="390"/>
      <c r="C129" s="390"/>
      <c r="D129" s="390"/>
      <c r="E129" s="390"/>
      <c r="F129" s="390"/>
      <c r="G129" s="390"/>
      <c r="H129" s="390"/>
      <c r="I129" s="390"/>
      <c r="J129" s="390"/>
      <c r="K129" s="490"/>
      <c r="L129" s="491"/>
      <c r="M129" s="491"/>
      <c r="N129" s="491"/>
      <c r="O129" s="491"/>
      <c r="P129" s="491"/>
      <c r="Q129" s="390"/>
      <c r="R129" s="390"/>
      <c r="S129" s="390"/>
      <c r="T129" s="390"/>
      <c r="U129" s="390"/>
      <c r="V129" s="390"/>
      <c r="W129" s="390"/>
      <c r="X129" s="390"/>
      <c r="Y129" s="390"/>
      <c r="Z129" s="390"/>
      <c r="AA129" s="390"/>
      <c r="AB129" s="390"/>
      <c r="AD129" s="390"/>
      <c r="AE129" s="390"/>
      <c r="AF129" s="390"/>
      <c r="AG129" s="390"/>
      <c r="AH129" s="390"/>
      <c r="AI129" s="390"/>
      <c r="AJ129" s="390"/>
      <c r="AK129" s="390"/>
      <c r="AL129" s="390"/>
      <c r="AM129" s="390"/>
    </row>
    <row r="130" spans="1:39" ht="27" customHeight="1" x14ac:dyDescent="0.35">
      <c r="A130" s="390"/>
      <c r="B130" s="390"/>
      <c r="C130" s="390"/>
      <c r="D130" s="390"/>
      <c r="E130" s="390"/>
      <c r="F130" s="390"/>
      <c r="G130" s="390"/>
      <c r="H130" s="390"/>
      <c r="I130" s="390"/>
      <c r="J130" s="390"/>
      <c r="K130" s="390"/>
      <c r="L130" s="492"/>
      <c r="M130" s="492"/>
      <c r="N130" s="492"/>
      <c r="O130" s="492"/>
      <c r="P130" s="492"/>
      <c r="Q130" s="390"/>
      <c r="R130" s="390"/>
      <c r="S130" s="390"/>
      <c r="T130" s="390"/>
      <c r="U130" s="390"/>
      <c r="V130" s="390"/>
      <c r="W130" s="390"/>
      <c r="X130" s="390"/>
      <c r="Y130" s="390"/>
      <c r="Z130" s="390"/>
      <c r="AA130" s="390"/>
      <c r="AB130" s="390"/>
      <c r="AD130" s="390"/>
      <c r="AE130" s="390"/>
      <c r="AF130" s="390"/>
      <c r="AG130" s="390"/>
      <c r="AH130" s="390"/>
      <c r="AI130" s="390"/>
      <c r="AJ130" s="390"/>
      <c r="AK130" s="390"/>
      <c r="AL130" s="390"/>
      <c r="AM130" s="390"/>
    </row>
    <row r="131" spans="1:39" ht="27" customHeight="1" x14ac:dyDescent="0.35">
      <c r="A131" s="390"/>
      <c r="B131" s="390"/>
      <c r="C131" s="390"/>
      <c r="D131" s="390"/>
      <c r="E131" s="390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  <c r="X131" s="390"/>
      <c r="Y131" s="390"/>
      <c r="Z131" s="390"/>
      <c r="AA131" s="390"/>
      <c r="AB131" s="390"/>
      <c r="AD131" s="390"/>
      <c r="AE131" s="390"/>
      <c r="AF131" s="390"/>
      <c r="AG131" s="390"/>
      <c r="AH131" s="390"/>
      <c r="AI131" s="390"/>
      <c r="AJ131" s="390"/>
      <c r="AK131" s="390"/>
      <c r="AL131" s="390"/>
      <c r="AM131" s="390"/>
    </row>
    <row r="132" spans="1:39" ht="27" customHeight="1" x14ac:dyDescent="0.35">
      <c r="A132" s="390"/>
      <c r="B132" s="390"/>
      <c r="C132" s="390"/>
      <c r="D132" s="390"/>
      <c r="E132" s="390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  <c r="X132" s="390"/>
      <c r="Y132" s="390"/>
      <c r="Z132" s="390"/>
      <c r="AA132" s="390"/>
      <c r="AB132" s="390"/>
      <c r="AD132" s="390"/>
      <c r="AE132" s="390"/>
      <c r="AF132" s="390"/>
      <c r="AG132" s="390"/>
      <c r="AH132" s="390"/>
      <c r="AI132" s="390"/>
      <c r="AJ132" s="390"/>
      <c r="AK132" s="390"/>
      <c r="AL132" s="390"/>
      <c r="AM132" s="390"/>
    </row>
    <row r="133" spans="1:39" ht="27" customHeight="1" x14ac:dyDescent="0.35">
      <c r="A133" s="390"/>
      <c r="B133" s="390"/>
      <c r="C133" s="390"/>
      <c r="D133" s="390"/>
      <c r="E133" s="390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  <c r="X133" s="390"/>
      <c r="Y133" s="390"/>
      <c r="Z133" s="390"/>
      <c r="AA133" s="390"/>
      <c r="AB133" s="390"/>
      <c r="AD133" s="390"/>
      <c r="AE133" s="390"/>
      <c r="AF133" s="390"/>
      <c r="AG133" s="390"/>
      <c r="AH133" s="390"/>
      <c r="AI133" s="390"/>
      <c r="AJ133" s="390"/>
      <c r="AK133" s="390"/>
      <c r="AL133" s="390"/>
      <c r="AM133" s="390"/>
    </row>
    <row r="134" spans="1:39" ht="27" customHeight="1" x14ac:dyDescent="0.35">
      <c r="A134" s="390"/>
      <c r="B134" s="390"/>
      <c r="C134" s="390"/>
      <c r="D134" s="390"/>
      <c r="E134" s="390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  <c r="X134" s="390"/>
      <c r="Y134" s="390"/>
      <c r="Z134" s="390"/>
      <c r="AA134" s="390"/>
      <c r="AB134" s="390"/>
      <c r="AD134" s="390"/>
      <c r="AE134" s="390"/>
      <c r="AF134" s="390"/>
      <c r="AG134" s="390"/>
      <c r="AH134" s="390"/>
      <c r="AI134" s="390"/>
      <c r="AJ134" s="390"/>
      <c r="AK134" s="390"/>
      <c r="AL134" s="390"/>
      <c r="AM134" s="390"/>
    </row>
    <row r="135" spans="1:39" ht="27" customHeight="1" x14ac:dyDescent="0.35">
      <c r="A135" s="390"/>
      <c r="B135" s="390"/>
      <c r="C135" s="390"/>
      <c r="D135" s="390"/>
      <c r="E135" s="390"/>
      <c r="F135" s="390"/>
      <c r="G135" s="390"/>
      <c r="H135" s="390"/>
      <c r="I135" s="390"/>
      <c r="J135" s="390"/>
      <c r="K135" s="490"/>
      <c r="L135" s="490"/>
      <c r="M135" s="490"/>
      <c r="N135" s="490"/>
      <c r="O135" s="490"/>
      <c r="P135" s="490"/>
      <c r="Q135" s="390"/>
      <c r="R135" s="390"/>
      <c r="S135" s="390"/>
      <c r="T135" s="390"/>
      <c r="U135" s="390"/>
      <c r="V135" s="390"/>
      <c r="W135" s="390"/>
      <c r="X135" s="390"/>
      <c r="Y135" s="390"/>
      <c r="Z135" s="390"/>
      <c r="AA135" s="390"/>
      <c r="AB135" s="390"/>
      <c r="AD135" s="390"/>
      <c r="AE135" s="390"/>
      <c r="AF135" s="390"/>
      <c r="AG135" s="390"/>
      <c r="AH135" s="390"/>
      <c r="AI135" s="390"/>
      <c r="AJ135" s="390"/>
      <c r="AK135" s="390"/>
      <c r="AL135" s="390"/>
      <c r="AM135" s="390"/>
    </row>
    <row r="136" spans="1:39" ht="27" customHeight="1" x14ac:dyDescent="0.35">
      <c r="A136" s="390"/>
      <c r="B136" s="390"/>
      <c r="C136" s="390"/>
      <c r="D136" s="390"/>
      <c r="E136" s="390"/>
      <c r="F136" s="390"/>
      <c r="G136" s="390"/>
      <c r="H136" s="390"/>
      <c r="I136" s="390"/>
      <c r="J136" s="390"/>
      <c r="K136" s="490"/>
      <c r="L136" s="490"/>
      <c r="M136" s="490"/>
      <c r="N136" s="490"/>
      <c r="O136" s="490"/>
      <c r="P136" s="490"/>
      <c r="Q136" s="390"/>
      <c r="R136" s="390"/>
      <c r="S136" s="390"/>
      <c r="T136" s="390"/>
      <c r="U136" s="390"/>
      <c r="V136" s="390"/>
      <c r="W136" s="390"/>
      <c r="X136" s="390"/>
      <c r="Y136" s="390"/>
      <c r="Z136" s="390"/>
      <c r="AA136" s="390"/>
      <c r="AB136" s="390"/>
      <c r="AD136" s="390"/>
      <c r="AE136" s="390"/>
      <c r="AF136" s="390"/>
      <c r="AG136" s="390"/>
      <c r="AH136" s="390"/>
      <c r="AI136" s="390"/>
      <c r="AJ136" s="390"/>
      <c r="AK136" s="390"/>
      <c r="AL136" s="390"/>
      <c r="AM136" s="390"/>
    </row>
    <row r="137" spans="1:39" ht="27" customHeight="1" x14ac:dyDescent="0.35">
      <c r="A137" s="390"/>
      <c r="B137" s="390"/>
      <c r="C137" s="390"/>
      <c r="D137" s="390"/>
      <c r="E137" s="390"/>
      <c r="F137" s="390"/>
      <c r="G137" s="390"/>
      <c r="H137" s="390"/>
      <c r="I137" s="390"/>
      <c r="J137" s="390"/>
      <c r="K137" s="490"/>
      <c r="L137" s="490"/>
      <c r="M137" s="490"/>
      <c r="N137" s="490"/>
      <c r="O137" s="490"/>
      <c r="P137" s="490"/>
      <c r="Q137" s="390"/>
      <c r="R137" s="390"/>
      <c r="S137" s="390"/>
      <c r="T137" s="390"/>
      <c r="U137" s="390"/>
      <c r="V137" s="390"/>
      <c r="W137" s="390"/>
      <c r="X137" s="390"/>
      <c r="Y137" s="390"/>
      <c r="Z137" s="390"/>
      <c r="AA137" s="390"/>
      <c r="AB137" s="390"/>
      <c r="AD137" s="390"/>
      <c r="AE137" s="390"/>
      <c r="AF137" s="390"/>
      <c r="AG137" s="390"/>
      <c r="AH137" s="390"/>
      <c r="AI137" s="390"/>
      <c r="AJ137" s="390"/>
      <c r="AK137" s="390"/>
      <c r="AL137" s="390"/>
      <c r="AM137" s="390"/>
    </row>
    <row r="138" spans="1:39" ht="27" customHeight="1" x14ac:dyDescent="0.35">
      <c r="A138" s="390"/>
      <c r="B138" s="390"/>
      <c r="C138" s="390"/>
      <c r="D138" s="390"/>
      <c r="E138" s="390"/>
      <c r="F138" s="390"/>
      <c r="G138" s="390"/>
      <c r="H138" s="390"/>
      <c r="I138" s="390"/>
      <c r="J138" s="390"/>
      <c r="K138" s="490"/>
      <c r="L138" s="490"/>
      <c r="M138" s="490"/>
      <c r="N138" s="490"/>
      <c r="O138" s="490"/>
      <c r="P138" s="490"/>
      <c r="Q138" s="390"/>
      <c r="R138" s="390"/>
      <c r="S138" s="390"/>
      <c r="T138" s="390"/>
      <c r="U138" s="390"/>
      <c r="V138" s="390"/>
      <c r="W138" s="390"/>
      <c r="X138" s="390"/>
      <c r="Y138" s="390"/>
      <c r="Z138" s="390"/>
      <c r="AA138" s="390"/>
      <c r="AB138" s="390"/>
      <c r="AD138" s="390"/>
      <c r="AE138" s="390"/>
      <c r="AF138" s="390"/>
      <c r="AG138" s="390"/>
      <c r="AH138" s="390"/>
      <c r="AI138" s="390"/>
      <c r="AJ138" s="390"/>
      <c r="AK138" s="390"/>
      <c r="AL138" s="390"/>
      <c r="AM138" s="390"/>
    </row>
    <row r="139" spans="1:39" ht="27" customHeight="1" x14ac:dyDescent="0.35">
      <c r="A139" s="390"/>
      <c r="B139" s="390"/>
      <c r="C139" s="390"/>
      <c r="D139" s="390"/>
      <c r="E139" s="390"/>
      <c r="F139" s="390"/>
      <c r="G139" s="390"/>
      <c r="H139" s="390"/>
      <c r="I139" s="390"/>
      <c r="J139" s="390"/>
      <c r="K139" s="490"/>
      <c r="L139" s="490"/>
      <c r="M139" s="490"/>
      <c r="N139" s="490"/>
      <c r="O139" s="490"/>
      <c r="P139" s="490"/>
      <c r="Q139" s="390"/>
      <c r="R139" s="390"/>
      <c r="S139" s="390"/>
      <c r="T139" s="390"/>
      <c r="U139" s="390"/>
      <c r="V139" s="390"/>
      <c r="W139" s="390"/>
      <c r="X139" s="390"/>
      <c r="Y139" s="390"/>
      <c r="Z139" s="390"/>
      <c r="AA139" s="390"/>
      <c r="AB139" s="390"/>
      <c r="AD139" s="390"/>
      <c r="AE139" s="390"/>
      <c r="AF139" s="390"/>
      <c r="AG139" s="390"/>
      <c r="AH139" s="390"/>
      <c r="AI139" s="390"/>
      <c r="AJ139" s="390"/>
      <c r="AK139" s="390"/>
      <c r="AL139" s="390"/>
      <c r="AM139" s="390"/>
    </row>
    <row r="140" spans="1:39" ht="27" customHeight="1" x14ac:dyDescent="0.35">
      <c r="A140" s="390"/>
      <c r="B140" s="390"/>
      <c r="C140" s="390"/>
      <c r="D140" s="390"/>
      <c r="E140" s="390"/>
      <c r="F140" s="390"/>
      <c r="G140" s="390"/>
      <c r="H140" s="390"/>
      <c r="I140" s="390"/>
      <c r="J140" s="390"/>
      <c r="K140" s="490"/>
      <c r="L140" s="490"/>
      <c r="M140" s="490"/>
      <c r="N140" s="490"/>
      <c r="O140" s="490"/>
      <c r="P140" s="490"/>
      <c r="Q140" s="390"/>
      <c r="R140" s="390"/>
      <c r="S140" s="390"/>
      <c r="T140" s="390"/>
      <c r="U140" s="390"/>
      <c r="V140" s="390"/>
      <c r="W140" s="390"/>
      <c r="X140" s="390"/>
      <c r="Y140" s="390"/>
      <c r="Z140" s="390"/>
      <c r="AA140" s="390"/>
      <c r="AB140" s="390"/>
      <c r="AD140" s="390"/>
      <c r="AE140" s="390"/>
      <c r="AF140" s="390"/>
      <c r="AG140" s="390"/>
      <c r="AH140" s="390"/>
      <c r="AI140" s="390"/>
      <c r="AJ140" s="390"/>
      <c r="AK140" s="390"/>
      <c r="AL140" s="390"/>
      <c r="AM140" s="390"/>
    </row>
    <row r="141" spans="1:39" ht="27" customHeight="1" x14ac:dyDescent="0.35">
      <c r="A141" s="390"/>
      <c r="B141" s="390"/>
      <c r="C141" s="390"/>
      <c r="D141" s="390"/>
      <c r="E141" s="390"/>
      <c r="F141" s="390"/>
      <c r="G141" s="390"/>
      <c r="H141" s="390"/>
      <c r="I141" s="390"/>
      <c r="J141" s="390"/>
      <c r="K141" s="490"/>
      <c r="L141" s="490"/>
      <c r="M141" s="490"/>
      <c r="N141" s="490"/>
      <c r="O141" s="490"/>
      <c r="P141" s="490"/>
      <c r="Q141" s="390"/>
      <c r="R141" s="390"/>
      <c r="S141" s="390"/>
      <c r="T141" s="390"/>
      <c r="U141" s="390"/>
      <c r="V141" s="390"/>
      <c r="W141" s="390"/>
      <c r="X141" s="390"/>
      <c r="Y141" s="390"/>
      <c r="Z141" s="390"/>
      <c r="AA141" s="390"/>
      <c r="AB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</row>
    <row r="142" spans="1:39" ht="27" customHeight="1" x14ac:dyDescent="0.35">
      <c r="A142" s="390"/>
      <c r="B142" s="390"/>
      <c r="C142" s="390"/>
      <c r="D142" s="390"/>
      <c r="E142" s="390"/>
      <c r="F142" s="390"/>
      <c r="G142" s="390"/>
      <c r="H142" s="390"/>
      <c r="I142" s="390"/>
      <c r="J142" s="390"/>
      <c r="K142" s="490"/>
      <c r="L142" s="490"/>
      <c r="M142" s="490"/>
      <c r="N142" s="490"/>
      <c r="O142" s="490"/>
      <c r="P142" s="490"/>
      <c r="Q142" s="390"/>
      <c r="R142" s="390"/>
      <c r="S142" s="390"/>
      <c r="T142" s="390"/>
      <c r="U142" s="390"/>
      <c r="V142" s="390"/>
      <c r="W142" s="390"/>
      <c r="X142" s="390"/>
      <c r="Y142" s="390"/>
      <c r="Z142" s="390"/>
      <c r="AA142" s="390"/>
      <c r="AB142" s="390"/>
      <c r="AD142" s="390"/>
      <c r="AE142" s="390"/>
      <c r="AF142" s="390"/>
      <c r="AG142" s="390"/>
      <c r="AH142" s="390"/>
      <c r="AI142" s="390"/>
      <c r="AJ142" s="390"/>
      <c r="AK142" s="390"/>
      <c r="AL142" s="390"/>
      <c r="AM142" s="390"/>
    </row>
    <row r="143" spans="1:39" ht="27" customHeight="1" x14ac:dyDescent="0.35">
      <c r="A143" s="390"/>
      <c r="B143" s="390"/>
      <c r="C143" s="390"/>
      <c r="D143" s="390"/>
      <c r="E143" s="390"/>
      <c r="F143" s="390"/>
      <c r="G143" s="390"/>
      <c r="H143" s="390"/>
      <c r="I143" s="390"/>
      <c r="J143" s="390"/>
      <c r="K143" s="490"/>
      <c r="L143" s="490"/>
      <c r="M143" s="490"/>
      <c r="N143" s="490"/>
      <c r="O143" s="490"/>
      <c r="P143" s="490"/>
      <c r="Q143" s="390"/>
      <c r="R143" s="390"/>
      <c r="S143" s="390"/>
      <c r="T143" s="390"/>
      <c r="U143" s="390"/>
      <c r="V143" s="390"/>
      <c r="W143" s="390"/>
      <c r="X143" s="390"/>
      <c r="Y143" s="390"/>
      <c r="Z143" s="390"/>
      <c r="AA143" s="390"/>
      <c r="AB143" s="390"/>
      <c r="AD143" s="390"/>
      <c r="AE143" s="390"/>
      <c r="AF143" s="390"/>
      <c r="AG143" s="390"/>
      <c r="AH143" s="390"/>
      <c r="AI143" s="390"/>
      <c r="AJ143" s="390"/>
      <c r="AK143" s="390"/>
      <c r="AL143" s="390"/>
      <c r="AM143" s="390"/>
    </row>
    <row r="144" spans="1:39" ht="27" customHeight="1" x14ac:dyDescent="0.35">
      <c r="A144" s="390"/>
      <c r="B144" s="390"/>
      <c r="C144" s="390"/>
      <c r="D144" s="390"/>
      <c r="E144" s="390"/>
      <c r="F144" s="390"/>
      <c r="G144" s="390"/>
      <c r="H144" s="390"/>
      <c r="I144" s="390"/>
      <c r="J144" s="390"/>
      <c r="K144" s="485"/>
      <c r="L144" s="485"/>
      <c r="M144" s="485"/>
      <c r="N144" s="485"/>
      <c r="O144" s="485"/>
      <c r="P144" s="485"/>
      <c r="Q144" s="390"/>
      <c r="R144" s="390"/>
      <c r="S144" s="390"/>
      <c r="T144" s="390"/>
      <c r="U144" s="390"/>
      <c r="V144" s="390"/>
      <c r="W144" s="390"/>
      <c r="X144" s="390"/>
      <c r="Y144" s="390"/>
      <c r="Z144" s="390"/>
      <c r="AA144" s="390"/>
      <c r="AB144" s="390"/>
      <c r="AD144" s="390"/>
      <c r="AE144" s="390"/>
      <c r="AF144" s="390"/>
      <c r="AG144" s="390"/>
      <c r="AH144" s="390"/>
      <c r="AI144" s="390"/>
      <c r="AJ144" s="390"/>
      <c r="AK144" s="390"/>
      <c r="AL144" s="390"/>
      <c r="AM144" s="390"/>
    </row>
    <row r="145" spans="1:39" ht="27" customHeight="1" x14ac:dyDescent="0.35">
      <c r="A145" s="390"/>
      <c r="B145" s="390"/>
      <c r="C145" s="390"/>
      <c r="D145" s="390"/>
      <c r="E145" s="390"/>
      <c r="F145" s="390"/>
      <c r="G145" s="390"/>
      <c r="H145" s="390"/>
      <c r="I145" s="390"/>
      <c r="J145" s="390"/>
      <c r="K145" s="485"/>
      <c r="L145" s="485"/>
      <c r="M145" s="485"/>
      <c r="N145" s="485"/>
      <c r="O145" s="485"/>
      <c r="P145" s="485"/>
      <c r="Q145" s="390"/>
      <c r="R145" s="390"/>
      <c r="S145" s="390"/>
      <c r="T145" s="390"/>
      <c r="U145" s="390"/>
      <c r="V145" s="390"/>
      <c r="W145" s="390"/>
      <c r="X145" s="390"/>
      <c r="Y145" s="390"/>
      <c r="Z145" s="390"/>
      <c r="AA145" s="390"/>
      <c r="AB145" s="390"/>
      <c r="AD145" s="390"/>
      <c r="AE145" s="390"/>
      <c r="AF145" s="390"/>
      <c r="AG145" s="390"/>
      <c r="AH145" s="390"/>
      <c r="AI145" s="390"/>
      <c r="AJ145" s="390"/>
      <c r="AK145" s="390"/>
      <c r="AL145" s="390"/>
      <c r="AM145" s="390"/>
    </row>
    <row r="146" spans="1:39" ht="27" customHeight="1" x14ac:dyDescent="0.35">
      <c r="A146" s="390"/>
      <c r="B146" s="390"/>
      <c r="C146" s="390"/>
      <c r="D146" s="390"/>
      <c r="E146" s="390"/>
      <c r="F146" s="390"/>
      <c r="G146" s="390"/>
      <c r="H146" s="390"/>
      <c r="I146" s="390"/>
      <c r="J146" s="390"/>
      <c r="K146" s="390"/>
      <c r="L146" s="492"/>
      <c r="M146" s="492"/>
      <c r="N146" s="492"/>
      <c r="O146" s="492"/>
      <c r="P146" s="492"/>
      <c r="Q146" s="390"/>
      <c r="R146" s="390"/>
      <c r="S146" s="390"/>
      <c r="T146" s="390"/>
      <c r="U146" s="390"/>
      <c r="V146" s="390"/>
      <c r="W146" s="390"/>
      <c r="X146" s="390"/>
      <c r="Y146" s="390"/>
      <c r="Z146" s="390"/>
      <c r="AA146" s="390"/>
      <c r="AB146" s="390"/>
      <c r="AD146" s="390"/>
      <c r="AE146" s="390"/>
      <c r="AF146" s="390"/>
      <c r="AG146" s="390"/>
      <c r="AH146" s="390"/>
      <c r="AI146" s="390"/>
      <c r="AJ146" s="390"/>
      <c r="AK146" s="390"/>
      <c r="AL146" s="390"/>
      <c r="AM146" s="390"/>
    </row>
    <row r="147" spans="1:39" ht="27" customHeight="1" x14ac:dyDescent="0.35">
      <c r="A147" s="390"/>
      <c r="B147" s="390"/>
      <c r="C147" s="390"/>
      <c r="D147" s="390"/>
      <c r="E147" s="390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  <c r="X147" s="390"/>
      <c r="Y147" s="390"/>
      <c r="Z147" s="390"/>
      <c r="AA147" s="390"/>
      <c r="AB147" s="390"/>
      <c r="AD147" s="390"/>
      <c r="AE147" s="390"/>
      <c r="AF147" s="390"/>
      <c r="AG147" s="390"/>
      <c r="AH147" s="390"/>
      <c r="AI147" s="390"/>
      <c r="AJ147" s="390"/>
      <c r="AK147" s="390"/>
      <c r="AL147" s="390"/>
      <c r="AM147" s="390"/>
    </row>
    <row r="148" spans="1:39" ht="27" customHeight="1" x14ac:dyDescent="0.35">
      <c r="A148" s="390"/>
      <c r="B148" s="390"/>
      <c r="C148" s="390"/>
      <c r="D148" s="390"/>
      <c r="E148" s="390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  <c r="X148" s="390"/>
      <c r="Y148" s="390"/>
      <c r="Z148" s="390"/>
      <c r="AA148" s="390"/>
      <c r="AB148" s="390"/>
      <c r="AD148" s="390"/>
      <c r="AE148" s="390"/>
      <c r="AF148" s="390"/>
      <c r="AG148" s="390"/>
      <c r="AH148" s="390"/>
      <c r="AI148" s="390"/>
      <c r="AJ148" s="390"/>
      <c r="AK148" s="390"/>
      <c r="AL148" s="390"/>
      <c r="AM148" s="390"/>
    </row>
    <row r="149" spans="1:39" ht="27" customHeight="1" x14ac:dyDescent="0.35">
      <c r="A149" s="390"/>
      <c r="B149" s="390"/>
      <c r="C149" s="390"/>
      <c r="D149" s="390"/>
      <c r="E149" s="390"/>
      <c r="F149" s="390"/>
      <c r="G149" s="390"/>
      <c r="H149" s="390"/>
      <c r="I149" s="390"/>
      <c r="J149" s="390"/>
      <c r="K149" s="485"/>
      <c r="L149" s="485"/>
      <c r="M149" s="485"/>
      <c r="N149" s="485"/>
      <c r="O149" s="485"/>
      <c r="P149" s="485"/>
      <c r="Q149" s="390"/>
      <c r="R149" s="390"/>
      <c r="S149" s="390"/>
      <c r="T149" s="390"/>
      <c r="U149" s="390"/>
      <c r="V149" s="390"/>
      <c r="W149" s="390"/>
      <c r="X149" s="390"/>
      <c r="Y149" s="390"/>
      <c r="Z149" s="390"/>
      <c r="AA149" s="390"/>
      <c r="AB149" s="390"/>
      <c r="AD149" s="390"/>
      <c r="AE149" s="390"/>
      <c r="AF149" s="390"/>
      <c r="AG149" s="390"/>
      <c r="AH149" s="390"/>
      <c r="AI149" s="390"/>
      <c r="AJ149" s="390"/>
      <c r="AK149" s="390"/>
      <c r="AL149" s="390"/>
      <c r="AM149" s="390"/>
    </row>
    <row r="150" spans="1:39" ht="27" customHeight="1" x14ac:dyDescent="0.35">
      <c r="A150" s="390"/>
      <c r="B150" s="390"/>
      <c r="C150" s="390"/>
      <c r="D150" s="390"/>
      <c r="E150" s="390"/>
      <c r="F150" s="390"/>
      <c r="G150" s="390"/>
      <c r="H150" s="390"/>
      <c r="I150" s="390"/>
      <c r="J150" s="390"/>
      <c r="K150" s="485"/>
      <c r="L150" s="485"/>
      <c r="M150" s="485"/>
      <c r="N150" s="485"/>
      <c r="O150" s="485"/>
      <c r="P150" s="485"/>
      <c r="Q150" s="390"/>
      <c r="R150" s="390"/>
      <c r="S150" s="390"/>
      <c r="T150" s="390"/>
      <c r="U150" s="390"/>
      <c r="V150" s="390"/>
      <c r="W150" s="390"/>
      <c r="X150" s="390"/>
      <c r="Y150" s="390"/>
      <c r="Z150" s="390"/>
      <c r="AA150" s="390"/>
      <c r="AB150" s="390"/>
      <c r="AD150" s="390"/>
      <c r="AE150" s="390"/>
      <c r="AF150" s="390"/>
      <c r="AG150" s="390"/>
      <c r="AH150" s="390"/>
      <c r="AI150" s="390"/>
      <c r="AJ150" s="390"/>
      <c r="AK150" s="390"/>
      <c r="AL150" s="390"/>
      <c r="AM150" s="390"/>
    </row>
    <row r="151" spans="1:39" ht="27" customHeight="1" x14ac:dyDescent="0.35">
      <c r="A151" s="390"/>
      <c r="B151" s="390"/>
      <c r="C151" s="390"/>
      <c r="D151" s="390"/>
      <c r="E151" s="390"/>
      <c r="F151" s="390"/>
      <c r="G151" s="390"/>
      <c r="H151" s="390"/>
      <c r="I151" s="390"/>
      <c r="J151" s="390"/>
      <c r="K151" s="485"/>
      <c r="L151" s="485"/>
      <c r="M151" s="485"/>
      <c r="N151" s="485"/>
      <c r="O151" s="485"/>
      <c r="P151" s="485"/>
      <c r="Q151" s="390"/>
      <c r="R151" s="390"/>
      <c r="S151" s="390"/>
      <c r="T151" s="390"/>
      <c r="U151" s="390"/>
      <c r="V151" s="390"/>
      <c r="W151" s="390"/>
      <c r="X151" s="390"/>
      <c r="Y151" s="390"/>
      <c r="Z151" s="390"/>
      <c r="AA151" s="390"/>
      <c r="AB151" s="390"/>
      <c r="AD151" s="390"/>
      <c r="AE151" s="390"/>
      <c r="AF151" s="390"/>
      <c r="AG151" s="390"/>
      <c r="AH151" s="390"/>
      <c r="AI151" s="390"/>
      <c r="AJ151" s="390"/>
      <c r="AK151" s="390"/>
      <c r="AL151" s="390"/>
      <c r="AM151" s="390"/>
    </row>
    <row r="152" spans="1:39" ht="27" customHeight="1" x14ac:dyDescent="0.35">
      <c r="A152" s="390"/>
      <c r="B152" s="390"/>
      <c r="C152" s="390"/>
      <c r="D152" s="390"/>
      <c r="E152" s="390"/>
      <c r="F152" s="390"/>
      <c r="G152" s="390"/>
      <c r="H152" s="390"/>
      <c r="I152" s="390"/>
      <c r="J152" s="390"/>
      <c r="K152" s="485"/>
      <c r="L152" s="485"/>
      <c r="M152" s="485"/>
      <c r="N152" s="485"/>
      <c r="O152" s="485"/>
      <c r="P152" s="485"/>
      <c r="Q152" s="390"/>
      <c r="R152" s="390"/>
      <c r="S152" s="390"/>
      <c r="T152" s="390"/>
      <c r="U152" s="390"/>
      <c r="V152" s="390"/>
      <c r="W152" s="390"/>
      <c r="X152" s="390"/>
      <c r="Y152" s="390"/>
      <c r="Z152" s="390"/>
      <c r="AA152" s="390"/>
      <c r="AB152" s="390"/>
      <c r="AD152" s="390"/>
      <c r="AE152" s="390"/>
      <c r="AF152" s="390"/>
      <c r="AG152" s="390"/>
      <c r="AH152" s="390"/>
      <c r="AI152" s="390"/>
      <c r="AJ152" s="390"/>
      <c r="AK152" s="390"/>
      <c r="AL152" s="390"/>
      <c r="AM152" s="390"/>
    </row>
    <row r="153" spans="1:39" ht="27" customHeight="1" x14ac:dyDescent="0.35">
      <c r="A153" s="390"/>
      <c r="B153" s="390"/>
      <c r="C153" s="390"/>
      <c r="D153" s="390"/>
      <c r="E153" s="390"/>
      <c r="F153" s="390"/>
      <c r="G153" s="390"/>
      <c r="H153" s="390"/>
      <c r="I153" s="390"/>
      <c r="J153" s="390"/>
      <c r="K153" s="485"/>
      <c r="L153" s="485"/>
      <c r="M153" s="485"/>
      <c r="N153" s="485"/>
      <c r="O153" s="485"/>
      <c r="P153" s="485"/>
      <c r="Q153" s="390"/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D153" s="390"/>
      <c r="AE153" s="390"/>
      <c r="AF153" s="390"/>
      <c r="AG153" s="390"/>
      <c r="AH153" s="390"/>
      <c r="AI153" s="390"/>
      <c r="AJ153" s="390"/>
      <c r="AK153" s="390"/>
      <c r="AL153" s="390"/>
      <c r="AM153" s="390"/>
    </row>
    <row r="154" spans="1:39" ht="27" customHeight="1" x14ac:dyDescent="0.35">
      <c r="A154" s="390"/>
      <c r="B154" s="390"/>
      <c r="C154" s="390"/>
      <c r="D154" s="390"/>
      <c r="E154" s="390"/>
      <c r="F154" s="390"/>
      <c r="G154" s="390"/>
      <c r="H154" s="390"/>
      <c r="I154" s="390"/>
      <c r="J154" s="390"/>
      <c r="K154" s="485"/>
      <c r="L154" s="485"/>
      <c r="M154" s="485"/>
      <c r="N154" s="485"/>
      <c r="O154" s="485"/>
      <c r="P154" s="485"/>
      <c r="Q154" s="390"/>
      <c r="R154" s="390"/>
      <c r="S154" s="390"/>
      <c r="T154" s="390"/>
      <c r="U154" s="390"/>
      <c r="V154" s="390"/>
      <c r="W154" s="390"/>
      <c r="X154" s="390"/>
      <c r="Y154" s="390"/>
      <c r="Z154" s="390"/>
      <c r="AA154" s="390"/>
      <c r="AB154" s="390"/>
      <c r="AD154" s="390"/>
      <c r="AE154" s="390"/>
      <c r="AF154" s="390"/>
      <c r="AG154" s="390"/>
      <c r="AH154" s="390"/>
      <c r="AI154" s="390"/>
      <c r="AJ154" s="390"/>
      <c r="AK154" s="390"/>
      <c r="AL154" s="390"/>
      <c r="AM154" s="390"/>
    </row>
    <row r="155" spans="1:39" ht="27" customHeight="1" x14ac:dyDescent="0.35">
      <c r="A155" s="390"/>
      <c r="B155" s="390"/>
      <c r="C155" s="390"/>
      <c r="D155" s="390"/>
      <c r="E155" s="390"/>
      <c r="F155" s="390"/>
      <c r="G155" s="390"/>
      <c r="H155" s="390"/>
      <c r="I155" s="390"/>
      <c r="J155" s="390"/>
      <c r="K155" s="485"/>
      <c r="L155" s="485"/>
      <c r="M155" s="485"/>
      <c r="N155" s="485"/>
      <c r="O155" s="485"/>
      <c r="P155" s="485"/>
      <c r="Q155" s="390"/>
      <c r="R155" s="390"/>
      <c r="S155" s="390"/>
      <c r="T155" s="390"/>
      <c r="U155" s="390"/>
      <c r="V155" s="390"/>
      <c r="W155" s="390"/>
      <c r="X155" s="390"/>
      <c r="Y155" s="390"/>
      <c r="Z155" s="390"/>
      <c r="AA155" s="390"/>
      <c r="AB155" s="390"/>
      <c r="AD155" s="390"/>
      <c r="AE155" s="390"/>
      <c r="AF155" s="390"/>
      <c r="AG155" s="390"/>
      <c r="AH155" s="390"/>
      <c r="AI155" s="390"/>
      <c r="AJ155" s="390"/>
      <c r="AK155" s="390"/>
      <c r="AL155" s="390"/>
      <c r="AM155" s="390"/>
    </row>
    <row r="156" spans="1:39" ht="27" customHeight="1" x14ac:dyDescent="0.35">
      <c r="A156" s="390"/>
      <c r="B156" s="390"/>
      <c r="C156" s="390"/>
      <c r="D156" s="390"/>
      <c r="E156" s="390"/>
      <c r="F156" s="390"/>
      <c r="G156" s="390"/>
      <c r="H156" s="390"/>
      <c r="I156" s="390"/>
      <c r="J156" s="390"/>
      <c r="K156" s="485"/>
      <c r="L156" s="485"/>
      <c r="M156" s="485"/>
      <c r="N156" s="485"/>
      <c r="O156" s="485"/>
      <c r="P156" s="485"/>
      <c r="Q156" s="390"/>
      <c r="R156" s="390"/>
      <c r="S156" s="390"/>
      <c r="T156" s="390"/>
      <c r="U156" s="390"/>
      <c r="V156" s="390"/>
      <c r="W156" s="390"/>
      <c r="X156" s="390"/>
      <c r="Y156" s="390"/>
      <c r="Z156" s="390"/>
      <c r="AA156" s="390"/>
      <c r="AB156" s="390"/>
      <c r="AD156" s="390"/>
      <c r="AE156" s="390"/>
      <c r="AF156" s="390"/>
      <c r="AG156" s="390"/>
      <c r="AH156" s="390"/>
      <c r="AI156" s="390"/>
      <c r="AJ156" s="390"/>
      <c r="AK156" s="390"/>
      <c r="AL156" s="390"/>
      <c r="AM156" s="390"/>
    </row>
    <row r="157" spans="1:39" ht="27" customHeight="1" x14ac:dyDescent="0.35">
      <c r="A157" s="390"/>
      <c r="B157" s="390"/>
      <c r="C157" s="390"/>
      <c r="D157" s="390"/>
      <c r="E157" s="390"/>
      <c r="F157" s="390"/>
      <c r="G157" s="390"/>
      <c r="H157" s="390"/>
      <c r="I157" s="390"/>
      <c r="J157" s="390"/>
      <c r="K157" s="485"/>
      <c r="L157" s="485"/>
      <c r="M157" s="485"/>
      <c r="N157" s="485"/>
      <c r="O157" s="485"/>
      <c r="P157" s="485"/>
      <c r="Q157" s="390"/>
      <c r="R157" s="390"/>
      <c r="S157" s="390"/>
      <c r="T157" s="390"/>
      <c r="U157" s="390"/>
      <c r="V157" s="390"/>
      <c r="W157" s="390"/>
      <c r="X157" s="390"/>
      <c r="Y157" s="390"/>
      <c r="Z157" s="390"/>
      <c r="AA157" s="390"/>
      <c r="AB157" s="390"/>
      <c r="AD157" s="390"/>
      <c r="AE157" s="390"/>
      <c r="AF157" s="390"/>
      <c r="AG157" s="390"/>
      <c r="AH157" s="390"/>
      <c r="AI157" s="390"/>
      <c r="AJ157" s="390"/>
      <c r="AK157" s="390"/>
      <c r="AL157" s="390"/>
      <c r="AM157" s="390"/>
    </row>
    <row r="158" spans="1:39" ht="27" customHeight="1" x14ac:dyDescent="0.35">
      <c r="A158" s="390"/>
      <c r="B158" s="390"/>
      <c r="C158" s="390"/>
      <c r="D158" s="390"/>
      <c r="E158" s="390"/>
      <c r="F158" s="390"/>
      <c r="G158" s="390"/>
      <c r="H158" s="390"/>
      <c r="I158" s="390"/>
      <c r="J158" s="390"/>
      <c r="K158" s="390"/>
      <c r="L158" s="492"/>
      <c r="M158" s="492"/>
      <c r="N158" s="492"/>
      <c r="O158" s="492"/>
      <c r="P158" s="492"/>
      <c r="Q158" s="390"/>
      <c r="R158" s="390"/>
      <c r="S158" s="390"/>
      <c r="T158" s="390"/>
      <c r="U158" s="390"/>
      <c r="V158" s="390"/>
      <c r="W158" s="390"/>
      <c r="X158" s="390"/>
      <c r="Y158" s="390"/>
      <c r="Z158" s="390"/>
      <c r="AA158" s="390"/>
      <c r="AB158" s="390"/>
      <c r="AD158" s="390"/>
      <c r="AE158" s="390"/>
      <c r="AF158" s="390"/>
      <c r="AG158" s="390"/>
      <c r="AH158" s="390"/>
      <c r="AI158" s="390"/>
      <c r="AJ158" s="390"/>
      <c r="AK158" s="390"/>
      <c r="AL158" s="390"/>
      <c r="AM158" s="390"/>
    </row>
    <row r="159" spans="1:39" ht="27" customHeight="1" x14ac:dyDescent="0.35">
      <c r="A159" s="390"/>
      <c r="B159" s="390"/>
      <c r="C159" s="390"/>
      <c r="D159" s="390"/>
      <c r="E159" s="390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  <c r="X159" s="390"/>
      <c r="Y159" s="390"/>
      <c r="Z159" s="390"/>
      <c r="AA159" s="390"/>
      <c r="AB159" s="390"/>
      <c r="AD159" s="390"/>
      <c r="AE159" s="390"/>
      <c r="AF159" s="390"/>
      <c r="AG159" s="390"/>
      <c r="AH159" s="390"/>
      <c r="AI159" s="390"/>
      <c r="AJ159" s="390"/>
      <c r="AK159" s="390"/>
      <c r="AL159" s="390"/>
      <c r="AM159" s="390"/>
    </row>
    <row r="160" spans="1:39" ht="27" customHeight="1" x14ac:dyDescent="0.35">
      <c r="A160" s="390"/>
      <c r="B160" s="390"/>
      <c r="C160" s="390"/>
      <c r="D160" s="390"/>
      <c r="E160" s="390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  <c r="X160" s="390"/>
      <c r="Y160" s="390"/>
      <c r="Z160" s="390"/>
      <c r="AA160" s="390"/>
      <c r="AB160" s="390"/>
      <c r="AD160" s="390"/>
      <c r="AE160" s="390"/>
      <c r="AF160" s="390"/>
      <c r="AG160" s="390"/>
      <c r="AH160" s="390"/>
      <c r="AI160" s="390"/>
      <c r="AJ160" s="390"/>
      <c r="AK160" s="390"/>
      <c r="AL160" s="390"/>
      <c r="AM160" s="390"/>
    </row>
    <row r="161" spans="1:39" ht="27" customHeight="1" x14ac:dyDescent="0.35">
      <c r="A161" s="390"/>
      <c r="B161" s="390"/>
      <c r="C161" s="390"/>
      <c r="D161" s="390"/>
      <c r="E161" s="390"/>
      <c r="F161" s="390"/>
      <c r="G161" s="390"/>
      <c r="H161" s="390"/>
      <c r="I161" s="390"/>
      <c r="J161" s="390"/>
      <c r="K161" s="493"/>
      <c r="L161" s="493"/>
      <c r="M161" s="493"/>
      <c r="N161" s="493"/>
      <c r="O161" s="493"/>
      <c r="P161" s="493"/>
      <c r="Q161" s="390"/>
      <c r="R161" s="390"/>
      <c r="S161" s="390"/>
      <c r="T161" s="390"/>
      <c r="U161" s="390"/>
      <c r="V161" s="390"/>
      <c r="W161" s="390"/>
      <c r="X161" s="390"/>
      <c r="Y161" s="390"/>
      <c r="Z161" s="390"/>
      <c r="AA161" s="390"/>
      <c r="AB161" s="390"/>
      <c r="AD161" s="390"/>
      <c r="AE161" s="390"/>
      <c r="AF161" s="390"/>
      <c r="AG161" s="390"/>
      <c r="AH161" s="390"/>
      <c r="AI161" s="390"/>
      <c r="AJ161" s="390"/>
      <c r="AK161" s="390"/>
      <c r="AL161" s="390"/>
      <c r="AM161" s="390"/>
    </row>
    <row r="162" spans="1:39" ht="27" customHeight="1" x14ac:dyDescent="0.35">
      <c r="A162" s="390"/>
      <c r="B162" s="390"/>
      <c r="C162" s="390"/>
      <c r="D162" s="390"/>
      <c r="E162" s="390"/>
      <c r="F162" s="390"/>
      <c r="G162" s="390"/>
      <c r="H162" s="390"/>
      <c r="I162" s="390"/>
      <c r="J162" s="390"/>
      <c r="K162" s="493"/>
      <c r="L162" s="493"/>
      <c r="M162" s="493"/>
      <c r="N162" s="493"/>
      <c r="O162" s="490"/>
      <c r="P162" s="4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90"/>
      <c r="AA162" s="390"/>
      <c r="AB162" s="390"/>
      <c r="AD162" s="390"/>
      <c r="AE162" s="390"/>
      <c r="AF162" s="390"/>
      <c r="AG162" s="390"/>
      <c r="AH162" s="390"/>
      <c r="AI162" s="390"/>
      <c r="AJ162" s="390"/>
      <c r="AK162" s="390"/>
      <c r="AL162" s="390"/>
      <c r="AM162" s="390"/>
    </row>
    <row r="163" spans="1:39" ht="27" customHeight="1" x14ac:dyDescent="0.35">
      <c r="A163" s="390"/>
      <c r="B163" s="390"/>
      <c r="C163" s="390"/>
      <c r="D163" s="390"/>
      <c r="E163" s="390"/>
      <c r="F163" s="390"/>
      <c r="G163" s="390"/>
      <c r="H163" s="390"/>
      <c r="I163" s="390"/>
      <c r="J163" s="390"/>
      <c r="K163" s="490"/>
      <c r="L163" s="490"/>
      <c r="M163" s="490"/>
      <c r="N163" s="490"/>
      <c r="O163" s="490"/>
      <c r="P163" s="490"/>
      <c r="Q163" s="390"/>
      <c r="R163" s="390"/>
      <c r="S163" s="390"/>
      <c r="T163" s="390"/>
      <c r="U163" s="390"/>
      <c r="V163" s="390"/>
      <c r="W163" s="390"/>
      <c r="X163" s="390"/>
      <c r="Y163" s="390"/>
      <c r="Z163" s="390"/>
      <c r="AA163" s="390"/>
      <c r="AB163" s="390"/>
      <c r="AD163" s="390"/>
      <c r="AE163" s="390"/>
      <c r="AF163" s="390"/>
      <c r="AG163" s="390"/>
      <c r="AH163" s="390"/>
      <c r="AI163" s="390"/>
      <c r="AJ163" s="390"/>
      <c r="AK163" s="390"/>
      <c r="AL163" s="390"/>
      <c r="AM163" s="390"/>
    </row>
    <row r="164" spans="1:39" ht="27" customHeight="1" x14ac:dyDescent="0.35">
      <c r="A164" s="390"/>
      <c r="B164" s="390"/>
      <c r="C164" s="390"/>
      <c r="D164" s="390"/>
      <c r="E164" s="390"/>
      <c r="F164" s="390"/>
      <c r="G164" s="390"/>
      <c r="H164" s="390"/>
      <c r="I164" s="390"/>
      <c r="J164" s="390"/>
      <c r="K164" s="490"/>
      <c r="L164" s="490"/>
      <c r="M164" s="490"/>
      <c r="N164" s="490"/>
      <c r="O164" s="490"/>
      <c r="P164" s="490"/>
      <c r="Q164" s="390"/>
      <c r="R164" s="390"/>
      <c r="S164" s="390"/>
      <c r="T164" s="390"/>
      <c r="U164" s="390"/>
      <c r="V164" s="390"/>
      <c r="W164" s="390"/>
      <c r="X164" s="390"/>
      <c r="Y164" s="390"/>
      <c r="Z164" s="390"/>
      <c r="AA164" s="390"/>
      <c r="AB164" s="390"/>
      <c r="AD164" s="390"/>
      <c r="AE164" s="390"/>
      <c r="AF164" s="390"/>
      <c r="AG164" s="390"/>
      <c r="AH164" s="390"/>
      <c r="AI164" s="390"/>
      <c r="AJ164" s="390"/>
      <c r="AK164" s="390"/>
      <c r="AL164" s="390"/>
      <c r="AM164" s="390"/>
    </row>
    <row r="165" spans="1:39" ht="27" customHeight="1" x14ac:dyDescent="0.35">
      <c r="A165" s="390"/>
      <c r="B165" s="390"/>
      <c r="C165" s="390"/>
      <c r="D165" s="390"/>
      <c r="E165" s="390"/>
      <c r="F165" s="390"/>
      <c r="G165" s="390"/>
      <c r="H165" s="390"/>
      <c r="I165" s="390"/>
      <c r="J165" s="390"/>
      <c r="K165" s="490"/>
      <c r="L165" s="490"/>
      <c r="M165" s="490"/>
      <c r="N165" s="490"/>
      <c r="O165" s="490"/>
      <c r="P165" s="490"/>
      <c r="Q165" s="390"/>
      <c r="R165" s="390"/>
      <c r="S165" s="390"/>
      <c r="T165" s="390"/>
      <c r="U165" s="390"/>
      <c r="V165" s="390"/>
      <c r="W165" s="390"/>
      <c r="X165" s="390"/>
      <c r="Y165" s="390"/>
      <c r="Z165" s="390"/>
      <c r="AA165" s="390"/>
      <c r="AB165" s="390"/>
      <c r="AD165" s="390"/>
      <c r="AE165" s="390"/>
      <c r="AF165" s="390"/>
      <c r="AG165" s="390"/>
      <c r="AH165" s="390"/>
      <c r="AI165" s="390"/>
      <c r="AJ165" s="390"/>
      <c r="AK165" s="390"/>
      <c r="AL165" s="390"/>
      <c r="AM165" s="390"/>
    </row>
    <row r="166" spans="1:39" ht="27" customHeight="1" x14ac:dyDescent="0.35">
      <c r="A166" s="390"/>
      <c r="B166" s="390"/>
      <c r="C166" s="390"/>
      <c r="D166" s="390"/>
      <c r="E166" s="390"/>
      <c r="F166" s="390"/>
      <c r="G166" s="390"/>
      <c r="H166" s="390"/>
      <c r="I166" s="390"/>
      <c r="J166" s="390"/>
      <c r="K166" s="490"/>
      <c r="L166" s="490"/>
      <c r="M166" s="490"/>
      <c r="N166" s="490"/>
      <c r="O166" s="490"/>
      <c r="P166" s="490"/>
      <c r="Q166" s="390"/>
      <c r="R166" s="390"/>
      <c r="S166" s="390"/>
      <c r="T166" s="390"/>
      <c r="U166" s="390"/>
      <c r="V166" s="390"/>
      <c r="W166" s="390"/>
      <c r="X166" s="390"/>
      <c r="Y166" s="390"/>
      <c r="Z166" s="390"/>
      <c r="AA166" s="390"/>
      <c r="AB166" s="390"/>
      <c r="AD166" s="390"/>
      <c r="AE166" s="390"/>
      <c r="AF166" s="390"/>
      <c r="AG166" s="390"/>
      <c r="AH166" s="390"/>
      <c r="AI166" s="390"/>
      <c r="AJ166" s="390"/>
      <c r="AK166" s="390"/>
      <c r="AL166" s="390"/>
      <c r="AM166" s="390"/>
    </row>
    <row r="167" spans="1:39" ht="27" customHeight="1" x14ac:dyDescent="0.35">
      <c r="A167" s="390"/>
      <c r="B167" s="390"/>
      <c r="C167" s="390"/>
      <c r="D167" s="390"/>
      <c r="E167" s="390"/>
      <c r="F167" s="390"/>
      <c r="G167" s="390"/>
      <c r="H167" s="390"/>
      <c r="I167" s="390"/>
      <c r="J167" s="390"/>
      <c r="K167" s="490"/>
      <c r="L167" s="490"/>
      <c r="M167" s="490"/>
      <c r="N167" s="490"/>
      <c r="O167" s="490"/>
      <c r="P167" s="490"/>
      <c r="Q167" s="390"/>
      <c r="R167" s="390"/>
      <c r="S167" s="390"/>
      <c r="T167" s="390"/>
      <c r="U167" s="390"/>
      <c r="V167" s="390"/>
      <c r="W167" s="390"/>
      <c r="X167" s="390"/>
      <c r="Y167" s="390"/>
      <c r="Z167" s="390"/>
      <c r="AA167" s="390"/>
      <c r="AB167" s="390"/>
      <c r="AD167" s="390"/>
      <c r="AE167" s="390"/>
      <c r="AF167" s="390"/>
      <c r="AG167" s="390"/>
      <c r="AH167" s="390"/>
      <c r="AI167" s="390"/>
      <c r="AJ167" s="390"/>
      <c r="AK167" s="390"/>
      <c r="AL167" s="390"/>
      <c r="AM167" s="390"/>
    </row>
    <row r="168" spans="1:39" ht="27" customHeight="1" x14ac:dyDescent="0.35">
      <c r="A168" s="390"/>
      <c r="B168" s="390"/>
      <c r="C168" s="390"/>
      <c r="D168" s="390"/>
      <c r="E168" s="390"/>
      <c r="F168" s="390"/>
      <c r="G168" s="390"/>
      <c r="H168" s="390"/>
      <c r="I168" s="390"/>
      <c r="J168" s="390"/>
      <c r="K168" s="490"/>
      <c r="L168" s="490"/>
      <c r="M168" s="490"/>
      <c r="N168" s="490"/>
      <c r="O168" s="490"/>
      <c r="P168" s="490"/>
      <c r="Q168" s="390"/>
      <c r="R168" s="390"/>
      <c r="S168" s="390"/>
      <c r="T168" s="390"/>
      <c r="U168" s="390"/>
      <c r="V168" s="390"/>
      <c r="W168" s="390"/>
      <c r="X168" s="390"/>
      <c r="Y168" s="390"/>
      <c r="Z168" s="390"/>
      <c r="AA168" s="390"/>
      <c r="AB168" s="390"/>
      <c r="AD168" s="390"/>
      <c r="AE168" s="390"/>
      <c r="AF168" s="390"/>
      <c r="AG168" s="390"/>
      <c r="AH168" s="390"/>
      <c r="AI168" s="390"/>
      <c r="AJ168" s="390"/>
      <c r="AK168" s="390"/>
      <c r="AL168" s="390"/>
      <c r="AM168" s="390"/>
    </row>
    <row r="169" spans="1:39" ht="27" customHeight="1" x14ac:dyDescent="0.35">
      <c r="A169" s="390"/>
      <c r="B169" s="390"/>
      <c r="C169" s="390"/>
      <c r="D169" s="390"/>
      <c r="E169" s="390"/>
      <c r="F169" s="390"/>
      <c r="G169" s="390"/>
      <c r="H169" s="390"/>
      <c r="I169" s="390"/>
      <c r="J169" s="390"/>
      <c r="K169" s="490"/>
      <c r="L169" s="490"/>
      <c r="M169" s="490"/>
      <c r="N169" s="490"/>
      <c r="O169" s="490"/>
      <c r="P169" s="490"/>
      <c r="Q169" s="390"/>
      <c r="R169" s="390"/>
      <c r="S169" s="390"/>
      <c r="T169" s="390"/>
      <c r="U169" s="390"/>
      <c r="V169" s="390"/>
      <c r="W169" s="390"/>
      <c r="X169" s="390"/>
      <c r="Y169" s="390"/>
      <c r="Z169" s="390"/>
      <c r="AA169" s="390"/>
      <c r="AB169" s="390"/>
      <c r="AD169" s="390"/>
      <c r="AE169" s="390"/>
      <c r="AF169" s="390"/>
      <c r="AG169" s="390"/>
      <c r="AH169" s="390"/>
      <c r="AI169" s="390"/>
      <c r="AJ169" s="390"/>
      <c r="AK169" s="390"/>
      <c r="AL169" s="390"/>
      <c r="AM169" s="390"/>
    </row>
    <row r="170" spans="1:39" ht="27" customHeight="1" x14ac:dyDescent="0.35">
      <c r="A170" s="390"/>
      <c r="B170" s="390"/>
      <c r="C170" s="390"/>
      <c r="D170" s="390"/>
      <c r="E170" s="390"/>
      <c r="F170" s="390"/>
      <c r="G170" s="390"/>
      <c r="H170" s="390"/>
      <c r="I170" s="390"/>
      <c r="J170" s="390"/>
      <c r="K170" s="490"/>
      <c r="L170" s="490"/>
      <c r="M170" s="490"/>
      <c r="N170" s="490"/>
      <c r="O170" s="490"/>
      <c r="P170" s="490"/>
      <c r="Q170" s="390"/>
      <c r="R170" s="390"/>
      <c r="S170" s="390"/>
      <c r="T170" s="390"/>
      <c r="U170" s="390"/>
      <c r="V170" s="390"/>
      <c r="W170" s="390"/>
      <c r="X170" s="390"/>
      <c r="Y170" s="390"/>
      <c r="Z170" s="390"/>
      <c r="AA170" s="390"/>
      <c r="AB170" s="390"/>
      <c r="AD170" s="390"/>
      <c r="AE170" s="390"/>
      <c r="AF170" s="390"/>
      <c r="AG170" s="390"/>
      <c r="AH170" s="390"/>
      <c r="AI170" s="390"/>
      <c r="AJ170" s="390"/>
      <c r="AK170" s="390"/>
      <c r="AL170" s="390"/>
      <c r="AM170" s="390"/>
    </row>
    <row r="171" spans="1:39" ht="27" customHeight="1" x14ac:dyDescent="0.35">
      <c r="A171" s="390"/>
      <c r="B171" s="390"/>
      <c r="C171" s="390"/>
      <c r="D171" s="390"/>
      <c r="E171" s="390"/>
      <c r="F171" s="390"/>
      <c r="G171" s="390"/>
      <c r="H171" s="390"/>
      <c r="I171" s="390"/>
      <c r="J171" s="390"/>
      <c r="K171" s="390"/>
      <c r="L171" s="492"/>
      <c r="M171" s="492"/>
      <c r="N171" s="492"/>
      <c r="O171" s="492"/>
      <c r="P171" s="492"/>
      <c r="Q171" s="390"/>
      <c r="R171" s="390"/>
      <c r="S171" s="390"/>
      <c r="T171" s="390"/>
      <c r="U171" s="390"/>
      <c r="V171" s="390"/>
      <c r="W171" s="390"/>
      <c r="X171" s="390"/>
      <c r="Y171" s="390"/>
      <c r="Z171" s="390"/>
      <c r="AA171" s="390"/>
      <c r="AB171" s="390"/>
      <c r="AD171" s="390"/>
      <c r="AE171" s="390"/>
      <c r="AF171" s="390"/>
      <c r="AG171" s="390"/>
      <c r="AH171" s="390"/>
      <c r="AI171" s="390"/>
      <c r="AJ171" s="390"/>
      <c r="AK171" s="390"/>
      <c r="AL171" s="390"/>
      <c r="AM171" s="390"/>
    </row>
    <row r="172" spans="1:39" ht="27" customHeight="1" x14ac:dyDescent="0.35">
      <c r="A172" s="390"/>
      <c r="B172" s="390"/>
      <c r="C172" s="390"/>
      <c r="D172" s="390"/>
      <c r="E172" s="390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  <c r="X172" s="390"/>
      <c r="Y172" s="390"/>
      <c r="Z172" s="390"/>
      <c r="AA172" s="390"/>
      <c r="AB172" s="390"/>
      <c r="AD172" s="390"/>
      <c r="AE172" s="390"/>
      <c r="AF172" s="390"/>
      <c r="AG172" s="390"/>
      <c r="AH172" s="390"/>
      <c r="AI172" s="390"/>
      <c r="AJ172" s="390"/>
      <c r="AK172" s="390"/>
      <c r="AL172" s="390"/>
      <c r="AM172" s="390"/>
    </row>
    <row r="173" spans="1:39" ht="27" customHeight="1" x14ac:dyDescent="0.35">
      <c r="A173" s="390"/>
      <c r="B173" s="390"/>
      <c r="C173" s="390"/>
      <c r="D173" s="390"/>
      <c r="E173" s="390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  <c r="X173" s="390"/>
      <c r="Y173" s="390"/>
      <c r="Z173" s="390"/>
      <c r="AA173" s="390"/>
      <c r="AB173" s="390"/>
      <c r="AD173" s="390"/>
      <c r="AE173" s="390"/>
      <c r="AF173" s="390"/>
      <c r="AG173" s="390"/>
      <c r="AH173" s="390"/>
      <c r="AI173" s="390"/>
      <c r="AJ173" s="390"/>
      <c r="AK173" s="390"/>
      <c r="AL173" s="390"/>
      <c r="AM173" s="390"/>
    </row>
    <row r="174" spans="1:39" ht="27" customHeight="1" x14ac:dyDescent="0.35">
      <c r="A174" s="390"/>
      <c r="B174" s="390"/>
      <c r="C174" s="390"/>
      <c r="D174" s="390"/>
      <c r="E174" s="390"/>
      <c r="F174" s="390"/>
      <c r="G174" s="390"/>
      <c r="H174" s="390"/>
      <c r="I174" s="390"/>
      <c r="J174" s="490"/>
      <c r="K174" s="490"/>
      <c r="L174" s="490"/>
      <c r="M174" s="490"/>
      <c r="N174" s="490"/>
      <c r="O174" s="490"/>
      <c r="P174" s="490"/>
      <c r="Q174" s="490"/>
      <c r="R174" s="490"/>
      <c r="S174" s="390"/>
      <c r="T174" s="390"/>
      <c r="U174" s="390"/>
      <c r="V174" s="390"/>
      <c r="W174" s="390"/>
      <c r="X174" s="390"/>
      <c r="Y174" s="390"/>
      <c r="Z174" s="390"/>
      <c r="AA174" s="390"/>
      <c r="AB174" s="390"/>
      <c r="AD174" s="390"/>
      <c r="AE174" s="390"/>
      <c r="AF174" s="390"/>
      <c r="AG174" s="390"/>
      <c r="AH174" s="390"/>
      <c r="AI174" s="390"/>
      <c r="AJ174" s="390"/>
      <c r="AK174" s="390"/>
      <c r="AL174" s="390"/>
      <c r="AM174" s="390"/>
    </row>
    <row r="175" spans="1:39" ht="27" customHeight="1" x14ac:dyDescent="0.35">
      <c r="A175" s="390"/>
      <c r="B175" s="390"/>
      <c r="C175" s="390"/>
      <c r="D175" s="390"/>
      <c r="E175" s="390"/>
      <c r="F175" s="390"/>
      <c r="G175" s="390"/>
      <c r="H175" s="390"/>
      <c r="I175" s="390"/>
      <c r="J175" s="493"/>
      <c r="K175" s="490"/>
      <c r="L175" s="490"/>
      <c r="M175" s="490"/>
      <c r="N175" s="490"/>
      <c r="O175" s="490"/>
      <c r="P175" s="490"/>
      <c r="Q175" s="490"/>
      <c r="R175" s="490"/>
      <c r="S175" s="490"/>
      <c r="T175" s="390"/>
      <c r="U175" s="390"/>
      <c r="V175" s="390"/>
      <c r="W175" s="390"/>
      <c r="X175" s="390"/>
      <c r="Y175" s="390"/>
      <c r="Z175" s="390"/>
      <c r="AA175" s="390"/>
      <c r="AB175" s="390"/>
      <c r="AD175" s="390"/>
      <c r="AE175" s="390"/>
      <c r="AF175" s="390"/>
      <c r="AG175" s="390"/>
      <c r="AH175" s="390"/>
      <c r="AI175" s="390"/>
      <c r="AJ175" s="390"/>
      <c r="AK175" s="390"/>
      <c r="AL175" s="390"/>
      <c r="AM175" s="390"/>
    </row>
    <row r="176" spans="1:39" ht="27" customHeight="1" x14ac:dyDescent="0.35">
      <c r="A176" s="390"/>
      <c r="B176" s="390"/>
      <c r="C176" s="390"/>
      <c r="D176" s="390"/>
      <c r="E176" s="390"/>
      <c r="F176" s="390"/>
      <c r="G176" s="390"/>
      <c r="H176" s="390"/>
      <c r="I176" s="390"/>
      <c r="J176" s="490"/>
      <c r="K176" s="490"/>
      <c r="L176" s="490"/>
      <c r="M176" s="490"/>
      <c r="N176" s="490"/>
      <c r="O176" s="490"/>
      <c r="P176" s="490"/>
      <c r="Q176" s="490"/>
      <c r="R176" s="490"/>
      <c r="S176" s="490"/>
      <c r="T176" s="390"/>
      <c r="U176" s="390"/>
      <c r="V176" s="390"/>
      <c r="W176" s="390"/>
      <c r="X176" s="390"/>
      <c r="Y176" s="390"/>
      <c r="Z176" s="390"/>
      <c r="AA176" s="390"/>
      <c r="AB176" s="390"/>
      <c r="AD176" s="390"/>
      <c r="AE176" s="390"/>
      <c r="AF176" s="390"/>
      <c r="AG176" s="390"/>
      <c r="AH176" s="390"/>
      <c r="AI176" s="390"/>
      <c r="AJ176" s="390"/>
      <c r="AK176" s="390"/>
      <c r="AL176" s="390"/>
      <c r="AM176" s="390"/>
    </row>
    <row r="177" spans="1:39" ht="27" customHeight="1" x14ac:dyDescent="0.35">
      <c r="A177" s="390"/>
      <c r="B177" s="390"/>
      <c r="C177" s="390"/>
      <c r="D177" s="390"/>
      <c r="E177" s="390"/>
      <c r="F177" s="390"/>
      <c r="G177" s="390"/>
      <c r="H177" s="390"/>
      <c r="I177" s="390"/>
      <c r="J177" s="490"/>
      <c r="K177" s="490"/>
      <c r="L177" s="490"/>
      <c r="M177" s="490"/>
      <c r="N177" s="490"/>
      <c r="O177" s="490"/>
      <c r="P177" s="490"/>
      <c r="Q177" s="490"/>
      <c r="R177" s="490"/>
      <c r="S177" s="490"/>
      <c r="T177" s="390"/>
      <c r="U177" s="390"/>
      <c r="V177" s="390"/>
      <c r="W177" s="390"/>
      <c r="X177" s="390"/>
      <c r="Y177" s="390"/>
      <c r="Z177" s="390"/>
      <c r="AA177" s="390"/>
      <c r="AB177" s="390"/>
      <c r="AD177" s="390"/>
      <c r="AE177" s="390"/>
      <c r="AF177" s="390"/>
      <c r="AG177" s="390"/>
      <c r="AH177" s="390"/>
      <c r="AI177" s="390"/>
      <c r="AJ177" s="390"/>
      <c r="AK177" s="390"/>
      <c r="AL177" s="390"/>
      <c r="AM177" s="390"/>
    </row>
    <row r="178" spans="1:39" ht="27" customHeight="1" x14ac:dyDescent="0.35">
      <c r="A178" s="390"/>
      <c r="B178" s="390"/>
      <c r="C178" s="390"/>
      <c r="D178" s="390"/>
      <c r="E178" s="390"/>
      <c r="F178" s="390"/>
      <c r="G178" s="390"/>
      <c r="H178" s="390"/>
      <c r="I178" s="390"/>
      <c r="J178" s="490"/>
      <c r="K178" s="490"/>
      <c r="L178" s="490"/>
      <c r="M178" s="490"/>
      <c r="N178" s="490"/>
      <c r="O178" s="490"/>
      <c r="P178" s="490"/>
      <c r="Q178" s="490"/>
      <c r="R178" s="490"/>
      <c r="S178" s="490"/>
      <c r="T178" s="390"/>
      <c r="U178" s="390"/>
      <c r="V178" s="390"/>
      <c r="W178" s="390"/>
      <c r="X178" s="390"/>
      <c r="Y178" s="390"/>
      <c r="Z178" s="390"/>
      <c r="AA178" s="390"/>
      <c r="AB178" s="390"/>
      <c r="AD178" s="390"/>
      <c r="AE178" s="390"/>
      <c r="AF178" s="390"/>
      <c r="AG178" s="390"/>
      <c r="AH178" s="390"/>
      <c r="AI178" s="390"/>
      <c r="AJ178" s="390"/>
      <c r="AK178" s="390"/>
      <c r="AL178" s="390"/>
      <c r="AM178" s="390"/>
    </row>
    <row r="179" spans="1:39" ht="27" customHeight="1" x14ac:dyDescent="0.35">
      <c r="A179" s="390"/>
      <c r="B179" s="390"/>
      <c r="C179" s="390"/>
      <c r="D179" s="390"/>
      <c r="E179" s="390"/>
      <c r="F179" s="390"/>
      <c r="G179" s="390"/>
      <c r="H179" s="390"/>
      <c r="I179" s="390"/>
      <c r="J179" s="490"/>
      <c r="K179" s="490"/>
      <c r="L179" s="490"/>
      <c r="M179" s="490"/>
      <c r="N179" s="490"/>
      <c r="O179" s="490"/>
      <c r="P179" s="490"/>
      <c r="Q179" s="490"/>
      <c r="R179" s="490"/>
      <c r="S179" s="490"/>
      <c r="T179" s="390"/>
      <c r="U179" s="390"/>
      <c r="V179" s="390"/>
      <c r="W179" s="390"/>
      <c r="X179" s="390"/>
      <c r="Y179" s="390"/>
      <c r="Z179" s="390"/>
      <c r="AA179" s="390"/>
      <c r="AB179" s="390"/>
      <c r="AD179" s="390"/>
      <c r="AE179" s="390"/>
      <c r="AF179" s="390"/>
      <c r="AG179" s="390"/>
      <c r="AH179" s="390"/>
      <c r="AI179" s="390"/>
      <c r="AJ179" s="390"/>
      <c r="AK179" s="390"/>
      <c r="AL179" s="390"/>
      <c r="AM179" s="390"/>
    </row>
    <row r="180" spans="1:39" ht="27" customHeight="1" x14ac:dyDescent="0.35">
      <c r="A180" s="390"/>
      <c r="B180" s="390"/>
      <c r="C180" s="390"/>
      <c r="D180" s="390"/>
      <c r="E180" s="390"/>
      <c r="F180" s="390"/>
      <c r="G180" s="390"/>
      <c r="H180" s="390"/>
      <c r="I180" s="390"/>
      <c r="J180" s="490"/>
      <c r="K180" s="490"/>
      <c r="L180" s="490"/>
      <c r="M180" s="490"/>
      <c r="N180" s="490"/>
      <c r="O180" s="490"/>
      <c r="P180" s="490"/>
      <c r="Q180" s="490"/>
      <c r="R180" s="490"/>
      <c r="S180" s="490"/>
      <c r="T180" s="390"/>
      <c r="U180" s="390"/>
      <c r="V180" s="390"/>
      <c r="W180" s="390"/>
      <c r="X180" s="390"/>
      <c r="Y180" s="390"/>
      <c r="Z180" s="390"/>
      <c r="AA180" s="390"/>
      <c r="AB180" s="390"/>
      <c r="AD180" s="390"/>
      <c r="AE180" s="390"/>
      <c r="AF180" s="390"/>
      <c r="AG180" s="390"/>
      <c r="AH180" s="390"/>
      <c r="AI180" s="390"/>
      <c r="AJ180" s="390"/>
      <c r="AK180" s="390"/>
      <c r="AL180" s="390"/>
      <c r="AM180" s="390"/>
    </row>
    <row r="181" spans="1:39" ht="27" customHeight="1" x14ac:dyDescent="0.35">
      <c r="A181" s="390"/>
      <c r="B181" s="390"/>
      <c r="C181" s="390"/>
      <c r="D181" s="390"/>
      <c r="E181" s="390"/>
      <c r="F181" s="390"/>
      <c r="G181" s="390"/>
      <c r="H181" s="390"/>
      <c r="I181" s="390"/>
      <c r="J181" s="490"/>
      <c r="K181" s="490"/>
      <c r="L181" s="490"/>
      <c r="M181" s="490"/>
      <c r="N181" s="490"/>
      <c r="O181" s="490"/>
      <c r="P181" s="490"/>
      <c r="Q181" s="490"/>
      <c r="R181" s="490"/>
      <c r="S181" s="490"/>
      <c r="T181" s="390"/>
      <c r="U181" s="390"/>
      <c r="V181" s="390"/>
      <c r="W181" s="390"/>
      <c r="X181" s="390"/>
      <c r="Y181" s="390"/>
      <c r="Z181" s="390"/>
      <c r="AA181" s="390"/>
      <c r="AB181" s="390"/>
      <c r="AD181" s="390"/>
      <c r="AE181" s="390"/>
      <c r="AF181" s="390"/>
      <c r="AG181" s="390"/>
      <c r="AH181" s="390"/>
      <c r="AI181" s="390"/>
      <c r="AJ181" s="390"/>
      <c r="AK181" s="390"/>
      <c r="AL181" s="390"/>
      <c r="AM181" s="390"/>
    </row>
    <row r="182" spans="1:39" ht="27" customHeight="1" x14ac:dyDescent="0.35">
      <c r="A182" s="390"/>
      <c r="B182" s="390"/>
      <c r="C182" s="390"/>
      <c r="D182" s="390"/>
      <c r="E182" s="390"/>
      <c r="F182" s="390"/>
      <c r="G182" s="390"/>
      <c r="H182" s="390"/>
      <c r="I182" s="390"/>
      <c r="J182" s="390"/>
      <c r="K182" s="490"/>
      <c r="L182" s="490"/>
      <c r="M182" s="490"/>
      <c r="N182" s="490"/>
      <c r="O182" s="490"/>
      <c r="P182" s="490"/>
      <c r="Q182" s="490"/>
      <c r="R182" s="490"/>
      <c r="S182" s="490"/>
      <c r="T182" s="390"/>
      <c r="U182" s="390"/>
      <c r="V182" s="390"/>
      <c r="W182" s="390"/>
      <c r="X182" s="390"/>
      <c r="Y182" s="390"/>
      <c r="Z182" s="390"/>
      <c r="AA182" s="390"/>
      <c r="AB182" s="390"/>
      <c r="AD182" s="390"/>
      <c r="AE182" s="390"/>
      <c r="AF182" s="390"/>
      <c r="AG182" s="390"/>
      <c r="AH182" s="390"/>
      <c r="AI182" s="390"/>
      <c r="AJ182" s="390"/>
      <c r="AK182" s="390"/>
      <c r="AL182" s="390"/>
      <c r="AM182" s="390"/>
    </row>
    <row r="183" spans="1:39" ht="27" customHeight="1" x14ac:dyDescent="0.35">
      <c r="A183" s="390"/>
      <c r="B183" s="390"/>
      <c r="C183" s="390"/>
      <c r="D183" s="390"/>
      <c r="E183" s="390"/>
      <c r="F183" s="390"/>
      <c r="G183" s="390"/>
      <c r="H183" s="390"/>
      <c r="I183" s="390"/>
      <c r="J183" s="390"/>
      <c r="K183" s="490"/>
      <c r="L183" s="490"/>
      <c r="M183" s="490"/>
      <c r="N183" s="490"/>
      <c r="O183" s="490"/>
      <c r="P183" s="490"/>
      <c r="Q183" s="490"/>
      <c r="R183" s="490"/>
      <c r="S183" s="490"/>
      <c r="T183" s="390"/>
      <c r="U183" s="390"/>
      <c r="V183" s="390"/>
      <c r="W183" s="390"/>
      <c r="X183" s="390"/>
      <c r="Y183" s="390"/>
      <c r="Z183" s="390"/>
      <c r="AA183" s="390"/>
      <c r="AB183" s="390"/>
      <c r="AD183" s="390"/>
      <c r="AE183" s="390"/>
      <c r="AF183" s="390"/>
      <c r="AG183" s="390"/>
      <c r="AH183" s="390"/>
      <c r="AI183" s="390"/>
      <c r="AJ183" s="390"/>
      <c r="AK183" s="390"/>
      <c r="AL183" s="390"/>
      <c r="AM183" s="390"/>
    </row>
    <row r="184" spans="1:39" ht="27" customHeight="1" x14ac:dyDescent="0.35">
      <c r="A184" s="390"/>
      <c r="B184" s="390"/>
      <c r="C184" s="390"/>
      <c r="D184" s="390"/>
      <c r="E184" s="390"/>
      <c r="F184" s="390"/>
      <c r="G184" s="390"/>
      <c r="H184" s="390"/>
      <c r="I184" s="390"/>
      <c r="J184" s="390"/>
      <c r="K184" s="490"/>
      <c r="L184" s="490"/>
      <c r="M184" s="490"/>
      <c r="N184" s="490"/>
      <c r="O184" s="490"/>
      <c r="P184" s="490"/>
      <c r="Q184" s="490"/>
      <c r="R184" s="490"/>
      <c r="S184" s="490"/>
      <c r="T184" s="390"/>
      <c r="U184" s="390"/>
      <c r="V184" s="390"/>
      <c r="W184" s="390"/>
      <c r="X184" s="390"/>
      <c r="Y184" s="390"/>
      <c r="Z184" s="390"/>
      <c r="AA184" s="390"/>
      <c r="AB184" s="390"/>
      <c r="AD184" s="390"/>
      <c r="AE184" s="390"/>
      <c r="AF184" s="390"/>
      <c r="AG184" s="390"/>
      <c r="AH184" s="390"/>
      <c r="AI184" s="390"/>
      <c r="AJ184" s="390"/>
      <c r="AK184" s="390"/>
      <c r="AL184" s="390"/>
      <c r="AM184" s="390"/>
    </row>
    <row r="185" spans="1:39" ht="27" customHeight="1" x14ac:dyDescent="0.35">
      <c r="A185" s="390"/>
      <c r="B185" s="390"/>
      <c r="C185" s="390"/>
      <c r="D185" s="390"/>
      <c r="E185" s="390"/>
      <c r="F185" s="390"/>
      <c r="G185" s="390"/>
      <c r="H185" s="390"/>
      <c r="I185" s="390"/>
      <c r="J185" s="390"/>
      <c r="K185" s="490"/>
      <c r="L185" s="490"/>
      <c r="M185" s="490"/>
      <c r="N185" s="490"/>
      <c r="O185" s="490"/>
      <c r="P185" s="490"/>
      <c r="Q185" s="490"/>
      <c r="R185" s="490"/>
      <c r="S185" s="490"/>
      <c r="T185" s="390"/>
      <c r="U185" s="390"/>
      <c r="V185" s="390"/>
      <c r="W185" s="390"/>
      <c r="X185" s="390"/>
      <c r="Y185" s="390"/>
      <c r="Z185" s="390"/>
      <c r="AA185" s="390"/>
      <c r="AB185" s="390"/>
      <c r="AD185" s="390"/>
      <c r="AE185" s="390"/>
      <c r="AF185" s="390"/>
      <c r="AG185" s="390"/>
      <c r="AH185" s="390"/>
      <c r="AI185" s="390"/>
      <c r="AJ185" s="390"/>
      <c r="AK185" s="390"/>
      <c r="AL185" s="390"/>
      <c r="AM185" s="390"/>
    </row>
    <row r="186" spans="1:39" ht="27" customHeight="1" x14ac:dyDescent="0.35">
      <c r="A186" s="390"/>
      <c r="B186" s="390"/>
      <c r="C186" s="390"/>
      <c r="D186" s="390"/>
      <c r="E186" s="390"/>
      <c r="F186" s="390"/>
      <c r="G186" s="390"/>
      <c r="H186" s="390"/>
      <c r="I186" s="390"/>
      <c r="J186" s="390"/>
      <c r="K186" s="390"/>
      <c r="L186" s="390"/>
      <c r="M186" s="492"/>
      <c r="N186" s="492"/>
      <c r="O186" s="492"/>
      <c r="P186" s="492"/>
      <c r="Q186" s="492"/>
      <c r="R186" s="492"/>
      <c r="S186" s="492"/>
      <c r="T186" s="390"/>
      <c r="U186" s="390"/>
      <c r="V186" s="390"/>
      <c r="W186" s="390"/>
      <c r="X186" s="390"/>
      <c r="Y186" s="390"/>
      <c r="Z186" s="390"/>
      <c r="AA186" s="390"/>
      <c r="AB186" s="390"/>
      <c r="AD186" s="390"/>
      <c r="AE186" s="390"/>
      <c r="AF186" s="390"/>
      <c r="AG186" s="390"/>
      <c r="AH186" s="390"/>
      <c r="AI186" s="390"/>
      <c r="AJ186" s="390"/>
      <c r="AK186" s="390"/>
      <c r="AL186" s="390"/>
      <c r="AM186" s="390"/>
    </row>
    <row r="187" spans="1:39" ht="27" customHeight="1" x14ac:dyDescent="0.35">
      <c r="A187" s="390"/>
      <c r="B187" s="390"/>
      <c r="C187" s="390"/>
      <c r="D187" s="390"/>
      <c r="E187" s="390"/>
      <c r="F187" s="390"/>
      <c r="G187" s="390"/>
      <c r="H187" s="390"/>
      <c r="I187" s="390"/>
      <c r="J187" s="390"/>
      <c r="K187" s="493"/>
      <c r="L187" s="493"/>
      <c r="M187" s="493"/>
      <c r="N187" s="493"/>
      <c r="O187" s="493"/>
      <c r="P187" s="493"/>
      <c r="Q187" s="390"/>
      <c r="R187" s="390"/>
      <c r="S187" s="390"/>
      <c r="T187" s="390"/>
      <c r="U187" s="390"/>
      <c r="V187" s="390"/>
      <c r="W187" s="390"/>
      <c r="X187" s="390"/>
      <c r="Y187" s="390"/>
      <c r="Z187" s="390"/>
      <c r="AA187" s="390"/>
      <c r="AB187" s="390"/>
      <c r="AD187" s="390"/>
      <c r="AE187" s="390"/>
      <c r="AF187" s="390"/>
      <c r="AG187" s="390"/>
      <c r="AH187" s="390"/>
      <c r="AI187" s="390"/>
      <c r="AJ187" s="390"/>
      <c r="AK187" s="390"/>
      <c r="AL187" s="390"/>
      <c r="AM187" s="390"/>
    </row>
    <row r="188" spans="1:39" ht="27" customHeight="1" x14ac:dyDescent="0.35">
      <c r="A188" s="390"/>
      <c r="B188" s="390"/>
      <c r="C188" s="390"/>
      <c r="D188" s="390"/>
      <c r="E188" s="390"/>
      <c r="F188" s="390"/>
      <c r="G188" s="390"/>
      <c r="H188" s="390"/>
      <c r="I188" s="390"/>
      <c r="J188" s="390"/>
      <c r="K188" s="493"/>
      <c r="L188" s="493"/>
      <c r="M188" s="493"/>
      <c r="N188" s="493"/>
      <c r="O188" s="490"/>
      <c r="P188" s="490"/>
      <c r="Q188" s="390"/>
      <c r="R188" s="390"/>
      <c r="S188" s="390"/>
      <c r="T188" s="390"/>
      <c r="U188" s="390"/>
      <c r="V188" s="390"/>
      <c r="W188" s="390"/>
      <c r="X188" s="390"/>
      <c r="Y188" s="390"/>
      <c r="Z188" s="390"/>
      <c r="AA188" s="390"/>
      <c r="AB188" s="390"/>
      <c r="AD188" s="390"/>
      <c r="AE188" s="390"/>
      <c r="AF188" s="390"/>
      <c r="AG188" s="390"/>
      <c r="AH188" s="390"/>
      <c r="AI188" s="390"/>
      <c r="AJ188" s="390"/>
      <c r="AK188" s="390"/>
      <c r="AL188" s="390"/>
      <c r="AM188" s="390"/>
    </row>
    <row r="189" spans="1:39" ht="27" customHeight="1" x14ac:dyDescent="0.35">
      <c r="A189" s="390"/>
      <c r="B189" s="390"/>
      <c r="C189" s="390"/>
      <c r="D189" s="390"/>
      <c r="E189" s="390"/>
      <c r="F189" s="390"/>
      <c r="G189" s="390"/>
      <c r="H189" s="390"/>
      <c r="I189" s="390"/>
      <c r="J189" s="390"/>
      <c r="K189" s="490"/>
      <c r="L189" s="490"/>
      <c r="M189" s="490"/>
      <c r="N189" s="490"/>
      <c r="O189" s="490"/>
      <c r="P189" s="490"/>
      <c r="Q189" s="390"/>
      <c r="R189" s="390"/>
      <c r="S189" s="390"/>
      <c r="T189" s="390"/>
      <c r="U189" s="390"/>
      <c r="V189" s="390"/>
      <c r="W189" s="390"/>
      <c r="X189" s="390"/>
      <c r="Y189" s="390"/>
      <c r="Z189" s="390"/>
      <c r="AA189" s="390"/>
      <c r="AB189" s="390"/>
      <c r="AD189" s="390"/>
      <c r="AE189" s="390"/>
      <c r="AF189" s="390"/>
      <c r="AG189" s="390"/>
      <c r="AH189" s="390"/>
      <c r="AI189" s="390"/>
      <c r="AJ189" s="390"/>
      <c r="AK189" s="390"/>
      <c r="AL189" s="390"/>
      <c r="AM189" s="390"/>
    </row>
    <row r="190" spans="1:39" ht="27" customHeight="1" x14ac:dyDescent="0.35">
      <c r="A190" s="390"/>
      <c r="B190" s="390"/>
      <c r="C190" s="390"/>
      <c r="D190" s="390"/>
      <c r="E190" s="390"/>
      <c r="F190" s="390"/>
      <c r="G190" s="390"/>
      <c r="H190" s="390"/>
      <c r="I190" s="390"/>
      <c r="J190" s="390"/>
      <c r="K190" s="490"/>
      <c r="L190" s="490"/>
      <c r="M190" s="490"/>
      <c r="N190" s="490"/>
      <c r="O190" s="490"/>
      <c r="P190" s="490"/>
      <c r="Q190" s="390"/>
      <c r="R190" s="390"/>
      <c r="S190" s="390"/>
      <c r="T190" s="390"/>
      <c r="U190" s="390"/>
      <c r="V190" s="390"/>
      <c r="W190" s="390"/>
      <c r="X190" s="390"/>
      <c r="Y190" s="390"/>
      <c r="Z190" s="390"/>
      <c r="AA190" s="390"/>
      <c r="AB190" s="390"/>
      <c r="AD190" s="390"/>
      <c r="AE190" s="390"/>
      <c r="AF190" s="390"/>
      <c r="AG190" s="390"/>
      <c r="AH190" s="390"/>
      <c r="AI190" s="390"/>
      <c r="AJ190" s="390"/>
      <c r="AK190" s="390"/>
      <c r="AL190" s="390"/>
      <c r="AM190" s="390"/>
    </row>
    <row r="191" spans="1:39" ht="27" customHeight="1" x14ac:dyDescent="0.35">
      <c r="A191" s="390"/>
      <c r="B191" s="390"/>
      <c r="C191" s="390"/>
      <c r="D191" s="390"/>
      <c r="E191" s="390"/>
      <c r="F191" s="390"/>
      <c r="G191" s="390"/>
      <c r="H191" s="390"/>
      <c r="I191" s="390"/>
      <c r="J191" s="390"/>
      <c r="K191" s="490"/>
      <c r="L191" s="490"/>
      <c r="M191" s="490"/>
      <c r="N191" s="490"/>
      <c r="O191" s="490"/>
      <c r="P191" s="490"/>
      <c r="Q191" s="390"/>
      <c r="R191" s="390"/>
      <c r="S191" s="390"/>
      <c r="T191" s="390"/>
      <c r="U191" s="390"/>
      <c r="V191" s="390"/>
      <c r="W191" s="390"/>
      <c r="X191" s="390"/>
      <c r="Y191" s="390"/>
      <c r="Z191" s="390"/>
      <c r="AA191" s="390"/>
      <c r="AB191" s="390"/>
      <c r="AD191" s="390"/>
      <c r="AE191" s="390"/>
      <c r="AF191" s="390"/>
      <c r="AG191" s="390"/>
      <c r="AH191" s="390"/>
      <c r="AI191" s="390"/>
      <c r="AJ191" s="390"/>
      <c r="AK191" s="390"/>
      <c r="AL191" s="390"/>
      <c r="AM191" s="390"/>
    </row>
    <row r="192" spans="1:39" ht="27" customHeight="1" x14ac:dyDescent="0.35">
      <c r="A192" s="390"/>
      <c r="B192" s="390"/>
      <c r="C192" s="390"/>
      <c r="D192" s="390"/>
      <c r="E192" s="390"/>
      <c r="F192" s="390"/>
      <c r="G192" s="390"/>
      <c r="H192" s="390"/>
      <c r="I192" s="390"/>
      <c r="J192" s="390"/>
      <c r="K192" s="490"/>
      <c r="L192" s="490"/>
      <c r="M192" s="490"/>
      <c r="N192" s="490"/>
      <c r="O192" s="490"/>
      <c r="P192" s="490"/>
      <c r="Q192" s="390"/>
      <c r="R192" s="390"/>
      <c r="S192" s="390"/>
      <c r="T192" s="390"/>
      <c r="U192" s="390"/>
      <c r="V192" s="390"/>
      <c r="W192" s="390"/>
      <c r="X192" s="390"/>
      <c r="Y192" s="390"/>
      <c r="Z192" s="390"/>
      <c r="AA192" s="390"/>
      <c r="AB192" s="390"/>
      <c r="AD192" s="390"/>
      <c r="AE192" s="390"/>
      <c r="AF192" s="390"/>
      <c r="AG192" s="390"/>
      <c r="AH192" s="390"/>
      <c r="AI192" s="390"/>
      <c r="AJ192" s="390"/>
      <c r="AK192" s="390"/>
      <c r="AL192" s="390"/>
      <c r="AM192" s="390"/>
    </row>
    <row r="193" spans="1:39" ht="27" customHeight="1" x14ac:dyDescent="0.35">
      <c r="A193" s="390"/>
      <c r="B193" s="390"/>
      <c r="C193" s="390"/>
      <c r="D193" s="390"/>
      <c r="E193" s="390"/>
      <c r="F193" s="390"/>
      <c r="G193" s="390"/>
      <c r="H193" s="390"/>
      <c r="I193" s="390"/>
      <c r="J193" s="390"/>
      <c r="K193" s="490"/>
      <c r="L193" s="490"/>
      <c r="M193" s="490"/>
      <c r="N193" s="490"/>
      <c r="O193" s="490"/>
      <c r="P193" s="490"/>
      <c r="Q193" s="390"/>
      <c r="R193" s="390"/>
      <c r="S193" s="390"/>
      <c r="T193" s="390"/>
      <c r="U193" s="390"/>
      <c r="V193" s="390"/>
      <c r="W193" s="390"/>
      <c r="X193" s="390"/>
      <c r="Y193" s="390"/>
      <c r="Z193" s="390"/>
      <c r="AA193" s="390"/>
      <c r="AB193" s="390"/>
      <c r="AD193" s="390"/>
      <c r="AE193" s="390"/>
      <c r="AF193" s="390"/>
      <c r="AG193" s="390"/>
      <c r="AH193" s="390"/>
      <c r="AI193" s="390"/>
      <c r="AJ193" s="390"/>
      <c r="AK193" s="390"/>
      <c r="AL193" s="390"/>
      <c r="AM193" s="390"/>
    </row>
    <row r="194" spans="1:39" ht="27" customHeight="1" x14ac:dyDescent="0.35">
      <c r="A194" s="390"/>
      <c r="B194" s="390"/>
      <c r="C194" s="390"/>
      <c r="D194" s="390"/>
      <c r="E194" s="390"/>
      <c r="F194" s="390"/>
      <c r="G194" s="390"/>
      <c r="H194" s="390"/>
      <c r="I194" s="390"/>
      <c r="J194" s="390"/>
      <c r="K194" s="490"/>
      <c r="L194" s="490"/>
      <c r="M194" s="490"/>
      <c r="N194" s="490"/>
      <c r="O194" s="490"/>
      <c r="P194" s="490"/>
      <c r="Q194" s="390"/>
      <c r="R194" s="390"/>
      <c r="S194" s="390"/>
      <c r="T194" s="390"/>
      <c r="U194" s="390"/>
      <c r="V194" s="390"/>
      <c r="W194" s="390"/>
      <c r="X194" s="390"/>
      <c r="Y194" s="390"/>
      <c r="Z194" s="390"/>
      <c r="AA194" s="390"/>
      <c r="AB194" s="390"/>
      <c r="AD194" s="390"/>
      <c r="AE194" s="390"/>
      <c r="AF194" s="390"/>
      <c r="AG194" s="390"/>
      <c r="AH194" s="390"/>
      <c r="AI194" s="390"/>
      <c r="AJ194" s="390"/>
      <c r="AK194" s="390"/>
      <c r="AL194" s="390"/>
      <c r="AM194" s="390"/>
    </row>
    <row r="195" spans="1:39" ht="27" customHeight="1" x14ac:dyDescent="0.35">
      <c r="A195" s="390"/>
      <c r="B195" s="390"/>
      <c r="C195" s="390"/>
      <c r="D195" s="390"/>
      <c r="E195" s="390"/>
      <c r="F195" s="390"/>
      <c r="G195" s="390"/>
      <c r="H195" s="390"/>
      <c r="I195" s="390"/>
      <c r="J195" s="390"/>
      <c r="K195" s="490"/>
      <c r="L195" s="490"/>
      <c r="M195" s="490"/>
      <c r="N195" s="490"/>
      <c r="O195" s="490"/>
      <c r="P195" s="490"/>
      <c r="Q195" s="390"/>
      <c r="R195" s="390"/>
      <c r="S195" s="390"/>
      <c r="T195" s="390"/>
      <c r="U195" s="390"/>
      <c r="V195" s="390"/>
      <c r="W195" s="390"/>
      <c r="X195" s="390"/>
      <c r="Y195" s="390"/>
      <c r="Z195" s="390"/>
      <c r="AA195" s="390"/>
      <c r="AB195" s="390"/>
      <c r="AD195" s="390"/>
      <c r="AE195" s="390"/>
      <c r="AF195" s="390"/>
      <c r="AG195" s="390"/>
      <c r="AH195" s="390"/>
      <c r="AI195" s="390"/>
      <c r="AJ195" s="390"/>
      <c r="AK195" s="390"/>
      <c r="AL195" s="390"/>
      <c r="AM195" s="390"/>
    </row>
    <row r="196" spans="1:39" ht="27" customHeight="1" x14ac:dyDescent="0.35">
      <c r="A196" s="390"/>
      <c r="B196" s="390"/>
      <c r="C196" s="390"/>
      <c r="D196" s="390"/>
      <c r="E196" s="390"/>
      <c r="F196" s="390"/>
      <c r="G196" s="390"/>
      <c r="H196" s="390"/>
      <c r="I196" s="390"/>
      <c r="J196" s="390"/>
      <c r="K196" s="490"/>
      <c r="L196" s="490"/>
      <c r="M196" s="490"/>
      <c r="N196" s="490"/>
      <c r="O196" s="490"/>
      <c r="P196" s="490"/>
      <c r="Q196" s="390"/>
      <c r="R196" s="390"/>
      <c r="S196" s="390"/>
      <c r="T196" s="390"/>
      <c r="U196" s="390"/>
      <c r="V196" s="390"/>
      <c r="W196" s="390"/>
      <c r="X196" s="390"/>
      <c r="Y196" s="390"/>
      <c r="Z196" s="390"/>
      <c r="AA196" s="390"/>
      <c r="AB196" s="390"/>
      <c r="AD196" s="390"/>
      <c r="AE196" s="390"/>
      <c r="AF196" s="390"/>
      <c r="AG196" s="390"/>
      <c r="AH196" s="390"/>
      <c r="AI196" s="390"/>
      <c r="AJ196" s="390"/>
      <c r="AK196" s="390"/>
      <c r="AL196" s="390"/>
      <c r="AM196" s="390"/>
    </row>
    <row r="197" spans="1:39" ht="27" customHeight="1" x14ac:dyDescent="0.35">
      <c r="A197" s="390"/>
      <c r="B197" s="390"/>
      <c r="C197" s="390"/>
      <c r="D197" s="390"/>
      <c r="E197" s="390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  <c r="X197" s="390"/>
      <c r="Y197" s="390"/>
      <c r="Z197" s="390"/>
      <c r="AA197" s="390"/>
      <c r="AB197" s="390"/>
      <c r="AD197" s="390"/>
      <c r="AE197" s="390"/>
      <c r="AF197" s="390"/>
      <c r="AG197" s="390"/>
      <c r="AH197" s="390"/>
      <c r="AI197" s="390"/>
      <c r="AJ197" s="390"/>
      <c r="AK197" s="390"/>
      <c r="AL197" s="390"/>
      <c r="AM197" s="390"/>
    </row>
    <row r="198" spans="1:39" ht="27" customHeight="1" x14ac:dyDescent="0.35">
      <c r="A198" s="390"/>
      <c r="B198" s="390"/>
      <c r="C198" s="390"/>
      <c r="D198" s="390"/>
      <c r="E198" s="390"/>
      <c r="F198" s="390"/>
      <c r="G198" s="390"/>
      <c r="H198" s="390"/>
      <c r="I198" s="390"/>
      <c r="J198" s="390"/>
      <c r="K198" s="390"/>
      <c r="L198" s="492"/>
      <c r="M198" s="492"/>
      <c r="N198" s="492"/>
      <c r="O198" s="492"/>
      <c r="P198" s="492"/>
      <c r="Q198" s="390"/>
      <c r="R198" s="390"/>
      <c r="S198" s="390"/>
      <c r="T198" s="390"/>
      <c r="U198" s="390"/>
      <c r="V198" s="390"/>
      <c r="W198" s="390"/>
      <c r="X198" s="390"/>
      <c r="Y198" s="390"/>
      <c r="Z198" s="390"/>
      <c r="AA198" s="390"/>
      <c r="AB198" s="390"/>
      <c r="AD198" s="390"/>
      <c r="AE198" s="390"/>
      <c r="AF198" s="390"/>
      <c r="AG198" s="390"/>
      <c r="AH198" s="390"/>
      <c r="AI198" s="390"/>
      <c r="AJ198" s="390"/>
      <c r="AK198" s="390"/>
      <c r="AL198" s="390"/>
      <c r="AM198" s="390"/>
    </row>
    <row r="199" spans="1:39" ht="27" customHeight="1" x14ac:dyDescent="0.35">
      <c r="A199" s="390"/>
      <c r="B199" s="390"/>
      <c r="C199" s="390"/>
      <c r="D199" s="390"/>
      <c r="E199" s="390"/>
      <c r="F199" s="390"/>
      <c r="G199" s="390"/>
      <c r="H199" s="390"/>
      <c r="I199" s="390"/>
      <c r="J199" s="390"/>
      <c r="K199" s="390"/>
      <c r="L199" s="492"/>
      <c r="M199" s="492"/>
      <c r="N199" s="492"/>
      <c r="O199" s="492"/>
      <c r="P199" s="492"/>
      <c r="Q199" s="390"/>
      <c r="R199" s="390"/>
      <c r="S199" s="390"/>
      <c r="T199" s="390"/>
      <c r="U199" s="390"/>
      <c r="V199" s="390"/>
      <c r="W199" s="390"/>
      <c r="X199" s="390"/>
      <c r="Y199" s="390"/>
      <c r="Z199" s="390"/>
      <c r="AA199" s="390"/>
      <c r="AB199" s="390"/>
      <c r="AD199" s="390"/>
      <c r="AE199" s="390"/>
      <c r="AF199" s="390"/>
      <c r="AG199" s="390"/>
      <c r="AH199" s="390"/>
      <c r="AI199" s="390"/>
      <c r="AJ199" s="390"/>
      <c r="AK199" s="390"/>
      <c r="AL199" s="390"/>
      <c r="AM199" s="390"/>
    </row>
    <row r="200" spans="1:39" ht="27" customHeight="1" x14ac:dyDescent="0.35">
      <c r="A200" s="390"/>
      <c r="B200" s="390"/>
      <c r="C200" s="390"/>
      <c r="D200" s="390"/>
      <c r="E200" s="390"/>
      <c r="F200" s="390"/>
      <c r="G200" s="390"/>
      <c r="H200" s="390"/>
      <c r="I200" s="390"/>
      <c r="J200" s="390"/>
      <c r="K200" s="493"/>
      <c r="L200" s="493"/>
      <c r="M200" s="493"/>
      <c r="N200" s="493"/>
      <c r="O200" s="490"/>
      <c r="P200" s="490"/>
      <c r="Q200" s="390"/>
      <c r="R200" s="390"/>
      <c r="S200" s="390"/>
      <c r="T200" s="390"/>
      <c r="U200" s="390"/>
      <c r="V200" s="390"/>
      <c r="W200" s="390"/>
      <c r="X200" s="390"/>
      <c r="Y200" s="390"/>
      <c r="Z200" s="390"/>
      <c r="AA200" s="390"/>
      <c r="AB200" s="390"/>
      <c r="AD200" s="390"/>
      <c r="AE200" s="390"/>
      <c r="AF200" s="390"/>
      <c r="AG200" s="390"/>
      <c r="AH200" s="390"/>
      <c r="AI200" s="390"/>
      <c r="AJ200" s="390"/>
      <c r="AK200" s="390"/>
      <c r="AL200" s="390"/>
      <c r="AM200" s="390"/>
    </row>
    <row r="201" spans="1:39" ht="27" customHeight="1" x14ac:dyDescent="0.35">
      <c r="A201" s="390"/>
      <c r="B201" s="390"/>
      <c r="C201" s="390"/>
      <c r="D201" s="390"/>
      <c r="E201" s="390"/>
      <c r="F201" s="390"/>
      <c r="G201" s="390"/>
      <c r="H201" s="390"/>
      <c r="I201" s="390"/>
      <c r="J201" s="390"/>
      <c r="K201" s="490"/>
      <c r="L201" s="490"/>
      <c r="M201" s="490"/>
      <c r="N201" s="490"/>
      <c r="O201" s="490"/>
      <c r="P201" s="490"/>
      <c r="Q201" s="390"/>
      <c r="R201" s="390"/>
      <c r="S201" s="390"/>
      <c r="T201" s="390"/>
      <c r="U201" s="390"/>
      <c r="V201" s="390"/>
      <c r="W201" s="390"/>
      <c r="X201" s="390"/>
      <c r="Y201" s="390"/>
      <c r="Z201" s="390"/>
      <c r="AA201" s="390"/>
      <c r="AB201" s="390"/>
      <c r="AD201" s="390"/>
      <c r="AE201" s="390"/>
      <c r="AF201" s="390"/>
      <c r="AG201" s="390"/>
      <c r="AH201" s="390"/>
      <c r="AI201" s="390"/>
      <c r="AJ201" s="390"/>
      <c r="AK201" s="390"/>
      <c r="AL201" s="390"/>
      <c r="AM201" s="390"/>
    </row>
    <row r="202" spans="1:39" ht="27" customHeight="1" x14ac:dyDescent="0.35">
      <c r="A202" s="390"/>
      <c r="B202" s="390"/>
      <c r="C202" s="390"/>
      <c r="D202" s="390"/>
      <c r="E202" s="390"/>
      <c r="F202" s="390"/>
      <c r="G202" s="390"/>
      <c r="H202" s="390"/>
      <c r="I202" s="390"/>
      <c r="J202" s="390"/>
      <c r="K202" s="490"/>
      <c r="L202" s="490"/>
      <c r="M202" s="490"/>
      <c r="N202" s="490"/>
      <c r="O202" s="490"/>
      <c r="P202" s="490"/>
      <c r="Q202" s="390"/>
      <c r="R202" s="390"/>
      <c r="S202" s="390"/>
      <c r="T202" s="390"/>
      <c r="U202" s="390"/>
      <c r="V202" s="390"/>
      <c r="W202" s="390"/>
      <c r="X202" s="390"/>
      <c r="Y202" s="390"/>
      <c r="Z202" s="390"/>
      <c r="AA202" s="390"/>
      <c r="AB202" s="390"/>
      <c r="AD202" s="390"/>
      <c r="AE202" s="390"/>
      <c r="AF202" s="390"/>
      <c r="AG202" s="390"/>
      <c r="AH202" s="390"/>
      <c r="AI202" s="390"/>
      <c r="AJ202" s="390"/>
      <c r="AK202" s="390"/>
      <c r="AL202" s="390"/>
      <c r="AM202" s="390"/>
    </row>
    <row r="203" spans="1:39" ht="27" customHeight="1" x14ac:dyDescent="0.35">
      <c r="A203" s="390"/>
      <c r="B203" s="390"/>
      <c r="C203" s="390"/>
      <c r="D203" s="390"/>
      <c r="E203" s="390"/>
      <c r="F203" s="390"/>
      <c r="G203" s="390"/>
      <c r="H203" s="390"/>
      <c r="I203" s="390"/>
      <c r="J203" s="390"/>
      <c r="K203" s="490"/>
      <c r="L203" s="490"/>
      <c r="M203" s="490"/>
      <c r="N203" s="490"/>
      <c r="O203" s="490"/>
      <c r="P203" s="490"/>
      <c r="Q203" s="390"/>
      <c r="R203" s="390"/>
      <c r="S203" s="390"/>
      <c r="T203" s="390"/>
      <c r="U203" s="390"/>
      <c r="V203" s="390"/>
      <c r="W203" s="390"/>
      <c r="X203" s="390"/>
      <c r="Y203" s="390"/>
      <c r="Z203" s="390"/>
      <c r="AA203" s="390"/>
      <c r="AB203" s="390"/>
      <c r="AD203" s="390"/>
      <c r="AE203" s="390"/>
      <c r="AF203" s="390"/>
      <c r="AG203" s="390"/>
      <c r="AH203" s="390"/>
      <c r="AI203" s="390"/>
      <c r="AJ203" s="390"/>
      <c r="AK203" s="390"/>
      <c r="AL203" s="390"/>
      <c r="AM203" s="390"/>
    </row>
    <row r="204" spans="1:39" ht="27" customHeight="1" x14ac:dyDescent="0.35">
      <c r="A204" s="390"/>
      <c r="B204" s="390"/>
      <c r="C204" s="390"/>
      <c r="D204" s="390"/>
      <c r="E204" s="390"/>
      <c r="F204" s="390"/>
      <c r="G204" s="390"/>
      <c r="H204" s="390"/>
      <c r="I204" s="390"/>
      <c r="J204" s="390"/>
      <c r="K204" s="490"/>
      <c r="L204" s="490"/>
      <c r="M204" s="490"/>
      <c r="N204" s="490"/>
      <c r="O204" s="490"/>
      <c r="P204" s="490"/>
      <c r="Q204" s="390"/>
      <c r="R204" s="390"/>
      <c r="S204" s="390"/>
      <c r="T204" s="390"/>
      <c r="U204" s="390"/>
      <c r="V204" s="390"/>
      <c r="W204" s="390"/>
      <c r="X204" s="390"/>
      <c r="Y204" s="390"/>
      <c r="Z204" s="390"/>
      <c r="AA204" s="390"/>
      <c r="AB204" s="390"/>
      <c r="AD204" s="390"/>
      <c r="AE204" s="390"/>
      <c r="AF204" s="390"/>
      <c r="AG204" s="390"/>
      <c r="AH204" s="390"/>
      <c r="AI204" s="390"/>
      <c r="AJ204" s="390"/>
      <c r="AK204" s="390"/>
      <c r="AL204" s="390"/>
      <c r="AM204" s="390"/>
    </row>
    <row r="205" spans="1:39" ht="27" customHeight="1" x14ac:dyDescent="0.35">
      <c r="A205" s="390"/>
      <c r="B205" s="390"/>
      <c r="C205" s="390"/>
      <c r="D205" s="390"/>
      <c r="E205" s="390"/>
      <c r="F205" s="390"/>
      <c r="G205" s="390"/>
      <c r="H205" s="390"/>
      <c r="I205" s="390"/>
      <c r="J205" s="390"/>
      <c r="K205" s="490"/>
      <c r="L205" s="490"/>
      <c r="M205" s="490"/>
      <c r="N205" s="490"/>
      <c r="O205" s="490"/>
      <c r="P205" s="490"/>
      <c r="Q205" s="390"/>
      <c r="R205" s="390"/>
      <c r="S205" s="390"/>
      <c r="T205" s="390"/>
      <c r="U205" s="390"/>
      <c r="V205" s="390"/>
      <c r="W205" s="390"/>
      <c r="X205" s="390"/>
      <c r="Y205" s="390"/>
      <c r="Z205" s="390"/>
      <c r="AA205" s="390"/>
      <c r="AB205" s="390"/>
      <c r="AD205" s="390"/>
      <c r="AE205" s="390"/>
      <c r="AF205" s="390"/>
      <c r="AG205" s="390"/>
      <c r="AH205" s="390"/>
      <c r="AI205" s="390"/>
      <c r="AJ205" s="390"/>
      <c r="AK205" s="390"/>
      <c r="AL205" s="390"/>
      <c r="AM205" s="390"/>
    </row>
    <row r="206" spans="1:39" ht="27" customHeight="1" x14ac:dyDescent="0.35">
      <c r="A206" s="390"/>
      <c r="B206" s="390"/>
      <c r="C206" s="390"/>
      <c r="D206" s="390"/>
      <c r="E206" s="390"/>
      <c r="F206" s="390"/>
      <c r="G206" s="390"/>
      <c r="H206" s="390"/>
      <c r="I206" s="390"/>
      <c r="J206" s="390"/>
      <c r="K206" s="490"/>
      <c r="L206" s="490"/>
      <c r="M206" s="490"/>
      <c r="N206" s="490"/>
      <c r="O206" s="490"/>
      <c r="P206" s="490"/>
      <c r="Q206" s="390"/>
      <c r="R206" s="390"/>
      <c r="S206" s="390"/>
      <c r="T206" s="390"/>
      <c r="U206" s="390"/>
      <c r="V206" s="390"/>
      <c r="W206" s="390"/>
      <c r="X206" s="390"/>
      <c r="Y206" s="390"/>
      <c r="Z206" s="390"/>
      <c r="AA206" s="390"/>
      <c r="AB206" s="390"/>
      <c r="AD206" s="390"/>
      <c r="AE206" s="390"/>
      <c r="AF206" s="390"/>
      <c r="AG206" s="390"/>
      <c r="AH206" s="390"/>
      <c r="AI206" s="390"/>
      <c r="AJ206" s="390"/>
      <c r="AK206" s="390"/>
      <c r="AL206" s="390"/>
      <c r="AM206" s="390"/>
    </row>
    <row r="207" spans="1:39" ht="27" customHeight="1" x14ac:dyDescent="0.35">
      <c r="A207" s="390"/>
      <c r="B207" s="390"/>
      <c r="C207" s="390"/>
      <c r="D207" s="390"/>
      <c r="E207" s="390"/>
      <c r="F207" s="390"/>
      <c r="G207" s="390"/>
      <c r="H207" s="390"/>
      <c r="I207" s="390"/>
      <c r="J207" s="390"/>
      <c r="K207" s="490"/>
      <c r="L207" s="490"/>
      <c r="M207" s="490"/>
      <c r="N207" s="490"/>
      <c r="O207" s="490"/>
      <c r="P207" s="490"/>
      <c r="Q207" s="390"/>
      <c r="R207" s="390"/>
      <c r="S207" s="390"/>
      <c r="T207" s="390"/>
      <c r="U207" s="390"/>
      <c r="V207" s="390"/>
      <c r="W207" s="390"/>
      <c r="X207" s="390"/>
      <c r="Y207" s="390"/>
      <c r="Z207" s="390"/>
      <c r="AA207" s="390"/>
      <c r="AB207" s="390"/>
      <c r="AD207" s="390"/>
      <c r="AE207" s="390"/>
      <c r="AF207" s="390"/>
      <c r="AG207" s="390"/>
      <c r="AH207" s="390"/>
      <c r="AI207" s="390"/>
      <c r="AJ207" s="390"/>
      <c r="AK207" s="390"/>
      <c r="AL207" s="390"/>
      <c r="AM207" s="390"/>
    </row>
    <row r="208" spans="1:39" ht="27" customHeight="1" x14ac:dyDescent="0.35">
      <c r="A208" s="390"/>
      <c r="B208" s="390"/>
      <c r="C208" s="390"/>
      <c r="D208" s="390"/>
      <c r="E208" s="390"/>
      <c r="F208" s="390"/>
      <c r="G208" s="390"/>
      <c r="H208" s="390"/>
      <c r="I208" s="390"/>
      <c r="J208" s="390"/>
      <c r="K208" s="490"/>
      <c r="L208" s="490"/>
      <c r="M208" s="490"/>
      <c r="N208" s="490"/>
      <c r="O208" s="490"/>
      <c r="P208" s="490"/>
      <c r="Q208" s="390"/>
      <c r="R208" s="390"/>
      <c r="S208" s="390"/>
      <c r="T208" s="390"/>
      <c r="U208" s="390"/>
      <c r="V208" s="390"/>
      <c r="W208" s="390"/>
      <c r="X208" s="390"/>
      <c r="Y208" s="390"/>
      <c r="Z208" s="390"/>
      <c r="AA208" s="390"/>
      <c r="AB208" s="390"/>
      <c r="AD208" s="390"/>
      <c r="AE208" s="390"/>
      <c r="AF208" s="390"/>
      <c r="AG208" s="390"/>
      <c r="AH208" s="390"/>
      <c r="AI208" s="390"/>
      <c r="AJ208" s="390"/>
      <c r="AK208" s="390"/>
      <c r="AL208" s="390"/>
      <c r="AM208" s="390"/>
    </row>
    <row r="209" spans="1:39" ht="27" customHeight="1" x14ac:dyDescent="0.35">
      <c r="A209" s="390"/>
      <c r="B209" s="390"/>
      <c r="C209" s="390"/>
      <c r="D209" s="390"/>
      <c r="E209" s="390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  <c r="X209" s="390"/>
      <c r="Y209" s="390"/>
      <c r="Z209" s="390"/>
      <c r="AA209" s="390"/>
      <c r="AB209" s="390"/>
      <c r="AD209" s="390"/>
      <c r="AE209" s="390"/>
      <c r="AF209" s="390"/>
      <c r="AG209" s="390"/>
      <c r="AH209" s="390"/>
      <c r="AI209" s="390"/>
      <c r="AJ209" s="390"/>
      <c r="AK209" s="390"/>
      <c r="AL209" s="390"/>
      <c r="AM209" s="390"/>
    </row>
    <row r="210" spans="1:39" ht="27" customHeight="1" x14ac:dyDescent="0.35">
      <c r="A210" s="390"/>
      <c r="B210" s="390"/>
      <c r="C210" s="390"/>
      <c r="D210" s="390"/>
      <c r="E210" s="390"/>
      <c r="F210" s="390"/>
      <c r="G210" s="390"/>
      <c r="H210" s="390"/>
      <c r="I210" s="390"/>
      <c r="J210" s="390"/>
      <c r="K210" s="390"/>
      <c r="L210" s="492"/>
      <c r="M210" s="492"/>
      <c r="N210" s="492"/>
      <c r="O210" s="492"/>
      <c r="P210" s="492"/>
      <c r="Q210" s="390"/>
      <c r="R210" s="390"/>
      <c r="S210" s="390"/>
      <c r="T210" s="390"/>
      <c r="U210" s="390"/>
      <c r="V210" s="390"/>
      <c r="W210" s="390"/>
      <c r="X210" s="390"/>
      <c r="Y210" s="390"/>
      <c r="Z210" s="390"/>
      <c r="AA210" s="390"/>
      <c r="AB210" s="390"/>
      <c r="AD210" s="390"/>
      <c r="AE210" s="390"/>
      <c r="AF210" s="390"/>
      <c r="AG210" s="390"/>
      <c r="AH210" s="390"/>
      <c r="AI210" s="390"/>
      <c r="AJ210" s="390"/>
      <c r="AK210" s="390"/>
      <c r="AL210" s="390"/>
      <c r="AM210" s="390"/>
    </row>
    <row r="211" spans="1:39" ht="27" customHeight="1" x14ac:dyDescent="0.35">
      <c r="A211" s="390"/>
      <c r="B211" s="390"/>
      <c r="C211" s="390"/>
      <c r="D211" s="390"/>
      <c r="E211" s="390"/>
      <c r="F211" s="390"/>
      <c r="G211" s="390"/>
      <c r="H211" s="390"/>
      <c r="I211" s="390"/>
      <c r="J211" s="390"/>
      <c r="K211" s="390"/>
      <c r="L211" s="492"/>
      <c r="M211" s="492"/>
      <c r="N211" s="492"/>
      <c r="O211" s="492"/>
      <c r="P211" s="492"/>
      <c r="Q211" s="390"/>
      <c r="R211" s="390"/>
      <c r="S211" s="390"/>
      <c r="T211" s="390"/>
      <c r="U211" s="390"/>
      <c r="V211" s="390"/>
      <c r="W211" s="390"/>
      <c r="X211" s="390"/>
      <c r="Y211" s="390"/>
      <c r="Z211" s="390"/>
      <c r="AA211" s="390"/>
      <c r="AB211" s="390"/>
      <c r="AD211" s="390"/>
      <c r="AE211" s="390"/>
      <c r="AF211" s="390"/>
      <c r="AG211" s="390"/>
      <c r="AH211" s="390"/>
      <c r="AI211" s="390"/>
      <c r="AJ211" s="390"/>
      <c r="AK211" s="390"/>
      <c r="AL211" s="390"/>
      <c r="AM211" s="390"/>
    </row>
    <row r="212" spans="1:39" ht="27" customHeight="1" x14ac:dyDescent="0.35">
      <c r="A212" s="390"/>
      <c r="B212" s="390"/>
      <c r="C212" s="390"/>
      <c r="D212" s="390"/>
      <c r="E212" s="390"/>
      <c r="F212" s="390"/>
      <c r="G212" s="390"/>
      <c r="H212" s="390"/>
      <c r="I212" s="390"/>
      <c r="J212" s="390"/>
      <c r="K212" s="494"/>
      <c r="L212" s="494"/>
      <c r="M212" s="494"/>
      <c r="N212" s="494"/>
      <c r="O212" s="494"/>
      <c r="P212" s="494"/>
      <c r="Q212" s="390"/>
      <c r="R212" s="390"/>
      <c r="S212" s="390"/>
      <c r="T212" s="390"/>
      <c r="U212" s="390"/>
      <c r="V212" s="390"/>
      <c r="W212" s="390"/>
      <c r="X212" s="390"/>
      <c r="Y212" s="390"/>
      <c r="Z212" s="390"/>
      <c r="AA212" s="390"/>
      <c r="AB212" s="390"/>
      <c r="AD212" s="390"/>
      <c r="AE212" s="390"/>
      <c r="AF212" s="390"/>
      <c r="AG212" s="390"/>
      <c r="AH212" s="390"/>
      <c r="AI212" s="390"/>
      <c r="AJ212" s="390"/>
      <c r="AK212" s="390"/>
      <c r="AL212" s="390"/>
      <c r="AM212" s="390"/>
    </row>
    <row r="213" spans="1:39" ht="27" customHeight="1" x14ac:dyDescent="0.35">
      <c r="A213" s="390"/>
      <c r="B213" s="390"/>
      <c r="C213" s="390"/>
      <c r="D213" s="390"/>
      <c r="E213" s="390"/>
      <c r="F213" s="390"/>
      <c r="G213" s="390"/>
      <c r="H213" s="390"/>
      <c r="I213" s="390"/>
      <c r="J213" s="390"/>
      <c r="K213" s="494"/>
      <c r="L213" s="494"/>
      <c r="M213" s="494"/>
      <c r="N213" s="494"/>
      <c r="O213" s="495"/>
      <c r="P213" s="485"/>
      <c r="Q213" s="390"/>
      <c r="R213" s="390"/>
      <c r="S213" s="390"/>
      <c r="T213" s="390"/>
      <c r="U213" s="390"/>
      <c r="V213" s="390"/>
      <c r="W213" s="390"/>
      <c r="X213" s="390"/>
      <c r="Y213" s="390"/>
      <c r="Z213" s="390"/>
      <c r="AA213" s="390"/>
      <c r="AB213" s="390"/>
      <c r="AD213" s="390"/>
      <c r="AE213" s="390"/>
      <c r="AF213" s="390"/>
      <c r="AG213" s="390"/>
      <c r="AH213" s="390"/>
      <c r="AI213" s="390"/>
      <c r="AJ213" s="390"/>
      <c r="AK213" s="390"/>
      <c r="AL213" s="390"/>
      <c r="AM213" s="390"/>
    </row>
    <row r="214" spans="1:39" ht="27" customHeight="1" x14ac:dyDescent="0.35">
      <c r="A214" s="390"/>
      <c r="B214" s="390"/>
      <c r="C214" s="390"/>
      <c r="D214" s="390"/>
      <c r="E214" s="390"/>
      <c r="F214" s="390"/>
      <c r="G214" s="390"/>
      <c r="H214" s="390"/>
      <c r="I214" s="390"/>
      <c r="J214" s="390"/>
      <c r="K214" s="485"/>
      <c r="L214" s="485"/>
      <c r="M214" s="485"/>
      <c r="N214" s="485"/>
      <c r="O214" s="485"/>
      <c r="P214" s="485"/>
      <c r="Q214" s="390"/>
      <c r="R214" s="390"/>
      <c r="S214" s="390"/>
      <c r="T214" s="390"/>
      <c r="U214" s="390"/>
      <c r="V214" s="390"/>
      <c r="W214" s="390"/>
      <c r="X214" s="390"/>
      <c r="Y214" s="390"/>
      <c r="Z214" s="390"/>
      <c r="AA214" s="390"/>
      <c r="AB214" s="390"/>
      <c r="AD214" s="390"/>
      <c r="AE214" s="390"/>
      <c r="AF214" s="390"/>
      <c r="AG214" s="390"/>
      <c r="AH214" s="390"/>
      <c r="AI214" s="390"/>
      <c r="AJ214" s="390"/>
      <c r="AK214" s="390"/>
      <c r="AL214" s="390"/>
      <c r="AM214" s="390"/>
    </row>
    <row r="215" spans="1:39" ht="27" customHeight="1" x14ac:dyDescent="0.35">
      <c r="A215" s="390"/>
      <c r="B215" s="390"/>
      <c r="C215" s="390"/>
      <c r="D215" s="390"/>
      <c r="E215" s="390"/>
      <c r="F215" s="390"/>
      <c r="G215" s="390"/>
      <c r="H215" s="390"/>
      <c r="I215" s="390"/>
      <c r="J215" s="390"/>
      <c r="K215" s="485"/>
      <c r="L215" s="485"/>
      <c r="M215" s="485"/>
      <c r="N215" s="485"/>
      <c r="O215" s="485"/>
      <c r="P215" s="485"/>
      <c r="Q215" s="390"/>
      <c r="R215" s="390"/>
      <c r="S215" s="390"/>
      <c r="T215" s="390"/>
      <c r="U215" s="390"/>
      <c r="V215" s="390"/>
      <c r="W215" s="390"/>
      <c r="X215" s="390"/>
      <c r="Y215" s="390"/>
      <c r="Z215" s="390"/>
      <c r="AA215" s="390"/>
      <c r="AB215" s="390"/>
      <c r="AD215" s="390"/>
      <c r="AE215" s="390"/>
      <c r="AF215" s="390"/>
      <c r="AG215" s="390"/>
      <c r="AH215" s="390"/>
      <c r="AI215" s="390"/>
      <c r="AJ215" s="390"/>
      <c r="AK215" s="390"/>
      <c r="AL215" s="390"/>
      <c r="AM215" s="390"/>
    </row>
    <row r="216" spans="1:39" ht="27" customHeight="1" x14ac:dyDescent="0.35">
      <c r="A216" s="390"/>
      <c r="B216" s="390"/>
      <c r="C216" s="390"/>
      <c r="D216" s="390"/>
      <c r="E216" s="390"/>
      <c r="F216" s="390"/>
      <c r="G216" s="390"/>
      <c r="H216" s="390"/>
      <c r="I216" s="390"/>
      <c r="J216" s="390"/>
      <c r="K216" s="485"/>
      <c r="L216" s="485"/>
      <c r="M216" s="485"/>
      <c r="N216" s="485"/>
      <c r="O216" s="485"/>
      <c r="P216" s="485"/>
      <c r="Q216" s="390"/>
      <c r="R216" s="390"/>
      <c r="S216" s="390"/>
      <c r="T216" s="390"/>
      <c r="U216" s="390"/>
      <c r="V216" s="390"/>
      <c r="W216" s="390"/>
      <c r="X216" s="390"/>
      <c r="Y216" s="390"/>
      <c r="Z216" s="390"/>
      <c r="AA216" s="390"/>
      <c r="AB216" s="390"/>
      <c r="AD216" s="390"/>
      <c r="AE216" s="390"/>
      <c r="AF216" s="390"/>
      <c r="AG216" s="390"/>
      <c r="AH216" s="390"/>
      <c r="AI216" s="390"/>
      <c r="AJ216" s="390"/>
      <c r="AK216" s="390"/>
      <c r="AL216" s="390"/>
      <c r="AM216" s="390"/>
    </row>
    <row r="217" spans="1:39" ht="27" customHeight="1" x14ac:dyDescent="0.35">
      <c r="A217" s="390"/>
      <c r="B217" s="390"/>
      <c r="C217" s="390"/>
      <c r="D217" s="390"/>
      <c r="E217" s="390"/>
      <c r="F217" s="390"/>
      <c r="G217" s="390"/>
      <c r="H217" s="390"/>
      <c r="I217" s="390"/>
      <c r="J217" s="390"/>
      <c r="K217" s="485"/>
      <c r="L217" s="485"/>
      <c r="M217" s="485"/>
      <c r="N217" s="485"/>
      <c r="O217" s="485"/>
      <c r="P217" s="485"/>
      <c r="Q217" s="390"/>
      <c r="R217" s="390"/>
      <c r="S217" s="390"/>
      <c r="T217" s="390"/>
      <c r="U217" s="390"/>
      <c r="V217" s="390"/>
      <c r="W217" s="390"/>
      <c r="X217" s="390"/>
      <c r="Y217" s="390"/>
      <c r="Z217" s="390"/>
      <c r="AA217" s="390"/>
      <c r="AB217" s="390"/>
      <c r="AD217" s="390"/>
      <c r="AE217" s="390"/>
      <c r="AF217" s="390"/>
      <c r="AG217" s="390"/>
      <c r="AH217" s="390"/>
      <c r="AI217" s="390"/>
      <c r="AJ217" s="390"/>
      <c r="AK217" s="390"/>
      <c r="AL217" s="390"/>
      <c r="AM217" s="390"/>
    </row>
    <row r="218" spans="1:39" ht="27" customHeight="1" x14ac:dyDescent="0.35">
      <c r="A218" s="390"/>
      <c r="B218" s="390"/>
      <c r="C218" s="390"/>
      <c r="D218" s="390"/>
      <c r="E218" s="390"/>
      <c r="F218" s="390"/>
      <c r="G218" s="390"/>
      <c r="H218" s="390"/>
      <c r="I218" s="390"/>
      <c r="J218" s="390"/>
      <c r="K218" s="485"/>
      <c r="L218" s="485"/>
      <c r="M218" s="485"/>
      <c r="N218" s="485"/>
      <c r="O218" s="485"/>
      <c r="P218" s="485"/>
      <c r="Q218" s="390"/>
      <c r="R218" s="390"/>
      <c r="S218" s="390"/>
      <c r="T218" s="390"/>
      <c r="U218" s="390"/>
      <c r="V218" s="390"/>
      <c r="W218" s="390"/>
      <c r="X218" s="390"/>
      <c r="Y218" s="390"/>
      <c r="Z218" s="390"/>
      <c r="AA218" s="390"/>
      <c r="AB218" s="390"/>
      <c r="AD218" s="390"/>
      <c r="AE218" s="390"/>
      <c r="AF218" s="390"/>
      <c r="AG218" s="390"/>
      <c r="AH218" s="390"/>
      <c r="AI218" s="390"/>
      <c r="AJ218" s="390"/>
      <c r="AK218" s="390"/>
      <c r="AL218" s="390"/>
      <c r="AM218" s="390"/>
    </row>
    <row r="219" spans="1:39" ht="27" customHeight="1" x14ac:dyDescent="0.35">
      <c r="A219" s="390"/>
      <c r="B219" s="390"/>
      <c r="C219" s="390"/>
      <c r="D219" s="390"/>
      <c r="E219" s="390"/>
      <c r="F219" s="390"/>
      <c r="G219" s="390"/>
      <c r="H219" s="390"/>
      <c r="I219" s="390"/>
      <c r="J219" s="390"/>
      <c r="K219" s="485"/>
      <c r="L219" s="485"/>
      <c r="M219" s="485"/>
      <c r="N219" s="485"/>
      <c r="O219" s="485"/>
      <c r="P219" s="485"/>
      <c r="Q219" s="390"/>
      <c r="R219" s="390"/>
      <c r="S219" s="390"/>
      <c r="T219" s="390"/>
      <c r="U219" s="390"/>
      <c r="V219" s="390"/>
      <c r="W219" s="390"/>
      <c r="X219" s="390"/>
      <c r="Y219" s="390"/>
      <c r="Z219" s="390"/>
      <c r="AA219" s="390"/>
      <c r="AB219" s="390"/>
      <c r="AD219" s="390"/>
      <c r="AE219" s="390"/>
      <c r="AF219" s="390"/>
      <c r="AG219" s="390"/>
      <c r="AH219" s="390"/>
      <c r="AI219" s="390"/>
      <c r="AJ219" s="390"/>
      <c r="AK219" s="390"/>
      <c r="AL219" s="390"/>
      <c r="AM219" s="390"/>
    </row>
    <row r="220" spans="1:39" ht="27" customHeight="1" x14ac:dyDescent="0.35">
      <c r="A220" s="390"/>
      <c r="B220" s="390"/>
      <c r="C220" s="390"/>
      <c r="D220" s="390"/>
      <c r="E220" s="390"/>
      <c r="F220" s="390"/>
      <c r="G220" s="390"/>
      <c r="H220" s="390"/>
      <c r="I220" s="390"/>
      <c r="J220" s="390"/>
      <c r="K220" s="485"/>
      <c r="L220" s="485"/>
      <c r="M220" s="485"/>
      <c r="N220" s="485"/>
      <c r="O220" s="485"/>
      <c r="P220" s="485"/>
      <c r="Q220" s="390"/>
      <c r="R220" s="390"/>
      <c r="S220" s="390"/>
      <c r="T220" s="390"/>
      <c r="U220" s="390"/>
      <c r="V220" s="390"/>
      <c r="W220" s="390"/>
      <c r="X220" s="390"/>
      <c r="Y220" s="390"/>
      <c r="Z220" s="390"/>
      <c r="AA220" s="390"/>
      <c r="AB220" s="390"/>
      <c r="AD220" s="390"/>
      <c r="AE220" s="390"/>
      <c r="AF220" s="390"/>
      <c r="AG220" s="390"/>
      <c r="AH220" s="390"/>
      <c r="AI220" s="390"/>
      <c r="AJ220" s="390"/>
      <c r="AK220" s="390"/>
      <c r="AL220" s="390"/>
      <c r="AM220" s="390"/>
    </row>
    <row r="221" spans="1:39" ht="27" customHeight="1" x14ac:dyDescent="0.35">
      <c r="A221" s="390"/>
      <c r="B221" s="390"/>
      <c r="C221" s="390"/>
      <c r="D221" s="390"/>
      <c r="E221" s="390"/>
      <c r="F221" s="390"/>
      <c r="G221" s="390"/>
      <c r="H221" s="390"/>
      <c r="I221" s="390"/>
      <c r="J221" s="390"/>
      <c r="K221" s="485"/>
      <c r="L221" s="485"/>
      <c r="M221" s="485"/>
      <c r="N221" s="485"/>
      <c r="O221" s="485"/>
      <c r="P221" s="485"/>
      <c r="Q221" s="390"/>
      <c r="R221" s="390"/>
      <c r="S221" s="390"/>
      <c r="T221" s="390"/>
      <c r="U221" s="390"/>
      <c r="V221" s="390"/>
      <c r="W221" s="390"/>
      <c r="X221" s="390"/>
      <c r="Y221" s="390"/>
      <c r="Z221" s="390"/>
      <c r="AA221" s="390"/>
      <c r="AB221" s="390"/>
      <c r="AD221" s="390"/>
      <c r="AE221" s="390"/>
      <c r="AF221" s="390"/>
      <c r="AG221" s="390"/>
      <c r="AH221" s="390"/>
      <c r="AI221" s="390"/>
      <c r="AJ221" s="390"/>
      <c r="AK221" s="390"/>
      <c r="AL221" s="390"/>
      <c r="AM221" s="390"/>
    </row>
    <row r="222" spans="1:39" ht="27" customHeight="1" x14ac:dyDescent="0.35">
      <c r="A222" s="390"/>
      <c r="B222" s="390"/>
      <c r="C222" s="390"/>
      <c r="D222" s="390"/>
      <c r="E222" s="390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  <c r="X222" s="390"/>
      <c r="Y222" s="390"/>
      <c r="Z222" s="390"/>
      <c r="AA222" s="390"/>
      <c r="AB222" s="390"/>
      <c r="AD222" s="390"/>
      <c r="AE222" s="390"/>
      <c r="AF222" s="390"/>
      <c r="AG222" s="390"/>
      <c r="AH222" s="390"/>
      <c r="AI222" s="390"/>
      <c r="AJ222" s="390"/>
      <c r="AK222" s="390"/>
      <c r="AL222" s="390"/>
      <c r="AM222" s="390"/>
    </row>
    <row r="223" spans="1:39" ht="27" customHeight="1" x14ac:dyDescent="0.35">
      <c r="A223" s="390"/>
      <c r="B223" s="390"/>
      <c r="C223" s="390"/>
      <c r="D223" s="390"/>
      <c r="E223" s="390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  <c r="X223" s="390"/>
      <c r="Y223" s="390"/>
      <c r="Z223" s="390"/>
      <c r="AA223" s="390"/>
      <c r="AB223" s="390"/>
      <c r="AD223" s="390"/>
      <c r="AE223" s="390"/>
      <c r="AF223" s="390"/>
      <c r="AG223" s="390"/>
      <c r="AH223" s="390"/>
      <c r="AI223" s="390"/>
      <c r="AJ223" s="390"/>
      <c r="AK223" s="390"/>
      <c r="AL223" s="390"/>
      <c r="AM223" s="390"/>
    </row>
    <row r="224" spans="1:39" ht="27" customHeight="1" x14ac:dyDescent="0.35">
      <c r="A224" s="390"/>
      <c r="B224" s="390"/>
      <c r="C224" s="390"/>
      <c r="D224" s="390"/>
      <c r="E224" s="390"/>
      <c r="F224" s="390"/>
      <c r="G224" s="390"/>
      <c r="H224" s="390"/>
      <c r="I224" s="390"/>
      <c r="J224" s="390"/>
      <c r="K224" s="493"/>
      <c r="L224" s="493"/>
      <c r="M224" s="493"/>
      <c r="N224" s="493"/>
      <c r="O224" s="493"/>
      <c r="P224" s="493"/>
      <c r="Q224" s="390"/>
      <c r="R224" s="390"/>
      <c r="S224" s="390"/>
      <c r="T224" s="390"/>
      <c r="U224" s="390"/>
      <c r="V224" s="390"/>
      <c r="W224" s="390"/>
      <c r="X224" s="390"/>
      <c r="Y224" s="390"/>
      <c r="Z224" s="390"/>
      <c r="AA224" s="390"/>
      <c r="AB224" s="390"/>
      <c r="AD224" s="390"/>
      <c r="AE224" s="390"/>
      <c r="AF224" s="390"/>
      <c r="AG224" s="390"/>
      <c r="AH224" s="390"/>
      <c r="AI224" s="390"/>
      <c r="AJ224" s="390"/>
      <c r="AK224" s="390"/>
      <c r="AL224" s="390"/>
      <c r="AM224" s="390"/>
    </row>
    <row r="225" spans="1:39" ht="27" customHeight="1" x14ac:dyDescent="0.35">
      <c r="A225" s="390"/>
      <c r="B225" s="390"/>
      <c r="C225" s="390"/>
      <c r="D225" s="390"/>
      <c r="E225" s="390"/>
      <c r="F225" s="390"/>
      <c r="G225" s="390"/>
      <c r="H225" s="390"/>
      <c r="I225" s="390"/>
      <c r="J225" s="390"/>
      <c r="K225" s="493"/>
      <c r="L225" s="493"/>
      <c r="M225" s="493"/>
      <c r="N225" s="493"/>
      <c r="O225" s="490"/>
      <c r="P225" s="490"/>
      <c r="Q225" s="390"/>
      <c r="R225" s="390"/>
      <c r="S225" s="390"/>
      <c r="T225" s="390"/>
      <c r="U225" s="390"/>
      <c r="V225" s="390"/>
      <c r="W225" s="390"/>
      <c r="X225" s="390"/>
      <c r="Y225" s="390"/>
      <c r="Z225" s="390"/>
      <c r="AA225" s="390"/>
      <c r="AB225" s="390"/>
      <c r="AD225" s="390"/>
      <c r="AE225" s="390"/>
      <c r="AF225" s="390"/>
      <c r="AG225" s="390"/>
      <c r="AH225" s="390"/>
      <c r="AI225" s="390"/>
      <c r="AJ225" s="390"/>
      <c r="AK225" s="390"/>
      <c r="AL225" s="390"/>
      <c r="AM225" s="390"/>
    </row>
    <row r="226" spans="1:39" ht="27" customHeight="1" x14ac:dyDescent="0.35">
      <c r="A226" s="390"/>
      <c r="B226" s="390"/>
      <c r="C226" s="390"/>
      <c r="D226" s="390"/>
      <c r="E226" s="390"/>
      <c r="F226" s="390"/>
      <c r="G226" s="390"/>
      <c r="H226" s="390"/>
      <c r="I226" s="390"/>
      <c r="J226" s="390"/>
      <c r="K226" s="490"/>
      <c r="L226" s="490"/>
      <c r="M226" s="490"/>
      <c r="N226" s="490"/>
      <c r="O226" s="490"/>
      <c r="P226" s="490"/>
      <c r="Q226" s="390"/>
      <c r="R226" s="390"/>
      <c r="S226" s="390"/>
      <c r="T226" s="390"/>
      <c r="U226" s="390"/>
      <c r="V226" s="390"/>
      <c r="W226" s="390"/>
      <c r="X226" s="390"/>
      <c r="Y226" s="390"/>
      <c r="Z226" s="390"/>
      <c r="AA226" s="390"/>
      <c r="AB226" s="390"/>
      <c r="AD226" s="390"/>
      <c r="AE226" s="390"/>
      <c r="AF226" s="390"/>
      <c r="AG226" s="390"/>
      <c r="AH226" s="390"/>
      <c r="AI226" s="390"/>
      <c r="AJ226" s="390"/>
      <c r="AK226" s="390"/>
      <c r="AL226" s="390"/>
      <c r="AM226" s="390"/>
    </row>
    <row r="227" spans="1:39" ht="27" customHeight="1" x14ac:dyDescent="0.35">
      <c r="A227" s="390"/>
      <c r="B227" s="390"/>
      <c r="C227" s="390"/>
      <c r="D227" s="390"/>
      <c r="E227" s="390"/>
      <c r="F227" s="390"/>
      <c r="G227" s="390"/>
      <c r="H227" s="390"/>
      <c r="I227" s="390"/>
      <c r="J227" s="390"/>
      <c r="K227" s="490"/>
      <c r="L227" s="490"/>
      <c r="M227" s="490"/>
      <c r="N227" s="490"/>
      <c r="O227" s="490"/>
      <c r="P227" s="490"/>
      <c r="Q227" s="390"/>
      <c r="R227" s="390"/>
      <c r="S227" s="390"/>
      <c r="T227" s="390"/>
      <c r="U227" s="390"/>
      <c r="V227" s="390"/>
      <c r="W227" s="390"/>
      <c r="X227" s="390"/>
      <c r="Y227" s="390"/>
      <c r="Z227" s="390"/>
      <c r="AA227" s="390"/>
      <c r="AB227" s="390"/>
      <c r="AD227" s="390"/>
      <c r="AE227" s="390"/>
      <c r="AF227" s="390"/>
      <c r="AG227" s="390"/>
      <c r="AH227" s="390"/>
      <c r="AI227" s="390"/>
      <c r="AJ227" s="390"/>
      <c r="AK227" s="390"/>
      <c r="AL227" s="390"/>
      <c r="AM227" s="390"/>
    </row>
    <row r="228" spans="1:39" ht="27" customHeight="1" x14ac:dyDescent="0.35">
      <c r="A228" s="390"/>
      <c r="B228" s="390"/>
      <c r="C228" s="390"/>
      <c r="D228" s="390"/>
      <c r="E228" s="390"/>
      <c r="F228" s="390"/>
      <c r="G228" s="390"/>
      <c r="H228" s="390"/>
      <c r="I228" s="390"/>
      <c r="J228" s="390"/>
      <c r="K228" s="490"/>
      <c r="L228" s="490"/>
      <c r="M228" s="490"/>
      <c r="N228" s="490"/>
      <c r="O228" s="490"/>
      <c r="P228" s="490"/>
      <c r="Q228" s="390"/>
      <c r="R228" s="390"/>
      <c r="S228" s="390"/>
      <c r="T228" s="390"/>
      <c r="U228" s="390"/>
      <c r="V228" s="390"/>
      <c r="W228" s="390"/>
      <c r="X228" s="390"/>
      <c r="Y228" s="390"/>
      <c r="Z228" s="390"/>
      <c r="AA228" s="390"/>
      <c r="AB228" s="390"/>
      <c r="AD228" s="390"/>
      <c r="AE228" s="390"/>
      <c r="AF228" s="390"/>
      <c r="AG228" s="390"/>
      <c r="AH228" s="390"/>
      <c r="AI228" s="390"/>
      <c r="AJ228" s="390"/>
      <c r="AK228" s="390"/>
      <c r="AL228" s="390"/>
      <c r="AM228" s="390"/>
    </row>
    <row r="229" spans="1:39" ht="27" customHeight="1" x14ac:dyDescent="0.35">
      <c r="A229" s="390"/>
      <c r="B229" s="390"/>
      <c r="C229" s="390"/>
      <c r="D229" s="390"/>
      <c r="E229" s="390"/>
      <c r="F229" s="390"/>
      <c r="G229" s="390"/>
      <c r="H229" s="390"/>
      <c r="I229" s="390"/>
      <c r="J229" s="390"/>
      <c r="K229" s="490"/>
      <c r="L229" s="490"/>
      <c r="M229" s="490"/>
      <c r="N229" s="490"/>
      <c r="O229" s="490"/>
      <c r="P229" s="490"/>
      <c r="Q229" s="390"/>
      <c r="R229" s="390"/>
      <c r="S229" s="390"/>
      <c r="T229" s="390"/>
      <c r="U229" s="390"/>
      <c r="V229" s="390"/>
      <c r="W229" s="390"/>
      <c r="X229" s="390"/>
      <c r="Y229" s="390"/>
      <c r="Z229" s="390"/>
      <c r="AA229" s="390"/>
      <c r="AB229" s="390"/>
      <c r="AD229" s="390"/>
      <c r="AE229" s="390"/>
      <c r="AF229" s="390"/>
      <c r="AG229" s="390"/>
      <c r="AH229" s="390"/>
      <c r="AI229" s="390"/>
      <c r="AJ229" s="390"/>
      <c r="AK229" s="390"/>
      <c r="AL229" s="390"/>
      <c r="AM229" s="390"/>
    </row>
    <row r="230" spans="1:39" ht="27" customHeight="1" x14ac:dyDescent="0.35">
      <c r="A230" s="390"/>
      <c r="B230" s="390"/>
      <c r="C230" s="390"/>
      <c r="D230" s="390"/>
      <c r="E230" s="390"/>
      <c r="F230" s="390"/>
      <c r="G230" s="390"/>
      <c r="H230" s="390"/>
      <c r="I230" s="390"/>
      <c r="J230" s="390"/>
      <c r="K230" s="490"/>
      <c r="L230" s="490"/>
      <c r="M230" s="490"/>
      <c r="N230" s="490"/>
      <c r="O230" s="490"/>
      <c r="P230" s="490"/>
      <c r="Q230" s="390"/>
      <c r="R230" s="390"/>
      <c r="S230" s="390"/>
      <c r="T230" s="390"/>
      <c r="U230" s="390"/>
      <c r="V230" s="390"/>
      <c r="W230" s="390"/>
      <c r="X230" s="390"/>
      <c r="Y230" s="390"/>
      <c r="Z230" s="390"/>
      <c r="AA230" s="390"/>
      <c r="AB230" s="390"/>
      <c r="AD230" s="390"/>
      <c r="AE230" s="390"/>
      <c r="AF230" s="390"/>
      <c r="AG230" s="390"/>
      <c r="AH230" s="390"/>
      <c r="AI230" s="390"/>
      <c r="AJ230" s="390"/>
      <c r="AK230" s="390"/>
      <c r="AL230" s="390"/>
      <c r="AM230" s="390"/>
    </row>
    <row r="231" spans="1:39" ht="27" customHeight="1" x14ac:dyDescent="0.35">
      <c r="A231" s="390"/>
      <c r="B231" s="390"/>
      <c r="C231" s="390"/>
      <c r="D231" s="390"/>
      <c r="E231" s="390"/>
      <c r="F231" s="390"/>
      <c r="G231" s="390"/>
      <c r="H231" s="390"/>
      <c r="I231" s="390"/>
      <c r="J231" s="390"/>
      <c r="K231" s="490"/>
      <c r="L231" s="490"/>
      <c r="M231" s="490"/>
      <c r="N231" s="490"/>
      <c r="O231" s="490"/>
      <c r="P231" s="490"/>
      <c r="Q231" s="390"/>
      <c r="R231" s="390"/>
      <c r="S231" s="390"/>
      <c r="T231" s="390"/>
      <c r="U231" s="390"/>
      <c r="V231" s="390"/>
      <c r="W231" s="390"/>
      <c r="X231" s="390"/>
      <c r="Y231" s="390"/>
      <c r="Z231" s="390"/>
      <c r="AA231" s="390"/>
      <c r="AB231" s="390"/>
      <c r="AD231" s="390"/>
      <c r="AE231" s="390"/>
      <c r="AF231" s="390"/>
      <c r="AG231" s="390"/>
      <c r="AH231" s="390"/>
      <c r="AI231" s="390"/>
      <c r="AJ231" s="390"/>
      <c r="AK231" s="390"/>
      <c r="AL231" s="390"/>
      <c r="AM231" s="390"/>
    </row>
    <row r="232" spans="1:39" ht="27" customHeight="1" x14ac:dyDescent="0.35">
      <c r="A232" s="390"/>
      <c r="B232" s="390"/>
      <c r="C232" s="390"/>
      <c r="D232" s="390"/>
      <c r="E232" s="390"/>
      <c r="F232" s="390"/>
      <c r="G232" s="390"/>
      <c r="H232" s="390"/>
      <c r="I232" s="390"/>
      <c r="J232" s="390"/>
      <c r="K232" s="490"/>
      <c r="L232" s="490"/>
      <c r="M232" s="490"/>
      <c r="N232" s="490"/>
      <c r="O232" s="490"/>
      <c r="P232" s="490"/>
      <c r="Q232" s="390"/>
      <c r="R232" s="390"/>
      <c r="S232" s="390"/>
      <c r="T232" s="390"/>
      <c r="U232" s="390"/>
      <c r="V232" s="390"/>
      <c r="W232" s="390"/>
      <c r="X232" s="390"/>
      <c r="Y232" s="390"/>
      <c r="Z232" s="390"/>
      <c r="AA232" s="390"/>
      <c r="AB232" s="390"/>
      <c r="AD232" s="390"/>
      <c r="AE232" s="390"/>
      <c r="AF232" s="390"/>
      <c r="AG232" s="390"/>
      <c r="AH232" s="390"/>
      <c r="AI232" s="390"/>
      <c r="AJ232" s="390"/>
      <c r="AK232" s="390"/>
      <c r="AL232" s="390"/>
      <c r="AM232" s="390"/>
    </row>
    <row r="233" spans="1:39" ht="27" customHeight="1" x14ac:dyDescent="0.35">
      <c r="A233" s="390"/>
      <c r="B233" s="390"/>
      <c r="C233" s="390"/>
      <c r="D233" s="390"/>
      <c r="E233" s="390"/>
      <c r="F233" s="390"/>
      <c r="G233" s="390"/>
      <c r="H233" s="390"/>
      <c r="I233" s="390"/>
      <c r="J233" s="390"/>
      <c r="K233" s="490"/>
      <c r="L233" s="490"/>
      <c r="M233" s="490"/>
      <c r="N233" s="490"/>
      <c r="O233" s="490"/>
      <c r="P233" s="490"/>
      <c r="Q233" s="390"/>
      <c r="R233" s="390"/>
      <c r="S233" s="390"/>
      <c r="T233" s="390"/>
      <c r="U233" s="390"/>
      <c r="V233" s="390"/>
      <c r="W233" s="390"/>
      <c r="X233" s="390"/>
      <c r="Y233" s="390"/>
      <c r="Z233" s="390"/>
      <c r="AA233" s="390"/>
      <c r="AB233" s="390"/>
      <c r="AD233" s="390"/>
      <c r="AE233" s="390"/>
      <c r="AF233" s="390"/>
      <c r="AG233" s="390"/>
      <c r="AH233" s="390"/>
      <c r="AI233" s="390"/>
      <c r="AJ233" s="390"/>
      <c r="AK233" s="390"/>
      <c r="AL233" s="390"/>
      <c r="AM233" s="390"/>
    </row>
    <row r="234" spans="1:39" ht="27" customHeight="1" x14ac:dyDescent="0.35">
      <c r="A234" s="390"/>
      <c r="B234" s="390"/>
      <c r="C234" s="390"/>
      <c r="D234" s="390"/>
      <c r="E234" s="390"/>
      <c r="F234" s="390"/>
      <c r="G234" s="390"/>
      <c r="H234" s="390"/>
      <c r="I234" s="390"/>
      <c r="J234" s="390"/>
      <c r="K234" s="490"/>
      <c r="L234" s="490"/>
      <c r="M234" s="490"/>
      <c r="N234" s="490"/>
      <c r="O234" s="490"/>
      <c r="P234" s="490"/>
      <c r="Q234" s="390"/>
      <c r="R234" s="390"/>
      <c r="S234" s="390"/>
      <c r="T234" s="390"/>
      <c r="U234" s="390"/>
      <c r="V234" s="390"/>
      <c r="W234" s="390"/>
      <c r="X234" s="390"/>
      <c r="Y234" s="390"/>
      <c r="Z234" s="390"/>
      <c r="AA234" s="390"/>
      <c r="AB234" s="390"/>
      <c r="AD234" s="390"/>
      <c r="AE234" s="390"/>
      <c r="AF234" s="390"/>
      <c r="AG234" s="390"/>
      <c r="AH234" s="390"/>
      <c r="AI234" s="390"/>
      <c r="AJ234" s="390"/>
      <c r="AK234" s="390"/>
      <c r="AL234" s="390"/>
      <c r="AM234" s="390"/>
    </row>
    <row r="235" spans="1:39" ht="27" customHeight="1" x14ac:dyDescent="0.35">
      <c r="A235" s="390"/>
      <c r="B235" s="390"/>
      <c r="C235" s="390"/>
      <c r="D235" s="390"/>
      <c r="E235" s="390"/>
      <c r="F235" s="390"/>
      <c r="G235" s="390"/>
      <c r="H235" s="390"/>
      <c r="I235" s="390"/>
      <c r="J235" s="390"/>
      <c r="K235" s="490"/>
      <c r="L235" s="490"/>
      <c r="M235" s="490"/>
      <c r="N235" s="490"/>
      <c r="O235" s="490"/>
      <c r="P235" s="490"/>
      <c r="Q235" s="390"/>
      <c r="R235" s="390"/>
      <c r="S235" s="390"/>
      <c r="T235" s="390"/>
      <c r="U235" s="390"/>
      <c r="V235" s="390"/>
      <c r="W235" s="390"/>
      <c r="X235" s="390"/>
      <c r="Y235" s="390"/>
      <c r="Z235" s="390"/>
      <c r="AA235" s="390"/>
      <c r="AB235" s="390"/>
      <c r="AD235" s="390"/>
      <c r="AE235" s="390"/>
      <c r="AF235" s="390"/>
      <c r="AG235" s="390"/>
      <c r="AH235" s="390"/>
      <c r="AI235" s="390"/>
      <c r="AJ235" s="390"/>
      <c r="AK235" s="390"/>
      <c r="AL235" s="390"/>
      <c r="AM235" s="390"/>
    </row>
    <row r="236" spans="1:39" ht="27" customHeight="1" x14ac:dyDescent="0.35">
      <c r="A236" s="390"/>
      <c r="B236" s="390"/>
      <c r="C236" s="390"/>
      <c r="D236" s="390"/>
      <c r="E236" s="390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  <c r="X236" s="390"/>
      <c r="Y236" s="390"/>
      <c r="Z236" s="390"/>
      <c r="AA236" s="390"/>
      <c r="AB236" s="390"/>
      <c r="AD236" s="390"/>
      <c r="AE236" s="390"/>
      <c r="AF236" s="390"/>
      <c r="AG236" s="390"/>
      <c r="AH236" s="390"/>
      <c r="AI236" s="390"/>
      <c r="AJ236" s="390"/>
      <c r="AK236" s="390"/>
      <c r="AL236" s="390"/>
      <c r="AM236" s="390"/>
    </row>
    <row r="237" spans="1:39" ht="27" customHeight="1" x14ac:dyDescent="0.35">
      <c r="A237" s="390"/>
      <c r="B237" s="390"/>
      <c r="C237" s="390"/>
      <c r="D237" s="390"/>
      <c r="E237" s="390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  <c r="X237" s="390"/>
      <c r="Y237" s="390"/>
      <c r="Z237" s="390"/>
      <c r="AA237" s="390"/>
      <c r="AB237" s="390"/>
      <c r="AD237" s="390"/>
      <c r="AE237" s="390"/>
      <c r="AF237" s="390"/>
      <c r="AG237" s="390"/>
      <c r="AH237" s="390"/>
      <c r="AI237" s="390"/>
      <c r="AJ237" s="390"/>
      <c r="AK237" s="390"/>
      <c r="AL237" s="390"/>
      <c r="AM237" s="390"/>
    </row>
    <row r="238" spans="1:39" ht="27" customHeight="1" x14ac:dyDescent="0.35">
      <c r="A238" s="390"/>
      <c r="B238" s="390"/>
      <c r="C238" s="390"/>
      <c r="D238" s="390"/>
      <c r="E238" s="390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  <c r="X238" s="390"/>
      <c r="Y238" s="390"/>
      <c r="Z238" s="390"/>
      <c r="AA238" s="390"/>
      <c r="AB238" s="390"/>
      <c r="AD238" s="390"/>
      <c r="AE238" s="390"/>
      <c r="AF238" s="390"/>
      <c r="AG238" s="390"/>
      <c r="AH238" s="390"/>
      <c r="AI238" s="390"/>
      <c r="AJ238" s="390"/>
      <c r="AK238" s="390"/>
      <c r="AL238" s="390"/>
      <c r="AM238" s="390"/>
    </row>
    <row r="239" spans="1:39" ht="27" customHeight="1" x14ac:dyDescent="0.35">
      <c r="A239" s="390"/>
      <c r="B239" s="390"/>
      <c r="C239" s="390"/>
      <c r="D239" s="390"/>
      <c r="E239" s="390"/>
      <c r="F239" s="390"/>
      <c r="G239" s="390"/>
      <c r="H239" s="390"/>
      <c r="I239" s="390"/>
      <c r="J239" s="390"/>
      <c r="K239" s="496"/>
      <c r="L239" s="496"/>
      <c r="M239" s="496"/>
      <c r="N239" s="496"/>
      <c r="O239" s="496"/>
      <c r="P239" s="496"/>
      <c r="Q239" s="390"/>
      <c r="R239" s="390"/>
      <c r="S239" s="390"/>
      <c r="T239" s="390"/>
      <c r="U239" s="390"/>
      <c r="V239" s="390"/>
      <c r="W239" s="390"/>
      <c r="X239" s="390"/>
      <c r="Y239" s="390"/>
      <c r="Z239" s="390"/>
      <c r="AA239" s="390"/>
      <c r="AB239" s="390"/>
      <c r="AD239" s="390"/>
      <c r="AE239" s="390"/>
      <c r="AF239" s="390"/>
      <c r="AG239" s="390"/>
      <c r="AH239" s="390"/>
      <c r="AI239" s="390"/>
      <c r="AJ239" s="390"/>
      <c r="AK239" s="390"/>
      <c r="AL239" s="390"/>
      <c r="AM239" s="390"/>
    </row>
    <row r="240" spans="1:39" ht="27" customHeight="1" x14ac:dyDescent="0.35">
      <c r="A240" s="390"/>
      <c r="B240" s="390"/>
      <c r="C240" s="390"/>
      <c r="D240" s="390"/>
      <c r="E240" s="390"/>
      <c r="F240" s="390"/>
      <c r="G240" s="390"/>
      <c r="H240" s="390"/>
      <c r="I240" s="390"/>
      <c r="J240" s="390"/>
      <c r="K240" s="497"/>
      <c r="L240" s="497"/>
      <c r="M240" s="497"/>
      <c r="N240" s="497"/>
      <c r="O240" s="497"/>
      <c r="P240" s="497"/>
      <c r="Q240" s="390"/>
      <c r="R240" s="390"/>
      <c r="S240" s="390"/>
      <c r="T240" s="390"/>
      <c r="U240" s="390"/>
      <c r="V240" s="390"/>
      <c r="W240" s="390"/>
      <c r="X240" s="390"/>
      <c r="Y240" s="390"/>
      <c r="Z240" s="390"/>
      <c r="AA240" s="390"/>
      <c r="AB240" s="390"/>
      <c r="AD240" s="390"/>
      <c r="AE240" s="390"/>
      <c r="AF240" s="390"/>
      <c r="AG240" s="390"/>
      <c r="AH240" s="390"/>
      <c r="AI240" s="390"/>
      <c r="AJ240" s="390"/>
      <c r="AK240" s="390"/>
      <c r="AL240" s="390"/>
      <c r="AM240" s="390"/>
    </row>
    <row r="241" spans="1:39" ht="27" customHeight="1" x14ac:dyDescent="0.35">
      <c r="A241" s="390"/>
      <c r="B241" s="390"/>
      <c r="C241" s="390"/>
      <c r="D241" s="390"/>
      <c r="E241" s="390"/>
      <c r="F241" s="390"/>
      <c r="G241" s="390"/>
      <c r="H241" s="390"/>
      <c r="I241" s="390"/>
      <c r="J241" s="390"/>
      <c r="K241" s="498"/>
      <c r="L241" s="499"/>
      <c r="M241" s="499"/>
      <c r="N241" s="499"/>
      <c r="O241" s="498"/>
      <c r="P241" s="498"/>
      <c r="Q241" s="390"/>
      <c r="R241" s="390"/>
      <c r="S241" s="390"/>
      <c r="T241" s="390"/>
      <c r="U241" s="390"/>
      <c r="V241" s="390"/>
      <c r="W241" s="390"/>
      <c r="X241" s="390"/>
      <c r="Y241" s="390"/>
      <c r="Z241" s="390"/>
      <c r="AA241" s="390"/>
      <c r="AB241" s="390"/>
      <c r="AD241" s="390"/>
      <c r="AE241" s="390"/>
      <c r="AF241" s="390"/>
      <c r="AG241" s="390"/>
      <c r="AH241" s="390"/>
      <c r="AI241" s="390"/>
      <c r="AJ241" s="390"/>
      <c r="AK241" s="390"/>
      <c r="AL241" s="390"/>
      <c r="AM241" s="390"/>
    </row>
    <row r="242" spans="1:39" ht="27" customHeight="1" x14ac:dyDescent="0.35">
      <c r="A242" s="390"/>
      <c r="B242" s="390"/>
      <c r="C242" s="390"/>
      <c r="D242" s="390"/>
      <c r="E242" s="390"/>
      <c r="F242" s="390"/>
      <c r="G242" s="390"/>
      <c r="H242" s="390"/>
      <c r="I242" s="390"/>
      <c r="J242" s="390"/>
      <c r="K242" s="499"/>
      <c r="L242" s="498"/>
      <c r="M242" s="498"/>
      <c r="N242" s="498"/>
      <c r="O242" s="497"/>
      <c r="P242" s="497"/>
      <c r="Q242" s="390"/>
      <c r="R242" s="390"/>
      <c r="S242" s="390"/>
      <c r="T242" s="390"/>
      <c r="U242" s="390"/>
      <c r="V242" s="390"/>
      <c r="W242" s="390"/>
      <c r="X242" s="390"/>
      <c r="Y242" s="390"/>
      <c r="Z242" s="390"/>
      <c r="AA242" s="390"/>
      <c r="AB242" s="390"/>
      <c r="AD242" s="390"/>
      <c r="AE242" s="390"/>
      <c r="AF242" s="390"/>
      <c r="AG242" s="390"/>
      <c r="AH242" s="390"/>
      <c r="AI242" s="390"/>
      <c r="AJ242" s="390"/>
      <c r="AK242" s="390"/>
      <c r="AL242" s="390"/>
      <c r="AM242" s="390"/>
    </row>
    <row r="243" spans="1:39" ht="27" customHeight="1" x14ac:dyDescent="0.35">
      <c r="A243" s="390"/>
      <c r="B243" s="390"/>
      <c r="C243" s="390"/>
      <c r="D243" s="390"/>
      <c r="E243" s="390"/>
      <c r="F243" s="390"/>
      <c r="G243" s="390"/>
      <c r="H243" s="390"/>
      <c r="I243" s="390"/>
      <c r="J243" s="390"/>
      <c r="K243" s="497"/>
      <c r="L243" s="497"/>
      <c r="M243" s="497"/>
      <c r="N243" s="497"/>
      <c r="O243" s="497"/>
      <c r="P243" s="497"/>
      <c r="Q243" s="390"/>
      <c r="R243" s="390"/>
      <c r="S243" s="390"/>
      <c r="T243" s="390"/>
      <c r="U243" s="390"/>
      <c r="V243" s="390"/>
      <c r="W243" s="390"/>
      <c r="X243" s="390"/>
      <c r="Y243" s="390"/>
      <c r="Z243" s="390"/>
      <c r="AA243" s="390"/>
      <c r="AB243" s="390"/>
      <c r="AD243" s="390"/>
      <c r="AE243" s="390"/>
      <c r="AF243" s="390"/>
      <c r="AG243" s="390"/>
      <c r="AH243" s="390"/>
      <c r="AI243" s="390"/>
      <c r="AJ243" s="390"/>
      <c r="AK243" s="390"/>
      <c r="AL243" s="390"/>
      <c r="AM243" s="390"/>
    </row>
    <row r="244" spans="1:39" ht="27" customHeight="1" x14ac:dyDescent="0.35">
      <c r="A244" s="390"/>
      <c r="B244" s="390"/>
      <c r="C244" s="390"/>
      <c r="D244" s="390"/>
      <c r="E244" s="390"/>
      <c r="F244" s="390"/>
      <c r="G244" s="390"/>
      <c r="H244" s="390"/>
      <c r="I244" s="390"/>
      <c r="J244" s="390"/>
      <c r="K244" s="497"/>
      <c r="L244" s="497"/>
      <c r="M244" s="497"/>
      <c r="N244" s="497"/>
      <c r="O244" s="497"/>
      <c r="P244" s="497"/>
      <c r="Q244" s="390"/>
      <c r="R244" s="390"/>
      <c r="S244" s="390"/>
      <c r="T244" s="390"/>
      <c r="U244" s="390"/>
      <c r="V244" s="390"/>
      <c r="W244" s="390"/>
      <c r="X244" s="390"/>
      <c r="Y244" s="390"/>
      <c r="Z244" s="390"/>
      <c r="AA244" s="390"/>
      <c r="AB244" s="390"/>
      <c r="AD244" s="390"/>
      <c r="AE244" s="390"/>
      <c r="AF244" s="390"/>
      <c r="AG244" s="390"/>
      <c r="AH244" s="390"/>
      <c r="AI244" s="390"/>
      <c r="AJ244" s="390"/>
      <c r="AK244" s="390"/>
      <c r="AL244" s="390"/>
      <c r="AM244" s="390"/>
    </row>
    <row r="245" spans="1:39" ht="27" customHeight="1" x14ac:dyDescent="0.35">
      <c r="A245" s="390"/>
      <c r="B245" s="390"/>
      <c r="C245" s="390"/>
      <c r="D245" s="390"/>
      <c r="E245" s="390"/>
      <c r="F245" s="390"/>
      <c r="G245" s="390"/>
      <c r="H245" s="390"/>
      <c r="I245" s="390"/>
      <c r="J245" s="390"/>
      <c r="K245" s="497"/>
      <c r="L245" s="497"/>
      <c r="M245" s="497"/>
      <c r="N245" s="497"/>
      <c r="O245" s="497"/>
      <c r="P245" s="497"/>
      <c r="Q245" s="390"/>
      <c r="R245" s="390"/>
      <c r="S245" s="390"/>
      <c r="T245" s="390"/>
      <c r="U245" s="390"/>
      <c r="V245" s="390"/>
      <c r="W245" s="390"/>
      <c r="X245" s="390"/>
      <c r="Y245" s="390"/>
      <c r="Z245" s="390"/>
      <c r="AA245" s="390"/>
      <c r="AB245" s="390"/>
      <c r="AD245" s="390"/>
      <c r="AE245" s="390"/>
      <c r="AF245" s="390"/>
      <c r="AG245" s="390"/>
      <c r="AH245" s="390"/>
      <c r="AI245" s="390"/>
      <c r="AJ245" s="390"/>
      <c r="AK245" s="390"/>
      <c r="AL245" s="390"/>
      <c r="AM245" s="390"/>
    </row>
    <row r="246" spans="1:39" ht="27" customHeight="1" x14ac:dyDescent="0.35">
      <c r="A246" s="390"/>
      <c r="B246" s="390"/>
      <c r="C246" s="390"/>
      <c r="D246" s="390"/>
      <c r="E246" s="390"/>
      <c r="F246" s="390"/>
      <c r="G246" s="390"/>
      <c r="H246" s="390"/>
      <c r="I246" s="390"/>
      <c r="J246" s="390"/>
      <c r="K246" s="497"/>
      <c r="L246" s="497"/>
      <c r="M246" s="497"/>
      <c r="N246" s="497"/>
      <c r="O246" s="497"/>
      <c r="P246" s="497"/>
      <c r="Q246" s="390"/>
      <c r="R246" s="390"/>
      <c r="S246" s="390"/>
      <c r="T246" s="390"/>
      <c r="U246" s="390"/>
      <c r="V246" s="390"/>
      <c r="W246" s="390"/>
      <c r="X246" s="390"/>
      <c r="Y246" s="390"/>
      <c r="Z246" s="390"/>
      <c r="AA246" s="390"/>
      <c r="AB246" s="390"/>
      <c r="AD246" s="390"/>
      <c r="AE246" s="390"/>
      <c r="AF246" s="390"/>
      <c r="AG246" s="390"/>
      <c r="AH246" s="390"/>
      <c r="AI246" s="390"/>
      <c r="AJ246" s="390"/>
      <c r="AK246" s="390"/>
      <c r="AL246" s="390"/>
      <c r="AM246" s="390"/>
    </row>
    <row r="247" spans="1:39" ht="27" customHeight="1" x14ac:dyDescent="0.35">
      <c r="A247" s="390"/>
      <c r="B247" s="390"/>
      <c r="C247" s="390"/>
      <c r="D247" s="390"/>
      <c r="E247" s="390"/>
      <c r="F247" s="390"/>
      <c r="G247" s="390"/>
      <c r="H247" s="390"/>
      <c r="I247" s="390"/>
      <c r="J247" s="390"/>
      <c r="K247" s="497"/>
      <c r="L247" s="497"/>
      <c r="M247" s="497"/>
      <c r="N247" s="497"/>
      <c r="O247" s="497"/>
      <c r="P247" s="497"/>
      <c r="Q247" s="390"/>
      <c r="R247" s="390"/>
      <c r="S247" s="390"/>
      <c r="T247" s="390"/>
      <c r="U247" s="390"/>
      <c r="V247" s="390"/>
      <c r="W247" s="390"/>
      <c r="X247" s="390"/>
      <c r="Y247" s="390"/>
      <c r="Z247" s="390"/>
      <c r="AA247" s="390"/>
      <c r="AB247" s="390"/>
      <c r="AD247" s="390"/>
      <c r="AE247" s="390"/>
      <c r="AF247" s="390"/>
      <c r="AG247" s="390"/>
      <c r="AH247" s="390"/>
      <c r="AI247" s="390"/>
      <c r="AJ247" s="390"/>
      <c r="AK247" s="390"/>
      <c r="AL247" s="390"/>
      <c r="AM247" s="390"/>
    </row>
    <row r="248" spans="1:39" ht="27" customHeight="1" x14ac:dyDescent="0.35">
      <c r="A248" s="390"/>
      <c r="B248" s="390"/>
      <c r="C248" s="390"/>
      <c r="D248" s="390"/>
      <c r="E248" s="390"/>
      <c r="F248" s="390"/>
      <c r="G248" s="390"/>
      <c r="H248" s="390"/>
      <c r="I248" s="390"/>
      <c r="J248" s="390"/>
      <c r="K248" s="497"/>
      <c r="L248" s="497"/>
      <c r="M248" s="497"/>
      <c r="N248" s="497"/>
      <c r="O248" s="497"/>
      <c r="P248" s="497"/>
      <c r="Q248" s="390"/>
      <c r="R248" s="390"/>
      <c r="S248" s="390"/>
      <c r="T248" s="390"/>
      <c r="U248" s="390"/>
      <c r="V248" s="390"/>
      <c r="W248" s="390"/>
      <c r="X248" s="390"/>
      <c r="Y248" s="390"/>
      <c r="Z248" s="390"/>
      <c r="AA248" s="390"/>
      <c r="AB248" s="390"/>
      <c r="AD248" s="390"/>
      <c r="AE248" s="390"/>
      <c r="AF248" s="390"/>
      <c r="AG248" s="390"/>
      <c r="AH248" s="390"/>
      <c r="AI248" s="390"/>
      <c r="AJ248" s="390"/>
      <c r="AK248" s="390"/>
      <c r="AL248" s="390"/>
      <c r="AM248" s="390"/>
    </row>
    <row r="249" spans="1:39" ht="27" customHeight="1" x14ac:dyDescent="0.35">
      <c r="A249" s="390"/>
      <c r="B249" s="390"/>
      <c r="C249" s="390"/>
      <c r="D249" s="390"/>
      <c r="E249" s="390"/>
      <c r="F249" s="390"/>
      <c r="G249" s="390"/>
      <c r="H249" s="390"/>
      <c r="I249" s="390"/>
      <c r="J249" s="390"/>
      <c r="K249" s="497"/>
      <c r="L249" s="497"/>
      <c r="M249" s="497"/>
      <c r="N249" s="497"/>
      <c r="O249" s="497"/>
      <c r="P249" s="497"/>
      <c r="Q249" s="390"/>
      <c r="R249" s="390"/>
      <c r="S249" s="390"/>
      <c r="T249" s="390"/>
      <c r="U249" s="390"/>
      <c r="V249" s="390"/>
      <c r="W249" s="390"/>
      <c r="X249" s="390"/>
      <c r="Y249" s="390"/>
      <c r="Z249" s="390"/>
      <c r="AA249" s="390"/>
      <c r="AB249" s="390"/>
      <c r="AD249" s="390"/>
      <c r="AE249" s="390"/>
      <c r="AF249" s="390"/>
      <c r="AG249" s="390"/>
      <c r="AH249" s="390"/>
      <c r="AI249" s="390"/>
      <c r="AJ249" s="390"/>
      <c r="AK249" s="390"/>
      <c r="AL249" s="390"/>
      <c r="AM249" s="390"/>
    </row>
    <row r="250" spans="1:39" ht="27" customHeight="1" x14ac:dyDescent="0.35">
      <c r="A250" s="390"/>
      <c r="B250" s="390"/>
      <c r="C250" s="390"/>
      <c r="D250" s="390"/>
      <c r="E250" s="390"/>
      <c r="F250" s="390"/>
      <c r="G250" s="390"/>
      <c r="H250" s="390"/>
      <c r="I250" s="390"/>
      <c r="J250" s="390"/>
      <c r="K250" s="497"/>
      <c r="L250" s="497"/>
      <c r="M250" s="497"/>
      <c r="N250" s="497"/>
      <c r="O250" s="497"/>
      <c r="P250" s="497"/>
      <c r="Q250" s="390"/>
      <c r="R250" s="390"/>
      <c r="S250" s="390"/>
      <c r="T250" s="390"/>
      <c r="U250" s="390"/>
      <c r="V250" s="390"/>
      <c r="W250" s="390"/>
      <c r="X250" s="390"/>
      <c r="Y250" s="390"/>
      <c r="Z250" s="390"/>
      <c r="AA250" s="390"/>
      <c r="AB250" s="390"/>
      <c r="AD250" s="390"/>
      <c r="AE250" s="390"/>
      <c r="AF250" s="390"/>
      <c r="AG250" s="390"/>
      <c r="AH250" s="390"/>
      <c r="AI250" s="390"/>
      <c r="AJ250" s="390"/>
      <c r="AK250" s="390"/>
      <c r="AL250" s="390"/>
      <c r="AM250" s="390"/>
    </row>
    <row r="251" spans="1:39" ht="27" customHeight="1" x14ac:dyDescent="0.35">
      <c r="A251" s="390"/>
      <c r="B251" s="390"/>
      <c r="C251" s="390"/>
      <c r="D251" s="390"/>
      <c r="E251" s="390"/>
      <c r="F251" s="390"/>
      <c r="G251" s="390"/>
      <c r="H251" s="390"/>
      <c r="I251" s="390"/>
      <c r="J251" s="390"/>
      <c r="K251" s="390"/>
      <c r="L251" s="492"/>
      <c r="M251" s="492"/>
      <c r="N251" s="492"/>
      <c r="O251" s="492"/>
      <c r="P251" s="492"/>
      <c r="Q251" s="390"/>
      <c r="R251" s="390"/>
      <c r="S251" s="390"/>
      <c r="T251" s="390"/>
      <c r="U251" s="390"/>
      <c r="V251" s="390"/>
      <c r="W251" s="390"/>
      <c r="X251" s="390"/>
      <c r="Y251" s="390"/>
      <c r="Z251" s="390"/>
      <c r="AA251" s="390"/>
      <c r="AB251" s="390"/>
      <c r="AD251" s="390"/>
      <c r="AE251" s="390"/>
      <c r="AF251" s="390"/>
      <c r="AG251" s="390"/>
      <c r="AH251" s="390"/>
      <c r="AI251" s="390"/>
      <c r="AJ251" s="390"/>
      <c r="AK251" s="390"/>
      <c r="AL251" s="390"/>
      <c r="AM251" s="390"/>
    </row>
    <row r="252" spans="1:39" ht="27" customHeight="1" x14ac:dyDescent="0.35">
      <c r="A252" s="390"/>
      <c r="B252" s="390"/>
      <c r="C252" s="390"/>
      <c r="D252" s="390"/>
      <c r="E252" s="390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  <c r="X252" s="390"/>
      <c r="Y252" s="390"/>
      <c r="Z252" s="390"/>
      <c r="AA252" s="390"/>
      <c r="AB252" s="390"/>
      <c r="AD252" s="390"/>
      <c r="AE252" s="390"/>
      <c r="AF252" s="390"/>
      <c r="AG252" s="390"/>
      <c r="AH252" s="390"/>
      <c r="AI252" s="390"/>
      <c r="AJ252" s="390"/>
      <c r="AK252" s="390"/>
      <c r="AL252" s="390"/>
      <c r="AM252" s="390"/>
    </row>
    <row r="253" spans="1:39" ht="27" customHeight="1" x14ac:dyDescent="0.35">
      <c r="A253" s="390"/>
      <c r="B253" s="390"/>
      <c r="C253" s="390"/>
      <c r="D253" s="390"/>
      <c r="E253" s="390"/>
      <c r="F253" s="390"/>
      <c r="G253" s="390"/>
      <c r="H253" s="390"/>
      <c r="I253" s="390"/>
      <c r="J253" s="390"/>
      <c r="K253" s="496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  <c r="X253" s="390"/>
      <c r="Y253" s="390"/>
      <c r="Z253" s="390"/>
      <c r="AA253" s="390"/>
      <c r="AB253" s="390"/>
      <c r="AD253" s="390"/>
      <c r="AE253" s="390"/>
      <c r="AF253" s="390"/>
      <c r="AG253" s="390"/>
      <c r="AH253" s="390"/>
      <c r="AI253" s="390"/>
      <c r="AJ253" s="390"/>
      <c r="AK253" s="390"/>
      <c r="AL253" s="390"/>
      <c r="AM253" s="390"/>
    </row>
    <row r="254" spans="1:39" ht="27" customHeight="1" x14ac:dyDescent="0.35">
      <c r="A254" s="390"/>
      <c r="B254" s="390"/>
      <c r="C254" s="390"/>
      <c r="D254" s="390"/>
      <c r="E254" s="390"/>
      <c r="F254" s="390"/>
      <c r="G254" s="390"/>
      <c r="H254" s="390"/>
      <c r="I254" s="390"/>
      <c r="J254" s="390"/>
      <c r="K254" s="497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  <c r="X254" s="390"/>
      <c r="Y254" s="390"/>
      <c r="Z254" s="390"/>
      <c r="AA254" s="390"/>
      <c r="AB254" s="390"/>
      <c r="AD254" s="390"/>
      <c r="AE254" s="390"/>
      <c r="AF254" s="390"/>
      <c r="AG254" s="390"/>
      <c r="AH254" s="390"/>
      <c r="AI254" s="390"/>
      <c r="AJ254" s="390"/>
      <c r="AK254" s="390"/>
      <c r="AL254" s="390"/>
      <c r="AM254" s="390"/>
    </row>
    <row r="255" spans="1:39" ht="27" customHeight="1" x14ac:dyDescent="0.35">
      <c r="A255" s="390"/>
      <c r="B255" s="390"/>
      <c r="C255" s="390"/>
      <c r="D255" s="390"/>
      <c r="E255" s="390"/>
      <c r="F255" s="390"/>
      <c r="G255" s="390"/>
      <c r="H255" s="390"/>
      <c r="I255" s="390"/>
      <c r="J255" s="390"/>
      <c r="K255" s="498"/>
      <c r="L255" s="499"/>
      <c r="M255" s="499"/>
      <c r="N255" s="499"/>
      <c r="O255" s="498"/>
      <c r="P255" s="498"/>
      <c r="Q255" s="390"/>
      <c r="R255" s="390"/>
      <c r="S255" s="390"/>
      <c r="T255" s="390"/>
      <c r="U255" s="390"/>
      <c r="V255" s="390"/>
      <c r="W255" s="390"/>
      <c r="X255" s="390"/>
      <c r="Y255" s="390"/>
      <c r="Z255" s="390"/>
      <c r="AA255" s="390"/>
      <c r="AB255" s="390"/>
      <c r="AD255" s="390"/>
      <c r="AE255" s="390"/>
      <c r="AF255" s="390"/>
      <c r="AG255" s="390"/>
      <c r="AH255" s="390"/>
      <c r="AI255" s="390"/>
      <c r="AJ255" s="390"/>
      <c r="AK255" s="390"/>
      <c r="AL255" s="390"/>
      <c r="AM255" s="390"/>
    </row>
    <row r="256" spans="1:39" ht="27" customHeight="1" x14ac:dyDescent="0.35">
      <c r="A256" s="390"/>
      <c r="B256" s="390"/>
      <c r="C256" s="390"/>
      <c r="D256" s="390"/>
      <c r="E256" s="390"/>
      <c r="F256" s="390"/>
      <c r="G256" s="390"/>
      <c r="H256" s="390"/>
      <c r="I256" s="390"/>
      <c r="J256" s="390"/>
      <c r="K256" s="499"/>
      <c r="L256" s="498"/>
      <c r="M256" s="498"/>
      <c r="N256" s="498"/>
      <c r="O256" s="497"/>
      <c r="P256" s="497"/>
      <c r="Q256" s="390"/>
      <c r="R256" s="390"/>
      <c r="S256" s="390"/>
      <c r="T256" s="390"/>
      <c r="U256" s="390"/>
      <c r="V256" s="390"/>
      <c r="W256" s="390"/>
      <c r="X256" s="390"/>
      <c r="Y256" s="390"/>
      <c r="Z256" s="390"/>
      <c r="AA256" s="390"/>
      <c r="AB256" s="390"/>
      <c r="AD256" s="390"/>
      <c r="AE256" s="390"/>
      <c r="AF256" s="390"/>
      <c r="AG256" s="390"/>
      <c r="AH256" s="390"/>
      <c r="AI256" s="390"/>
      <c r="AJ256" s="390"/>
      <c r="AK256" s="390"/>
      <c r="AL256" s="390"/>
      <c r="AM256" s="390"/>
    </row>
    <row r="257" spans="1:39" ht="27" customHeight="1" x14ac:dyDescent="0.35">
      <c r="A257" s="390"/>
      <c r="B257" s="390"/>
      <c r="C257" s="390"/>
      <c r="D257" s="390"/>
      <c r="E257" s="390"/>
      <c r="F257" s="390"/>
      <c r="G257" s="390"/>
      <c r="H257" s="390"/>
      <c r="I257" s="390"/>
      <c r="J257" s="390"/>
      <c r="K257" s="497"/>
      <c r="L257" s="497"/>
      <c r="M257" s="497"/>
      <c r="N257" s="497"/>
      <c r="O257" s="497"/>
      <c r="P257" s="497"/>
      <c r="Q257" s="390"/>
      <c r="R257" s="390"/>
      <c r="S257" s="390"/>
      <c r="T257" s="390"/>
      <c r="U257" s="390"/>
      <c r="V257" s="390"/>
      <c r="W257" s="390"/>
      <c r="X257" s="390"/>
      <c r="Y257" s="390"/>
      <c r="Z257" s="390"/>
      <c r="AA257" s="390"/>
      <c r="AB257" s="390"/>
      <c r="AD257" s="390"/>
      <c r="AE257" s="390"/>
      <c r="AF257" s="390"/>
      <c r="AG257" s="390"/>
      <c r="AH257" s="390"/>
      <c r="AI257" s="390"/>
      <c r="AJ257" s="390"/>
      <c r="AK257" s="390"/>
      <c r="AL257" s="390"/>
      <c r="AM257" s="390"/>
    </row>
    <row r="258" spans="1:39" ht="27" customHeight="1" x14ac:dyDescent="0.35">
      <c r="A258" s="390"/>
      <c r="B258" s="390"/>
      <c r="C258" s="390"/>
      <c r="D258" s="390"/>
      <c r="E258" s="390"/>
      <c r="F258" s="390"/>
      <c r="G258" s="390"/>
      <c r="H258" s="390"/>
      <c r="I258" s="390"/>
      <c r="J258" s="390"/>
      <c r="K258" s="497"/>
      <c r="L258" s="497"/>
      <c r="M258" s="497"/>
      <c r="N258" s="497"/>
      <c r="O258" s="497"/>
      <c r="P258" s="497"/>
      <c r="Q258" s="390"/>
      <c r="R258" s="390"/>
      <c r="S258" s="390"/>
      <c r="T258" s="390"/>
      <c r="U258" s="390"/>
      <c r="V258" s="390"/>
      <c r="W258" s="390"/>
      <c r="X258" s="390"/>
      <c r="Y258" s="390"/>
      <c r="Z258" s="390"/>
      <c r="AA258" s="390"/>
      <c r="AB258" s="390"/>
      <c r="AD258" s="390"/>
      <c r="AE258" s="390"/>
      <c r="AF258" s="390"/>
      <c r="AG258" s="390"/>
      <c r="AH258" s="390"/>
      <c r="AI258" s="390"/>
      <c r="AJ258" s="390"/>
      <c r="AK258" s="390"/>
      <c r="AL258" s="390"/>
      <c r="AM258" s="390"/>
    </row>
    <row r="259" spans="1:39" ht="27" customHeight="1" x14ac:dyDescent="0.35">
      <c r="A259" s="390"/>
      <c r="B259" s="390"/>
      <c r="C259" s="390"/>
      <c r="D259" s="390"/>
      <c r="E259" s="390"/>
      <c r="F259" s="390"/>
      <c r="G259" s="390"/>
      <c r="H259" s="390"/>
      <c r="I259" s="390"/>
      <c r="J259" s="390"/>
      <c r="K259" s="497"/>
      <c r="L259" s="497"/>
      <c r="M259" s="497"/>
      <c r="N259" s="497"/>
      <c r="O259" s="497"/>
      <c r="P259" s="497"/>
      <c r="Q259" s="390"/>
      <c r="R259" s="390"/>
      <c r="S259" s="390"/>
      <c r="T259" s="390"/>
      <c r="U259" s="390"/>
      <c r="V259" s="390"/>
      <c r="W259" s="390"/>
      <c r="X259" s="390"/>
      <c r="Y259" s="390"/>
      <c r="Z259" s="390"/>
      <c r="AA259" s="390"/>
      <c r="AB259" s="390"/>
      <c r="AD259" s="390"/>
      <c r="AE259" s="390"/>
      <c r="AF259" s="390"/>
      <c r="AG259" s="390"/>
      <c r="AH259" s="390"/>
      <c r="AI259" s="390"/>
      <c r="AJ259" s="390"/>
      <c r="AK259" s="390"/>
      <c r="AL259" s="390"/>
      <c r="AM259" s="390"/>
    </row>
    <row r="260" spans="1:39" ht="27" customHeight="1" x14ac:dyDescent="0.35">
      <c r="A260" s="390"/>
      <c r="B260" s="390"/>
      <c r="C260" s="390"/>
      <c r="D260" s="390"/>
      <c r="E260" s="390"/>
      <c r="F260" s="390"/>
      <c r="G260" s="390"/>
      <c r="H260" s="390"/>
      <c r="I260" s="390"/>
      <c r="J260" s="390"/>
      <c r="K260" s="497"/>
      <c r="L260" s="497"/>
      <c r="M260" s="497"/>
      <c r="N260" s="497"/>
      <c r="O260" s="497"/>
      <c r="P260" s="497"/>
      <c r="Q260" s="390"/>
      <c r="R260" s="390"/>
      <c r="S260" s="390"/>
      <c r="T260" s="390"/>
      <c r="U260" s="390"/>
      <c r="V260" s="390"/>
      <c r="W260" s="390"/>
      <c r="X260" s="390"/>
      <c r="Y260" s="390"/>
      <c r="Z260" s="390"/>
      <c r="AA260" s="390"/>
      <c r="AB260" s="390"/>
      <c r="AD260" s="390"/>
      <c r="AE260" s="390"/>
      <c r="AF260" s="390"/>
      <c r="AG260" s="390"/>
      <c r="AH260" s="390"/>
      <c r="AI260" s="390"/>
      <c r="AJ260" s="390"/>
      <c r="AK260" s="390"/>
      <c r="AL260" s="390"/>
      <c r="AM260" s="390"/>
    </row>
    <row r="261" spans="1:39" ht="27" customHeight="1" x14ac:dyDescent="0.35">
      <c r="A261" s="390"/>
      <c r="B261" s="390"/>
      <c r="C261" s="390"/>
      <c r="D261" s="390"/>
      <c r="E261" s="390"/>
      <c r="F261" s="390"/>
      <c r="G261" s="390"/>
      <c r="H261" s="390"/>
      <c r="I261" s="390"/>
      <c r="J261" s="390"/>
      <c r="K261" s="497"/>
      <c r="L261" s="497"/>
      <c r="M261" s="497"/>
      <c r="N261" s="497"/>
      <c r="O261" s="497"/>
      <c r="P261" s="497"/>
      <c r="Q261" s="390"/>
      <c r="R261" s="390"/>
      <c r="S261" s="390"/>
      <c r="T261" s="390"/>
      <c r="U261" s="390"/>
      <c r="V261" s="390"/>
      <c r="W261" s="390"/>
      <c r="X261" s="390"/>
      <c r="Y261" s="390"/>
      <c r="Z261" s="390"/>
      <c r="AA261" s="390"/>
      <c r="AB261" s="390"/>
    </row>
    <row r="262" spans="1:39" ht="27" customHeight="1" x14ac:dyDescent="0.35">
      <c r="A262" s="390"/>
      <c r="B262" s="390"/>
      <c r="C262" s="390"/>
      <c r="D262" s="390"/>
      <c r="E262" s="390"/>
      <c r="F262" s="390"/>
      <c r="G262" s="390"/>
      <c r="H262" s="390"/>
      <c r="I262" s="390"/>
      <c r="J262" s="390"/>
      <c r="K262" s="497"/>
      <c r="L262" s="497"/>
      <c r="M262" s="497"/>
      <c r="N262" s="497"/>
      <c r="O262" s="497"/>
      <c r="P262" s="497"/>
      <c r="Q262" s="390"/>
      <c r="R262" s="390"/>
      <c r="S262" s="390"/>
      <c r="T262" s="390"/>
      <c r="U262" s="390"/>
      <c r="V262" s="390"/>
      <c r="W262" s="390"/>
      <c r="X262" s="390"/>
      <c r="Y262" s="390"/>
      <c r="Z262" s="390"/>
      <c r="AA262" s="390"/>
      <c r="AB262" s="390"/>
    </row>
    <row r="263" spans="1:39" ht="27" customHeight="1" x14ac:dyDescent="0.35">
      <c r="A263" s="390"/>
      <c r="B263" s="390"/>
      <c r="C263" s="390"/>
      <c r="D263" s="390"/>
      <c r="E263" s="390"/>
      <c r="F263" s="390"/>
      <c r="G263" s="390"/>
      <c r="H263" s="390"/>
      <c r="I263" s="390"/>
      <c r="J263" s="390"/>
      <c r="K263" s="497"/>
      <c r="L263" s="497"/>
      <c r="M263" s="497"/>
      <c r="N263" s="497"/>
      <c r="O263" s="497"/>
      <c r="P263" s="497"/>
      <c r="Q263" s="390"/>
      <c r="R263" s="390"/>
      <c r="S263" s="390"/>
      <c r="T263" s="390"/>
      <c r="U263" s="390"/>
      <c r="V263" s="390"/>
      <c r="W263" s="390"/>
      <c r="X263" s="390"/>
      <c r="Y263" s="390"/>
      <c r="Z263" s="390"/>
      <c r="AA263" s="390"/>
      <c r="AB263" s="390"/>
    </row>
    <row r="264" spans="1:39" ht="27" customHeight="1" x14ac:dyDescent="0.35">
      <c r="A264" s="390"/>
      <c r="B264" s="390"/>
      <c r="C264" s="390"/>
      <c r="D264" s="390"/>
      <c r="E264" s="390"/>
      <c r="F264" s="390"/>
      <c r="G264" s="390"/>
      <c r="H264" s="390"/>
      <c r="I264" s="390"/>
      <c r="J264" s="390"/>
      <c r="K264" s="497"/>
      <c r="L264" s="497"/>
      <c r="M264" s="497"/>
      <c r="N264" s="497"/>
      <c r="O264" s="497"/>
      <c r="P264" s="497"/>
      <c r="Q264" s="390"/>
      <c r="R264" s="390"/>
      <c r="S264" s="390"/>
      <c r="T264" s="390"/>
      <c r="U264" s="390"/>
      <c r="V264" s="390"/>
      <c r="W264" s="390"/>
      <c r="X264" s="390"/>
      <c r="Y264" s="390"/>
      <c r="Z264" s="390"/>
      <c r="AA264" s="390"/>
      <c r="AB264" s="390"/>
    </row>
    <row r="265" spans="1:39" ht="27" customHeight="1" x14ac:dyDescent="0.35">
      <c r="A265" s="390"/>
      <c r="B265" s="390"/>
      <c r="C265" s="390"/>
      <c r="D265" s="390"/>
      <c r="E265" s="390"/>
      <c r="F265" s="390"/>
      <c r="G265" s="390"/>
      <c r="H265" s="390"/>
      <c r="I265" s="390"/>
      <c r="J265" s="390"/>
      <c r="K265" s="390"/>
      <c r="L265" s="492"/>
      <c r="M265" s="492"/>
      <c r="N265" s="492"/>
      <c r="O265" s="492"/>
      <c r="P265" s="492"/>
      <c r="Q265" s="390"/>
      <c r="R265" s="390"/>
      <c r="S265" s="390"/>
      <c r="T265" s="390"/>
      <c r="U265" s="390"/>
      <c r="V265" s="390"/>
      <c r="W265" s="390"/>
      <c r="X265" s="390"/>
      <c r="Y265" s="390"/>
      <c r="Z265" s="390"/>
      <c r="AA265" s="390"/>
      <c r="AB265" s="390"/>
    </row>
    <row r="266" spans="1:39" ht="27" customHeight="1" x14ac:dyDescent="0.35">
      <c r="A266" s="390"/>
      <c r="B266" s="390"/>
      <c r="C266" s="390"/>
      <c r="D266" s="390"/>
      <c r="E266" s="390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  <c r="X266" s="390"/>
      <c r="Y266" s="390"/>
      <c r="Z266" s="390"/>
      <c r="AA266" s="390"/>
      <c r="AB266" s="390"/>
    </row>
    <row r="267" spans="1:39" ht="27" customHeight="1" x14ac:dyDescent="0.35">
      <c r="A267" s="390"/>
      <c r="B267" s="390"/>
      <c r="C267" s="390"/>
      <c r="D267" s="390"/>
      <c r="E267" s="390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  <c r="X267" s="390"/>
      <c r="Y267" s="390"/>
      <c r="Z267" s="390"/>
      <c r="AA267" s="390"/>
      <c r="AB267" s="390"/>
    </row>
    <row r="268" spans="1:39" ht="27" customHeight="1" x14ac:dyDescent="0.35">
      <c r="A268" s="390"/>
      <c r="B268" s="390"/>
      <c r="C268" s="390"/>
      <c r="D268" s="390"/>
      <c r="E268" s="390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  <c r="X268" s="390"/>
      <c r="Y268" s="390"/>
      <c r="Z268" s="390"/>
      <c r="AA268" s="390"/>
      <c r="AB268" s="390"/>
    </row>
    <row r="269" spans="1:39" ht="27" customHeight="1" x14ac:dyDescent="0.35">
      <c r="A269" s="390"/>
      <c r="B269" s="390"/>
      <c r="C269" s="390"/>
      <c r="D269" s="390"/>
      <c r="E269" s="390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  <c r="X269" s="390"/>
      <c r="Y269" s="390"/>
      <c r="Z269" s="390"/>
      <c r="AA269" s="390"/>
      <c r="AB269" s="390"/>
    </row>
    <row r="270" spans="1:39" ht="27" customHeight="1" x14ac:dyDescent="0.35">
      <c r="A270" s="390"/>
      <c r="B270" s="390"/>
      <c r="C270" s="390"/>
      <c r="D270" s="390"/>
      <c r="E270" s="390"/>
      <c r="F270" s="390"/>
      <c r="G270" s="390"/>
      <c r="H270" s="390"/>
      <c r="I270" s="390"/>
      <c r="J270" s="390"/>
      <c r="K270" s="390"/>
      <c r="L270" s="390"/>
      <c r="M270" s="390"/>
      <c r="N270" s="390"/>
      <c r="O270" s="390"/>
      <c r="P270" s="390"/>
      <c r="Q270" s="390"/>
      <c r="R270" s="390"/>
      <c r="S270" s="390"/>
      <c r="T270" s="390"/>
      <c r="U270" s="390"/>
      <c r="V270" s="390"/>
      <c r="W270" s="390"/>
      <c r="X270" s="390"/>
      <c r="Y270" s="390"/>
      <c r="Z270" s="390"/>
      <c r="AA270" s="390"/>
      <c r="AB270" s="390"/>
    </row>
    <row r="271" spans="1:39" ht="27" customHeight="1" x14ac:dyDescent="0.35">
      <c r="A271" s="390"/>
      <c r="B271" s="390"/>
      <c r="C271" s="390"/>
      <c r="D271" s="390"/>
      <c r="E271" s="390"/>
      <c r="F271" s="390"/>
      <c r="G271" s="390"/>
      <c r="H271" s="390"/>
      <c r="I271" s="390"/>
      <c r="J271" s="390"/>
      <c r="K271" s="390"/>
      <c r="L271" s="390"/>
      <c r="M271" s="390"/>
      <c r="N271" s="390"/>
      <c r="O271" s="390"/>
      <c r="P271" s="390"/>
      <c r="Q271" s="390"/>
      <c r="R271" s="390"/>
      <c r="S271" s="390"/>
      <c r="T271" s="390"/>
      <c r="U271" s="390"/>
      <c r="V271" s="390"/>
      <c r="W271" s="390"/>
      <c r="X271" s="390"/>
      <c r="Y271" s="390"/>
      <c r="Z271" s="390"/>
      <c r="AA271" s="390"/>
      <c r="AB271" s="390"/>
    </row>
    <row r="272" spans="1:39" ht="27" customHeight="1" x14ac:dyDescent="0.35">
      <c r="A272" s="390"/>
      <c r="B272" s="390"/>
      <c r="C272" s="390"/>
      <c r="D272" s="390"/>
      <c r="E272" s="390"/>
      <c r="F272" s="390"/>
      <c r="G272" s="390"/>
      <c r="H272" s="390"/>
      <c r="I272" s="390"/>
      <c r="J272" s="390"/>
      <c r="K272" s="390"/>
      <c r="L272" s="390"/>
      <c r="M272" s="390"/>
      <c r="N272" s="390"/>
      <c r="O272" s="390"/>
      <c r="P272" s="390"/>
      <c r="Q272" s="390"/>
      <c r="R272" s="390"/>
      <c r="S272" s="390"/>
      <c r="T272" s="390"/>
      <c r="U272" s="390"/>
      <c r="V272" s="390"/>
      <c r="W272" s="390"/>
      <c r="X272" s="390"/>
      <c r="Y272" s="390"/>
      <c r="Z272" s="390"/>
      <c r="AA272" s="390"/>
      <c r="AB272" s="390"/>
    </row>
    <row r="273" spans="1:28" ht="27" customHeight="1" x14ac:dyDescent="0.35">
      <c r="A273" s="390"/>
      <c r="B273" s="390"/>
      <c r="C273" s="390"/>
      <c r="D273" s="390"/>
      <c r="E273" s="390"/>
      <c r="F273" s="390"/>
      <c r="G273" s="390"/>
      <c r="H273" s="390"/>
      <c r="I273" s="390"/>
      <c r="J273" s="390"/>
      <c r="K273" s="390"/>
      <c r="L273" s="390"/>
      <c r="M273" s="390"/>
      <c r="N273" s="390"/>
      <c r="O273" s="390"/>
      <c r="P273" s="390"/>
      <c r="Q273" s="390"/>
      <c r="R273" s="390"/>
      <c r="S273" s="390"/>
      <c r="T273" s="390"/>
      <c r="U273" s="390"/>
      <c r="V273" s="390"/>
      <c r="W273" s="390"/>
      <c r="X273" s="390"/>
      <c r="Y273" s="390"/>
      <c r="Z273" s="390"/>
      <c r="AA273" s="390"/>
      <c r="AB273" s="390"/>
    </row>
    <row r="274" spans="1:28" ht="27" customHeight="1" x14ac:dyDescent="0.35">
      <c r="A274" s="390"/>
      <c r="B274" s="390"/>
      <c r="C274" s="390"/>
      <c r="D274" s="390"/>
      <c r="E274" s="390"/>
      <c r="F274" s="390"/>
      <c r="G274" s="390"/>
      <c r="H274" s="390"/>
      <c r="I274" s="390"/>
      <c r="J274" s="390"/>
      <c r="K274" s="390"/>
      <c r="L274" s="390"/>
      <c r="M274" s="390"/>
      <c r="N274" s="390"/>
      <c r="O274" s="390"/>
      <c r="P274" s="390"/>
      <c r="Q274" s="390"/>
      <c r="R274" s="390"/>
      <c r="S274" s="390"/>
      <c r="T274" s="390"/>
      <c r="U274" s="390"/>
      <c r="V274" s="390"/>
      <c r="W274" s="390"/>
      <c r="X274" s="390"/>
      <c r="Y274" s="390"/>
      <c r="Z274" s="390"/>
      <c r="AA274" s="390"/>
      <c r="AB274" s="390"/>
    </row>
    <row r="275" spans="1:28" ht="27" customHeight="1" x14ac:dyDescent="0.35">
      <c r="A275" s="390"/>
      <c r="B275" s="390"/>
      <c r="C275" s="390"/>
      <c r="D275" s="390"/>
      <c r="E275" s="390"/>
      <c r="F275" s="390"/>
      <c r="G275" s="390"/>
      <c r="H275" s="390"/>
      <c r="I275" s="390"/>
      <c r="J275" s="390"/>
      <c r="K275" s="390"/>
      <c r="L275" s="390"/>
      <c r="M275" s="390"/>
      <c r="N275" s="390"/>
      <c r="O275" s="390"/>
      <c r="P275" s="390"/>
      <c r="Q275" s="390"/>
      <c r="R275" s="390"/>
      <c r="S275" s="390"/>
      <c r="T275" s="390"/>
      <c r="U275" s="390"/>
      <c r="V275" s="390"/>
      <c r="W275" s="390"/>
      <c r="X275" s="390"/>
      <c r="Y275" s="390"/>
      <c r="Z275" s="390"/>
      <c r="AA275" s="390"/>
      <c r="AB275" s="390"/>
    </row>
    <row r="276" spans="1:28" ht="27" customHeight="1" x14ac:dyDescent="0.35">
      <c r="A276" s="390"/>
      <c r="B276" s="390"/>
      <c r="C276" s="390"/>
      <c r="D276" s="390"/>
      <c r="E276" s="390"/>
      <c r="F276" s="390"/>
      <c r="G276" s="390"/>
      <c r="H276" s="390"/>
      <c r="I276" s="390"/>
      <c r="J276" s="390"/>
      <c r="K276" s="390"/>
      <c r="L276" s="390"/>
      <c r="M276" s="390"/>
      <c r="N276" s="390"/>
      <c r="O276" s="390"/>
      <c r="P276" s="390"/>
      <c r="Q276" s="390"/>
      <c r="R276" s="390"/>
      <c r="S276" s="390"/>
      <c r="T276" s="390"/>
      <c r="U276" s="390"/>
      <c r="V276" s="390"/>
      <c r="W276" s="390"/>
      <c r="X276" s="390"/>
      <c r="Y276" s="390"/>
      <c r="Z276" s="390"/>
      <c r="AA276" s="390"/>
      <c r="AB276" s="390"/>
    </row>
    <row r="277" spans="1:28" ht="27" customHeight="1" x14ac:dyDescent="0.35">
      <c r="A277" s="390"/>
      <c r="B277" s="390"/>
      <c r="C277" s="390"/>
      <c r="D277" s="390"/>
      <c r="E277" s="390"/>
      <c r="F277" s="390"/>
      <c r="G277" s="390"/>
      <c r="H277" s="390"/>
      <c r="I277" s="390"/>
      <c r="J277" s="390"/>
      <c r="K277" s="390"/>
      <c r="L277" s="390"/>
      <c r="M277" s="390"/>
      <c r="N277" s="390"/>
      <c r="O277" s="390"/>
      <c r="P277" s="390"/>
      <c r="Q277" s="390"/>
      <c r="R277" s="390"/>
      <c r="S277" s="390"/>
      <c r="T277" s="390"/>
      <c r="U277" s="390"/>
      <c r="V277" s="390"/>
      <c r="W277" s="390"/>
      <c r="X277" s="390"/>
      <c r="Y277" s="390"/>
      <c r="Z277" s="390"/>
      <c r="AA277" s="390"/>
      <c r="AB277" s="390"/>
    </row>
    <row r="278" spans="1:28" ht="27" customHeight="1" x14ac:dyDescent="0.35">
      <c r="A278" s="390"/>
      <c r="B278" s="390"/>
      <c r="C278" s="390"/>
      <c r="D278" s="390"/>
      <c r="E278" s="390"/>
      <c r="F278" s="390"/>
      <c r="G278" s="390"/>
      <c r="H278" s="390"/>
      <c r="I278" s="390"/>
      <c r="J278" s="390"/>
      <c r="K278" s="390"/>
      <c r="L278" s="390"/>
      <c r="M278" s="390"/>
      <c r="N278" s="390"/>
      <c r="O278" s="390"/>
      <c r="P278" s="390"/>
      <c r="Q278" s="390"/>
      <c r="R278" s="390"/>
      <c r="S278" s="390"/>
      <c r="T278" s="390"/>
      <c r="U278" s="390"/>
      <c r="V278" s="390"/>
      <c r="W278" s="390"/>
      <c r="X278" s="390"/>
      <c r="Y278" s="390"/>
      <c r="Z278" s="390"/>
      <c r="AA278" s="390"/>
      <c r="AB278" s="390"/>
    </row>
    <row r="279" spans="1:28" ht="27" customHeight="1" x14ac:dyDescent="0.35">
      <c r="A279" s="390"/>
      <c r="B279" s="390"/>
      <c r="C279" s="390"/>
      <c r="D279" s="390"/>
      <c r="E279" s="390"/>
      <c r="F279" s="390"/>
      <c r="G279" s="390"/>
      <c r="H279" s="390"/>
      <c r="I279" s="390"/>
      <c r="J279" s="390"/>
      <c r="K279" s="390"/>
      <c r="L279" s="390"/>
      <c r="M279" s="390"/>
      <c r="N279" s="390"/>
      <c r="O279" s="390"/>
      <c r="P279" s="390"/>
      <c r="Q279" s="390"/>
      <c r="R279" s="390"/>
      <c r="S279" s="390"/>
      <c r="T279" s="390"/>
      <c r="U279" s="390"/>
      <c r="V279" s="390"/>
      <c r="W279" s="390"/>
      <c r="X279" s="390"/>
      <c r="Y279" s="390"/>
      <c r="Z279" s="390"/>
      <c r="AA279" s="390"/>
      <c r="AB279" s="390"/>
    </row>
    <row r="280" spans="1:28" ht="27" customHeight="1" x14ac:dyDescent="0.35">
      <c r="A280" s="390"/>
      <c r="B280" s="390"/>
      <c r="C280" s="390"/>
      <c r="D280" s="390"/>
      <c r="E280" s="390"/>
      <c r="F280" s="390"/>
      <c r="G280" s="390"/>
      <c r="H280" s="390"/>
      <c r="I280" s="390"/>
      <c r="J280" s="390"/>
      <c r="K280" s="390"/>
      <c r="L280" s="390"/>
      <c r="M280" s="390"/>
      <c r="N280" s="390"/>
      <c r="O280" s="390"/>
      <c r="P280" s="390"/>
      <c r="Q280" s="390"/>
      <c r="R280" s="390"/>
      <c r="S280" s="390"/>
      <c r="T280" s="390"/>
      <c r="U280" s="390"/>
      <c r="V280" s="390"/>
      <c r="W280" s="390"/>
      <c r="X280" s="390"/>
      <c r="Y280" s="390"/>
      <c r="Z280" s="390"/>
      <c r="AA280" s="390"/>
      <c r="AB280" s="390"/>
    </row>
    <row r="281" spans="1:28" ht="27" customHeight="1" x14ac:dyDescent="0.35">
      <c r="A281" s="390"/>
      <c r="B281" s="390"/>
      <c r="C281" s="390"/>
      <c r="D281" s="390"/>
      <c r="E281" s="390"/>
      <c r="F281" s="390"/>
      <c r="G281" s="390"/>
      <c r="H281" s="390"/>
      <c r="I281" s="390"/>
      <c r="J281" s="390"/>
      <c r="K281" s="390"/>
      <c r="L281" s="390"/>
      <c r="M281" s="390"/>
      <c r="N281" s="390"/>
      <c r="O281" s="390"/>
      <c r="P281" s="390"/>
      <c r="Q281" s="390"/>
      <c r="R281" s="390"/>
      <c r="S281" s="390"/>
      <c r="T281" s="390"/>
      <c r="U281" s="390"/>
      <c r="V281" s="390"/>
      <c r="W281" s="390"/>
      <c r="X281" s="390"/>
      <c r="Y281" s="390"/>
      <c r="Z281" s="390"/>
      <c r="AA281" s="390"/>
      <c r="AB281" s="390"/>
    </row>
    <row r="282" spans="1:28" ht="27" customHeight="1" x14ac:dyDescent="0.35">
      <c r="A282" s="390"/>
      <c r="B282" s="390"/>
      <c r="C282" s="390"/>
      <c r="D282" s="390"/>
      <c r="E282" s="390"/>
      <c r="F282" s="390"/>
      <c r="G282" s="390"/>
      <c r="H282" s="390"/>
      <c r="I282" s="390"/>
      <c r="J282" s="390"/>
      <c r="K282" s="390"/>
      <c r="L282" s="390"/>
      <c r="M282" s="390"/>
      <c r="N282" s="390"/>
      <c r="O282" s="390"/>
      <c r="P282" s="390"/>
      <c r="Q282" s="390"/>
      <c r="R282" s="390"/>
      <c r="S282" s="390"/>
      <c r="T282" s="390"/>
      <c r="U282" s="390"/>
      <c r="V282" s="390"/>
      <c r="W282" s="390"/>
      <c r="X282" s="390"/>
      <c r="Y282" s="390"/>
      <c r="Z282" s="390"/>
      <c r="AA282" s="390"/>
      <c r="AB282" s="390"/>
    </row>
    <row r="283" spans="1:28" ht="27" customHeight="1" x14ac:dyDescent="0.35">
      <c r="A283" s="390"/>
      <c r="B283" s="390"/>
      <c r="C283" s="390"/>
      <c r="D283" s="390"/>
      <c r="E283" s="390"/>
      <c r="F283" s="390"/>
      <c r="G283" s="390"/>
      <c r="H283" s="390"/>
      <c r="I283" s="390"/>
      <c r="J283" s="390"/>
      <c r="K283" s="390"/>
      <c r="L283" s="390"/>
      <c r="M283" s="390"/>
      <c r="N283" s="390"/>
      <c r="O283" s="390"/>
      <c r="P283" s="390"/>
      <c r="Q283" s="390"/>
      <c r="R283" s="390"/>
      <c r="S283" s="390"/>
      <c r="T283" s="390"/>
      <c r="U283" s="390"/>
      <c r="V283" s="390"/>
      <c r="W283" s="390"/>
      <c r="X283" s="390"/>
      <c r="Y283" s="390"/>
      <c r="Z283" s="390"/>
      <c r="AA283" s="390"/>
      <c r="AB283" s="390"/>
    </row>
    <row r="284" spans="1:28" ht="27" customHeight="1" x14ac:dyDescent="0.35">
      <c r="A284" s="390"/>
      <c r="B284" s="390"/>
      <c r="C284" s="390"/>
      <c r="D284" s="390"/>
      <c r="E284" s="390"/>
      <c r="F284" s="390"/>
      <c r="G284" s="390"/>
      <c r="H284" s="390"/>
      <c r="I284" s="390"/>
      <c r="J284" s="390"/>
      <c r="K284" s="390"/>
      <c r="L284" s="390"/>
      <c r="M284" s="390"/>
      <c r="N284" s="390"/>
      <c r="O284" s="390"/>
      <c r="P284" s="390"/>
      <c r="Q284" s="390"/>
      <c r="R284" s="390"/>
      <c r="S284" s="390"/>
      <c r="T284" s="390"/>
      <c r="U284" s="390"/>
      <c r="V284" s="390"/>
      <c r="W284" s="390"/>
      <c r="X284" s="390"/>
      <c r="Y284" s="390"/>
      <c r="Z284" s="390"/>
      <c r="AA284" s="390"/>
      <c r="AB284" s="390"/>
    </row>
    <row r="285" spans="1:28" ht="27" customHeight="1" x14ac:dyDescent="0.35">
      <c r="A285" s="390"/>
      <c r="B285" s="390"/>
      <c r="C285" s="390"/>
      <c r="D285" s="390"/>
      <c r="E285" s="390"/>
      <c r="F285" s="390"/>
      <c r="G285" s="390"/>
      <c r="H285" s="390"/>
      <c r="I285" s="390"/>
      <c r="J285" s="390"/>
      <c r="K285" s="390"/>
      <c r="L285" s="390"/>
      <c r="M285" s="390"/>
      <c r="N285" s="390"/>
      <c r="O285" s="390"/>
      <c r="P285" s="390"/>
      <c r="Q285" s="390"/>
      <c r="R285" s="390"/>
      <c r="S285" s="390"/>
      <c r="T285" s="390"/>
      <c r="U285" s="390"/>
      <c r="V285" s="390"/>
      <c r="W285" s="390"/>
      <c r="X285" s="390"/>
      <c r="Y285" s="390"/>
      <c r="Z285" s="390"/>
      <c r="AA285" s="390"/>
      <c r="AB285" s="390"/>
    </row>
    <row r="286" spans="1:28" ht="27" customHeight="1" x14ac:dyDescent="0.35">
      <c r="A286" s="390"/>
      <c r="B286" s="390"/>
      <c r="C286" s="390"/>
      <c r="D286" s="390"/>
      <c r="E286" s="390"/>
      <c r="F286" s="390"/>
      <c r="G286" s="390"/>
      <c r="H286" s="390"/>
      <c r="I286" s="390"/>
      <c r="J286" s="390"/>
      <c r="K286" s="390"/>
      <c r="L286" s="390"/>
      <c r="M286" s="390"/>
      <c r="N286" s="390"/>
      <c r="O286" s="390"/>
      <c r="P286" s="390"/>
      <c r="Q286" s="390"/>
      <c r="R286" s="390"/>
      <c r="S286" s="390"/>
      <c r="T286" s="390"/>
      <c r="U286" s="390"/>
      <c r="V286" s="390"/>
      <c r="W286" s="390"/>
      <c r="X286" s="390"/>
      <c r="Y286" s="390"/>
      <c r="Z286" s="390"/>
      <c r="AA286" s="390"/>
      <c r="AB286" s="390"/>
    </row>
    <row r="287" spans="1:28" ht="27" customHeight="1" x14ac:dyDescent="0.35">
      <c r="A287" s="390"/>
      <c r="B287" s="390"/>
      <c r="C287" s="390"/>
      <c r="D287" s="390"/>
      <c r="E287" s="390"/>
      <c r="F287" s="390"/>
      <c r="G287" s="390"/>
      <c r="H287" s="390"/>
      <c r="I287" s="390"/>
      <c r="J287" s="390"/>
      <c r="K287" s="390"/>
      <c r="L287" s="390"/>
      <c r="M287" s="390"/>
      <c r="N287" s="390"/>
      <c r="O287" s="390"/>
      <c r="P287" s="390"/>
      <c r="Q287" s="390"/>
      <c r="R287" s="390"/>
      <c r="S287" s="390"/>
      <c r="T287" s="390"/>
      <c r="U287" s="390"/>
      <c r="V287" s="390"/>
      <c r="W287" s="390"/>
      <c r="X287" s="390"/>
      <c r="Y287" s="390"/>
      <c r="Z287" s="390"/>
      <c r="AA287" s="390"/>
      <c r="AB287" s="390"/>
    </row>
    <row r="288" spans="1:28" ht="27" customHeight="1" x14ac:dyDescent="0.35">
      <c r="A288" s="390"/>
      <c r="B288" s="390"/>
      <c r="C288" s="390"/>
      <c r="D288" s="390"/>
      <c r="E288" s="390"/>
      <c r="F288" s="390"/>
      <c r="G288" s="390"/>
      <c r="H288" s="390"/>
      <c r="I288" s="390"/>
      <c r="J288" s="390"/>
      <c r="K288" s="390"/>
      <c r="L288" s="390"/>
      <c r="M288" s="390"/>
      <c r="N288" s="390"/>
      <c r="O288" s="390"/>
      <c r="P288" s="390"/>
      <c r="Q288" s="390"/>
      <c r="R288" s="390"/>
      <c r="S288" s="390"/>
      <c r="T288" s="390"/>
      <c r="U288" s="390"/>
      <c r="V288" s="390"/>
      <c r="W288" s="390"/>
      <c r="X288" s="390"/>
      <c r="Y288" s="390"/>
      <c r="Z288" s="390"/>
      <c r="AA288" s="390"/>
      <c r="AB288" s="390"/>
    </row>
    <row r="289" spans="1:28" ht="27" customHeight="1" x14ac:dyDescent="0.35">
      <c r="A289" s="390"/>
      <c r="B289" s="390"/>
      <c r="C289" s="390"/>
      <c r="D289" s="390"/>
      <c r="E289" s="390"/>
      <c r="F289" s="390"/>
      <c r="G289" s="390"/>
      <c r="H289" s="390"/>
      <c r="I289" s="390"/>
      <c r="J289" s="390"/>
      <c r="K289" s="390"/>
      <c r="L289" s="390"/>
      <c r="M289" s="390"/>
      <c r="N289" s="390"/>
      <c r="O289" s="390"/>
      <c r="P289" s="390"/>
      <c r="Q289" s="390"/>
      <c r="R289" s="390"/>
      <c r="S289" s="390"/>
      <c r="T289" s="390"/>
      <c r="U289" s="390"/>
      <c r="V289" s="390"/>
      <c r="W289" s="390"/>
      <c r="X289" s="390"/>
      <c r="Y289" s="390"/>
      <c r="Z289" s="390"/>
      <c r="AA289" s="390"/>
      <c r="AB289" s="390"/>
    </row>
    <row r="290" spans="1:28" ht="27" customHeight="1" x14ac:dyDescent="0.35">
      <c r="A290" s="390"/>
      <c r="B290" s="390"/>
      <c r="C290" s="390"/>
      <c r="D290" s="390"/>
      <c r="E290" s="390"/>
      <c r="F290" s="390"/>
      <c r="G290" s="390"/>
      <c r="H290" s="390"/>
      <c r="I290" s="390"/>
      <c r="J290" s="390"/>
      <c r="K290" s="390"/>
      <c r="L290" s="390"/>
      <c r="M290" s="390"/>
      <c r="N290" s="390"/>
      <c r="O290" s="390"/>
      <c r="P290" s="390"/>
      <c r="Q290" s="390"/>
      <c r="R290" s="390"/>
      <c r="S290" s="390"/>
      <c r="T290" s="390"/>
      <c r="U290" s="390"/>
      <c r="V290" s="390"/>
      <c r="W290" s="390"/>
      <c r="X290" s="390"/>
      <c r="Y290" s="390"/>
      <c r="Z290" s="390"/>
      <c r="AA290" s="390"/>
      <c r="AB290" s="390"/>
    </row>
    <row r="291" spans="1:28" ht="27" customHeight="1" x14ac:dyDescent="0.35">
      <c r="A291" s="390"/>
      <c r="B291" s="390"/>
      <c r="C291" s="390"/>
      <c r="D291" s="390"/>
      <c r="E291" s="390"/>
      <c r="F291" s="390"/>
      <c r="G291" s="390"/>
      <c r="H291" s="390"/>
      <c r="I291" s="390"/>
      <c r="J291" s="390"/>
      <c r="K291" s="390"/>
      <c r="L291" s="390"/>
      <c r="M291" s="390"/>
      <c r="N291" s="390"/>
      <c r="O291" s="390"/>
      <c r="P291" s="390"/>
      <c r="Q291" s="390"/>
      <c r="R291" s="390"/>
      <c r="S291" s="390"/>
      <c r="T291" s="390"/>
      <c r="U291" s="390"/>
      <c r="V291" s="390"/>
      <c r="W291" s="390"/>
      <c r="X291" s="390"/>
      <c r="Y291" s="390"/>
      <c r="Z291" s="390"/>
      <c r="AA291" s="390"/>
      <c r="AB291" s="390"/>
    </row>
    <row r="292" spans="1:28" ht="27" customHeight="1" x14ac:dyDescent="0.35">
      <c r="A292" s="390"/>
      <c r="B292" s="390"/>
      <c r="C292" s="390"/>
      <c r="D292" s="390"/>
      <c r="E292" s="390"/>
      <c r="F292" s="390"/>
      <c r="G292" s="390"/>
      <c r="H292" s="390"/>
      <c r="I292" s="390"/>
      <c r="J292" s="390"/>
      <c r="K292" s="390"/>
      <c r="L292" s="390"/>
      <c r="M292" s="390"/>
      <c r="N292" s="390"/>
      <c r="O292" s="390"/>
      <c r="P292" s="390"/>
      <c r="Q292" s="390"/>
      <c r="R292" s="390"/>
      <c r="S292" s="390"/>
      <c r="T292" s="390"/>
      <c r="U292" s="390"/>
      <c r="V292" s="390"/>
      <c r="W292" s="390"/>
      <c r="X292" s="390"/>
      <c r="Y292" s="390"/>
      <c r="Z292" s="390"/>
      <c r="AA292" s="390"/>
      <c r="AB292" s="390"/>
    </row>
    <row r="293" spans="1:28" ht="27" customHeight="1" x14ac:dyDescent="0.35">
      <c r="A293" s="390"/>
      <c r="B293" s="390"/>
      <c r="C293" s="390"/>
      <c r="D293" s="390"/>
      <c r="E293" s="390"/>
      <c r="F293" s="390"/>
      <c r="G293" s="390"/>
      <c r="H293" s="390"/>
      <c r="I293" s="390"/>
      <c r="J293" s="390"/>
      <c r="K293" s="390"/>
      <c r="L293" s="390"/>
      <c r="M293" s="390"/>
      <c r="N293" s="390"/>
      <c r="O293" s="390"/>
      <c r="P293" s="390"/>
      <c r="Q293" s="390"/>
      <c r="R293" s="390"/>
      <c r="S293" s="390"/>
      <c r="T293" s="390"/>
      <c r="U293" s="390"/>
      <c r="V293" s="390"/>
      <c r="W293" s="390"/>
      <c r="X293" s="390"/>
      <c r="Y293" s="390"/>
      <c r="Z293" s="390"/>
      <c r="AA293" s="390"/>
      <c r="AB293" s="390"/>
    </row>
    <row r="294" spans="1:28" ht="27" customHeight="1" x14ac:dyDescent="0.35">
      <c r="A294" s="390"/>
      <c r="B294" s="390"/>
      <c r="C294" s="390"/>
      <c r="D294" s="390"/>
      <c r="E294" s="390"/>
      <c r="F294" s="390"/>
      <c r="G294" s="390"/>
      <c r="H294" s="390"/>
      <c r="I294" s="390"/>
      <c r="J294" s="390"/>
      <c r="K294" s="390"/>
      <c r="L294" s="390"/>
      <c r="M294" s="390"/>
      <c r="N294" s="390"/>
      <c r="O294" s="390"/>
      <c r="P294" s="390"/>
      <c r="Q294" s="390"/>
      <c r="R294" s="390"/>
      <c r="S294" s="390"/>
      <c r="T294" s="390"/>
      <c r="U294" s="390"/>
      <c r="V294" s="390"/>
      <c r="W294" s="390"/>
      <c r="X294" s="390"/>
      <c r="Y294" s="390"/>
      <c r="Z294" s="390"/>
      <c r="AA294" s="390"/>
      <c r="AB294" s="390"/>
    </row>
    <row r="295" spans="1:28" ht="27" customHeight="1" x14ac:dyDescent="0.35">
      <c r="A295" s="390"/>
      <c r="B295" s="390"/>
      <c r="C295" s="390"/>
      <c r="D295" s="390"/>
      <c r="E295" s="390"/>
      <c r="F295" s="390"/>
      <c r="G295" s="390"/>
      <c r="H295" s="390"/>
      <c r="I295" s="390"/>
      <c r="J295" s="390"/>
      <c r="K295" s="390"/>
      <c r="L295" s="390"/>
      <c r="M295" s="390"/>
      <c r="N295" s="390"/>
      <c r="O295" s="390"/>
      <c r="P295" s="390"/>
      <c r="Q295" s="390"/>
      <c r="R295" s="390"/>
      <c r="S295" s="390"/>
      <c r="T295" s="390"/>
      <c r="U295" s="390"/>
      <c r="V295" s="390"/>
      <c r="W295" s="390"/>
      <c r="X295" s="390"/>
      <c r="Y295" s="390"/>
      <c r="Z295" s="390"/>
      <c r="AA295" s="390"/>
      <c r="AB295" s="390"/>
    </row>
    <row r="296" spans="1:28" ht="27" customHeight="1" x14ac:dyDescent="0.35">
      <c r="A296" s="390"/>
      <c r="B296" s="390"/>
      <c r="C296" s="390"/>
      <c r="D296" s="390"/>
      <c r="E296" s="390"/>
      <c r="F296" s="390"/>
      <c r="G296" s="390"/>
      <c r="H296" s="390"/>
      <c r="I296" s="390"/>
      <c r="J296" s="390"/>
      <c r="K296" s="390"/>
      <c r="L296" s="390"/>
      <c r="M296" s="390"/>
      <c r="N296" s="390"/>
      <c r="O296" s="390"/>
      <c r="P296" s="390"/>
      <c r="Q296" s="390"/>
      <c r="R296" s="390"/>
      <c r="S296" s="390"/>
      <c r="T296" s="390"/>
      <c r="U296" s="390"/>
      <c r="V296" s="390"/>
      <c r="W296" s="390"/>
      <c r="X296" s="390"/>
      <c r="Y296" s="390"/>
      <c r="Z296" s="390"/>
      <c r="AA296" s="390"/>
      <c r="AB296" s="390"/>
    </row>
    <row r="297" spans="1:28" ht="27" customHeight="1" x14ac:dyDescent="0.35">
      <c r="A297" s="390"/>
      <c r="B297" s="390"/>
      <c r="C297" s="390"/>
      <c r="D297" s="390"/>
      <c r="E297" s="390"/>
      <c r="F297" s="390"/>
      <c r="G297" s="390"/>
      <c r="H297" s="390"/>
      <c r="I297" s="390"/>
      <c r="J297" s="390"/>
      <c r="K297" s="390"/>
      <c r="L297" s="390"/>
      <c r="M297" s="390"/>
      <c r="N297" s="390"/>
      <c r="O297" s="390"/>
      <c r="P297" s="390"/>
      <c r="Q297" s="390"/>
      <c r="R297" s="390"/>
      <c r="S297" s="390"/>
      <c r="T297" s="390"/>
      <c r="U297" s="390"/>
      <c r="V297" s="390"/>
      <c r="W297" s="390"/>
      <c r="X297" s="390"/>
      <c r="Y297" s="390"/>
      <c r="Z297" s="390"/>
      <c r="AA297" s="390"/>
      <c r="AB297" s="390"/>
    </row>
    <row r="298" spans="1:28" ht="27" customHeight="1" x14ac:dyDescent="0.35">
      <c r="A298" s="390"/>
      <c r="B298" s="390"/>
      <c r="C298" s="390"/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0"/>
      <c r="P298" s="390"/>
      <c r="Q298" s="390"/>
      <c r="R298" s="390"/>
      <c r="S298" s="390"/>
      <c r="T298" s="390"/>
      <c r="U298" s="390"/>
      <c r="V298" s="390"/>
      <c r="W298" s="390"/>
      <c r="X298" s="390"/>
      <c r="Y298" s="390"/>
      <c r="Z298" s="390"/>
      <c r="AA298" s="390"/>
      <c r="AB298" s="390"/>
    </row>
    <row r="299" spans="1:28" ht="27" customHeight="1" x14ac:dyDescent="0.35">
      <c r="A299" s="390"/>
      <c r="B299" s="390"/>
      <c r="C299" s="390"/>
      <c r="D299" s="390"/>
      <c r="E299" s="390"/>
      <c r="F299" s="390"/>
      <c r="G299" s="390"/>
      <c r="H299" s="390"/>
      <c r="I299" s="390"/>
      <c r="J299" s="390"/>
      <c r="K299" s="390"/>
      <c r="L299" s="390"/>
      <c r="M299" s="390"/>
      <c r="N299" s="390"/>
      <c r="O299" s="390"/>
      <c r="P299" s="390"/>
      <c r="Q299" s="390"/>
      <c r="R299" s="390"/>
      <c r="S299" s="390"/>
      <c r="T299" s="390"/>
      <c r="U299" s="390"/>
      <c r="V299" s="390"/>
      <c r="W299" s="390"/>
      <c r="X299" s="390"/>
      <c r="Y299" s="390"/>
      <c r="Z299" s="390"/>
      <c r="AA299" s="390"/>
      <c r="AB299" s="390"/>
    </row>
    <row r="300" spans="1:28" ht="27" customHeight="1" x14ac:dyDescent="0.35">
      <c r="A300" s="390"/>
      <c r="B300" s="390"/>
      <c r="C300" s="390"/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0"/>
      <c r="Q300" s="390"/>
      <c r="R300" s="390"/>
      <c r="S300" s="390"/>
      <c r="T300" s="390"/>
      <c r="U300" s="390"/>
      <c r="V300" s="390"/>
      <c r="W300" s="390"/>
      <c r="X300" s="390"/>
      <c r="Y300" s="390"/>
      <c r="Z300" s="390"/>
      <c r="AA300" s="390"/>
      <c r="AB300" s="390"/>
    </row>
    <row r="301" spans="1:28" ht="27" customHeight="1" x14ac:dyDescent="0.35">
      <c r="A301" s="390"/>
      <c r="B301" s="390"/>
      <c r="C301" s="390"/>
      <c r="D301" s="390"/>
      <c r="E301" s="390"/>
      <c r="F301" s="390"/>
      <c r="G301" s="390"/>
      <c r="H301" s="390"/>
      <c r="I301" s="390"/>
      <c r="J301" s="390"/>
      <c r="K301" s="390"/>
      <c r="L301" s="390"/>
      <c r="M301" s="390"/>
      <c r="N301" s="390"/>
      <c r="O301" s="390"/>
      <c r="P301" s="390"/>
      <c r="Q301" s="390"/>
      <c r="R301" s="390"/>
      <c r="S301" s="390"/>
      <c r="T301" s="390"/>
      <c r="U301" s="390"/>
      <c r="V301" s="390"/>
      <c r="W301" s="390"/>
      <c r="X301" s="390"/>
      <c r="Y301" s="390"/>
      <c r="Z301" s="390"/>
      <c r="AA301" s="390"/>
      <c r="AB301" s="390"/>
    </row>
    <row r="302" spans="1:28" ht="27" customHeight="1" x14ac:dyDescent="0.35">
      <c r="A302" s="390"/>
      <c r="B302" s="390"/>
      <c r="C302" s="390"/>
      <c r="D302" s="390"/>
      <c r="E302" s="390"/>
      <c r="F302" s="390"/>
      <c r="G302" s="390"/>
      <c r="H302" s="390"/>
      <c r="I302" s="390"/>
      <c r="J302" s="390"/>
      <c r="K302" s="390"/>
      <c r="L302" s="390"/>
      <c r="M302" s="390"/>
      <c r="N302" s="390"/>
      <c r="O302" s="390"/>
      <c r="P302" s="390"/>
      <c r="Q302" s="390"/>
      <c r="R302" s="390"/>
      <c r="S302" s="390"/>
      <c r="T302" s="390"/>
      <c r="U302" s="390"/>
      <c r="V302" s="390"/>
      <c r="W302" s="390"/>
      <c r="X302" s="390"/>
      <c r="Y302" s="390"/>
      <c r="Z302" s="390"/>
      <c r="AA302" s="390"/>
      <c r="AB302" s="390"/>
    </row>
    <row r="303" spans="1:28" ht="27" customHeight="1" x14ac:dyDescent="0.35">
      <c r="A303" s="390"/>
      <c r="B303" s="390"/>
      <c r="C303" s="390"/>
      <c r="D303" s="390"/>
      <c r="E303" s="390"/>
      <c r="F303" s="390"/>
      <c r="G303" s="390"/>
      <c r="H303" s="390"/>
      <c r="I303" s="390"/>
      <c r="J303" s="390"/>
      <c r="K303" s="390"/>
      <c r="L303" s="390"/>
      <c r="M303" s="390"/>
      <c r="N303" s="390"/>
      <c r="O303" s="390"/>
      <c r="P303" s="390"/>
      <c r="Q303" s="390"/>
      <c r="R303" s="390"/>
      <c r="S303" s="390"/>
      <c r="T303" s="390"/>
      <c r="U303" s="390"/>
      <c r="V303" s="390"/>
      <c r="W303" s="390"/>
      <c r="X303" s="390"/>
      <c r="Y303" s="390"/>
      <c r="Z303" s="390"/>
      <c r="AA303" s="390"/>
      <c r="AB303" s="390"/>
    </row>
    <row r="304" spans="1:28" ht="27" customHeight="1" x14ac:dyDescent="0.35">
      <c r="A304" s="390"/>
      <c r="B304" s="390"/>
      <c r="C304" s="390"/>
      <c r="D304" s="390"/>
      <c r="E304" s="390"/>
      <c r="F304" s="390"/>
      <c r="G304" s="390"/>
      <c r="H304" s="390"/>
      <c r="I304" s="390"/>
      <c r="J304" s="390"/>
      <c r="K304" s="390"/>
      <c r="L304" s="390"/>
      <c r="M304" s="390"/>
      <c r="N304" s="390"/>
      <c r="O304" s="390"/>
      <c r="P304" s="390"/>
      <c r="Q304" s="390"/>
      <c r="R304" s="390"/>
      <c r="S304" s="390"/>
      <c r="T304" s="390"/>
      <c r="U304" s="390"/>
      <c r="V304" s="390"/>
      <c r="W304" s="390"/>
      <c r="X304" s="390"/>
      <c r="Y304" s="390"/>
      <c r="Z304" s="390"/>
      <c r="AA304" s="390"/>
      <c r="AB304" s="390"/>
    </row>
    <row r="305" spans="1:28" ht="27" customHeight="1" x14ac:dyDescent="0.35">
      <c r="A305" s="390"/>
      <c r="B305" s="390"/>
      <c r="C305" s="390"/>
      <c r="D305" s="390"/>
      <c r="E305" s="390"/>
      <c r="F305" s="390"/>
      <c r="G305" s="390"/>
      <c r="H305" s="390"/>
      <c r="I305" s="390"/>
      <c r="J305" s="390"/>
      <c r="K305" s="390"/>
      <c r="L305" s="390"/>
      <c r="M305" s="390"/>
      <c r="N305" s="390"/>
      <c r="O305" s="390"/>
      <c r="P305" s="390"/>
      <c r="Q305" s="390"/>
      <c r="R305" s="390"/>
      <c r="S305" s="390"/>
      <c r="T305" s="390"/>
      <c r="U305" s="390"/>
      <c r="V305" s="390"/>
      <c r="W305" s="390"/>
      <c r="X305" s="390"/>
      <c r="Y305" s="390"/>
      <c r="Z305" s="390"/>
      <c r="AA305" s="390"/>
      <c r="AB305" s="390"/>
    </row>
    <row r="306" spans="1:28" ht="27" customHeight="1" x14ac:dyDescent="0.35">
      <c r="A306" s="390"/>
      <c r="B306" s="390"/>
      <c r="C306" s="390"/>
      <c r="D306" s="390"/>
      <c r="E306" s="390"/>
      <c r="F306" s="390"/>
      <c r="G306" s="390"/>
      <c r="H306" s="390"/>
      <c r="I306" s="390"/>
      <c r="J306" s="390"/>
      <c r="K306" s="390"/>
      <c r="L306" s="390"/>
      <c r="M306" s="390"/>
      <c r="N306" s="390"/>
      <c r="O306" s="390"/>
      <c r="P306" s="390"/>
      <c r="Q306" s="390"/>
      <c r="R306" s="390"/>
      <c r="S306" s="390"/>
      <c r="T306" s="390"/>
      <c r="U306" s="390"/>
      <c r="V306" s="390"/>
      <c r="W306" s="390"/>
      <c r="X306" s="390"/>
      <c r="Y306" s="390"/>
      <c r="Z306" s="390"/>
      <c r="AA306" s="390"/>
      <c r="AB306" s="390"/>
    </row>
    <row r="307" spans="1:28" ht="27" customHeight="1" x14ac:dyDescent="0.35">
      <c r="A307" s="390"/>
      <c r="B307" s="390"/>
      <c r="C307" s="390"/>
      <c r="D307" s="390"/>
      <c r="E307" s="390"/>
      <c r="F307" s="390"/>
      <c r="G307" s="390"/>
      <c r="H307" s="390"/>
      <c r="I307" s="390"/>
      <c r="J307" s="390"/>
      <c r="K307" s="390"/>
      <c r="L307" s="390"/>
      <c r="M307" s="390"/>
      <c r="N307" s="390"/>
      <c r="O307" s="390"/>
      <c r="P307" s="390"/>
      <c r="Q307" s="390"/>
      <c r="R307" s="390"/>
      <c r="S307" s="390"/>
      <c r="T307" s="390"/>
      <c r="U307" s="390"/>
      <c r="V307" s="390"/>
      <c r="W307" s="390"/>
      <c r="X307" s="390"/>
      <c r="Y307" s="390"/>
      <c r="Z307" s="390"/>
      <c r="AA307" s="390"/>
      <c r="AB307" s="390"/>
    </row>
  </sheetData>
  <mergeCells count="12">
    <mergeCell ref="AY1:BG1"/>
    <mergeCell ref="A1:I1"/>
    <mergeCell ref="K1:S1"/>
    <mergeCell ref="U1:AC1"/>
    <mergeCell ref="AE1:AM1"/>
    <mergeCell ref="AO1:AW1"/>
    <mergeCell ref="A88:F88"/>
    <mergeCell ref="K88:P88"/>
    <mergeCell ref="K90:P90"/>
    <mergeCell ref="A64:F64"/>
    <mergeCell ref="K64:P64"/>
    <mergeCell ref="K66:P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DQ306"/>
  <sheetViews>
    <sheetView showGridLines="0" showZeros="0" zoomScale="60" zoomScaleNormal="60" workbookViewId="0">
      <selection activeCell="A2" sqref="A2:BH63"/>
    </sheetView>
  </sheetViews>
  <sheetFormatPr defaultColWidth="8.7265625" defaultRowHeight="27" customHeight="1" x14ac:dyDescent="0.35"/>
  <cols>
    <col min="1" max="1" width="13.90625" style="101" bestFit="1" customWidth="1"/>
    <col min="2" max="2" width="8.08984375" style="101" bestFit="1" customWidth="1"/>
    <col min="3" max="3" width="6.6328125" style="101" bestFit="1" customWidth="1"/>
    <col min="4" max="4" width="8" style="101" bestFit="1" customWidth="1"/>
    <col min="5" max="6" width="8.08984375" style="101" bestFit="1" customWidth="1"/>
    <col min="7" max="7" width="7.36328125" style="101" bestFit="1" customWidth="1"/>
    <col min="8" max="8" width="7.1796875" style="101" bestFit="1" customWidth="1"/>
    <col min="9" max="9" width="14.453125" style="101" bestFit="1" customWidth="1"/>
    <col min="10" max="10" width="8.6328125" style="101" customWidth="1"/>
    <col min="11" max="11" width="13.90625" style="101" bestFit="1" customWidth="1"/>
    <col min="12" max="12" width="8.08984375" style="101" bestFit="1" customWidth="1"/>
    <col min="13" max="13" width="6.6328125" style="101" bestFit="1" customWidth="1"/>
    <col min="14" max="14" width="8" style="101" bestFit="1" customWidth="1"/>
    <col min="15" max="15" width="6.6328125" style="101" bestFit="1" customWidth="1"/>
    <col min="16" max="16" width="8.08984375" style="101" bestFit="1" customWidth="1"/>
    <col min="17" max="17" width="7.36328125" style="101" bestFit="1" customWidth="1"/>
    <col min="18" max="18" width="7.1796875" style="101" bestFit="1" customWidth="1"/>
    <col min="19" max="19" width="14.453125" style="101" bestFit="1" customWidth="1"/>
    <col min="20" max="20" width="8.54296875" style="101" customWidth="1"/>
    <col min="21" max="21" width="15.08984375" style="101" bestFit="1" customWidth="1"/>
    <col min="22" max="22" width="8.08984375" style="101" bestFit="1" customWidth="1"/>
    <col min="23" max="23" width="6.6328125" style="101" bestFit="1" customWidth="1"/>
    <col min="24" max="24" width="8" style="101" bestFit="1" customWidth="1"/>
    <col min="25" max="25" width="8.08984375" style="101" customWidth="1"/>
    <col min="26" max="26" width="8.08984375" style="101" bestFit="1" customWidth="1"/>
    <col min="27" max="27" width="7.36328125" style="101" bestFit="1" customWidth="1"/>
    <col min="28" max="28" width="7.1796875" style="101" bestFit="1" customWidth="1"/>
    <col min="29" max="29" width="14.453125" style="101" bestFit="1" customWidth="1"/>
    <col min="30" max="30" width="2.1796875" style="101" customWidth="1"/>
    <col min="31" max="31" width="15.08984375" style="101" bestFit="1" customWidth="1"/>
    <col min="32" max="32" width="8.08984375" style="101" bestFit="1" customWidth="1"/>
    <col min="33" max="33" width="6.6328125" style="101" bestFit="1" customWidth="1"/>
    <col min="34" max="34" width="8" style="101" bestFit="1" customWidth="1"/>
    <col min="35" max="36" width="8.08984375" style="101" bestFit="1" customWidth="1"/>
    <col min="37" max="37" width="7.36328125" style="101" bestFit="1" customWidth="1"/>
    <col min="38" max="38" width="7.1796875" style="101" bestFit="1" customWidth="1"/>
    <col min="39" max="39" width="14.453125" style="101" bestFit="1" customWidth="1"/>
    <col min="40" max="40" width="2.6328125" style="101" customWidth="1"/>
    <col min="41" max="41" width="13.90625" style="101" bestFit="1" customWidth="1"/>
    <col min="42" max="42" width="8.08984375" style="101" bestFit="1" customWidth="1"/>
    <col min="43" max="43" width="6.6328125" style="101" bestFit="1" customWidth="1"/>
    <col min="44" max="44" width="8" style="101" bestFit="1" customWidth="1"/>
    <col min="45" max="45" width="8.08984375" style="101" customWidth="1"/>
    <col min="46" max="47" width="8.08984375" style="101" bestFit="1" customWidth="1"/>
    <col min="48" max="48" width="7.1796875" style="101" bestFit="1" customWidth="1"/>
    <col min="49" max="49" width="14.453125" style="101" customWidth="1"/>
    <col min="50" max="50" width="3.453125" style="101" customWidth="1"/>
    <col min="51" max="51" width="13.90625" style="101" bestFit="1" customWidth="1"/>
    <col min="52" max="52" width="8.08984375" style="101" bestFit="1" customWidth="1"/>
    <col min="53" max="53" width="6.6328125" style="101" bestFit="1" customWidth="1"/>
    <col min="54" max="54" width="8" style="101" bestFit="1" customWidth="1"/>
    <col min="55" max="55" width="6.6328125" style="101" bestFit="1" customWidth="1"/>
    <col min="56" max="56" width="8.08984375" style="101" customWidth="1"/>
    <col min="57" max="57" width="8.08984375" style="101" bestFit="1" customWidth="1"/>
    <col min="58" max="58" width="7.1796875" style="101" bestFit="1" customWidth="1"/>
    <col min="59" max="59" width="14.453125" style="101" bestFit="1" customWidth="1"/>
    <col min="60" max="60" width="11.54296875" style="101" customWidth="1"/>
    <col min="61" max="61" width="8.81640625" style="669" bestFit="1" customWidth="1"/>
    <col min="62" max="62" width="8.81640625" style="101" bestFit="1" customWidth="1"/>
    <col min="63" max="63" width="21.7265625" style="701" bestFit="1" customWidth="1"/>
    <col min="64" max="64" width="10.54296875" style="101" bestFit="1" customWidth="1"/>
    <col min="65" max="65" width="9" style="101" bestFit="1" customWidth="1"/>
    <col min="66" max="66" width="11.6328125" style="101" bestFit="1" customWidth="1"/>
    <col min="67" max="68" width="10.54296875" style="101" bestFit="1" customWidth="1"/>
    <col min="69" max="69" width="9.7265625" style="101" bestFit="1" customWidth="1"/>
    <col min="70" max="70" width="9.453125" style="101" bestFit="1" customWidth="1"/>
    <col min="71" max="71" width="19.90625" style="101" bestFit="1" customWidth="1"/>
    <col min="72" max="72" width="5.1796875" style="101" customWidth="1"/>
    <col min="73" max="73" width="21.7265625" style="701" bestFit="1" customWidth="1"/>
    <col min="74" max="74" width="10.54296875" style="101" bestFit="1" customWidth="1"/>
    <col min="75" max="75" width="9" style="101" bestFit="1" customWidth="1"/>
    <col min="76" max="76" width="13.54296875" style="101" bestFit="1" customWidth="1"/>
    <col min="77" max="77" width="8.54296875" style="101" bestFit="1" customWidth="1"/>
    <col min="78" max="78" width="10.54296875" style="101" bestFit="1" customWidth="1"/>
    <col min="79" max="79" width="9.7265625" style="101" bestFit="1" customWidth="1"/>
    <col min="80" max="80" width="9.453125" style="101" bestFit="1" customWidth="1"/>
    <col min="81" max="81" width="19.90625" style="101" bestFit="1" customWidth="1"/>
    <col min="82" max="82" width="3.1796875" style="101" customWidth="1"/>
    <col min="83" max="83" width="18.54296875" style="701" bestFit="1" customWidth="1"/>
    <col min="84" max="84" width="21.7265625" style="101" bestFit="1" customWidth="1"/>
    <col min="85" max="90" width="23.7265625" style="101" bestFit="1" customWidth="1"/>
    <col min="91" max="91" width="19.90625" style="101" bestFit="1" customWidth="1"/>
    <col min="92" max="92" width="8.7265625" style="101"/>
    <col min="93" max="93" width="18.54296875" style="701" bestFit="1" customWidth="1"/>
    <col min="94" max="95" width="23.7265625" style="101" bestFit="1" customWidth="1"/>
    <col min="96" max="96" width="21.7265625" style="101" bestFit="1" customWidth="1"/>
    <col min="97" max="100" width="23.7265625" style="101" bestFit="1" customWidth="1"/>
    <col min="101" max="101" width="19.90625" style="101" bestFit="1" customWidth="1"/>
    <col min="102" max="102" width="8.7265625" style="101"/>
    <col min="103" max="103" width="18.54296875" style="701" bestFit="1" customWidth="1"/>
    <col min="104" max="104" width="10.54296875" style="101" bestFit="1" customWidth="1"/>
    <col min="105" max="105" width="9" style="101" bestFit="1" customWidth="1"/>
    <col min="106" max="106" width="11.6328125" style="101" bestFit="1" customWidth="1"/>
    <col min="107" max="108" width="10.54296875" style="101" bestFit="1" customWidth="1"/>
    <col min="109" max="109" width="9.7265625" style="101" bestFit="1" customWidth="1"/>
    <col min="110" max="110" width="9.453125" style="101" bestFit="1" customWidth="1"/>
    <col min="111" max="111" width="19.90625" style="101" bestFit="1" customWidth="1"/>
    <col min="112" max="112" width="8.7265625" style="101"/>
    <col min="113" max="113" width="18.54296875" style="701" bestFit="1" customWidth="1"/>
    <col min="114" max="114" width="10.54296875" style="101" bestFit="1" customWidth="1"/>
    <col min="115" max="115" width="9" style="101" bestFit="1" customWidth="1"/>
    <col min="116" max="116" width="13.54296875" style="101" bestFit="1" customWidth="1"/>
    <col min="117" max="117" width="8.54296875" style="101" bestFit="1" customWidth="1"/>
    <col min="118" max="118" width="10.54296875" style="101" bestFit="1" customWidth="1"/>
    <col min="119" max="119" width="9.7265625" style="101" bestFit="1" customWidth="1"/>
    <col min="120" max="120" width="9.453125" style="101" bestFit="1" customWidth="1"/>
    <col min="121" max="121" width="19.90625" style="101" bestFit="1" customWidth="1"/>
    <col min="122" max="16384" width="8.7265625" style="101"/>
  </cols>
  <sheetData>
    <row r="1" spans="1:121" ht="0.5" customHeight="1" x14ac:dyDescent="0.35">
      <c r="A1" s="802"/>
      <c r="B1" s="802"/>
      <c r="C1" s="802"/>
      <c r="D1" s="802"/>
      <c r="E1" s="802"/>
      <c r="F1" s="802"/>
      <c r="G1" s="802"/>
      <c r="H1" s="802"/>
      <c r="I1" s="802"/>
      <c r="J1" s="100"/>
      <c r="K1" s="802"/>
      <c r="L1" s="802"/>
      <c r="M1" s="802"/>
      <c r="N1" s="802"/>
      <c r="O1" s="802"/>
      <c r="P1" s="802"/>
      <c r="Q1" s="802"/>
      <c r="R1" s="802"/>
      <c r="S1" s="802"/>
      <c r="U1" s="802"/>
      <c r="V1" s="802"/>
      <c r="W1" s="802"/>
      <c r="X1" s="802"/>
      <c r="Y1" s="802"/>
      <c r="Z1" s="802"/>
      <c r="AA1" s="802"/>
      <c r="AB1" s="802"/>
      <c r="AC1" s="802"/>
      <c r="AE1" s="802"/>
      <c r="AF1" s="802"/>
      <c r="AG1" s="802"/>
      <c r="AH1" s="802"/>
      <c r="AI1" s="802"/>
      <c r="AJ1" s="802"/>
      <c r="AK1" s="802"/>
      <c r="AL1" s="802"/>
      <c r="AM1" s="802"/>
      <c r="AO1" s="802"/>
      <c r="AP1" s="802"/>
      <c r="AQ1" s="802"/>
      <c r="AR1" s="802"/>
      <c r="AS1" s="802"/>
      <c r="AT1" s="802"/>
      <c r="AU1" s="802"/>
      <c r="AV1" s="802"/>
      <c r="AW1" s="802"/>
      <c r="AY1" s="802"/>
      <c r="AZ1" s="802"/>
      <c r="BA1" s="802"/>
      <c r="BB1" s="802"/>
      <c r="BC1" s="802"/>
      <c r="BD1" s="802"/>
      <c r="BE1" s="802"/>
      <c r="BF1" s="802"/>
      <c r="BG1" s="802"/>
      <c r="BI1" s="665"/>
      <c r="BK1" s="802"/>
      <c r="BL1" s="802"/>
      <c r="BM1" s="802"/>
      <c r="BN1" s="802"/>
      <c r="BO1" s="802"/>
      <c r="BP1" s="802"/>
      <c r="BQ1" s="802"/>
      <c r="BR1" s="802"/>
      <c r="BS1" s="802"/>
      <c r="BT1" s="100"/>
      <c r="BU1" s="802"/>
      <c r="BV1" s="802"/>
      <c r="BW1" s="802"/>
      <c r="BX1" s="802"/>
      <c r="BY1" s="802"/>
      <c r="BZ1" s="802"/>
      <c r="CA1" s="802"/>
      <c r="CB1" s="802"/>
      <c r="CC1" s="802"/>
      <c r="CE1" s="802"/>
      <c r="CF1" s="802"/>
      <c r="CG1" s="802"/>
      <c r="CH1" s="802"/>
      <c r="CI1" s="802"/>
      <c r="CJ1" s="802"/>
      <c r="CK1" s="802"/>
      <c r="CL1" s="802"/>
      <c r="CM1" s="802"/>
      <c r="CO1" s="802"/>
      <c r="CP1" s="802"/>
      <c r="CQ1" s="802"/>
      <c r="CR1" s="802"/>
      <c r="CS1" s="802"/>
      <c r="CT1" s="802"/>
      <c r="CU1" s="802"/>
      <c r="CV1" s="802"/>
      <c r="CW1" s="802"/>
      <c r="CY1" s="802"/>
      <c r="CZ1" s="802"/>
      <c r="DA1" s="802"/>
      <c r="DB1" s="802"/>
      <c r="DC1" s="802"/>
      <c r="DD1" s="802"/>
      <c r="DE1" s="802"/>
      <c r="DF1" s="802"/>
      <c r="DG1" s="802"/>
      <c r="DI1" s="802"/>
      <c r="DJ1" s="802"/>
      <c r="DK1" s="802"/>
      <c r="DL1" s="802"/>
      <c r="DM1" s="802"/>
      <c r="DN1" s="802"/>
      <c r="DO1" s="802"/>
      <c r="DP1" s="802"/>
      <c r="DQ1" s="802"/>
    </row>
    <row r="2" spans="1:121" s="108" customFormat="1" ht="29" customHeight="1" x14ac:dyDescent="0.6">
      <c r="A2" s="811" t="s">
        <v>0</v>
      </c>
      <c r="B2" s="811"/>
      <c r="C2" s="811"/>
      <c r="D2" s="810" t="s">
        <v>1</v>
      </c>
      <c r="E2" s="810"/>
      <c r="F2" s="810"/>
      <c r="G2" s="107"/>
      <c r="H2" s="107"/>
      <c r="I2" s="107"/>
      <c r="J2" s="106"/>
      <c r="K2" s="811" t="s">
        <v>0</v>
      </c>
      <c r="L2" s="811"/>
      <c r="M2" s="811"/>
      <c r="N2" s="810" t="s">
        <v>2</v>
      </c>
      <c r="O2" s="810"/>
      <c r="P2" s="810"/>
      <c r="Q2" s="107"/>
      <c r="R2" s="107"/>
      <c r="S2" s="107"/>
      <c r="U2" s="811" t="s">
        <v>3</v>
      </c>
      <c r="V2" s="811"/>
      <c r="W2" s="811"/>
      <c r="X2" s="810" t="s">
        <v>1</v>
      </c>
      <c r="Y2" s="810"/>
      <c r="Z2" s="810"/>
      <c r="AA2" s="107"/>
      <c r="AB2" s="107"/>
      <c r="AC2" s="107"/>
      <c r="AE2" s="811" t="s">
        <v>3</v>
      </c>
      <c r="AF2" s="811"/>
      <c r="AG2" s="811"/>
      <c r="AH2" s="810" t="s">
        <v>2</v>
      </c>
      <c r="AI2" s="810"/>
      <c r="AJ2" s="810"/>
      <c r="AK2" s="107"/>
      <c r="AL2" s="107"/>
      <c r="AM2" s="107"/>
      <c r="AO2" s="811" t="s">
        <v>4</v>
      </c>
      <c r="AP2" s="811"/>
      <c r="AQ2" s="811"/>
      <c r="AR2" s="810" t="s">
        <v>1</v>
      </c>
      <c r="AS2" s="810"/>
      <c r="AT2" s="810"/>
      <c r="AU2" s="107"/>
      <c r="AV2" s="107"/>
      <c r="AW2" s="107"/>
      <c r="AY2" s="811" t="s">
        <v>4</v>
      </c>
      <c r="AZ2" s="811"/>
      <c r="BA2" s="811"/>
      <c r="BB2" s="810" t="s">
        <v>2</v>
      </c>
      <c r="BC2" s="810"/>
      <c r="BD2" s="810"/>
      <c r="BE2" s="107"/>
      <c r="BF2" s="107"/>
      <c r="BI2" s="666"/>
      <c r="BK2" s="667" t="str">
        <f>A2</f>
        <v xml:space="preserve">किरीबुरू </v>
      </c>
      <c r="BL2" s="103">
        <f t="shared" ref="BL2:CA22" si="0">B2</f>
        <v>0</v>
      </c>
      <c r="BM2" s="103">
        <f t="shared" si="0"/>
        <v>0</v>
      </c>
      <c r="BN2" s="104" t="str">
        <f t="shared" si="0"/>
        <v>लम्प</v>
      </c>
      <c r="BO2" s="105">
        <f t="shared" si="0"/>
        <v>0</v>
      </c>
      <c r="BP2" s="106">
        <f t="shared" si="0"/>
        <v>0</v>
      </c>
      <c r="BQ2" s="107">
        <f t="shared" si="0"/>
        <v>0</v>
      </c>
      <c r="BR2" s="107">
        <f t="shared" si="0"/>
        <v>0</v>
      </c>
      <c r="BS2" s="107">
        <f t="shared" si="0"/>
        <v>0</v>
      </c>
      <c r="BT2" s="106">
        <f t="shared" si="0"/>
        <v>0</v>
      </c>
      <c r="BU2" s="667" t="str">
        <f t="shared" si="0"/>
        <v xml:space="preserve">किरीबुरू </v>
      </c>
      <c r="BV2" s="103">
        <f t="shared" si="0"/>
        <v>0</v>
      </c>
      <c r="BW2" s="103">
        <f t="shared" si="0"/>
        <v>0</v>
      </c>
      <c r="BX2" s="104" t="str">
        <f t="shared" si="0"/>
        <v>फाईन्स</v>
      </c>
      <c r="BY2" s="105">
        <f t="shared" si="0"/>
        <v>0</v>
      </c>
      <c r="BZ2" s="106">
        <f t="shared" si="0"/>
        <v>0</v>
      </c>
      <c r="CA2" s="107">
        <f t="shared" si="0"/>
        <v>0</v>
      </c>
      <c r="CB2" s="107">
        <f t="shared" ref="CB2:CQ20" si="1">R2</f>
        <v>0</v>
      </c>
      <c r="CC2" s="107">
        <f t="shared" si="1"/>
        <v>0</v>
      </c>
      <c r="CD2" s="108">
        <f t="shared" si="1"/>
        <v>0</v>
      </c>
      <c r="CE2" s="668" t="str">
        <f t="shared" si="1"/>
        <v>बोलानी</v>
      </c>
      <c r="CF2" s="103">
        <f t="shared" si="1"/>
        <v>0</v>
      </c>
      <c r="CG2" s="103">
        <f t="shared" si="1"/>
        <v>0</v>
      </c>
      <c r="CH2" s="104" t="str">
        <f t="shared" si="1"/>
        <v>लम्प</v>
      </c>
      <c r="CI2" s="105">
        <f t="shared" si="1"/>
        <v>0</v>
      </c>
      <c r="CJ2" s="106">
        <f t="shared" si="1"/>
        <v>0</v>
      </c>
      <c r="CK2" s="107">
        <f t="shared" si="1"/>
        <v>0</v>
      </c>
      <c r="CL2" s="107">
        <f t="shared" si="1"/>
        <v>0</v>
      </c>
      <c r="CM2" s="107">
        <f t="shared" si="1"/>
        <v>0</v>
      </c>
      <c r="CN2" s="108">
        <f t="shared" si="1"/>
        <v>0</v>
      </c>
      <c r="CO2" s="668" t="str">
        <f t="shared" si="1"/>
        <v>बोलानी</v>
      </c>
      <c r="CP2" s="106">
        <f t="shared" si="1"/>
        <v>0</v>
      </c>
      <c r="CQ2" s="106">
        <f t="shared" si="1"/>
        <v>0</v>
      </c>
      <c r="CR2" s="104" t="str">
        <f t="shared" ref="CR2:DG58" si="2">AH2</f>
        <v>फाईन्स</v>
      </c>
      <c r="CS2" s="106">
        <f t="shared" si="2"/>
        <v>0</v>
      </c>
      <c r="CT2" s="106">
        <f t="shared" si="2"/>
        <v>0</v>
      </c>
      <c r="CU2" s="107">
        <f t="shared" si="2"/>
        <v>0</v>
      </c>
      <c r="CV2" s="107">
        <f t="shared" si="2"/>
        <v>0</v>
      </c>
      <c r="CW2" s="107">
        <f t="shared" si="2"/>
        <v>0</v>
      </c>
      <c r="CX2" s="108">
        <f t="shared" si="2"/>
        <v>0</v>
      </c>
      <c r="CY2" s="668" t="str">
        <f t="shared" ref="CY2:DN18" si="3">U23</f>
        <v>बरसुआ</v>
      </c>
      <c r="CZ2" s="106">
        <f t="shared" si="3"/>
        <v>0</v>
      </c>
      <c r="DA2" s="106">
        <f t="shared" si="3"/>
        <v>0</v>
      </c>
      <c r="DB2" s="104" t="str">
        <f t="shared" si="3"/>
        <v>लम्प</v>
      </c>
      <c r="DC2" s="106">
        <f t="shared" si="3"/>
        <v>0</v>
      </c>
      <c r="DD2" s="106">
        <f t="shared" si="3"/>
        <v>0</v>
      </c>
      <c r="DE2" s="107">
        <f t="shared" si="3"/>
        <v>0</v>
      </c>
      <c r="DF2" s="107">
        <f t="shared" si="3"/>
        <v>0</v>
      </c>
      <c r="DG2" s="107">
        <f t="shared" si="3"/>
        <v>0</v>
      </c>
      <c r="DH2" s="108">
        <f t="shared" si="3"/>
        <v>0</v>
      </c>
      <c r="DI2" s="668" t="str">
        <f t="shared" si="3"/>
        <v>बरसुआ</v>
      </c>
      <c r="DJ2" s="106">
        <f t="shared" si="3"/>
        <v>0</v>
      </c>
      <c r="DK2" s="106">
        <f t="shared" si="3"/>
        <v>0</v>
      </c>
      <c r="DL2" s="104" t="str">
        <f t="shared" si="3"/>
        <v>फाईन्स</v>
      </c>
      <c r="DM2" s="106">
        <f t="shared" si="3"/>
        <v>0</v>
      </c>
      <c r="DN2" s="106">
        <f t="shared" si="3"/>
        <v>0</v>
      </c>
      <c r="DO2" s="107">
        <f t="shared" ref="DO2:DQ4" si="4">AK23</f>
        <v>0</v>
      </c>
      <c r="DP2" s="107">
        <f t="shared" si="4"/>
        <v>0</v>
      </c>
      <c r="DQ2" s="107">
        <f t="shared" si="4"/>
        <v>0</v>
      </c>
    </row>
    <row r="3" spans="1:121" ht="15" customHeight="1" thickBot="1" x14ac:dyDescent="0.4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U3" s="100"/>
      <c r="V3" s="100"/>
      <c r="W3" s="100"/>
      <c r="X3" s="100"/>
      <c r="Y3" s="100"/>
      <c r="Z3" s="100"/>
      <c r="AA3" s="100"/>
      <c r="AB3" s="100"/>
      <c r="AC3" s="100"/>
      <c r="AE3" s="100"/>
      <c r="AF3" s="100"/>
      <c r="AG3" s="100"/>
      <c r="AH3" s="100"/>
      <c r="AI3" s="100"/>
      <c r="AJ3" s="100"/>
      <c r="AK3" s="100"/>
      <c r="AL3" s="100"/>
      <c r="AM3" s="100"/>
      <c r="AO3" s="100"/>
      <c r="AP3" s="100"/>
      <c r="AQ3" s="100"/>
      <c r="AR3" s="100"/>
      <c r="AS3" s="100"/>
      <c r="AT3" s="100"/>
      <c r="AU3" s="100"/>
      <c r="AV3" s="100"/>
      <c r="AW3" s="100"/>
      <c r="AY3" s="100"/>
      <c r="AZ3" s="100"/>
      <c r="BA3" s="100"/>
      <c r="BB3" s="100"/>
      <c r="BC3" s="100"/>
      <c r="BD3" s="100"/>
      <c r="BE3" s="100"/>
      <c r="BF3" s="100"/>
      <c r="BK3" s="670">
        <f t="shared" ref="BK3:BS22" si="5">A3</f>
        <v>0</v>
      </c>
      <c r="BL3" s="671">
        <f t="shared" si="0"/>
        <v>0</v>
      </c>
      <c r="BM3" s="671">
        <f t="shared" si="0"/>
        <v>0</v>
      </c>
      <c r="BN3" s="671">
        <f t="shared" si="0"/>
        <v>0</v>
      </c>
      <c r="BO3" s="671">
        <f t="shared" si="0"/>
        <v>0</v>
      </c>
      <c r="BP3" s="671">
        <f t="shared" si="0"/>
        <v>0</v>
      </c>
      <c r="BQ3" s="671">
        <f t="shared" si="0"/>
        <v>0</v>
      </c>
      <c r="BR3" s="671">
        <f t="shared" si="0"/>
        <v>0</v>
      </c>
      <c r="BS3" s="671">
        <f t="shared" si="0"/>
        <v>0</v>
      </c>
      <c r="BT3" s="671">
        <f t="shared" si="0"/>
        <v>0</v>
      </c>
      <c r="BU3" s="670">
        <f t="shared" si="0"/>
        <v>0</v>
      </c>
      <c r="BV3" s="671">
        <f t="shared" si="0"/>
        <v>0</v>
      </c>
      <c r="BW3" s="671">
        <f t="shared" si="0"/>
        <v>0</v>
      </c>
      <c r="BX3" s="671">
        <f t="shared" si="0"/>
        <v>0</v>
      </c>
      <c r="BY3" s="671">
        <f t="shared" si="0"/>
        <v>0</v>
      </c>
      <c r="BZ3" s="671">
        <f t="shared" si="0"/>
        <v>0</v>
      </c>
      <c r="CA3" s="671">
        <f t="shared" si="0"/>
        <v>0</v>
      </c>
      <c r="CB3" s="671">
        <f t="shared" si="1"/>
        <v>0</v>
      </c>
      <c r="CC3" s="671">
        <f t="shared" si="1"/>
        <v>0</v>
      </c>
      <c r="CD3" s="101">
        <f t="shared" si="1"/>
        <v>0</v>
      </c>
      <c r="CE3" s="672">
        <f t="shared" si="1"/>
        <v>0</v>
      </c>
      <c r="CF3" s="106">
        <f t="shared" si="1"/>
        <v>0</v>
      </c>
      <c r="CG3" s="106">
        <f t="shared" si="1"/>
        <v>0</v>
      </c>
      <c r="CH3" s="106">
        <f t="shared" si="1"/>
        <v>0</v>
      </c>
      <c r="CI3" s="106">
        <f t="shared" si="1"/>
        <v>0</v>
      </c>
      <c r="CJ3" s="106">
        <f t="shared" si="1"/>
        <v>0</v>
      </c>
      <c r="CK3" s="106">
        <f t="shared" si="1"/>
        <v>0</v>
      </c>
      <c r="CL3" s="106">
        <f t="shared" si="1"/>
        <v>0</v>
      </c>
      <c r="CM3" s="106">
        <f t="shared" si="1"/>
        <v>0</v>
      </c>
      <c r="CN3" s="108">
        <f t="shared" si="1"/>
        <v>0</v>
      </c>
      <c r="CO3" s="672">
        <f t="shared" si="1"/>
        <v>0</v>
      </c>
      <c r="CP3" s="106">
        <f t="shared" si="1"/>
        <v>0</v>
      </c>
      <c r="CQ3" s="106">
        <f t="shared" si="1"/>
        <v>0</v>
      </c>
      <c r="CR3" s="106">
        <f t="shared" si="2"/>
        <v>0</v>
      </c>
      <c r="CS3" s="106">
        <f t="shared" si="2"/>
        <v>0</v>
      </c>
      <c r="CT3" s="106">
        <f t="shared" si="2"/>
        <v>0</v>
      </c>
      <c r="CU3" s="106">
        <f t="shared" si="2"/>
        <v>0</v>
      </c>
      <c r="CV3" s="106">
        <f t="shared" si="2"/>
        <v>0</v>
      </c>
      <c r="CW3" s="106">
        <f t="shared" si="2"/>
        <v>0</v>
      </c>
      <c r="CX3" s="108">
        <f t="shared" si="2"/>
        <v>0</v>
      </c>
      <c r="CY3" s="672">
        <f t="shared" si="3"/>
        <v>0</v>
      </c>
      <c r="CZ3" s="106">
        <f t="shared" si="3"/>
        <v>0</v>
      </c>
      <c r="DA3" s="106">
        <f t="shared" si="3"/>
        <v>0</v>
      </c>
      <c r="DB3" s="106">
        <f t="shared" si="3"/>
        <v>0</v>
      </c>
      <c r="DC3" s="106">
        <f t="shared" si="3"/>
        <v>0</v>
      </c>
      <c r="DD3" s="106">
        <f t="shared" si="3"/>
        <v>0</v>
      </c>
      <c r="DE3" s="106">
        <f t="shared" si="3"/>
        <v>0</v>
      </c>
      <c r="DF3" s="106">
        <f t="shared" si="3"/>
        <v>0</v>
      </c>
      <c r="DG3" s="106">
        <f t="shared" si="3"/>
        <v>0</v>
      </c>
      <c r="DH3" s="108">
        <f t="shared" si="3"/>
        <v>0</v>
      </c>
      <c r="DI3" s="672">
        <f t="shared" si="3"/>
        <v>0</v>
      </c>
      <c r="DJ3" s="106">
        <f t="shared" si="3"/>
        <v>0</v>
      </c>
      <c r="DK3" s="106">
        <f t="shared" si="3"/>
        <v>0</v>
      </c>
      <c r="DL3" s="106">
        <f t="shared" si="3"/>
        <v>0</v>
      </c>
      <c r="DM3" s="106">
        <f t="shared" si="3"/>
        <v>0</v>
      </c>
      <c r="DN3" s="106">
        <f t="shared" si="3"/>
        <v>0</v>
      </c>
      <c r="DO3" s="106">
        <f t="shared" si="4"/>
        <v>0</v>
      </c>
      <c r="DP3" s="106">
        <f t="shared" si="4"/>
        <v>0</v>
      </c>
      <c r="DQ3" s="106">
        <f t="shared" si="4"/>
        <v>0</v>
      </c>
    </row>
    <row r="4" spans="1:121" ht="29" thickBot="1" x14ac:dyDescent="0.4">
      <c r="A4" s="109"/>
      <c r="B4" s="110" t="s">
        <v>6</v>
      </c>
      <c r="C4" s="111" t="s">
        <v>7</v>
      </c>
      <c r="D4" s="111" t="s">
        <v>8</v>
      </c>
      <c r="E4" s="111" t="s">
        <v>9</v>
      </c>
      <c r="F4" s="111" t="s">
        <v>10</v>
      </c>
      <c r="G4" s="111" t="s">
        <v>11</v>
      </c>
      <c r="H4" s="112" t="s">
        <v>12</v>
      </c>
      <c r="I4" s="113" t="s">
        <v>13</v>
      </c>
      <c r="J4" s="100"/>
      <c r="K4" s="109"/>
      <c r="L4" s="110" t="s">
        <v>6</v>
      </c>
      <c r="M4" s="111" t="s">
        <v>7</v>
      </c>
      <c r="N4" s="111" t="s">
        <v>8</v>
      </c>
      <c r="O4" s="111" t="s">
        <v>9</v>
      </c>
      <c r="P4" s="111" t="s">
        <v>10</v>
      </c>
      <c r="Q4" s="114" t="s">
        <v>11</v>
      </c>
      <c r="R4" s="115" t="s">
        <v>12</v>
      </c>
      <c r="S4" s="113" t="s">
        <v>13</v>
      </c>
      <c r="U4" s="109"/>
      <c r="V4" s="110" t="s">
        <v>6</v>
      </c>
      <c r="W4" s="111" t="s">
        <v>7</v>
      </c>
      <c r="X4" s="111" t="s">
        <v>8</v>
      </c>
      <c r="Y4" s="111" t="s">
        <v>9</v>
      </c>
      <c r="Z4" s="111" t="s">
        <v>10</v>
      </c>
      <c r="AA4" s="114" t="s">
        <v>11</v>
      </c>
      <c r="AB4" s="111" t="s">
        <v>12</v>
      </c>
      <c r="AC4" s="113" t="s">
        <v>13</v>
      </c>
      <c r="AE4" s="116"/>
      <c r="AF4" s="110" t="s">
        <v>6</v>
      </c>
      <c r="AG4" s="111" t="s">
        <v>7</v>
      </c>
      <c r="AH4" s="111" t="s">
        <v>8</v>
      </c>
      <c r="AI4" s="111" t="s">
        <v>9</v>
      </c>
      <c r="AJ4" s="115" t="s">
        <v>10</v>
      </c>
      <c r="AK4" s="111" t="s">
        <v>11</v>
      </c>
      <c r="AL4" s="111" t="s">
        <v>12</v>
      </c>
      <c r="AM4" s="113" t="s">
        <v>13</v>
      </c>
      <c r="AO4" s="116"/>
      <c r="AP4" s="110" t="s">
        <v>6</v>
      </c>
      <c r="AQ4" s="111" t="s">
        <v>7</v>
      </c>
      <c r="AR4" s="111" t="s">
        <v>8</v>
      </c>
      <c r="AS4" s="111" t="s">
        <v>9</v>
      </c>
      <c r="AT4" s="115" t="s">
        <v>10</v>
      </c>
      <c r="AU4" s="111" t="s">
        <v>11</v>
      </c>
      <c r="AV4" s="111" t="s">
        <v>12</v>
      </c>
      <c r="AW4" s="113" t="s">
        <v>13</v>
      </c>
      <c r="AY4" s="116"/>
      <c r="AZ4" s="110" t="s">
        <v>6</v>
      </c>
      <c r="BA4" s="111" t="s">
        <v>7</v>
      </c>
      <c r="BB4" s="111" t="s">
        <v>8</v>
      </c>
      <c r="BC4" s="111" t="s">
        <v>9</v>
      </c>
      <c r="BD4" s="115" t="s">
        <v>10</v>
      </c>
      <c r="BE4" s="111" t="s">
        <v>11</v>
      </c>
      <c r="BF4" s="111" t="s">
        <v>12</v>
      </c>
      <c r="BG4" s="113" t="s">
        <v>13</v>
      </c>
      <c r="BK4" s="525">
        <f t="shared" si="5"/>
        <v>0</v>
      </c>
      <c r="BL4" s="526" t="str">
        <f t="shared" si="0"/>
        <v>Fe</v>
      </c>
      <c r="BM4" s="527" t="str">
        <f t="shared" si="0"/>
        <v>SiO2</v>
      </c>
      <c r="BN4" s="527" t="str">
        <f t="shared" si="0"/>
        <v>Al2O3</v>
      </c>
      <c r="BO4" s="527" t="str">
        <f t="shared" si="0"/>
        <v>OS</v>
      </c>
      <c r="BP4" s="527" t="str">
        <f t="shared" si="0"/>
        <v>US</v>
      </c>
      <c r="BQ4" s="527" t="str">
        <f t="shared" si="0"/>
        <v>Al+Si</v>
      </c>
      <c r="BR4" s="528" t="str">
        <f t="shared" si="0"/>
        <v>Al/Si</v>
      </c>
      <c r="BS4" s="529" t="str">
        <f t="shared" si="0"/>
        <v>PLANT RCT</v>
      </c>
      <c r="BT4" s="671">
        <f t="shared" si="0"/>
        <v>0</v>
      </c>
      <c r="BU4" s="525">
        <f t="shared" si="0"/>
        <v>0</v>
      </c>
      <c r="BV4" s="526" t="str">
        <f t="shared" si="0"/>
        <v>Fe</v>
      </c>
      <c r="BW4" s="527" t="str">
        <f t="shared" si="0"/>
        <v>SiO2</v>
      </c>
      <c r="BX4" s="527" t="str">
        <f t="shared" si="0"/>
        <v>Al2O3</v>
      </c>
      <c r="BY4" s="527" t="str">
        <f t="shared" si="0"/>
        <v>OS</v>
      </c>
      <c r="BZ4" s="527" t="str">
        <f t="shared" si="0"/>
        <v>US</v>
      </c>
      <c r="CA4" s="527" t="str">
        <f t="shared" si="0"/>
        <v>Al+Si</v>
      </c>
      <c r="CB4" s="528" t="str">
        <f t="shared" si="1"/>
        <v>Al/Si</v>
      </c>
      <c r="CC4" s="529" t="str">
        <f t="shared" si="1"/>
        <v>PLANT RCT</v>
      </c>
      <c r="CD4" s="101">
        <f t="shared" si="1"/>
        <v>0</v>
      </c>
      <c r="CE4" s="525">
        <f t="shared" si="1"/>
        <v>0</v>
      </c>
      <c r="CF4" s="526" t="str">
        <f t="shared" si="1"/>
        <v>Fe</v>
      </c>
      <c r="CG4" s="527" t="str">
        <f t="shared" si="1"/>
        <v>SiO2</v>
      </c>
      <c r="CH4" s="527" t="str">
        <f t="shared" si="1"/>
        <v>Al2O3</v>
      </c>
      <c r="CI4" s="527" t="str">
        <f t="shared" si="1"/>
        <v>OS</v>
      </c>
      <c r="CJ4" s="527" t="str">
        <f t="shared" si="1"/>
        <v>US</v>
      </c>
      <c r="CK4" s="527" t="str">
        <f t="shared" si="1"/>
        <v>Al+Si</v>
      </c>
      <c r="CL4" s="528" t="str">
        <f t="shared" si="1"/>
        <v>Al/Si</v>
      </c>
      <c r="CM4" s="529" t="str">
        <f t="shared" si="1"/>
        <v>PLANT RCT</v>
      </c>
      <c r="CN4" s="108">
        <f t="shared" si="1"/>
        <v>0</v>
      </c>
      <c r="CO4" s="525">
        <f t="shared" si="1"/>
        <v>0</v>
      </c>
      <c r="CP4" s="526" t="str">
        <f t="shared" si="1"/>
        <v>Fe</v>
      </c>
      <c r="CQ4" s="527" t="str">
        <f t="shared" si="1"/>
        <v>SiO2</v>
      </c>
      <c r="CR4" s="527" t="str">
        <f t="shared" si="2"/>
        <v>Al2O3</v>
      </c>
      <c r="CS4" s="527" t="str">
        <f t="shared" si="2"/>
        <v>OS</v>
      </c>
      <c r="CT4" s="527" t="str">
        <f t="shared" si="2"/>
        <v>US</v>
      </c>
      <c r="CU4" s="527" t="str">
        <f t="shared" si="2"/>
        <v>Al+Si</v>
      </c>
      <c r="CV4" s="528" t="str">
        <f t="shared" si="2"/>
        <v>Al/Si</v>
      </c>
      <c r="CW4" s="529" t="str">
        <f t="shared" si="2"/>
        <v>PLANT RCT</v>
      </c>
      <c r="CX4" s="108">
        <f t="shared" si="2"/>
        <v>0</v>
      </c>
      <c r="CY4" s="525">
        <f t="shared" si="3"/>
        <v>0</v>
      </c>
      <c r="CZ4" s="526" t="str">
        <f t="shared" si="3"/>
        <v>Fe</v>
      </c>
      <c r="DA4" s="527" t="str">
        <f t="shared" si="3"/>
        <v>SiO2</v>
      </c>
      <c r="DB4" s="527" t="str">
        <f t="shared" si="3"/>
        <v>Al2O3</v>
      </c>
      <c r="DC4" s="527" t="str">
        <f t="shared" si="3"/>
        <v>OS</v>
      </c>
      <c r="DD4" s="527" t="str">
        <f t="shared" si="3"/>
        <v>US</v>
      </c>
      <c r="DE4" s="527" t="str">
        <f t="shared" si="3"/>
        <v>Al+Si</v>
      </c>
      <c r="DF4" s="528" t="str">
        <f t="shared" si="3"/>
        <v>Al/Si</v>
      </c>
      <c r="DG4" s="529" t="str">
        <f t="shared" si="3"/>
        <v>PLANT RCT</v>
      </c>
      <c r="DH4" s="108">
        <f t="shared" si="3"/>
        <v>0</v>
      </c>
      <c r="DI4" s="525">
        <f t="shared" si="3"/>
        <v>0</v>
      </c>
      <c r="DJ4" s="526" t="str">
        <f t="shared" si="3"/>
        <v>Fe</v>
      </c>
      <c r="DK4" s="527" t="str">
        <f t="shared" si="3"/>
        <v>SiO2</v>
      </c>
      <c r="DL4" s="527" t="str">
        <f t="shared" si="3"/>
        <v>Al2O3</v>
      </c>
      <c r="DM4" s="527" t="str">
        <f t="shared" si="3"/>
        <v>OS</v>
      </c>
      <c r="DN4" s="527" t="str">
        <f t="shared" si="3"/>
        <v>US</v>
      </c>
      <c r="DO4" s="527" t="str">
        <f t="shared" si="4"/>
        <v>Al+Si</v>
      </c>
      <c r="DP4" s="528" t="str">
        <f t="shared" si="4"/>
        <v>Al/Si</v>
      </c>
      <c r="DQ4" s="529" t="str">
        <f t="shared" si="4"/>
        <v>PLANT RCT</v>
      </c>
    </row>
    <row r="5" spans="1:121" ht="29" thickBot="1" x14ac:dyDescent="0.4">
      <c r="A5" s="117" t="s">
        <v>70</v>
      </c>
      <c r="B5" s="118">
        <v>62.250206741070201</v>
      </c>
      <c r="C5" s="118">
        <v>3.8919172362021235</v>
      </c>
      <c r="D5" s="118">
        <v>2.2204098008620932</v>
      </c>
      <c r="E5" s="118">
        <v>18.454901922806243</v>
      </c>
      <c r="F5" s="118">
        <v>20.756354932973064</v>
      </c>
      <c r="G5" s="119">
        <v>6.1123270370642171</v>
      </c>
      <c r="H5" s="119">
        <v>0.57051824746120527</v>
      </c>
      <c r="I5" s="120">
        <v>0</v>
      </c>
      <c r="J5" s="109"/>
      <c r="K5" s="121" t="s">
        <v>70</v>
      </c>
      <c r="L5" s="118">
        <v>61.366465491595328</v>
      </c>
      <c r="M5" s="118">
        <v>4.6451840184398376</v>
      </c>
      <c r="N5" s="118">
        <v>2.6371091566489167</v>
      </c>
      <c r="O5" s="118">
        <v>6.9887520954378139</v>
      </c>
      <c r="P5" s="118">
        <v>41.534246637854856</v>
      </c>
      <c r="Q5" s="119">
        <v>7.2822931750887543</v>
      </c>
      <c r="R5" s="119">
        <v>0.56770822128476917</v>
      </c>
      <c r="S5" s="673">
        <v>0</v>
      </c>
      <c r="T5" s="122"/>
      <c r="U5" s="121" t="s">
        <v>70</v>
      </c>
      <c r="V5" s="118">
        <v>62.358252776917638</v>
      </c>
      <c r="W5" s="118">
        <v>3.0144426933854644</v>
      </c>
      <c r="X5" s="118">
        <v>2.0519514345589207</v>
      </c>
      <c r="Y5" s="118">
        <v>26.102556664217236</v>
      </c>
      <c r="Z5" s="118">
        <v>12.949668402833941</v>
      </c>
      <c r="AA5" s="119">
        <v>5.0663941279443847</v>
      </c>
      <c r="AB5" s="119">
        <v>0.68070673198116505</v>
      </c>
      <c r="AC5" s="120">
        <v>0</v>
      </c>
      <c r="AE5" s="121" t="s">
        <v>70</v>
      </c>
      <c r="AF5" s="123">
        <v>62.006949492060961</v>
      </c>
      <c r="AG5" s="119">
        <v>3.605157205174208</v>
      </c>
      <c r="AH5" s="119">
        <v>2.6306687468799437</v>
      </c>
      <c r="AI5" s="119">
        <v>8.9706648508714029</v>
      </c>
      <c r="AJ5" s="119">
        <v>39.352463998808361</v>
      </c>
      <c r="AK5" s="119">
        <v>6.2358259520541512</v>
      </c>
      <c r="AL5" s="119">
        <v>0.72969598748824183</v>
      </c>
      <c r="AM5" s="124">
        <v>0</v>
      </c>
      <c r="AO5" s="121" t="str">
        <f t="shared" ref="AO5:AO18" si="6">A5</f>
        <v>Act 20-21</v>
      </c>
      <c r="AP5" s="118">
        <v>61.845905404289084</v>
      </c>
      <c r="AQ5" s="118">
        <v>4.2817322938126914</v>
      </c>
      <c r="AR5" s="118">
        <v>2.4308935763832387</v>
      </c>
      <c r="AS5" s="118">
        <v>15.953649303217441</v>
      </c>
      <c r="AT5" s="118">
        <v>23.638393908065254</v>
      </c>
      <c r="AU5" s="119">
        <v>6.7126258701959305</v>
      </c>
      <c r="AV5" s="119">
        <v>0.56773600252776113</v>
      </c>
      <c r="AW5" s="124">
        <v>0</v>
      </c>
      <c r="AY5" s="121" t="str">
        <f t="shared" ref="AY5:AY19" si="7">K26</f>
        <v>Act 20-21</v>
      </c>
      <c r="AZ5" s="118">
        <v>61.00378732237192</v>
      </c>
      <c r="BA5" s="118">
        <v>4.9732959106548416</v>
      </c>
      <c r="BB5" s="118">
        <v>3.003424086113617</v>
      </c>
      <c r="BC5" s="118">
        <v>7.0609934038874851</v>
      </c>
      <c r="BD5" s="118">
        <v>39.658383479671492</v>
      </c>
      <c r="BE5" s="119">
        <v>7.976719996768459</v>
      </c>
      <c r="BF5" s="119">
        <v>0.60391019156512482</v>
      </c>
      <c r="BG5" s="124">
        <v>0</v>
      </c>
      <c r="BK5" s="530" t="str">
        <f t="shared" si="5"/>
        <v>Act 20-21</v>
      </c>
      <c r="BL5" s="531">
        <v>62.34</v>
      </c>
      <c r="BM5" s="532">
        <v>3.76</v>
      </c>
      <c r="BN5" s="532">
        <v>2.37</v>
      </c>
      <c r="BO5" s="532">
        <v>17.649999999999999</v>
      </c>
      <c r="BP5" s="532">
        <v>20.27</v>
      </c>
      <c r="BQ5" s="532">
        <v>6.13</v>
      </c>
      <c r="BR5" s="532">
        <v>0.63</v>
      </c>
      <c r="BS5" s="533">
        <v>1047714</v>
      </c>
      <c r="BT5" s="671">
        <f t="shared" si="0"/>
        <v>0</v>
      </c>
      <c r="BU5" s="530" t="str">
        <f t="shared" si="0"/>
        <v>Act 20-21</v>
      </c>
      <c r="BV5" s="531">
        <v>61.63</v>
      </c>
      <c r="BW5" s="532">
        <v>4.38</v>
      </c>
      <c r="BX5" s="532">
        <v>2.6</v>
      </c>
      <c r="BY5" s="532">
        <v>8.17</v>
      </c>
      <c r="BZ5" s="532">
        <v>36.950000000000003</v>
      </c>
      <c r="CA5" s="532">
        <v>6.98</v>
      </c>
      <c r="CB5" s="532">
        <v>0.59</v>
      </c>
      <c r="CC5" s="533">
        <v>2937149</v>
      </c>
      <c r="CD5" s="122">
        <f t="shared" si="1"/>
        <v>0</v>
      </c>
      <c r="CE5" s="530" t="str">
        <f t="shared" si="1"/>
        <v>Act 20-21</v>
      </c>
      <c r="CF5" s="531">
        <v>62.47</v>
      </c>
      <c r="CG5" s="532">
        <v>3.05</v>
      </c>
      <c r="CH5" s="532">
        <v>2.06</v>
      </c>
      <c r="CI5" s="532">
        <v>23.92</v>
      </c>
      <c r="CJ5" s="532">
        <v>12.38</v>
      </c>
      <c r="CK5" s="532">
        <v>5.1100000000000003</v>
      </c>
      <c r="CL5" s="532">
        <v>0.68</v>
      </c>
      <c r="CM5" s="533">
        <v>2050355</v>
      </c>
      <c r="CN5" s="108">
        <f t="shared" si="1"/>
        <v>0</v>
      </c>
      <c r="CO5" s="530" t="str">
        <f t="shared" si="1"/>
        <v>Act 20-21</v>
      </c>
      <c r="CP5" s="531">
        <v>62.31</v>
      </c>
      <c r="CQ5" s="532">
        <v>3.42</v>
      </c>
      <c r="CR5" s="532">
        <v>2.6</v>
      </c>
      <c r="CS5" s="532">
        <v>7.72</v>
      </c>
      <c r="CT5" s="532">
        <v>40.54</v>
      </c>
      <c r="CU5" s="532">
        <v>6.02</v>
      </c>
      <c r="CV5" s="532">
        <v>0.76</v>
      </c>
      <c r="CW5" s="533">
        <v>3640773</v>
      </c>
      <c r="CX5" s="108">
        <f t="shared" si="2"/>
        <v>0</v>
      </c>
      <c r="CY5" s="530" t="str">
        <f t="shared" si="3"/>
        <v>Act 20-21</v>
      </c>
      <c r="CZ5" s="531">
        <v>62.43</v>
      </c>
      <c r="DA5" s="532">
        <v>2.74</v>
      </c>
      <c r="DB5" s="532">
        <v>3.02</v>
      </c>
      <c r="DC5" s="532">
        <v>14.7</v>
      </c>
      <c r="DD5" s="532">
        <v>19.149999999999999</v>
      </c>
      <c r="DE5" s="532">
        <v>5.75</v>
      </c>
      <c r="DF5" s="532">
        <v>1.1000000000000001</v>
      </c>
      <c r="DG5" s="533">
        <v>764040</v>
      </c>
      <c r="DH5" s="108">
        <f t="shared" si="3"/>
        <v>0</v>
      </c>
      <c r="DI5" s="530" t="str">
        <f t="shared" si="3"/>
        <v>Act 20-21</v>
      </c>
      <c r="DJ5" s="531">
        <v>61.27</v>
      </c>
      <c r="DK5" s="532">
        <v>3.85</v>
      </c>
      <c r="DL5" s="532">
        <v>3.49</v>
      </c>
      <c r="DM5" s="532">
        <v>6.87</v>
      </c>
      <c r="DN5" s="532">
        <v>36.26</v>
      </c>
      <c r="DO5" s="532">
        <v>7.35</v>
      </c>
      <c r="DP5" s="532">
        <v>0.91</v>
      </c>
      <c r="DQ5" s="533">
        <v>1102998</v>
      </c>
    </row>
    <row r="6" spans="1:121" s="132" customFormat="1" ht="29.5" thickTop="1" thickBot="1" x14ac:dyDescent="0.4">
      <c r="A6" s="125" t="s">
        <v>71</v>
      </c>
      <c r="B6" s="126">
        <v>62.3</v>
      </c>
      <c r="C6" s="127">
        <v>3.9</v>
      </c>
      <c r="D6" s="127">
        <v>2.2000000000000002</v>
      </c>
      <c r="E6" s="127">
        <v>10</v>
      </c>
      <c r="F6" s="127">
        <v>10</v>
      </c>
      <c r="G6" s="127">
        <f t="shared" ref="G6:G19" si="8">IF(C6&lt;&gt;"",+D6+C6,"")</f>
        <v>6.1</v>
      </c>
      <c r="H6" s="128">
        <f t="shared" ref="H6:H19" si="9">IF(C6&gt;0,+D6/C6,"")</f>
        <v>0.56410256410256421</v>
      </c>
      <c r="I6" s="129">
        <v>0</v>
      </c>
      <c r="J6" s="130"/>
      <c r="K6" s="131" t="s">
        <v>71</v>
      </c>
      <c r="L6" s="126">
        <v>61.5</v>
      </c>
      <c r="M6" s="127">
        <v>4.8</v>
      </c>
      <c r="N6" s="127">
        <v>3</v>
      </c>
      <c r="O6" s="127">
        <v>7</v>
      </c>
      <c r="P6" s="127">
        <v>40</v>
      </c>
      <c r="Q6" s="127">
        <f t="shared" ref="Q6:Q19" si="10">IF(M6&lt;&gt;"",+N6+M6,"")</f>
        <v>7.8</v>
      </c>
      <c r="R6" s="128">
        <f t="shared" ref="R6:R19" si="11">IF(M6&gt;0,+N6/M6,"")</f>
        <v>0.625</v>
      </c>
      <c r="S6" s="129">
        <v>0</v>
      </c>
      <c r="U6" s="131" t="s">
        <v>71</v>
      </c>
      <c r="V6" s="126">
        <v>62.5</v>
      </c>
      <c r="W6" s="127">
        <v>3</v>
      </c>
      <c r="X6" s="127">
        <v>2.2000000000000002</v>
      </c>
      <c r="Y6" s="127">
        <v>10</v>
      </c>
      <c r="Z6" s="127">
        <v>10</v>
      </c>
      <c r="AA6" s="127">
        <f t="shared" ref="AA6:AA19" si="12">IF(W6&lt;&gt;"",+X6+W6,"")</f>
        <v>5.2</v>
      </c>
      <c r="AB6" s="128">
        <f t="shared" ref="AB6:AB19" si="13">IF(W6&gt;0,+X6/W6,"")</f>
        <v>0.73333333333333339</v>
      </c>
      <c r="AC6" s="129">
        <v>0</v>
      </c>
      <c r="AD6" s="133"/>
      <c r="AE6" s="131" t="s">
        <v>71</v>
      </c>
      <c r="AF6" s="127">
        <v>62.1</v>
      </c>
      <c r="AG6" s="127">
        <v>3.5</v>
      </c>
      <c r="AH6" s="127">
        <v>2.5</v>
      </c>
      <c r="AI6" s="127">
        <v>7</v>
      </c>
      <c r="AJ6" s="127">
        <v>40</v>
      </c>
      <c r="AK6" s="127">
        <f t="shared" ref="AK6:AK19" si="14">IF(AG6&lt;&gt;"",+AH6+AG6,"")</f>
        <v>6</v>
      </c>
      <c r="AL6" s="134">
        <f t="shared" ref="AL6:AL19" si="15">IF(AG6&gt;0,+AH6/AG6,"")</f>
        <v>0.7142857142857143</v>
      </c>
      <c r="AM6" s="135">
        <v>0</v>
      </c>
      <c r="AO6" s="131" t="str">
        <f t="shared" si="6"/>
        <v>APP 21-22</v>
      </c>
      <c r="AP6" s="126">
        <v>62</v>
      </c>
      <c r="AQ6" s="127">
        <v>4.2</v>
      </c>
      <c r="AR6" s="127">
        <v>2.4</v>
      </c>
      <c r="AS6" s="127">
        <v>10</v>
      </c>
      <c r="AT6" s="127">
        <v>10</v>
      </c>
      <c r="AU6" s="127">
        <f t="shared" ref="AU6:AU19" si="16">IF(AQ6&lt;&gt;"",+AR6+AQ6,"")</f>
        <v>6.6</v>
      </c>
      <c r="AV6" s="128">
        <f t="shared" ref="AV6:AV19" si="17">IF(AQ6&gt;0,+AR6/AQ6,"")</f>
        <v>0.5714285714285714</v>
      </c>
      <c r="AW6" s="135">
        <v>0</v>
      </c>
      <c r="AY6" s="136" t="str">
        <f t="shared" si="7"/>
        <v>APP 21-22</v>
      </c>
      <c r="AZ6" s="126">
        <v>61</v>
      </c>
      <c r="BA6" s="127">
        <v>5</v>
      </c>
      <c r="BB6" s="127">
        <v>3</v>
      </c>
      <c r="BC6" s="127">
        <v>7</v>
      </c>
      <c r="BD6" s="127">
        <v>40</v>
      </c>
      <c r="BE6" s="127">
        <f t="shared" ref="BE6:BE19" si="18">IF(BA6&lt;&gt;"",+BB6+BA6,"")</f>
        <v>8</v>
      </c>
      <c r="BF6" s="128">
        <f t="shared" ref="BF6:BF19" si="19">IF(BA6&gt;0,+BB6/BA6,"")</f>
        <v>0.6</v>
      </c>
      <c r="BG6" s="137">
        <v>0</v>
      </c>
      <c r="BI6" s="674"/>
      <c r="BK6" s="534" t="str">
        <f t="shared" si="5"/>
        <v>APP 21-22</v>
      </c>
      <c r="BL6" s="535">
        <f t="shared" si="5"/>
        <v>62.3</v>
      </c>
      <c r="BM6" s="536">
        <f t="shared" si="5"/>
        <v>3.9</v>
      </c>
      <c r="BN6" s="536">
        <f t="shared" si="5"/>
        <v>2.2000000000000002</v>
      </c>
      <c r="BO6" s="536">
        <f t="shared" si="5"/>
        <v>10</v>
      </c>
      <c r="BP6" s="536">
        <f t="shared" si="5"/>
        <v>10</v>
      </c>
      <c r="BQ6" s="536">
        <f t="shared" si="5"/>
        <v>6.1</v>
      </c>
      <c r="BR6" s="537">
        <f t="shared" si="5"/>
        <v>0.56410256410256421</v>
      </c>
      <c r="BS6" s="538">
        <f t="shared" si="5"/>
        <v>0</v>
      </c>
      <c r="BT6" s="675">
        <f t="shared" si="0"/>
        <v>0</v>
      </c>
      <c r="BU6" s="534" t="str">
        <f t="shared" si="0"/>
        <v>APP 21-22</v>
      </c>
      <c r="BV6" s="535">
        <f t="shared" si="0"/>
        <v>61.5</v>
      </c>
      <c r="BW6" s="536">
        <f t="shared" si="0"/>
        <v>4.8</v>
      </c>
      <c r="BX6" s="536">
        <f t="shared" si="0"/>
        <v>3</v>
      </c>
      <c r="BY6" s="536">
        <f t="shared" si="0"/>
        <v>7</v>
      </c>
      <c r="BZ6" s="536">
        <f t="shared" si="0"/>
        <v>40</v>
      </c>
      <c r="CA6" s="536">
        <f t="shared" si="0"/>
        <v>7.8</v>
      </c>
      <c r="CB6" s="537">
        <f t="shared" ref="CB6:CO47" si="20">R6</f>
        <v>0.625</v>
      </c>
      <c r="CC6" s="538">
        <f t="shared" si="20"/>
        <v>0</v>
      </c>
      <c r="CD6" s="132">
        <f t="shared" si="1"/>
        <v>0</v>
      </c>
      <c r="CE6" s="534" t="str">
        <f t="shared" si="1"/>
        <v>APP 21-22</v>
      </c>
      <c r="CF6" s="535">
        <f t="shared" si="1"/>
        <v>62.5</v>
      </c>
      <c r="CG6" s="536">
        <f t="shared" si="1"/>
        <v>3</v>
      </c>
      <c r="CH6" s="536">
        <f t="shared" si="1"/>
        <v>2.2000000000000002</v>
      </c>
      <c r="CI6" s="536">
        <f t="shared" si="1"/>
        <v>10</v>
      </c>
      <c r="CJ6" s="536">
        <f t="shared" si="1"/>
        <v>10</v>
      </c>
      <c r="CK6" s="536">
        <f t="shared" si="1"/>
        <v>5.2</v>
      </c>
      <c r="CL6" s="537">
        <f t="shared" si="1"/>
        <v>0.73333333333333339</v>
      </c>
      <c r="CM6" s="538">
        <f t="shared" si="1"/>
        <v>0</v>
      </c>
      <c r="CN6" s="138">
        <f t="shared" si="1"/>
        <v>0</v>
      </c>
      <c r="CO6" s="534" t="str">
        <f t="shared" si="1"/>
        <v>APP 21-22</v>
      </c>
      <c r="CP6" s="535">
        <f t="shared" si="1"/>
        <v>62.1</v>
      </c>
      <c r="CQ6" s="536">
        <f t="shared" si="1"/>
        <v>3.5</v>
      </c>
      <c r="CR6" s="536">
        <f t="shared" ref="CR6:CW22" si="21">AH6</f>
        <v>2.5</v>
      </c>
      <c r="CS6" s="536">
        <f t="shared" si="21"/>
        <v>7</v>
      </c>
      <c r="CT6" s="536">
        <f t="shared" si="21"/>
        <v>40</v>
      </c>
      <c r="CU6" s="536">
        <f t="shared" si="21"/>
        <v>6</v>
      </c>
      <c r="CV6" s="537">
        <f t="shared" si="21"/>
        <v>0.7142857142857143</v>
      </c>
      <c r="CW6" s="538">
        <f t="shared" si="21"/>
        <v>0</v>
      </c>
      <c r="CX6" s="138">
        <f t="shared" si="2"/>
        <v>0</v>
      </c>
      <c r="CY6" s="534" t="str">
        <f t="shared" si="3"/>
        <v>APP 21-22</v>
      </c>
      <c r="CZ6" s="535">
        <f t="shared" si="3"/>
        <v>62.3</v>
      </c>
      <c r="DA6" s="536">
        <f t="shared" si="3"/>
        <v>3</v>
      </c>
      <c r="DB6" s="536">
        <f t="shared" si="3"/>
        <v>2.95</v>
      </c>
      <c r="DC6" s="536">
        <f t="shared" si="3"/>
        <v>10</v>
      </c>
      <c r="DD6" s="536">
        <f t="shared" si="3"/>
        <v>10</v>
      </c>
      <c r="DE6" s="536">
        <f t="shared" si="3"/>
        <v>5.95</v>
      </c>
      <c r="DF6" s="537">
        <f t="shared" si="3"/>
        <v>0.98333333333333339</v>
      </c>
      <c r="DG6" s="538">
        <f t="shared" si="3"/>
        <v>0</v>
      </c>
      <c r="DH6" s="108">
        <f t="shared" si="3"/>
        <v>0</v>
      </c>
      <c r="DI6" s="534" t="str">
        <f t="shared" si="3"/>
        <v>APP 21-22</v>
      </c>
      <c r="DJ6" s="535">
        <f t="shared" si="3"/>
        <v>61.3</v>
      </c>
      <c r="DK6" s="536">
        <f t="shared" si="3"/>
        <v>3.6</v>
      </c>
      <c r="DL6" s="536">
        <f t="shared" si="3"/>
        <v>3.6</v>
      </c>
      <c r="DM6" s="536">
        <f t="shared" si="3"/>
        <v>7</v>
      </c>
      <c r="DN6" s="536">
        <f t="shared" si="3"/>
        <v>40</v>
      </c>
      <c r="DO6" s="536">
        <f t="shared" ref="DO6:DQ19" si="22">AK27</f>
        <v>7.2</v>
      </c>
      <c r="DP6" s="537">
        <f t="shared" si="22"/>
        <v>1</v>
      </c>
      <c r="DQ6" s="538">
        <f t="shared" si="22"/>
        <v>0</v>
      </c>
    </row>
    <row r="7" spans="1:121" ht="19" customHeight="1" x14ac:dyDescent="0.35">
      <c r="A7" s="139">
        <v>44287</v>
      </c>
      <c r="B7" s="140">
        <v>62.16</v>
      </c>
      <c r="C7" s="141">
        <v>3.75</v>
      </c>
      <c r="D7" s="141">
        <v>2.4300000000000002</v>
      </c>
      <c r="E7" s="141">
        <v>14.51</v>
      </c>
      <c r="F7" s="141">
        <v>29.19</v>
      </c>
      <c r="G7" s="141">
        <f t="shared" si="8"/>
        <v>6.18</v>
      </c>
      <c r="H7" s="142">
        <f t="shared" si="9"/>
        <v>0.64800000000000002</v>
      </c>
      <c r="I7" s="143">
        <v>56045</v>
      </c>
      <c r="J7" s="109"/>
      <c r="K7" s="139">
        <v>44287</v>
      </c>
      <c r="L7" s="140">
        <v>60.960765738293695</v>
      </c>
      <c r="M7" s="141">
        <v>4.6900146540624785</v>
      </c>
      <c r="N7" s="141">
        <v>3.0960882547265709</v>
      </c>
      <c r="O7" s="141">
        <v>7.8006510046079827</v>
      </c>
      <c r="P7" s="141">
        <v>47.469633987260281</v>
      </c>
      <c r="Q7" s="141">
        <f t="shared" si="10"/>
        <v>7.786102908789049</v>
      </c>
      <c r="R7" s="142">
        <f t="shared" si="11"/>
        <v>0.66014468676441074</v>
      </c>
      <c r="S7" s="143">
        <v>236112</v>
      </c>
      <c r="U7" s="139">
        <v>44287</v>
      </c>
      <c r="V7" s="140">
        <v>61.462783485218409</v>
      </c>
      <c r="W7" s="141">
        <v>3.7528465759385048</v>
      </c>
      <c r="X7" s="141">
        <v>3.0481003488924876</v>
      </c>
      <c r="Y7" s="141">
        <v>28.208171658327089</v>
      </c>
      <c r="Z7" s="141">
        <v>16.817139887355268</v>
      </c>
      <c r="AA7" s="141">
        <f t="shared" si="12"/>
        <v>6.8009469248309919</v>
      </c>
      <c r="AB7" s="142">
        <f t="shared" si="13"/>
        <v>0.81221022155168288</v>
      </c>
      <c r="AC7" s="143">
        <v>124107</v>
      </c>
      <c r="AD7" s="144"/>
      <c r="AE7" s="145">
        <v>44287</v>
      </c>
      <c r="AF7" s="140">
        <v>61.14016251364842</v>
      </c>
      <c r="AG7" s="141">
        <v>4.1243891846045866</v>
      </c>
      <c r="AH7" s="141">
        <v>3.3251646583996259</v>
      </c>
      <c r="AI7" s="141">
        <v>7.2894388063484632</v>
      </c>
      <c r="AJ7" s="141">
        <v>38.328710322102644</v>
      </c>
      <c r="AK7" s="141">
        <f t="shared" si="14"/>
        <v>7.4495538430042121</v>
      </c>
      <c r="AL7" s="142">
        <f t="shared" si="15"/>
        <v>0.80621990543756505</v>
      </c>
      <c r="AM7" s="143">
        <v>205152</v>
      </c>
      <c r="AO7" s="145">
        <f t="shared" si="6"/>
        <v>44287</v>
      </c>
      <c r="AP7" s="140">
        <v>61.30623317029557</v>
      </c>
      <c r="AQ7" s="141">
        <v>5.1683255758914486</v>
      </c>
      <c r="AR7" s="141">
        <v>2.3283074313663614</v>
      </c>
      <c r="AS7" s="141">
        <v>19.125171321131798</v>
      </c>
      <c r="AT7" s="141">
        <v>22.68415207215736</v>
      </c>
      <c r="AU7" s="141">
        <f t="shared" si="16"/>
        <v>7.4966330072578096</v>
      </c>
      <c r="AV7" s="142">
        <f t="shared" si="17"/>
        <v>0.45049550326843868</v>
      </c>
      <c r="AW7" s="143">
        <v>76056</v>
      </c>
      <c r="AY7" s="145">
        <f t="shared" si="7"/>
        <v>44287</v>
      </c>
      <c r="AZ7" s="140">
        <v>60.320070437743993</v>
      </c>
      <c r="BA7" s="141">
        <v>6.4326298695904978</v>
      </c>
      <c r="BB7" s="141">
        <v>2.5773525209735029</v>
      </c>
      <c r="BC7" s="141">
        <v>6.6120927817925077</v>
      </c>
      <c r="BD7" s="141">
        <v>42.155435833540992</v>
      </c>
      <c r="BE7" s="141">
        <f t="shared" si="18"/>
        <v>9.0099823905640015</v>
      </c>
      <c r="BF7" s="142">
        <f t="shared" si="19"/>
        <v>0.40066855597547035</v>
      </c>
      <c r="BG7" s="143">
        <v>240780</v>
      </c>
      <c r="BK7" s="540">
        <f t="shared" si="5"/>
        <v>44287</v>
      </c>
      <c r="BL7" s="541">
        <f t="shared" si="5"/>
        <v>62.16</v>
      </c>
      <c r="BM7" s="542">
        <f t="shared" si="5"/>
        <v>3.75</v>
      </c>
      <c r="BN7" s="542">
        <f t="shared" si="5"/>
        <v>2.4300000000000002</v>
      </c>
      <c r="BO7" s="542">
        <f t="shared" si="5"/>
        <v>14.51</v>
      </c>
      <c r="BP7" s="542">
        <f t="shared" si="5"/>
        <v>29.19</v>
      </c>
      <c r="BQ7" s="542">
        <f t="shared" si="5"/>
        <v>6.18</v>
      </c>
      <c r="BR7" s="543">
        <f t="shared" si="5"/>
        <v>0.64800000000000002</v>
      </c>
      <c r="BS7" s="544">
        <f t="shared" si="5"/>
        <v>56045</v>
      </c>
      <c r="BT7" s="671">
        <f t="shared" si="0"/>
        <v>0</v>
      </c>
      <c r="BU7" s="540">
        <f t="shared" si="0"/>
        <v>44287</v>
      </c>
      <c r="BV7" s="541">
        <f t="shared" si="0"/>
        <v>60.960765738293695</v>
      </c>
      <c r="BW7" s="542">
        <f t="shared" si="0"/>
        <v>4.6900146540624785</v>
      </c>
      <c r="BX7" s="542">
        <f t="shared" si="0"/>
        <v>3.0960882547265709</v>
      </c>
      <c r="BY7" s="542">
        <f t="shared" si="0"/>
        <v>7.8006510046079827</v>
      </c>
      <c r="BZ7" s="542">
        <f t="shared" si="0"/>
        <v>47.469633987260281</v>
      </c>
      <c r="CA7" s="542">
        <f t="shared" si="0"/>
        <v>7.786102908789049</v>
      </c>
      <c r="CB7" s="543">
        <f t="shared" si="20"/>
        <v>0.66014468676441074</v>
      </c>
      <c r="CC7" s="544">
        <f t="shared" si="20"/>
        <v>236112</v>
      </c>
      <c r="CD7" s="101">
        <f t="shared" si="1"/>
        <v>0</v>
      </c>
      <c r="CE7" s="540">
        <f t="shared" si="1"/>
        <v>44287</v>
      </c>
      <c r="CF7" s="541">
        <f t="shared" si="1"/>
        <v>61.462783485218409</v>
      </c>
      <c r="CG7" s="542">
        <f t="shared" si="1"/>
        <v>3.7528465759385048</v>
      </c>
      <c r="CH7" s="542">
        <f t="shared" si="1"/>
        <v>3.0481003488924876</v>
      </c>
      <c r="CI7" s="542">
        <f t="shared" si="1"/>
        <v>28.208171658327089</v>
      </c>
      <c r="CJ7" s="542">
        <f t="shared" si="1"/>
        <v>16.817139887355268</v>
      </c>
      <c r="CK7" s="542">
        <f t="shared" si="1"/>
        <v>6.8009469248309919</v>
      </c>
      <c r="CL7" s="543">
        <f t="shared" si="1"/>
        <v>0.81221022155168288</v>
      </c>
      <c r="CM7" s="544">
        <f t="shared" si="1"/>
        <v>124107</v>
      </c>
      <c r="CN7" s="108">
        <f t="shared" si="1"/>
        <v>0</v>
      </c>
      <c r="CO7" s="540">
        <f t="shared" si="1"/>
        <v>44287</v>
      </c>
      <c r="CP7" s="541">
        <f t="shared" si="1"/>
        <v>61.14016251364842</v>
      </c>
      <c r="CQ7" s="542">
        <f t="shared" si="1"/>
        <v>4.1243891846045866</v>
      </c>
      <c r="CR7" s="542">
        <f t="shared" si="21"/>
        <v>3.3251646583996259</v>
      </c>
      <c r="CS7" s="542">
        <f t="shared" si="21"/>
        <v>7.2894388063484632</v>
      </c>
      <c r="CT7" s="542">
        <f t="shared" si="21"/>
        <v>38.328710322102644</v>
      </c>
      <c r="CU7" s="542">
        <f t="shared" si="21"/>
        <v>7.4495538430042121</v>
      </c>
      <c r="CV7" s="543">
        <f t="shared" si="21"/>
        <v>0.80621990543756505</v>
      </c>
      <c r="CW7" s="544">
        <f t="shared" si="21"/>
        <v>205152</v>
      </c>
      <c r="CX7" s="108">
        <f t="shared" si="2"/>
        <v>0</v>
      </c>
      <c r="CY7" s="540">
        <f t="shared" si="3"/>
        <v>44287</v>
      </c>
      <c r="CZ7" s="541">
        <f t="shared" si="3"/>
        <v>62.028460249236346</v>
      </c>
      <c r="DA7" s="542">
        <f t="shared" si="3"/>
        <v>3.4108146135755408</v>
      </c>
      <c r="DB7" s="542">
        <f t="shared" si="3"/>
        <v>3.04217541156435</v>
      </c>
      <c r="DC7" s="542">
        <f t="shared" si="3"/>
        <v>20.683230476036005</v>
      </c>
      <c r="DD7" s="542">
        <f t="shared" si="3"/>
        <v>17.505622144730083</v>
      </c>
      <c r="DE7" s="542">
        <f t="shared" si="3"/>
        <v>6.4529900251398908</v>
      </c>
      <c r="DF7" s="543">
        <f t="shared" si="3"/>
        <v>0.89192048124106393</v>
      </c>
      <c r="DG7" s="544">
        <f t="shared" si="3"/>
        <v>73986</v>
      </c>
      <c r="DH7" s="108">
        <f t="shared" si="3"/>
        <v>0</v>
      </c>
      <c r="DI7" s="540">
        <f t="shared" si="3"/>
        <v>44287</v>
      </c>
      <c r="DJ7" s="541">
        <f t="shared" si="3"/>
        <v>61.909999999999989</v>
      </c>
      <c r="DK7" s="542">
        <f t="shared" si="3"/>
        <v>3.43</v>
      </c>
      <c r="DL7" s="542">
        <f t="shared" si="3"/>
        <v>2.94</v>
      </c>
      <c r="DM7" s="542">
        <f t="shared" si="3"/>
        <v>6.21</v>
      </c>
      <c r="DN7" s="542">
        <f t="shared" si="3"/>
        <v>38.71</v>
      </c>
      <c r="DO7" s="542">
        <f t="shared" si="22"/>
        <v>6.37</v>
      </c>
      <c r="DP7" s="543">
        <f t="shared" si="22"/>
        <v>0.8571428571428571</v>
      </c>
      <c r="DQ7" s="544">
        <f t="shared" si="22"/>
        <v>68383</v>
      </c>
    </row>
    <row r="8" spans="1:121" ht="19" customHeight="1" x14ac:dyDescent="0.35">
      <c r="A8" s="139">
        <v>44317</v>
      </c>
      <c r="B8" s="140">
        <v>62.08539513593999</v>
      </c>
      <c r="C8" s="141">
        <v>3.8286121068401995</v>
      </c>
      <c r="D8" s="141">
        <v>2.5120505891652423</v>
      </c>
      <c r="E8" s="141">
        <v>13.178609349436572</v>
      </c>
      <c r="F8" s="141">
        <v>24.405034283718454</v>
      </c>
      <c r="G8" s="141">
        <f t="shared" si="8"/>
        <v>6.3406626960054417</v>
      </c>
      <c r="H8" s="142">
        <f t="shared" si="9"/>
        <v>0.65612564528989814</v>
      </c>
      <c r="I8" s="143">
        <v>54399</v>
      </c>
      <c r="J8" s="109"/>
      <c r="K8" s="139">
        <v>44317</v>
      </c>
      <c r="L8" s="140">
        <v>61.727431171321427</v>
      </c>
      <c r="M8" s="141">
        <v>4.4096162726710579</v>
      </c>
      <c r="N8" s="141">
        <v>2.6259682534279607</v>
      </c>
      <c r="O8" s="141">
        <v>6.6332418832366065</v>
      </c>
      <c r="P8" s="141">
        <v>44.361900482779362</v>
      </c>
      <c r="Q8" s="141">
        <f t="shared" si="10"/>
        <v>7.0355845260990186</v>
      </c>
      <c r="R8" s="142">
        <f t="shared" si="11"/>
        <v>0.59550947090398876</v>
      </c>
      <c r="S8" s="143">
        <v>176271</v>
      </c>
      <c r="U8" s="139">
        <v>44317</v>
      </c>
      <c r="V8" s="140">
        <v>62.393721953943697</v>
      </c>
      <c r="W8" s="141">
        <v>2.456587168621267</v>
      </c>
      <c r="X8" s="141">
        <v>2.3323688446503072</v>
      </c>
      <c r="Y8" s="141">
        <v>23.266591986684624</v>
      </c>
      <c r="Z8" s="141">
        <v>15.73753862663294</v>
      </c>
      <c r="AA8" s="141">
        <f t="shared" si="12"/>
        <v>4.7889560132715747</v>
      </c>
      <c r="AB8" s="142">
        <f t="shared" si="13"/>
        <v>0.94943459545924602</v>
      </c>
      <c r="AC8" s="143">
        <v>182646</v>
      </c>
      <c r="AD8" s="144"/>
      <c r="AE8" s="145">
        <v>44317</v>
      </c>
      <c r="AF8" s="140">
        <v>62.003604871119485</v>
      </c>
      <c r="AG8" s="141">
        <v>3.3991430570129415</v>
      </c>
      <c r="AH8" s="141">
        <v>2.8023051802042955</v>
      </c>
      <c r="AI8" s="141">
        <v>6.6904537764738645</v>
      </c>
      <c r="AJ8" s="141">
        <v>42.01146850975438</v>
      </c>
      <c r="AK8" s="141">
        <f t="shared" si="14"/>
        <v>6.201448237217237</v>
      </c>
      <c r="AL8" s="142">
        <f t="shared" si="15"/>
        <v>0.82441519324193191</v>
      </c>
      <c r="AM8" s="143">
        <v>280182</v>
      </c>
      <c r="AO8" s="145">
        <f t="shared" si="6"/>
        <v>44317</v>
      </c>
      <c r="AP8" s="140">
        <v>61.97</v>
      </c>
      <c r="AQ8" s="141">
        <v>3.93</v>
      </c>
      <c r="AR8" s="141">
        <v>2.57</v>
      </c>
      <c r="AS8" s="141">
        <v>15.56</v>
      </c>
      <c r="AT8" s="141">
        <v>25.04</v>
      </c>
      <c r="AU8" s="141">
        <f t="shared" si="16"/>
        <v>6.5</v>
      </c>
      <c r="AV8" s="142">
        <f t="shared" si="17"/>
        <v>0.653944020356234</v>
      </c>
      <c r="AW8" s="143">
        <v>59821</v>
      </c>
      <c r="AY8" s="145">
        <f t="shared" si="7"/>
        <v>44317</v>
      </c>
      <c r="AZ8" s="140">
        <v>60.514247062875512</v>
      </c>
      <c r="BA8" s="141">
        <v>5.9608017297462794</v>
      </c>
      <c r="BB8" s="141">
        <v>2.7237486127587922</v>
      </c>
      <c r="BC8" s="141">
        <v>6.2596856224407791</v>
      </c>
      <c r="BD8" s="141">
        <v>41.695547242738506</v>
      </c>
      <c r="BE8" s="141">
        <f t="shared" si="18"/>
        <v>8.6845503425050712</v>
      </c>
      <c r="BF8" s="142">
        <f t="shared" si="19"/>
        <v>0.45694333350603294</v>
      </c>
      <c r="BG8" s="143">
        <v>104524</v>
      </c>
      <c r="BK8" s="545">
        <f t="shared" si="5"/>
        <v>44317</v>
      </c>
      <c r="BL8" s="546">
        <f t="shared" si="5"/>
        <v>62.08539513593999</v>
      </c>
      <c r="BM8" s="547">
        <f t="shared" si="5"/>
        <v>3.8286121068401995</v>
      </c>
      <c r="BN8" s="547">
        <f t="shared" si="5"/>
        <v>2.5120505891652423</v>
      </c>
      <c r="BO8" s="547">
        <f t="shared" si="5"/>
        <v>13.178609349436572</v>
      </c>
      <c r="BP8" s="547">
        <f t="shared" si="5"/>
        <v>24.405034283718454</v>
      </c>
      <c r="BQ8" s="547">
        <f t="shared" si="5"/>
        <v>6.3406626960054417</v>
      </c>
      <c r="BR8" s="548">
        <f t="shared" si="5"/>
        <v>0.65612564528989814</v>
      </c>
      <c r="BS8" s="549">
        <f t="shared" si="5"/>
        <v>54399</v>
      </c>
      <c r="BT8" s="671">
        <f t="shared" si="0"/>
        <v>0</v>
      </c>
      <c r="BU8" s="545">
        <f t="shared" si="0"/>
        <v>44317</v>
      </c>
      <c r="BV8" s="546">
        <f t="shared" si="0"/>
        <v>61.727431171321427</v>
      </c>
      <c r="BW8" s="547">
        <f t="shared" si="0"/>
        <v>4.4096162726710579</v>
      </c>
      <c r="BX8" s="547">
        <f t="shared" si="0"/>
        <v>2.6259682534279607</v>
      </c>
      <c r="BY8" s="547">
        <f t="shared" si="0"/>
        <v>6.6332418832366065</v>
      </c>
      <c r="BZ8" s="547">
        <f t="shared" si="0"/>
        <v>44.361900482779362</v>
      </c>
      <c r="CA8" s="547">
        <f t="shared" si="0"/>
        <v>7.0355845260990186</v>
      </c>
      <c r="CB8" s="548">
        <f t="shared" si="20"/>
        <v>0.59550947090398876</v>
      </c>
      <c r="CC8" s="549">
        <f t="shared" si="20"/>
        <v>176271</v>
      </c>
      <c r="CD8" s="101">
        <f t="shared" si="1"/>
        <v>0</v>
      </c>
      <c r="CE8" s="545">
        <f t="shared" si="1"/>
        <v>44317</v>
      </c>
      <c r="CF8" s="546">
        <f t="shared" si="1"/>
        <v>62.393721953943697</v>
      </c>
      <c r="CG8" s="547">
        <f t="shared" si="1"/>
        <v>2.456587168621267</v>
      </c>
      <c r="CH8" s="547">
        <f t="shared" si="1"/>
        <v>2.3323688446503072</v>
      </c>
      <c r="CI8" s="547">
        <f t="shared" si="1"/>
        <v>23.266591986684624</v>
      </c>
      <c r="CJ8" s="547">
        <f t="shared" si="1"/>
        <v>15.73753862663294</v>
      </c>
      <c r="CK8" s="547">
        <f t="shared" si="1"/>
        <v>4.7889560132715747</v>
      </c>
      <c r="CL8" s="548">
        <f t="shared" si="1"/>
        <v>0.94943459545924602</v>
      </c>
      <c r="CM8" s="549">
        <f t="shared" si="1"/>
        <v>182646</v>
      </c>
      <c r="CN8" s="108">
        <f t="shared" si="1"/>
        <v>0</v>
      </c>
      <c r="CO8" s="545">
        <f t="shared" si="1"/>
        <v>44317</v>
      </c>
      <c r="CP8" s="546">
        <f t="shared" si="1"/>
        <v>62.003604871119485</v>
      </c>
      <c r="CQ8" s="547">
        <f t="shared" si="1"/>
        <v>3.3991430570129415</v>
      </c>
      <c r="CR8" s="547">
        <f t="shared" si="21"/>
        <v>2.8023051802042955</v>
      </c>
      <c r="CS8" s="547">
        <f t="shared" si="21"/>
        <v>6.6904537764738645</v>
      </c>
      <c r="CT8" s="547">
        <f t="shared" si="21"/>
        <v>42.01146850975438</v>
      </c>
      <c r="CU8" s="547">
        <f t="shared" si="21"/>
        <v>6.201448237217237</v>
      </c>
      <c r="CV8" s="548">
        <f t="shared" si="21"/>
        <v>0.82441519324193191</v>
      </c>
      <c r="CW8" s="549">
        <f t="shared" si="21"/>
        <v>280182</v>
      </c>
      <c r="CX8" s="108">
        <f t="shared" si="2"/>
        <v>0</v>
      </c>
      <c r="CY8" s="545">
        <f t="shared" si="3"/>
        <v>44317</v>
      </c>
      <c r="CZ8" s="546">
        <f t="shared" si="3"/>
        <v>62.155518793058341</v>
      </c>
      <c r="DA8" s="547">
        <f t="shared" si="3"/>
        <v>3.1405031830470045</v>
      </c>
      <c r="DB8" s="547">
        <f t="shared" si="3"/>
        <v>3.1114308886369586</v>
      </c>
      <c r="DC8" s="547">
        <f t="shared" si="3"/>
        <v>16.745598674457138</v>
      </c>
      <c r="DD8" s="547">
        <f t="shared" si="3"/>
        <v>17.524607307927095</v>
      </c>
      <c r="DE8" s="547">
        <f t="shared" si="3"/>
        <v>6.2519340716839631</v>
      </c>
      <c r="DF8" s="548">
        <f t="shared" si="3"/>
        <v>0.99074279097471285</v>
      </c>
      <c r="DG8" s="549">
        <f t="shared" si="3"/>
        <v>57335</v>
      </c>
      <c r="DH8" s="108">
        <f t="shared" si="3"/>
        <v>0</v>
      </c>
      <c r="DI8" s="545">
        <f t="shared" si="3"/>
        <v>44317</v>
      </c>
      <c r="DJ8" s="546">
        <f t="shared" si="3"/>
        <v>61.05</v>
      </c>
      <c r="DK8" s="547">
        <f t="shared" si="3"/>
        <v>4.08</v>
      </c>
      <c r="DL8" s="547">
        <f t="shared" si="3"/>
        <v>3.52</v>
      </c>
      <c r="DM8" s="547">
        <f t="shared" si="3"/>
        <v>6.4</v>
      </c>
      <c r="DN8" s="547">
        <f t="shared" si="3"/>
        <v>39.4</v>
      </c>
      <c r="DO8" s="547">
        <f t="shared" si="22"/>
        <v>7.6</v>
      </c>
      <c r="DP8" s="548">
        <f t="shared" si="22"/>
        <v>0.86274509803921573</v>
      </c>
      <c r="DQ8" s="549">
        <f t="shared" si="22"/>
        <v>115806</v>
      </c>
    </row>
    <row r="9" spans="1:121" ht="19" customHeight="1" x14ac:dyDescent="0.35">
      <c r="A9" s="139">
        <v>44348</v>
      </c>
      <c r="B9" s="140">
        <v>61.783841536121059</v>
      </c>
      <c r="C9" s="141">
        <v>4.3950324136891297</v>
      </c>
      <c r="D9" s="141">
        <v>2.4673408439894198</v>
      </c>
      <c r="E9" s="141">
        <v>11.266583062648191</v>
      </c>
      <c r="F9" s="141">
        <v>25.245136576072806</v>
      </c>
      <c r="G9" s="141">
        <f t="shared" si="8"/>
        <v>6.8623732576785494</v>
      </c>
      <c r="H9" s="142">
        <f t="shared" si="9"/>
        <v>0.56139309378116009</v>
      </c>
      <c r="I9" s="143">
        <v>72963</v>
      </c>
      <c r="J9" s="109"/>
      <c r="K9" s="139">
        <v>44348</v>
      </c>
      <c r="L9" s="140">
        <v>60.704260328457792</v>
      </c>
      <c r="M9" s="141">
        <v>6.2979553181934822</v>
      </c>
      <c r="N9" s="141">
        <v>2.5314209648447523</v>
      </c>
      <c r="O9" s="141">
        <v>6.3901087374903778</v>
      </c>
      <c r="P9" s="141">
        <v>43.592300808314093</v>
      </c>
      <c r="Q9" s="141">
        <f t="shared" si="10"/>
        <v>8.8293762830382345</v>
      </c>
      <c r="R9" s="142">
        <f t="shared" si="11"/>
        <v>0.40194330333402079</v>
      </c>
      <c r="S9" s="143">
        <v>249408</v>
      </c>
      <c r="U9" s="139">
        <v>44348</v>
      </c>
      <c r="V9" s="140">
        <v>61.597318360300413</v>
      </c>
      <c r="W9" s="141">
        <v>3.8608045463704732</v>
      </c>
      <c r="X9" s="141">
        <v>2.3745397807416442</v>
      </c>
      <c r="Y9" s="141">
        <v>22.737957074158992</v>
      </c>
      <c r="Z9" s="141">
        <v>18.650704393336202</v>
      </c>
      <c r="AA9" s="141">
        <f t="shared" si="12"/>
        <v>6.2353443271121174</v>
      </c>
      <c r="AB9" s="142">
        <f t="shared" si="13"/>
        <v>0.61503755298204343</v>
      </c>
      <c r="AC9" s="143">
        <v>183619</v>
      </c>
      <c r="AD9" s="144"/>
      <c r="AE9" s="145">
        <v>44348</v>
      </c>
      <c r="AF9" s="140">
        <v>61.881040924282331</v>
      </c>
      <c r="AG9" s="141">
        <v>3.8581591819570171</v>
      </c>
      <c r="AH9" s="141">
        <v>2.5480857440074365</v>
      </c>
      <c r="AI9" s="141">
        <v>7.5811345477081069</v>
      </c>
      <c r="AJ9" s="141">
        <v>40.698404727651003</v>
      </c>
      <c r="AK9" s="141">
        <f t="shared" si="14"/>
        <v>6.4062449259644536</v>
      </c>
      <c r="AL9" s="142">
        <f t="shared" si="15"/>
        <v>0.6604408019046385</v>
      </c>
      <c r="AM9" s="143">
        <v>225905</v>
      </c>
      <c r="AO9" s="145">
        <f t="shared" si="6"/>
        <v>44348</v>
      </c>
      <c r="AP9" s="140">
        <v>61.567768683274025</v>
      </c>
      <c r="AQ9" s="141">
        <v>4.6332574905292168</v>
      </c>
      <c r="AR9" s="141">
        <v>2.4764331305246241</v>
      </c>
      <c r="AS9" s="141">
        <v>10.820847204683734</v>
      </c>
      <c r="AT9" s="141">
        <v>29.852249339915048</v>
      </c>
      <c r="AU9" s="141">
        <f t="shared" si="16"/>
        <v>7.1096906210538409</v>
      </c>
      <c r="AV9" s="142">
        <f t="shared" si="17"/>
        <v>0.53449071966897366</v>
      </c>
      <c r="AW9" s="143">
        <v>87110</v>
      </c>
      <c r="AY9" s="145">
        <f t="shared" si="7"/>
        <v>44348</v>
      </c>
      <c r="AZ9" s="140">
        <v>60.567640841142349</v>
      </c>
      <c r="BA9" s="141">
        <v>5.8362266659229505</v>
      </c>
      <c r="BB9" s="141">
        <v>2.8628400639595415</v>
      </c>
      <c r="BC9" s="141">
        <v>6.7289254239178939</v>
      </c>
      <c r="BD9" s="141">
        <v>41.104126691952992</v>
      </c>
      <c r="BE9" s="141">
        <f t="shared" si="18"/>
        <v>8.6990667298824924</v>
      </c>
      <c r="BF9" s="142">
        <f t="shared" si="19"/>
        <v>0.49052927993275725</v>
      </c>
      <c r="BG9" s="143">
        <v>215136</v>
      </c>
      <c r="BK9" s="545">
        <f t="shared" si="5"/>
        <v>44348</v>
      </c>
      <c r="BL9" s="546">
        <f t="shared" si="5"/>
        <v>61.783841536121059</v>
      </c>
      <c r="BM9" s="547">
        <f t="shared" si="5"/>
        <v>4.3950324136891297</v>
      </c>
      <c r="BN9" s="547">
        <f t="shared" si="5"/>
        <v>2.4673408439894198</v>
      </c>
      <c r="BO9" s="547">
        <f t="shared" si="5"/>
        <v>11.266583062648191</v>
      </c>
      <c r="BP9" s="547">
        <f t="shared" si="5"/>
        <v>25.245136576072806</v>
      </c>
      <c r="BQ9" s="547">
        <f t="shared" si="5"/>
        <v>6.8623732576785494</v>
      </c>
      <c r="BR9" s="548">
        <f t="shared" si="5"/>
        <v>0.56139309378116009</v>
      </c>
      <c r="BS9" s="549">
        <f t="shared" si="5"/>
        <v>72963</v>
      </c>
      <c r="BT9" s="671">
        <f t="shared" si="0"/>
        <v>0</v>
      </c>
      <c r="BU9" s="545">
        <f t="shared" si="0"/>
        <v>44348</v>
      </c>
      <c r="BV9" s="546">
        <f t="shared" si="0"/>
        <v>60.704260328457792</v>
      </c>
      <c r="BW9" s="547">
        <f t="shared" si="0"/>
        <v>6.2979553181934822</v>
      </c>
      <c r="BX9" s="547">
        <f t="shared" si="0"/>
        <v>2.5314209648447523</v>
      </c>
      <c r="BY9" s="547">
        <f t="shared" si="0"/>
        <v>6.3901087374903778</v>
      </c>
      <c r="BZ9" s="547">
        <f t="shared" si="0"/>
        <v>43.592300808314093</v>
      </c>
      <c r="CA9" s="547">
        <f t="shared" si="0"/>
        <v>8.8293762830382345</v>
      </c>
      <c r="CB9" s="548">
        <f t="shared" si="20"/>
        <v>0.40194330333402079</v>
      </c>
      <c r="CC9" s="549">
        <f t="shared" si="20"/>
        <v>249408</v>
      </c>
      <c r="CD9" s="101">
        <f t="shared" si="1"/>
        <v>0</v>
      </c>
      <c r="CE9" s="545">
        <f t="shared" si="1"/>
        <v>44348</v>
      </c>
      <c r="CF9" s="546">
        <f t="shared" si="1"/>
        <v>61.597318360300413</v>
      </c>
      <c r="CG9" s="547">
        <f t="shared" si="1"/>
        <v>3.8608045463704732</v>
      </c>
      <c r="CH9" s="547">
        <f t="shared" si="1"/>
        <v>2.3745397807416442</v>
      </c>
      <c r="CI9" s="547">
        <f t="shared" si="1"/>
        <v>22.737957074158992</v>
      </c>
      <c r="CJ9" s="547">
        <f t="shared" si="1"/>
        <v>18.650704393336202</v>
      </c>
      <c r="CK9" s="547">
        <f t="shared" si="1"/>
        <v>6.2353443271121174</v>
      </c>
      <c r="CL9" s="548">
        <f t="shared" si="1"/>
        <v>0.61503755298204343</v>
      </c>
      <c r="CM9" s="549">
        <f t="shared" si="1"/>
        <v>183619</v>
      </c>
      <c r="CN9" s="108">
        <f t="shared" si="1"/>
        <v>0</v>
      </c>
      <c r="CO9" s="545">
        <f t="shared" si="1"/>
        <v>44348</v>
      </c>
      <c r="CP9" s="546">
        <f t="shared" si="1"/>
        <v>61.881040924282331</v>
      </c>
      <c r="CQ9" s="547">
        <f t="shared" si="1"/>
        <v>3.8581591819570171</v>
      </c>
      <c r="CR9" s="547">
        <f t="shared" si="21"/>
        <v>2.5480857440074365</v>
      </c>
      <c r="CS9" s="547">
        <f t="shared" si="21"/>
        <v>7.5811345477081069</v>
      </c>
      <c r="CT9" s="547">
        <f t="shared" si="21"/>
        <v>40.698404727651003</v>
      </c>
      <c r="CU9" s="547">
        <f t="shared" si="21"/>
        <v>6.4062449259644536</v>
      </c>
      <c r="CV9" s="548">
        <f t="shared" si="21"/>
        <v>0.6604408019046385</v>
      </c>
      <c r="CW9" s="549">
        <f t="shared" si="21"/>
        <v>225905</v>
      </c>
      <c r="CX9" s="108">
        <f t="shared" si="2"/>
        <v>0</v>
      </c>
      <c r="CY9" s="545">
        <f t="shared" si="3"/>
        <v>44348</v>
      </c>
      <c r="CZ9" s="546">
        <f t="shared" si="3"/>
        <v>61.333434416415507</v>
      </c>
      <c r="DA9" s="547">
        <f t="shared" si="3"/>
        <v>3.8025512984600143</v>
      </c>
      <c r="DB9" s="547">
        <f t="shared" si="3"/>
        <v>3.6249331158911691</v>
      </c>
      <c r="DC9" s="547">
        <f t="shared" si="3"/>
        <v>17.976003880929774</v>
      </c>
      <c r="DD9" s="547">
        <f t="shared" si="3"/>
        <v>23.06315841625036</v>
      </c>
      <c r="DE9" s="547">
        <f t="shared" si="3"/>
        <v>7.4274844143511833</v>
      </c>
      <c r="DF9" s="548">
        <f t="shared" si="3"/>
        <v>0.95328973401600703</v>
      </c>
      <c r="DG9" s="549">
        <f t="shared" si="3"/>
        <v>48442</v>
      </c>
      <c r="DH9" s="108">
        <f t="shared" si="3"/>
        <v>0</v>
      </c>
      <c r="DI9" s="545">
        <f t="shared" si="3"/>
        <v>44348</v>
      </c>
      <c r="DJ9" s="546">
        <f t="shared" si="3"/>
        <v>59.9</v>
      </c>
      <c r="DK9" s="547">
        <f t="shared" si="3"/>
        <v>5.32</v>
      </c>
      <c r="DL9" s="547">
        <f t="shared" si="3"/>
        <v>3.85</v>
      </c>
      <c r="DM9" s="547">
        <f t="shared" si="3"/>
        <v>7.3</v>
      </c>
      <c r="DN9" s="547">
        <f t="shared" si="3"/>
        <v>40.299999999999997</v>
      </c>
      <c r="DO9" s="547">
        <f t="shared" si="22"/>
        <v>9.17</v>
      </c>
      <c r="DP9" s="548">
        <f t="shared" si="22"/>
        <v>0.72368421052631582</v>
      </c>
      <c r="DQ9" s="549">
        <f t="shared" si="22"/>
        <v>54345</v>
      </c>
    </row>
    <row r="10" spans="1:121" ht="19" customHeight="1" x14ac:dyDescent="0.35">
      <c r="A10" s="139">
        <v>44378</v>
      </c>
      <c r="B10" s="140">
        <v>61.75</v>
      </c>
      <c r="C10" s="141">
        <v>4.2699999999999996</v>
      </c>
      <c r="D10" s="141">
        <v>2.5499999999999998</v>
      </c>
      <c r="E10" s="141">
        <v>10.99</v>
      </c>
      <c r="F10" s="141">
        <v>30.39</v>
      </c>
      <c r="G10" s="141">
        <f t="shared" si="8"/>
        <v>6.8199999999999994</v>
      </c>
      <c r="H10" s="142">
        <f t="shared" si="9"/>
        <v>0.59718969555035128</v>
      </c>
      <c r="I10" s="143">
        <v>104950</v>
      </c>
      <c r="J10" s="109"/>
      <c r="K10" s="139">
        <v>44378</v>
      </c>
      <c r="L10" s="140">
        <v>61.20050401440249</v>
      </c>
      <c r="M10" s="141">
        <v>5.7717291693889106</v>
      </c>
      <c r="N10" s="141">
        <v>2.2941600969844793</v>
      </c>
      <c r="O10" s="141">
        <v>5.2742224568011116</v>
      </c>
      <c r="P10" s="141">
        <v>44.959161695147159</v>
      </c>
      <c r="Q10" s="141">
        <f t="shared" si="10"/>
        <v>8.0658892663733894</v>
      </c>
      <c r="R10" s="142">
        <f t="shared" si="11"/>
        <v>0.39748228471145963</v>
      </c>
      <c r="S10" s="143">
        <v>275508</v>
      </c>
      <c r="U10" s="139">
        <v>44378</v>
      </c>
      <c r="V10" s="140">
        <v>62.284235123454664</v>
      </c>
      <c r="W10" s="141">
        <v>3.2254760408416265</v>
      </c>
      <c r="X10" s="141">
        <v>2.0965819673542474</v>
      </c>
      <c r="Y10" s="141">
        <v>14.422629997589446</v>
      </c>
      <c r="Z10" s="141">
        <v>16.729859585385174</v>
      </c>
      <c r="AA10" s="141">
        <f t="shared" si="12"/>
        <v>5.3220580081958744</v>
      </c>
      <c r="AB10" s="142">
        <f t="shared" si="13"/>
        <v>0.65000698836602866</v>
      </c>
      <c r="AC10" s="143">
        <v>232312</v>
      </c>
      <c r="AD10" s="144"/>
      <c r="AE10" s="145">
        <v>44378</v>
      </c>
      <c r="AF10" s="140">
        <v>61.883985156723504</v>
      </c>
      <c r="AG10" s="141">
        <v>3.9340157657400106</v>
      </c>
      <c r="AH10" s="141">
        <v>2.5754841599292524</v>
      </c>
      <c r="AI10" s="141">
        <v>8.3504920694820868</v>
      </c>
      <c r="AJ10" s="141">
        <v>29.595638577271565</v>
      </c>
      <c r="AK10" s="141">
        <f t="shared" si="14"/>
        <v>6.5094999256692629</v>
      </c>
      <c r="AL10" s="142">
        <f t="shared" si="15"/>
        <v>0.6546705232750355</v>
      </c>
      <c r="AM10" s="143">
        <v>262341</v>
      </c>
      <c r="AO10" s="145">
        <f t="shared" si="6"/>
        <v>44378</v>
      </c>
      <c r="AP10" s="140">
        <v>61.238201728138421</v>
      </c>
      <c r="AQ10" s="141">
        <v>4.9755089399141186</v>
      </c>
      <c r="AR10" s="141">
        <v>2.628763110649154</v>
      </c>
      <c r="AS10" s="141">
        <v>12.84</v>
      </c>
      <c r="AT10" s="141">
        <v>29.49</v>
      </c>
      <c r="AU10" s="141">
        <f t="shared" si="16"/>
        <v>7.6042720505632726</v>
      </c>
      <c r="AV10" s="142">
        <f t="shared" si="17"/>
        <v>0.52834054614210557</v>
      </c>
      <c r="AW10" s="143">
        <v>95247</v>
      </c>
      <c r="AY10" s="145">
        <f t="shared" si="7"/>
        <v>44378</v>
      </c>
      <c r="AZ10" s="140">
        <v>60.330767605833486</v>
      </c>
      <c r="BA10" s="141">
        <v>6.310313270890239</v>
      </c>
      <c r="BB10" s="141">
        <v>2.8411314423976632</v>
      </c>
      <c r="BC10" s="141">
        <v>6.2941411396652267</v>
      </c>
      <c r="BD10" s="141">
        <v>41.832601533037817</v>
      </c>
      <c r="BE10" s="141">
        <f t="shared" si="18"/>
        <v>9.1514447132879013</v>
      </c>
      <c r="BF10" s="142">
        <f t="shared" si="19"/>
        <v>0.45023619595938785</v>
      </c>
      <c r="BG10" s="143">
        <v>211606</v>
      </c>
      <c r="BK10" s="545">
        <f t="shared" si="5"/>
        <v>44378</v>
      </c>
      <c r="BL10" s="546">
        <f t="shared" si="5"/>
        <v>61.75</v>
      </c>
      <c r="BM10" s="547">
        <f t="shared" si="5"/>
        <v>4.2699999999999996</v>
      </c>
      <c r="BN10" s="547">
        <f t="shared" si="5"/>
        <v>2.5499999999999998</v>
      </c>
      <c r="BO10" s="547">
        <f t="shared" si="5"/>
        <v>10.99</v>
      </c>
      <c r="BP10" s="547">
        <f t="shared" si="5"/>
        <v>30.39</v>
      </c>
      <c r="BQ10" s="547">
        <f t="shared" si="5"/>
        <v>6.8199999999999994</v>
      </c>
      <c r="BR10" s="548">
        <f t="shared" si="5"/>
        <v>0.59718969555035128</v>
      </c>
      <c r="BS10" s="549">
        <f t="shared" si="5"/>
        <v>104950</v>
      </c>
      <c r="BT10" s="671">
        <f t="shared" si="0"/>
        <v>0</v>
      </c>
      <c r="BU10" s="545">
        <f t="shared" si="0"/>
        <v>44378</v>
      </c>
      <c r="BV10" s="546">
        <f t="shared" si="0"/>
        <v>61.20050401440249</v>
      </c>
      <c r="BW10" s="547">
        <f t="shared" si="0"/>
        <v>5.7717291693889106</v>
      </c>
      <c r="BX10" s="547">
        <f t="shared" si="0"/>
        <v>2.2941600969844793</v>
      </c>
      <c r="BY10" s="547">
        <f t="shared" si="0"/>
        <v>5.2742224568011116</v>
      </c>
      <c r="BZ10" s="547">
        <f t="shared" si="0"/>
        <v>44.959161695147159</v>
      </c>
      <c r="CA10" s="547">
        <f t="shared" si="0"/>
        <v>8.0658892663733894</v>
      </c>
      <c r="CB10" s="548">
        <f t="shared" si="20"/>
        <v>0.39748228471145963</v>
      </c>
      <c r="CC10" s="549">
        <f t="shared" si="20"/>
        <v>275508</v>
      </c>
      <c r="CD10" s="101">
        <f t="shared" si="1"/>
        <v>0</v>
      </c>
      <c r="CE10" s="545">
        <f t="shared" si="1"/>
        <v>44378</v>
      </c>
      <c r="CF10" s="546">
        <f t="shared" si="1"/>
        <v>62.284235123454664</v>
      </c>
      <c r="CG10" s="547">
        <f t="shared" si="1"/>
        <v>3.2254760408416265</v>
      </c>
      <c r="CH10" s="547">
        <f t="shared" si="1"/>
        <v>2.0965819673542474</v>
      </c>
      <c r="CI10" s="547">
        <f t="shared" si="1"/>
        <v>14.422629997589446</v>
      </c>
      <c r="CJ10" s="547">
        <f t="shared" si="1"/>
        <v>16.729859585385174</v>
      </c>
      <c r="CK10" s="547">
        <f t="shared" si="1"/>
        <v>5.3220580081958744</v>
      </c>
      <c r="CL10" s="548">
        <f t="shared" si="1"/>
        <v>0.65000698836602866</v>
      </c>
      <c r="CM10" s="549">
        <f t="shared" si="1"/>
        <v>232312</v>
      </c>
      <c r="CN10" s="108">
        <f t="shared" si="1"/>
        <v>0</v>
      </c>
      <c r="CO10" s="545">
        <f t="shared" si="1"/>
        <v>44378</v>
      </c>
      <c r="CP10" s="546">
        <f t="shared" si="1"/>
        <v>61.883985156723504</v>
      </c>
      <c r="CQ10" s="547">
        <f t="shared" si="1"/>
        <v>3.9340157657400106</v>
      </c>
      <c r="CR10" s="547">
        <f t="shared" si="21"/>
        <v>2.5754841599292524</v>
      </c>
      <c r="CS10" s="547">
        <f t="shared" si="21"/>
        <v>8.3504920694820868</v>
      </c>
      <c r="CT10" s="547">
        <f t="shared" si="21"/>
        <v>29.595638577271565</v>
      </c>
      <c r="CU10" s="547">
        <f t="shared" si="21"/>
        <v>6.5094999256692629</v>
      </c>
      <c r="CV10" s="548">
        <f t="shared" si="21"/>
        <v>0.6546705232750355</v>
      </c>
      <c r="CW10" s="549">
        <f t="shared" si="21"/>
        <v>262341</v>
      </c>
      <c r="CX10" s="108">
        <f t="shared" si="2"/>
        <v>0</v>
      </c>
      <c r="CY10" s="545">
        <f t="shared" si="3"/>
        <v>44378</v>
      </c>
      <c r="CZ10" s="546">
        <f t="shared" si="3"/>
        <v>60.531450559886046</v>
      </c>
      <c r="DA10" s="547">
        <f t="shared" si="3"/>
        <v>5.3071459660507259</v>
      </c>
      <c r="DB10" s="547">
        <f t="shared" si="3"/>
        <v>3.1669105369366517</v>
      </c>
      <c r="DC10" s="547">
        <f t="shared" si="3"/>
        <v>16.083461599335259</v>
      </c>
      <c r="DD10" s="547">
        <f t="shared" si="3"/>
        <v>17.778775768606813</v>
      </c>
      <c r="DE10" s="547">
        <f t="shared" si="3"/>
        <v>8.4740565029873771</v>
      </c>
      <c r="DF10" s="548">
        <f t="shared" si="3"/>
        <v>0.59672572738625562</v>
      </c>
      <c r="DG10" s="549">
        <f t="shared" si="3"/>
        <v>50546</v>
      </c>
      <c r="DH10" s="108">
        <f t="shared" si="3"/>
        <v>0</v>
      </c>
      <c r="DI10" s="545">
        <f t="shared" si="3"/>
        <v>44378</v>
      </c>
      <c r="DJ10" s="546">
        <f t="shared" si="3"/>
        <v>60.45</v>
      </c>
      <c r="DK10" s="547">
        <f t="shared" si="3"/>
        <v>4.47</v>
      </c>
      <c r="DL10" s="547">
        <f t="shared" si="3"/>
        <v>3.97</v>
      </c>
      <c r="DM10" s="547">
        <f t="shared" si="3"/>
        <v>0</v>
      </c>
      <c r="DN10" s="547">
        <f t="shared" si="3"/>
        <v>0</v>
      </c>
      <c r="DO10" s="547">
        <f t="shared" si="22"/>
        <v>8.44</v>
      </c>
      <c r="DP10" s="548">
        <f t="shared" si="22"/>
        <v>0.88814317673378085</v>
      </c>
      <c r="DQ10" s="549">
        <f t="shared" si="22"/>
        <v>21729</v>
      </c>
    </row>
    <row r="11" spans="1:121" ht="19" customHeight="1" x14ac:dyDescent="0.35">
      <c r="A11" s="139">
        <v>44409</v>
      </c>
      <c r="B11" s="140">
        <v>60.977073750179208</v>
      </c>
      <c r="C11" s="141">
        <v>5.4868976181211213</v>
      </c>
      <c r="D11" s="141">
        <v>2.3415071579249189</v>
      </c>
      <c r="E11" s="141">
        <v>9.2942134474778317</v>
      </c>
      <c r="F11" s="141">
        <v>25.061056382739057</v>
      </c>
      <c r="G11" s="141">
        <f t="shared" si="8"/>
        <v>7.8284047760460407</v>
      </c>
      <c r="H11" s="142">
        <f t="shared" si="9"/>
        <v>0.4267451884270298</v>
      </c>
      <c r="I11" s="143">
        <v>97654</v>
      </c>
      <c r="J11" s="109"/>
      <c r="K11" s="139">
        <v>44409</v>
      </c>
      <c r="L11" s="140">
        <v>61.262585106049194</v>
      </c>
      <c r="M11" s="141">
        <v>5.4620008157630524</v>
      </c>
      <c r="N11" s="141">
        <v>2.4394016691767062</v>
      </c>
      <c r="O11" s="141">
        <v>6.2446614894552814</v>
      </c>
      <c r="P11" s="141">
        <v>42.262703730524372</v>
      </c>
      <c r="Q11" s="141">
        <f t="shared" si="10"/>
        <v>7.9014024849397586</v>
      </c>
      <c r="R11" s="142">
        <f t="shared" si="11"/>
        <v>0.44661320118018272</v>
      </c>
      <c r="S11" s="143">
        <v>254976</v>
      </c>
      <c r="U11" s="139">
        <v>44409</v>
      </c>
      <c r="V11" s="140">
        <v>61.932865851845243</v>
      </c>
      <c r="W11" s="141">
        <v>3.8108529852003845</v>
      </c>
      <c r="X11" s="141">
        <v>1.9939544611968556</v>
      </c>
      <c r="Y11" s="141">
        <v>14.637792151148384</v>
      </c>
      <c r="Z11" s="141">
        <v>22.358887798495257</v>
      </c>
      <c r="AA11" s="141">
        <f t="shared" si="12"/>
        <v>5.8048074463972403</v>
      </c>
      <c r="AB11" s="142">
        <f t="shared" si="13"/>
        <v>0.52323048643977232</v>
      </c>
      <c r="AC11" s="143">
        <v>302643</v>
      </c>
      <c r="AD11" s="144"/>
      <c r="AE11" s="145">
        <v>44409</v>
      </c>
      <c r="AF11" s="140">
        <v>61.678384628219526</v>
      </c>
      <c r="AG11" s="141">
        <v>4.3342344446803995</v>
      </c>
      <c r="AH11" s="141">
        <v>2.4403796681127323</v>
      </c>
      <c r="AI11" s="141">
        <v>7.8504328337833327</v>
      </c>
      <c r="AJ11" s="141">
        <v>39.4307449261293</v>
      </c>
      <c r="AK11" s="141">
        <f t="shared" si="14"/>
        <v>6.7746141127931319</v>
      </c>
      <c r="AL11" s="142">
        <f t="shared" si="15"/>
        <v>0.5630474537684319</v>
      </c>
      <c r="AM11" s="143">
        <v>263704</v>
      </c>
      <c r="AO11" s="145">
        <f t="shared" si="6"/>
        <v>44409</v>
      </c>
      <c r="AP11" s="140">
        <v>60.835413388157541</v>
      </c>
      <c r="AQ11" s="141">
        <v>5.3006695155161836</v>
      </c>
      <c r="AR11" s="141">
        <v>2.7369894405993347</v>
      </c>
      <c r="AS11" s="141">
        <v>13.220272972885699</v>
      </c>
      <c r="AT11" s="141">
        <v>25.235534697480166</v>
      </c>
      <c r="AU11" s="141">
        <f t="shared" si="16"/>
        <v>8.0376589561155178</v>
      </c>
      <c r="AV11" s="142">
        <f t="shared" si="17"/>
        <v>0.51634787503495294</v>
      </c>
      <c r="AW11" s="143">
        <v>92903</v>
      </c>
      <c r="AY11" s="145">
        <f t="shared" si="7"/>
        <v>44409</v>
      </c>
      <c r="AZ11" s="140">
        <v>60.819511236394959</v>
      </c>
      <c r="BA11" s="141">
        <v>5.7265398167723758</v>
      </c>
      <c r="BB11" s="141">
        <v>2.7228953096860073</v>
      </c>
      <c r="BC11" s="141">
        <v>7.1893927639466817</v>
      </c>
      <c r="BD11" s="141">
        <v>39.548521757528746</v>
      </c>
      <c r="BE11" s="141">
        <f t="shared" si="18"/>
        <v>8.4494351264583827</v>
      </c>
      <c r="BF11" s="142">
        <f t="shared" si="19"/>
        <v>0.47548701254306491</v>
      </c>
      <c r="BG11" s="143">
        <v>191565</v>
      </c>
      <c r="BK11" s="545">
        <f t="shared" si="5"/>
        <v>44409</v>
      </c>
      <c r="BL11" s="546">
        <f t="shared" si="5"/>
        <v>60.977073750179208</v>
      </c>
      <c r="BM11" s="547">
        <f t="shared" si="5"/>
        <v>5.4868976181211213</v>
      </c>
      <c r="BN11" s="547">
        <f t="shared" si="5"/>
        <v>2.3415071579249189</v>
      </c>
      <c r="BO11" s="547">
        <f t="shared" si="5"/>
        <v>9.2942134474778317</v>
      </c>
      <c r="BP11" s="547">
        <f t="shared" si="5"/>
        <v>25.061056382739057</v>
      </c>
      <c r="BQ11" s="547">
        <f t="shared" si="5"/>
        <v>7.8284047760460407</v>
      </c>
      <c r="BR11" s="548">
        <f t="shared" si="5"/>
        <v>0.4267451884270298</v>
      </c>
      <c r="BS11" s="549">
        <f t="shared" si="5"/>
        <v>97654</v>
      </c>
      <c r="BT11" s="671">
        <f t="shared" si="0"/>
        <v>0</v>
      </c>
      <c r="BU11" s="545">
        <f t="shared" si="0"/>
        <v>44409</v>
      </c>
      <c r="BV11" s="546">
        <f t="shared" si="0"/>
        <v>61.262585106049194</v>
      </c>
      <c r="BW11" s="547">
        <f t="shared" si="0"/>
        <v>5.4620008157630524</v>
      </c>
      <c r="BX11" s="547">
        <f t="shared" si="0"/>
        <v>2.4394016691767062</v>
      </c>
      <c r="BY11" s="547">
        <f t="shared" si="0"/>
        <v>6.2446614894552814</v>
      </c>
      <c r="BZ11" s="547">
        <f t="shared" si="0"/>
        <v>42.262703730524372</v>
      </c>
      <c r="CA11" s="547">
        <f t="shared" si="0"/>
        <v>7.9014024849397586</v>
      </c>
      <c r="CB11" s="548">
        <f t="shared" si="20"/>
        <v>0.44661320118018272</v>
      </c>
      <c r="CC11" s="549">
        <f t="shared" si="20"/>
        <v>254976</v>
      </c>
      <c r="CD11" s="101">
        <f t="shared" si="1"/>
        <v>0</v>
      </c>
      <c r="CE11" s="545">
        <f t="shared" si="1"/>
        <v>44409</v>
      </c>
      <c r="CF11" s="546">
        <f t="shared" si="1"/>
        <v>61.932865851845243</v>
      </c>
      <c r="CG11" s="547">
        <f t="shared" si="1"/>
        <v>3.8108529852003845</v>
      </c>
      <c r="CH11" s="547">
        <f t="shared" si="1"/>
        <v>1.9939544611968556</v>
      </c>
      <c r="CI11" s="547">
        <f t="shared" si="1"/>
        <v>14.637792151148384</v>
      </c>
      <c r="CJ11" s="547">
        <f t="shared" si="1"/>
        <v>22.358887798495257</v>
      </c>
      <c r="CK11" s="547">
        <f t="shared" si="1"/>
        <v>5.8048074463972403</v>
      </c>
      <c r="CL11" s="548">
        <f t="shared" si="1"/>
        <v>0.52323048643977232</v>
      </c>
      <c r="CM11" s="549">
        <f t="shared" si="1"/>
        <v>302643</v>
      </c>
      <c r="CN11" s="108">
        <f t="shared" si="1"/>
        <v>0</v>
      </c>
      <c r="CO11" s="545">
        <f t="shared" si="1"/>
        <v>44409</v>
      </c>
      <c r="CP11" s="546">
        <f t="shared" si="1"/>
        <v>61.678384628219526</v>
      </c>
      <c r="CQ11" s="547">
        <f t="shared" si="1"/>
        <v>4.3342344446803995</v>
      </c>
      <c r="CR11" s="547">
        <f t="shared" si="21"/>
        <v>2.4403796681127323</v>
      </c>
      <c r="CS11" s="547">
        <f t="shared" si="21"/>
        <v>7.8504328337833327</v>
      </c>
      <c r="CT11" s="547">
        <f t="shared" si="21"/>
        <v>39.4307449261293</v>
      </c>
      <c r="CU11" s="547">
        <f t="shared" si="21"/>
        <v>6.7746141127931319</v>
      </c>
      <c r="CV11" s="548">
        <f t="shared" si="21"/>
        <v>0.5630474537684319</v>
      </c>
      <c r="CW11" s="549">
        <f t="shared" si="21"/>
        <v>263704</v>
      </c>
      <c r="CX11" s="108">
        <f t="shared" si="2"/>
        <v>0</v>
      </c>
      <c r="CY11" s="545">
        <f t="shared" si="3"/>
        <v>44409</v>
      </c>
      <c r="CZ11" s="546">
        <f t="shared" si="3"/>
        <v>61.236706541490008</v>
      </c>
      <c r="DA11" s="547">
        <f t="shared" si="3"/>
        <v>4.3137780133252575</v>
      </c>
      <c r="DB11" s="547">
        <f t="shared" si="3"/>
        <v>3.2033403997577223</v>
      </c>
      <c r="DC11" s="547">
        <f t="shared" si="3"/>
        <v>16.650181708055722</v>
      </c>
      <c r="DD11" s="547">
        <f t="shared" si="3"/>
        <v>16.755239248940036</v>
      </c>
      <c r="DE11" s="547">
        <f t="shared" si="3"/>
        <v>7.5171184130829793</v>
      </c>
      <c r="DF11" s="548">
        <f t="shared" si="3"/>
        <v>0.74258350565620346</v>
      </c>
      <c r="DG11" s="549">
        <f t="shared" si="3"/>
        <v>46228</v>
      </c>
      <c r="DH11" s="108">
        <f t="shared" si="3"/>
        <v>0</v>
      </c>
      <c r="DI11" s="545">
        <f t="shared" si="3"/>
        <v>44409</v>
      </c>
      <c r="DJ11" s="546">
        <f t="shared" si="3"/>
        <v>59.925455673006901</v>
      </c>
      <c r="DK11" s="547">
        <f t="shared" si="3"/>
        <v>5.6636945962598721</v>
      </c>
      <c r="DL11" s="547">
        <f t="shared" si="3"/>
        <v>3.5741876785442792</v>
      </c>
      <c r="DM11" s="547">
        <f t="shared" si="3"/>
        <v>6.5972937000887306</v>
      </c>
      <c r="DN11" s="547">
        <f t="shared" si="3"/>
        <v>51.643509950564074</v>
      </c>
      <c r="DO11" s="547">
        <f t="shared" si="22"/>
        <v>9.2378822748041518</v>
      </c>
      <c r="DP11" s="548">
        <f t="shared" si="22"/>
        <v>0.63106998758452859</v>
      </c>
      <c r="DQ11" s="549">
        <f t="shared" si="22"/>
        <v>124969</v>
      </c>
    </row>
    <row r="12" spans="1:121" ht="19" customHeight="1" x14ac:dyDescent="0.35">
      <c r="A12" s="139">
        <v>44440</v>
      </c>
      <c r="B12" s="140">
        <v>60.826302566561729</v>
      </c>
      <c r="C12" s="141">
        <v>5.628247816024853</v>
      </c>
      <c r="D12" s="141">
        <v>2.4218718595584092</v>
      </c>
      <c r="E12" s="141">
        <v>12.357699685173987</v>
      </c>
      <c r="F12" s="141">
        <v>24.488027646310698</v>
      </c>
      <c r="G12" s="141">
        <f t="shared" si="8"/>
        <v>8.0501196755832627</v>
      </c>
      <c r="H12" s="142">
        <f t="shared" si="9"/>
        <v>0.43030654276857</v>
      </c>
      <c r="I12" s="143">
        <v>95926</v>
      </c>
      <c r="J12" s="109"/>
      <c r="K12" s="139">
        <v>44440</v>
      </c>
      <c r="L12" s="140">
        <v>60.341332663868648</v>
      </c>
      <c r="M12" s="141">
        <v>7.1514549699170038</v>
      </c>
      <c r="N12" s="141">
        <v>2.2175619898550352</v>
      </c>
      <c r="O12" s="141">
        <v>8.8305051892016504</v>
      </c>
      <c r="P12" s="141">
        <v>43.353897939854377</v>
      </c>
      <c r="Q12" s="141">
        <f t="shared" si="10"/>
        <v>9.3690169597720399</v>
      </c>
      <c r="R12" s="142">
        <f t="shared" si="11"/>
        <v>0.31008543005351136</v>
      </c>
      <c r="S12" s="143">
        <v>233022</v>
      </c>
      <c r="U12" s="139">
        <v>44440</v>
      </c>
      <c r="V12" s="140">
        <v>61.512317890200308</v>
      </c>
      <c r="W12" s="141">
        <v>4.2696831872275824</v>
      </c>
      <c r="X12" s="141">
        <v>1.9778467113962483</v>
      </c>
      <c r="Y12" s="141">
        <v>22.351301826730008</v>
      </c>
      <c r="Z12" s="141">
        <v>17.4737650717469</v>
      </c>
      <c r="AA12" s="141">
        <f t="shared" si="12"/>
        <v>6.2475298986238306</v>
      </c>
      <c r="AB12" s="142">
        <f t="shared" si="13"/>
        <v>0.46323032053357482</v>
      </c>
      <c r="AC12" s="143">
        <v>204190</v>
      </c>
      <c r="AD12" s="144"/>
      <c r="AE12" s="145">
        <v>44440</v>
      </c>
      <c r="AF12" s="140">
        <v>61.367996930356398</v>
      </c>
      <c r="AG12" s="141">
        <v>4.8043955261216489</v>
      </c>
      <c r="AH12" s="141">
        <v>2.2292319107259448</v>
      </c>
      <c r="AI12" s="141">
        <v>10.069386749654452</v>
      </c>
      <c r="AJ12" s="141">
        <v>36.640932340645641</v>
      </c>
      <c r="AK12" s="141">
        <f t="shared" si="14"/>
        <v>7.0336274368475937</v>
      </c>
      <c r="AL12" s="142">
        <f t="shared" si="15"/>
        <v>0.46399841532728542</v>
      </c>
      <c r="AM12" s="143">
        <v>235858</v>
      </c>
      <c r="AO12" s="145">
        <f t="shared" si="6"/>
        <v>44440</v>
      </c>
      <c r="AP12" s="140">
        <v>60.755388230240555</v>
      </c>
      <c r="AQ12" s="141">
        <v>5.6542667525773194</v>
      </c>
      <c r="AR12" s="141">
        <v>2.4497414089347083</v>
      </c>
      <c r="AS12" s="141">
        <v>11.709914948453608</v>
      </c>
      <c r="AT12" s="141">
        <v>29.954957474226802</v>
      </c>
      <c r="AU12" s="141">
        <f t="shared" si="16"/>
        <v>8.1040081615120272</v>
      </c>
      <c r="AV12" s="142">
        <f t="shared" si="17"/>
        <v>0.4332553655729226</v>
      </c>
      <c r="AW12" s="143">
        <v>116400</v>
      </c>
      <c r="AY12" s="145">
        <f t="shared" si="7"/>
        <v>44440</v>
      </c>
      <c r="AZ12" s="140">
        <v>60.379844674624501</v>
      </c>
      <c r="BA12" s="141">
        <v>6.9447921917264424</v>
      </c>
      <c r="BB12" s="141">
        <v>2.1481686838193887</v>
      </c>
      <c r="BC12" s="141">
        <v>7.4433005603714886</v>
      </c>
      <c r="BD12" s="141">
        <v>40.187471866027821</v>
      </c>
      <c r="BE12" s="141">
        <f t="shared" si="18"/>
        <v>9.0929608755458311</v>
      </c>
      <c r="BF12" s="142">
        <f t="shared" si="19"/>
        <v>0.30932080104262477</v>
      </c>
      <c r="BG12" s="143">
        <v>216642</v>
      </c>
      <c r="BK12" s="545">
        <f t="shared" si="5"/>
        <v>44440</v>
      </c>
      <c r="BL12" s="546">
        <f t="shared" si="5"/>
        <v>60.826302566561729</v>
      </c>
      <c r="BM12" s="547">
        <f t="shared" si="5"/>
        <v>5.628247816024853</v>
      </c>
      <c r="BN12" s="547">
        <f t="shared" si="5"/>
        <v>2.4218718595584092</v>
      </c>
      <c r="BO12" s="547">
        <f t="shared" si="5"/>
        <v>12.357699685173987</v>
      </c>
      <c r="BP12" s="547">
        <f t="shared" si="5"/>
        <v>24.488027646310698</v>
      </c>
      <c r="BQ12" s="547">
        <f t="shared" si="5"/>
        <v>8.0501196755832627</v>
      </c>
      <c r="BR12" s="548">
        <f t="shared" si="5"/>
        <v>0.43030654276857</v>
      </c>
      <c r="BS12" s="549">
        <f t="shared" si="5"/>
        <v>95926</v>
      </c>
      <c r="BT12" s="671">
        <f t="shared" si="0"/>
        <v>0</v>
      </c>
      <c r="BU12" s="545">
        <f t="shared" si="0"/>
        <v>44440</v>
      </c>
      <c r="BV12" s="546">
        <f t="shared" si="0"/>
        <v>60.341332663868648</v>
      </c>
      <c r="BW12" s="547">
        <f t="shared" si="0"/>
        <v>7.1514549699170038</v>
      </c>
      <c r="BX12" s="547">
        <f t="shared" si="0"/>
        <v>2.2175619898550352</v>
      </c>
      <c r="BY12" s="547">
        <f t="shared" si="0"/>
        <v>8.8305051892016504</v>
      </c>
      <c r="BZ12" s="547">
        <f t="shared" si="0"/>
        <v>43.353897939854377</v>
      </c>
      <c r="CA12" s="547">
        <f t="shared" si="0"/>
        <v>9.3690169597720399</v>
      </c>
      <c r="CB12" s="548">
        <f t="shared" si="20"/>
        <v>0.31008543005351136</v>
      </c>
      <c r="CC12" s="549">
        <f t="shared" si="20"/>
        <v>233022</v>
      </c>
      <c r="CD12" s="101">
        <f t="shared" si="1"/>
        <v>0</v>
      </c>
      <c r="CE12" s="545">
        <f t="shared" si="1"/>
        <v>44440</v>
      </c>
      <c r="CF12" s="546">
        <f t="shared" si="1"/>
        <v>61.512317890200308</v>
      </c>
      <c r="CG12" s="547">
        <f t="shared" si="1"/>
        <v>4.2696831872275824</v>
      </c>
      <c r="CH12" s="547">
        <f t="shared" si="1"/>
        <v>1.9778467113962483</v>
      </c>
      <c r="CI12" s="547">
        <f t="shared" si="1"/>
        <v>22.351301826730008</v>
      </c>
      <c r="CJ12" s="547">
        <f t="shared" si="1"/>
        <v>17.4737650717469</v>
      </c>
      <c r="CK12" s="547">
        <f t="shared" si="1"/>
        <v>6.2475298986238306</v>
      </c>
      <c r="CL12" s="548">
        <f t="shared" si="1"/>
        <v>0.46323032053357482</v>
      </c>
      <c r="CM12" s="549">
        <f t="shared" si="1"/>
        <v>204190</v>
      </c>
      <c r="CN12" s="108">
        <f t="shared" si="1"/>
        <v>0</v>
      </c>
      <c r="CO12" s="545">
        <f t="shared" si="1"/>
        <v>44440</v>
      </c>
      <c r="CP12" s="546">
        <f t="shared" si="1"/>
        <v>61.367996930356398</v>
      </c>
      <c r="CQ12" s="547">
        <f t="shared" si="1"/>
        <v>4.8043955261216489</v>
      </c>
      <c r="CR12" s="547">
        <f t="shared" si="21"/>
        <v>2.2292319107259448</v>
      </c>
      <c r="CS12" s="547">
        <f t="shared" si="21"/>
        <v>10.069386749654452</v>
      </c>
      <c r="CT12" s="547">
        <f t="shared" si="21"/>
        <v>36.640932340645641</v>
      </c>
      <c r="CU12" s="547">
        <f t="shared" si="21"/>
        <v>7.0336274368475937</v>
      </c>
      <c r="CV12" s="548">
        <f t="shared" si="21"/>
        <v>0.46399841532728542</v>
      </c>
      <c r="CW12" s="549">
        <f t="shared" si="21"/>
        <v>235858</v>
      </c>
      <c r="CX12" s="108">
        <f t="shared" si="2"/>
        <v>0</v>
      </c>
      <c r="CY12" s="545">
        <f t="shared" si="3"/>
        <v>44440</v>
      </c>
      <c r="CZ12" s="546">
        <f t="shared" si="3"/>
        <v>60.43</v>
      </c>
      <c r="DA12" s="547">
        <f t="shared" si="3"/>
        <v>4.96</v>
      </c>
      <c r="DB12" s="547">
        <f t="shared" si="3"/>
        <v>3.7099999999999995</v>
      </c>
      <c r="DC12" s="547">
        <f t="shared" si="3"/>
        <v>9.64</v>
      </c>
      <c r="DD12" s="547">
        <f t="shared" si="3"/>
        <v>19.14</v>
      </c>
      <c r="DE12" s="547">
        <f t="shared" si="3"/>
        <v>8.67</v>
      </c>
      <c r="DF12" s="548">
        <f t="shared" si="3"/>
        <v>0.74798387096774188</v>
      </c>
      <c r="DG12" s="549">
        <f t="shared" si="3"/>
        <v>49598</v>
      </c>
      <c r="DH12" s="108">
        <f t="shared" si="3"/>
        <v>0</v>
      </c>
      <c r="DI12" s="545">
        <f t="shared" si="3"/>
        <v>44440</v>
      </c>
      <c r="DJ12" s="546">
        <f t="shared" si="3"/>
        <v>60.197202555230241</v>
      </c>
      <c r="DK12" s="547">
        <f t="shared" si="3"/>
        <v>5.2675219590098488</v>
      </c>
      <c r="DL12" s="547">
        <f t="shared" si="3"/>
        <v>3.6267128027681665</v>
      </c>
      <c r="DM12" s="547">
        <f t="shared" si="3"/>
        <v>5.48</v>
      </c>
      <c r="DN12" s="547">
        <f t="shared" si="3"/>
        <v>44.19</v>
      </c>
      <c r="DO12" s="547">
        <f t="shared" si="22"/>
        <v>8.8942347617780158</v>
      </c>
      <c r="DP12" s="548">
        <f t="shared" si="22"/>
        <v>0.68850454369057634</v>
      </c>
      <c r="DQ12" s="549">
        <f t="shared" si="22"/>
        <v>120224</v>
      </c>
    </row>
    <row r="13" spans="1:121" ht="19" customHeight="1" x14ac:dyDescent="0.35">
      <c r="A13" s="139">
        <v>44470</v>
      </c>
      <c r="B13" s="140">
        <v>59.422876083148338</v>
      </c>
      <c r="C13" s="141">
        <v>7.6766020656153504</v>
      </c>
      <c r="D13" s="141">
        <v>2.2851565553708961</v>
      </c>
      <c r="E13" s="141">
        <v>14.505331550664154</v>
      </c>
      <c r="F13" s="141">
        <v>22.160494375321949</v>
      </c>
      <c r="G13" s="141">
        <f t="shared" si="8"/>
        <v>9.961758620986247</v>
      </c>
      <c r="H13" s="142">
        <f t="shared" si="9"/>
        <v>0.29767813100622403</v>
      </c>
      <c r="I13" s="143">
        <v>104637.1</v>
      </c>
      <c r="J13" s="109"/>
      <c r="K13" s="139">
        <v>44470</v>
      </c>
      <c r="L13" s="140">
        <v>60.106148698205445</v>
      </c>
      <c r="M13" s="141">
        <v>7.2243268480402874</v>
      </c>
      <c r="N13" s="141">
        <v>2.459022231219095</v>
      </c>
      <c r="O13" s="141">
        <v>6.2931256760697174</v>
      </c>
      <c r="P13" s="141">
        <v>43.138424087364676</v>
      </c>
      <c r="Q13" s="141">
        <f t="shared" si="10"/>
        <v>9.6833490792593828</v>
      </c>
      <c r="R13" s="142">
        <f t="shared" si="11"/>
        <v>0.34038081096595785</v>
      </c>
      <c r="S13" s="143">
        <v>238601.40000000002</v>
      </c>
      <c r="U13" s="139">
        <v>44470</v>
      </c>
      <c r="V13" s="140">
        <v>61.597824200622604</v>
      </c>
      <c r="W13" s="141">
        <v>4.3460648081782187</v>
      </c>
      <c r="X13" s="141">
        <v>2.1689450343254086</v>
      </c>
      <c r="Y13" s="141">
        <v>27.305214715970479</v>
      </c>
      <c r="Z13" s="141">
        <v>16.392829807430161</v>
      </c>
      <c r="AA13" s="141">
        <f t="shared" si="12"/>
        <v>6.5150098425036269</v>
      </c>
      <c r="AB13" s="142">
        <f t="shared" si="13"/>
        <v>0.49905952397304126</v>
      </c>
      <c r="AC13" s="143">
        <v>226786.81</v>
      </c>
      <c r="AD13" s="109"/>
      <c r="AE13" s="145">
        <v>44470</v>
      </c>
      <c r="AF13" s="140">
        <v>61.5459974755438</v>
      </c>
      <c r="AG13" s="141">
        <v>4.8954784922864159</v>
      </c>
      <c r="AH13" s="141">
        <v>2.3073782639860267</v>
      </c>
      <c r="AI13" s="141">
        <v>9.7994516614221645</v>
      </c>
      <c r="AJ13" s="141">
        <v>39.530992793846657</v>
      </c>
      <c r="AK13" s="141">
        <f t="shared" si="14"/>
        <v>7.2028567562724426</v>
      </c>
      <c r="AL13" s="142">
        <f t="shared" si="15"/>
        <v>0.47132844473153307</v>
      </c>
      <c r="AM13" s="143">
        <v>319649.03999999998</v>
      </c>
      <c r="AO13" s="145">
        <f t="shared" si="6"/>
        <v>44470</v>
      </c>
      <c r="AP13" s="140">
        <v>59.232928369700566</v>
      </c>
      <c r="AQ13" s="141">
        <v>7.7656491165243731</v>
      </c>
      <c r="AR13" s="141">
        <v>2.4657278195121557</v>
      </c>
      <c r="AS13" s="141">
        <v>13.8287110452766</v>
      </c>
      <c r="AT13" s="141">
        <v>27.10757274125681</v>
      </c>
      <c r="AU13" s="141">
        <f t="shared" si="16"/>
        <v>10.231376936036529</v>
      </c>
      <c r="AV13" s="142">
        <f t="shared" si="17"/>
        <v>0.31751728445538208</v>
      </c>
      <c r="AW13" s="143">
        <v>98293.599999999991</v>
      </c>
      <c r="AY13" s="145">
        <f t="shared" si="7"/>
        <v>44470</v>
      </c>
      <c r="AZ13" s="140">
        <v>59.947995403685979</v>
      </c>
      <c r="BA13" s="141">
        <v>6.8209524788858644</v>
      </c>
      <c r="BB13" s="141">
        <v>2.5892919755613466</v>
      </c>
      <c r="BC13" s="141">
        <v>6.4022575099968382</v>
      </c>
      <c r="BD13" s="141">
        <v>42.235164770776059</v>
      </c>
      <c r="BE13" s="141">
        <f t="shared" si="18"/>
        <v>9.410244454447211</v>
      </c>
      <c r="BF13" s="142">
        <f t="shared" si="19"/>
        <v>0.37960856399109266</v>
      </c>
      <c r="BG13" s="143">
        <v>206165.19999999998</v>
      </c>
      <c r="BK13" s="545">
        <f t="shared" si="5"/>
        <v>44470</v>
      </c>
      <c r="BL13" s="546">
        <f t="shared" si="5"/>
        <v>59.422876083148338</v>
      </c>
      <c r="BM13" s="547">
        <f t="shared" si="5"/>
        <v>7.6766020656153504</v>
      </c>
      <c r="BN13" s="547">
        <f t="shared" si="5"/>
        <v>2.2851565553708961</v>
      </c>
      <c r="BO13" s="547">
        <f t="shared" si="5"/>
        <v>14.505331550664154</v>
      </c>
      <c r="BP13" s="547">
        <f t="shared" si="5"/>
        <v>22.160494375321949</v>
      </c>
      <c r="BQ13" s="547">
        <f t="shared" si="5"/>
        <v>9.961758620986247</v>
      </c>
      <c r="BR13" s="548">
        <f t="shared" si="5"/>
        <v>0.29767813100622403</v>
      </c>
      <c r="BS13" s="549">
        <f t="shared" si="5"/>
        <v>104637.1</v>
      </c>
      <c r="BT13" s="671">
        <f t="shared" si="0"/>
        <v>0</v>
      </c>
      <c r="BU13" s="545">
        <f t="shared" si="0"/>
        <v>44470</v>
      </c>
      <c r="BV13" s="546">
        <f t="shared" si="0"/>
        <v>60.106148698205445</v>
      </c>
      <c r="BW13" s="547">
        <f t="shared" si="0"/>
        <v>7.2243268480402874</v>
      </c>
      <c r="BX13" s="547">
        <f t="shared" si="0"/>
        <v>2.459022231219095</v>
      </c>
      <c r="BY13" s="547">
        <f t="shared" si="0"/>
        <v>6.2931256760697174</v>
      </c>
      <c r="BZ13" s="547">
        <f t="shared" si="0"/>
        <v>43.138424087364676</v>
      </c>
      <c r="CA13" s="547">
        <f t="shared" si="0"/>
        <v>9.6833490792593828</v>
      </c>
      <c r="CB13" s="548">
        <f t="shared" si="20"/>
        <v>0.34038081096595785</v>
      </c>
      <c r="CC13" s="549">
        <f t="shared" si="20"/>
        <v>238601.40000000002</v>
      </c>
      <c r="CD13" s="101">
        <f t="shared" si="1"/>
        <v>0</v>
      </c>
      <c r="CE13" s="545">
        <f t="shared" si="1"/>
        <v>44470</v>
      </c>
      <c r="CF13" s="546">
        <f t="shared" si="1"/>
        <v>61.597824200622604</v>
      </c>
      <c r="CG13" s="547">
        <f t="shared" si="1"/>
        <v>4.3460648081782187</v>
      </c>
      <c r="CH13" s="547">
        <f t="shared" si="1"/>
        <v>2.1689450343254086</v>
      </c>
      <c r="CI13" s="547">
        <f t="shared" si="1"/>
        <v>27.305214715970479</v>
      </c>
      <c r="CJ13" s="547">
        <f t="shared" si="1"/>
        <v>16.392829807430161</v>
      </c>
      <c r="CK13" s="547">
        <f t="shared" si="1"/>
        <v>6.5150098425036269</v>
      </c>
      <c r="CL13" s="548">
        <f t="shared" si="1"/>
        <v>0.49905952397304126</v>
      </c>
      <c r="CM13" s="549">
        <f t="shared" si="1"/>
        <v>226786.81</v>
      </c>
      <c r="CN13" s="106">
        <f t="shared" si="1"/>
        <v>0</v>
      </c>
      <c r="CO13" s="545">
        <f t="shared" si="1"/>
        <v>44470</v>
      </c>
      <c r="CP13" s="546">
        <f t="shared" si="1"/>
        <v>61.5459974755438</v>
      </c>
      <c r="CQ13" s="547">
        <f t="shared" si="1"/>
        <v>4.8954784922864159</v>
      </c>
      <c r="CR13" s="547">
        <f t="shared" si="21"/>
        <v>2.3073782639860267</v>
      </c>
      <c r="CS13" s="547">
        <f t="shared" si="21"/>
        <v>9.7994516614221645</v>
      </c>
      <c r="CT13" s="547">
        <f t="shared" si="21"/>
        <v>39.530992793846657</v>
      </c>
      <c r="CU13" s="547">
        <f t="shared" si="21"/>
        <v>7.2028567562724426</v>
      </c>
      <c r="CV13" s="548">
        <f t="shared" si="21"/>
        <v>0.47132844473153307</v>
      </c>
      <c r="CW13" s="549">
        <f t="shared" si="21"/>
        <v>319649.03999999998</v>
      </c>
      <c r="CX13" s="108">
        <f t="shared" si="2"/>
        <v>0</v>
      </c>
      <c r="CY13" s="545">
        <f t="shared" si="3"/>
        <v>44470</v>
      </c>
      <c r="CZ13" s="546">
        <f t="shared" si="3"/>
        <v>61.25</v>
      </c>
      <c r="DA13" s="547">
        <f t="shared" si="3"/>
        <v>4.49</v>
      </c>
      <c r="DB13" s="547">
        <f t="shared" si="3"/>
        <v>2.9600000000000004</v>
      </c>
      <c r="DC13" s="547">
        <f t="shared" si="3"/>
        <v>12.850000000000001</v>
      </c>
      <c r="DD13" s="547">
        <f t="shared" si="3"/>
        <v>20.38</v>
      </c>
      <c r="DE13" s="547">
        <f t="shared" si="3"/>
        <v>7.4500000000000011</v>
      </c>
      <c r="DF13" s="548">
        <f t="shared" si="3"/>
        <v>0.65924276169265039</v>
      </c>
      <c r="DG13" s="549">
        <f t="shared" si="3"/>
        <v>44550.53</v>
      </c>
      <c r="DH13" s="108">
        <f t="shared" si="3"/>
        <v>0</v>
      </c>
      <c r="DI13" s="545">
        <f t="shared" si="3"/>
        <v>44470</v>
      </c>
      <c r="DJ13" s="546">
        <f t="shared" si="3"/>
        <v>60.372640061789831</v>
      </c>
      <c r="DK13" s="547">
        <f t="shared" si="3"/>
        <v>4.8355497904732143</v>
      </c>
      <c r="DL13" s="547">
        <f t="shared" si="3"/>
        <v>3.6546937988672328</v>
      </c>
      <c r="DM13" s="547">
        <f t="shared" si="3"/>
        <v>6.4681908871594613</v>
      </c>
      <c r="DN13" s="547">
        <f t="shared" si="3"/>
        <v>44.015871786030907</v>
      </c>
      <c r="DO13" s="547">
        <f t="shared" si="22"/>
        <v>8.490243589340448</v>
      </c>
      <c r="DP13" s="548">
        <f t="shared" si="22"/>
        <v>0.75579695323736473</v>
      </c>
      <c r="DQ13" s="549">
        <f t="shared" si="22"/>
        <v>172999.36</v>
      </c>
    </row>
    <row r="14" spans="1:121" ht="19" customHeight="1" x14ac:dyDescent="0.35">
      <c r="A14" s="139">
        <v>44501</v>
      </c>
      <c r="B14" s="140">
        <v>61.146238273195138</v>
      </c>
      <c r="C14" s="141">
        <v>4.5316291666907338</v>
      </c>
      <c r="D14" s="141">
        <v>2.8010350085774194</v>
      </c>
      <c r="E14" s="141">
        <v>14.387057431164045</v>
      </c>
      <c r="F14" s="141">
        <v>25.531635266188793</v>
      </c>
      <c r="G14" s="141">
        <f t="shared" si="8"/>
        <v>7.3326641752681532</v>
      </c>
      <c r="H14" s="142">
        <f t="shared" si="9"/>
        <v>0.61810772804759362</v>
      </c>
      <c r="I14" s="143">
        <v>86564.5</v>
      </c>
      <c r="J14" s="109"/>
      <c r="K14" s="139">
        <v>44501</v>
      </c>
      <c r="L14" s="140">
        <v>60.847473250811845</v>
      </c>
      <c r="M14" s="141">
        <v>5.4960478706805533</v>
      </c>
      <c r="N14" s="141">
        <v>2.7936449286617071</v>
      </c>
      <c r="O14" s="141">
        <v>5.7709975852780415</v>
      </c>
      <c r="P14" s="141">
        <v>43.461437831806336</v>
      </c>
      <c r="Q14" s="141">
        <f t="shared" si="10"/>
        <v>8.2896927993422604</v>
      </c>
      <c r="R14" s="142">
        <f t="shared" si="11"/>
        <v>0.50830069067716865</v>
      </c>
      <c r="S14" s="143">
        <v>280718.8</v>
      </c>
      <c r="U14" s="139">
        <v>44501</v>
      </c>
      <c r="V14" s="140">
        <v>62.195756057135227</v>
      </c>
      <c r="W14" s="141">
        <v>3.4533374190753774</v>
      </c>
      <c r="X14" s="141">
        <v>2.1035820141105606</v>
      </c>
      <c r="Y14" s="141">
        <v>27.35829641654151</v>
      </c>
      <c r="Z14" s="141">
        <v>16.349388508953037</v>
      </c>
      <c r="AA14" s="141">
        <f t="shared" si="12"/>
        <v>5.5569194331859375</v>
      </c>
      <c r="AB14" s="142">
        <f t="shared" si="13"/>
        <v>0.60914465018416575</v>
      </c>
      <c r="AC14" s="143">
        <v>202370.41999999998</v>
      </c>
      <c r="AD14" s="109"/>
      <c r="AE14" s="145">
        <v>44501</v>
      </c>
      <c r="AF14" s="140">
        <v>61.870027056332738</v>
      </c>
      <c r="AG14" s="141">
        <v>4.3005303698373671</v>
      </c>
      <c r="AH14" s="141">
        <v>2.3499625121101322</v>
      </c>
      <c r="AI14" s="141">
        <v>9.6564558826116276</v>
      </c>
      <c r="AJ14" s="141">
        <v>39.210344314403081</v>
      </c>
      <c r="AK14" s="141">
        <f t="shared" si="14"/>
        <v>6.6504928819474998</v>
      </c>
      <c r="AL14" s="142">
        <f t="shared" si="15"/>
        <v>0.54643551144111568</v>
      </c>
      <c r="AM14" s="143">
        <v>301297.3</v>
      </c>
      <c r="AO14" s="145">
        <f t="shared" si="6"/>
        <v>44501</v>
      </c>
      <c r="AP14" s="140">
        <v>60.145599806835556</v>
      </c>
      <c r="AQ14" s="141">
        <v>6.0560243041234836</v>
      </c>
      <c r="AR14" s="141">
        <v>2.7587171542360429</v>
      </c>
      <c r="AS14" s="141">
        <v>14.988646751722023</v>
      </c>
      <c r="AT14" s="141">
        <v>25.961132222344126</v>
      </c>
      <c r="AU14" s="141">
        <f t="shared" si="16"/>
        <v>8.814741458359526</v>
      </c>
      <c r="AV14" s="142">
        <f t="shared" si="17"/>
        <v>0.45553270853910893</v>
      </c>
      <c r="AW14" s="143">
        <v>124867.70000000001</v>
      </c>
      <c r="AY14" s="145">
        <f t="shared" si="7"/>
        <v>44501</v>
      </c>
      <c r="AZ14" s="140">
        <v>59.384738686818153</v>
      </c>
      <c r="BA14" s="141">
        <v>7.5792975338152901</v>
      </c>
      <c r="BB14" s="141">
        <v>2.7580392410281647</v>
      </c>
      <c r="BC14" s="141">
        <v>5.5670886746307691</v>
      </c>
      <c r="BD14" s="141">
        <v>42.319376808866565</v>
      </c>
      <c r="BE14" s="141">
        <f t="shared" si="18"/>
        <v>10.337336774843454</v>
      </c>
      <c r="BF14" s="142">
        <f t="shared" si="19"/>
        <v>0.36389114277716111</v>
      </c>
      <c r="BG14" s="143">
        <v>240630.8</v>
      </c>
      <c r="BK14" s="545">
        <f t="shared" si="5"/>
        <v>44501</v>
      </c>
      <c r="BL14" s="546">
        <f t="shared" si="5"/>
        <v>61.146238273195138</v>
      </c>
      <c r="BM14" s="547">
        <f t="shared" si="5"/>
        <v>4.5316291666907338</v>
      </c>
      <c r="BN14" s="547">
        <f t="shared" si="5"/>
        <v>2.8010350085774194</v>
      </c>
      <c r="BO14" s="547">
        <f t="shared" si="5"/>
        <v>14.387057431164045</v>
      </c>
      <c r="BP14" s="547">
        <f t="shared" si="5"/>
        <v>25.531635266188793</v>
      </c>
      <c r="BQ14" s="547">
        <f t="shared" si="5"/>
        <v>7.3326641752681532</v>
      </c>
      <c r="BR14" s="548">
        <f t="shared" si="5"/>
        <v>0.61810772804759362</v>
      </c>
      <c r="BS14" s="549">
        <f t="shared" si="5"/>
        <v>86564.5</v>
      </c>
      <c r="BT14" s="671">
        <f t="shared" si="0"/>
        <v>0</v>
      </c>
      <c r="BU14" s="545">
        <f t="shared" si="0"/>
        <v>44501</v>
      </c>
      <c r="BV14" s="546">
        <f t="shared" si="0"/>
        <v>60.847473250811845</v>
      </c>
      <c r="BW14" s="547">
        <f t="shared" si="0"/>
        <v>5.4960478706805533</v>
      </c>
      <c r="BX14" s="547">
        <f t="shared" si="0"/>
        <v>2.7936449286617071</v>
      </c>
      <c r="BY14" s="547">
        <f t="shared" si="0"/>
        <v>5.7709975852780415</v>
      </c>
      <c r="BZ14" s="547">
        <f t="shared" si="0"/>
        <v>43.461437831806336</v>
      </c>
      <c r="CA14" s="547">
        <f t="shared" si="0"/>
        <v>8.2896927993422604</v>
      </c>
      <c r="CB14" s="548">
        <f t="shared" si="20"/>
        <v>0.50830069067716865</v>
      </c>
      <c r="CC14" s="549">
        <f t="shared" si="20"/>
        <v>280718.8</v>
      </c>
      <c r="CD14" s="101">
        <f t="shared" si="1"/>
        <v>0</v>
      </c>
      <c r="CE14" s="545">
        <f t="shared" si="1"/>
        <v>44501</v>
      </c>
      <c r="CF14" s="546">
        <f t="shared" si="1"/>
        <v>62.195756057135227</v>
      </c>
      <c r="CG14" s="547">
        <f t="shared" si="1"/>
        <v>3.4533374190753774</v>
      </c>
      <c r="CH14" s="547">
        <f t="shared" si="1"/>
        <v>2.1035820141105606</v>
      </c>
      <c r="CI14" s="547">
        <f t="shared" si="1"/>
        <v>27.35829641654151</v>
      </c>
      <c r="CJ14" s="547">
        <f t="shared" si="1"/>
        <v>16.349388508953037</v>
      </c>
      <c r="CK14" s="547">
        <f t="shared" si="1"/>
        <v>5.5569194331859375</v>
      </c>
      <c r="CL14" s="548">
        <f t="shared" si="1"/>
        <v>0.60914465018416575</v>
      </c>
      <c r="CM14" s="549">
        <f t="shared" si="1"/>
        <v>202370.41999999998</v>
      </c>
      <c r="CN14" s="106">
        <f t="shared" si="1"/>
        <v>0</v>
      </c>
      <c r="CO14" s="545">
        <f t="shared" si="1"/>
        <v>44501</v>
      </c>
      <c r="CP14" s="546">
        <f t="shared" si="1"/>
        <v>61.870027056332738</v>
      </c>
      <c r="CQ14" s="547">
        <f t="shared" si="1"/>
        <v>4.3005303698373671</v>
      </c>
      <c r="CR14" s="547">
        <f t="shared" si="21"/>
        <v>2.3499625121101322</v>
      </c>
      <c r="CS14" s="547">
        <f t="shared" si="21"/>
        <v>9.6564558826116276</v>
      </c>
      <c r="CT14" s="547">
        <f t="shared" si="21"/>
        <v>39.210344314403081</v>
      </c>
      <c r="CU14" s="547">
        <f t="shared" si="21"/>
        <v>6.6504928819474998</v>
      </c>
      <c r="CV14" s="548">
        <f t="shared" si="21"/>
        <v>0.54643551144111568</v>
      </c>
      <c r="CW14" s="549">
        <f t="shared" si="21"/>
        <v>301297.3</v>
      </c>
      <c r="CX14" s="108">
        <f t="shared" si="2"/>
        <v>0</v>
      </c>
      <c r="CY14" s="545">
        <f t="shared" si="3"/>
        <v>44501</v>
      </c>
      <c r="CZ14" s="546">
        <f t="shared" si="3"/>
        <v>61.85</v>
      </c>
      <c r="DA14" s="547">
        <f t="shared" si="3"/>
        <v>3.64</v>
      </c>
      <c r="DB14" s="547">
        <f t="shared" si="3"/>
        <v>2.9800000000000004</v>
      </c>
      <c r="DC14" s="547">
        <f t="shared" si="3"/>
        <v>14.4</v>
      </c>
      <c r="DD14" s="547">
        <f t="shared" si="3"/>
        <v>15.5</v>
      </c>
      <c r="DE14" s="547">
        <f t="shared" si="3"/>
        <v>6.620000000000001</v>
      </c>
      <c r="DF14" s="548">
        <f t="shared" si="3"/>
        <v>0.81868131868131877</v>
      </c>
      <c r="DG14" s="549">
        <f t="shared" si="3"/>
        <v>47276</v>
      </c>
      <c r="DH14" s="108">
        <f t="shared" si="3"/>
        <v>0</v>
      </c>
      <c r="DI14" s="545">
        <f t="shared" si="3"/>
        <v>44501</v>
      </c>
      <c r="DJ14" s="546">
        <f t="shared" si="3"/>
        <v>60.127032826679141</v>
      </c>
      <c r="DK14" s="547">
        <f t="shared" si="3"/>
        <v>4.9282920360335352</v>
      </c>
      <c r="DL14" s="547">
        <f t="shared" si="3"/>
        <v>4.0126874866381037</v>
      </c>
      <c r="DM14" s="547">
        <f t="shared" si="3"/>
        <v>5.2563561274552804</v>
      </c>
      <c r="DN14" s="547">
        <f t="shared" si="3"/>
        <v>52.157079481196888</v>
      </c>
      <c r="DO14" s="547">
        <f t="shared" si="22"/>
        <v>8.9409795226716398</v>
      </c>
      <c r="DP14" s="548">
        <f t="shared" si="22"/>
        <v>0.81421463202648547</v>
      </c>
      <c r="DQ14" s="549">
        <f t="shared" si="22"/>
        <v>126759.7</v>
      </c>
    </row>
    <row r="15" spans="1:121" ht="19" customHeight="1" x14ac:dyDescent="0.35">
      <c r="A15" s="139">
        <v>44531</v>
      </c>
      <c r="B15" s="140">
        <v>59.903302423190503</v>
      </c>
      <c r="C15" s="141">
        <v>6.3786906315780083</v>
      </c>
      <c r="D15" s="141">
        <v>2.8090034726157445</v>
      </c>
      <c r="E15" s="141">
        <v>14.438679030723799</v>
      </c>
      <c r="F15" s="141">
        <v>25.959246861338595</v>
      </c>
      <c r="G15" s="141">
        <f t="shared" si="8"/>
        <v>9.1876941041937528</v>
      </c>
      <c r="H15" s="142">
        <f t="shared" si="9"/>
        <v>0.4403730537909521</v>
      </c>
      <c r="I15" s="143">
        <v>78528.7</v>
      </c>
      <c r="J15" s="109"/>
      <c r="K15" s="139">
        <v>44531</v>
      </c>
      <c r="L15" s="140">
        <v>60.001186971028332</v>
      </c>
      <c r="M15" s="141">
        <v>6.8042507008117994</v>
      </c>
      <c r="N15" s="141">
        <v>2.7670621981308101</v>
      </c>
      <c r="O15" s="141">
        <v>5.9608804346075086</v>
      </c>
      <c r="P15" s="141">
        <v>44.471925656947761</v>
      </c>
      <c r="Q15" s="141">
        <f t="shared" si="10"/>
        <v>9.5713128989426099</v>
      </c>
      <c r="R15" s="142">
        <f t="shared" si="11"/>
        <v>0.40666670288922163</v>
      </c>
      <c r="S15" s="143">
        <v>334540.59999999998</v>
      </c>
      <c r="U15" s="139">
        <v>44531</v>
      </c>
      <c r="V15" s="140">
        <v>61.468977439626578</v>
      </c>
      <c r="W15" s="141">
        <v>4.0780569260172896</v>
      </c>
      <c r="X15" s="141">
        <v>2.2050527296361668</v>
      </c>
      <c r="Y15" s="141">
        <v>30.754537438948173</v>
      </c>
      <c r="Z15" s="141">
        <v>17.575689865679156</v>
      </c>
      <c r="AA15" s="141">
        <f t="shared" si="12"/>
        <v>6.2831096556534565</v>
      </c>
      <c r="AB15" s="142">
        <f t="shared" si="13"/>
        <v>0.54071161085768971</v>
      </c>
      <c r="AC15" s="143">
        <v>205186.32</v>
      </c>
      <c r="AD15" s="109"/>
      <c r="AE15" s="145">
        <v>44531</v>
      </c>
      <c r="AF15" s="140">
        <v>61.306303117951266</v>
      </c>
      <c r="AG15" s="141">
        <v>4.6216543278814619</v>
      </c>
      <c r="AH15" s="141">
        <v>2.6533195479390548</v>
      </c>
      <c r="AI15" s="141">
        <v>10.610131462213445</v>
      </c>
      <c r="AJ15" s="141">
        <v>37.897423806671469</v>
      </c>
      <c r="AK15" s="141">
        <f t="shared" si="14"/>
        <v>7.2749738758205167</v>
      </c>
      <c r="AL15" s="142">
        <f t="shared" si="15"/>
        <v>0.57410601479477597</v>
      </c>
      <c r="AM15" s="143">
        <v>322708.69999999995</v>
      </c>
      <c r="AO15" s="145">
        <f t="shared" si="6"/>
        <v>44531</v>
      </c>
      <c r="AP15" s="140">
        <v>59.780000000000008</v>
      </c>
      <c r="AQ15" s="141">
        <v>6.55</v>
      </c>
      <c r="AR15" s="141">
        <v>2.82</v>
      </c>
      <c r="AS15" s="141">
        <v>19.79</v>
      </c>
      <c r="AT15" s="141">
        <v>27.860000000000003</v>
      </c>
      <c r="AU15" s="141">
        <f t="shared" si="16"/>
        <v>9.3699999999999992</v>
      </c>
      <c r="AV15" s="142">
        <f t="shared" si="17"/>
        <v>0.43053435114503813</v>
      </c>
      <c r="AW15" s="143">
        <v>96274.4</v>
      </c>
      <c r="AY15" s="145">
        <f t="shared" si="7"/>
        <v>44531</v>
      </c>
      <c r="AZ15" s="140">
        <v>59.301298913841784</v>
      </c>
      <c r="BA15" s="141">
        <v>8.0839809531960753</v>
      </c>
      <c r="BB15" s="141">
        <v>2.4294777742951421</v>
      </c>
      <c r="BC15" s="141">
        <v>5.756834206878807</v>
      </c>
      <c r="BD15" s="141">
        <v>42.585290894792749</v>
      </c>
      <c r="BE15" s="141">
        <f t="shared" si="18"/>
        <v>10.513458727491217</v>
      </c>
      <c r="BF15" s="142">
        <f t="shared" si="19"/>
        <v>0.3005298736304699</v>
      </c>
      <c r="BG15" s="143">
        <v>259382.10000000003</v>
      </c>
      <c r="BK15" s="545">
        <f t="shared" si="5"/>
        <v>44531</v>
      </c>
      <c r="BL15" s="546">
        <f t="shared" si="5"/>
        <v>59.903302423190503</v>
      </c>
      <c r="BM15" s="547">
        <f t="shared" si="5"/>
        <v>6.3786906315780083</v>
      </c>
      <c r="BN15" s="547">
        <f t="shared" si="5"/>
        <v>2.8090034726157445</v>
      </c>
      <c r="BO15" s="547">
        <f t="shared" si="5"/>
        <v>14.438679030723799</v>
      </c>
      <c r="BP15" s="547">
        <f t="shared" si="5"/>
        <v>25.959246861338595</v>
      </c>
      <c r="BQ15" s="547">
        <f t="shared" si="5"/>
        <v>9.1876941041937528</v>
      </c>
      <c r="BR15" s="548">
        <f t="shared" si="5"/>
        <v>0.4403730537909521</v>
      </c>
      <c r="BS15" s="549">
        <f t="shared" si="5"/>
        <v>78528.7</v>
      </c>
      <c r="BT15" s="671">
        <f t="shared" si="0"/>
        <v>0</v>
      </c>
      <c r="BU15" s="545">
        <f t="shared" si="0"/>
        <v>44531</v>
      </c>
      <c r="BV15" s="546">
        <f t="shared" si="0"/>
        <v>60.001186971028332</v>
      </c>
      <c r="BW15" s="547">
        <f t="shared" si="0"/>
        <v>6.8042507008117994</v>
      </c>
      <c r="BX15" s="547">
        <f t="shared" si="0"/>
        <v>2.7670621981308101</v>
      </c>
      <c r="BY15" s="547">
        <f t="shared" si="0"/>
        <v>5.9608804346075086</v>
      </c>
      <c r="BZ15" s="547">
        <f t="shared" si="0"/>
        <v>44.471925656947761</v>
      </c>
      <c r="CA15" s="547">
        <f t="shared" si="0"/>
        <v>9.5713128989426099</v>
      </c>
      <c r="CB15" s="548">
        <f t="shared" si="20"/>
        <v>0.40666670288922163</v>
      </c>
      <c r="CC15" s="549">
        <f t="shared" si="20"/>
        <v>334540.59999999998</v>
      </c>
      <c r="CD15" s="101">
        <f t="shared" si="1"/>
        <v>0</v>
      </c>
      <c r="CE15" s="545">
        <f t="shared" si="1"/>
        <v>44531</v>
      </c>
      <c r="CF15" s="546">
        <f t="shared" si="1"/>
        <v>61.468977439626578</v>
      </c>
      <c r="CG15" s="547">
        <f t="shared" si="1"/>
        <v>4.0780569260172896</v>
      </c>
      <c r="CH15" s="547">
        <f t="shared" si="1"/>
        <v>2.2050527296361668</v>
      </c>
      <c r="CI15" s="547">
        <f t="shared" si="1"/>
        <v>30.754537438948173</v>
      </c>
      <c r="CJ15" s="547">
        <f t="shared" si="1"/>
        <v>17.575689865679156</v>
      </c>
      <c r="CK15" s="547">
        <f t="shared" si="1"/>
        <v>6.2831096556534565</v>
      </c>
      <c r="CL15" s="548">
        <f t="shared" si="1"/>
        <v>0.54071161085768971</v>
      </c>
      <c r="CM15" s="549">
        <f t="shared" si="1"/>
        <v>205186.32</v>
      </c>
      <c r="CN15" s="106">
        <f t="shared" si="1"/>
        <v>0</v>
      </c>
      <c r="CO15" s="545">
        <f t="shared" si="1"/>
        <v>44531</v>
      </c>
      <c r="CP15" s="546">
        <f t="shared" si="1"/>
        <v>61.306303117951266</v>
      </c>
      <c r="CQ15" s="547">
        <f t="shared" si="1"/>
        <v>4.6216543278814619</v>
      </c>
      <c r="CR15" s="547">
        <f t="shared" si="21"/>
        <v>2.6533195479390548</v>
      </c>
      <c r="CS15" s="547">
        <f t="shared" si="21"/>
        <v>10.610131462213445</v>
      </c>
      <c r="CT15" s="547">
        <f t="shared" si="21"/>
        <v>37.897423806671469</v>
      </c>
      <c r="CU15" s="547">
        <f t="shared" si="21"/>
        <v>7.2749738758205167</v>
      </c>
      <c r="CV15" s="548">
        <f t="shared" si="21"/>
        <v>0.57410601479477597</v>
      </c>
      <c r="CW15" s="549">
        <f t="shared" si="21"/>
        <v>322708.69999999995</v>
      </c>
      <c r="CX15" s="108">
        <f t="shared" si="2"/>
        <v>0</v>
      </c>
      <c r="CY15" s="545">
        <f t="shared" si="3"/>
        <v>44531</v>
      </c>
      <c r="CZ15" s="546">
        <f t="shared" si="3"/>
        <v>61.559999999999995</v>
      </c>
      <c r="DA15" s="547">
        <f t="shared" si="3"/>
        <v>3.96</v>
      </c>
      <c r="DB15" s="547">
        <f t="shared" si="3"/>
        <v>3.02</v>
      </c>
      <c r="DC15" s="547">
        <f t="shared" si="3"/>
        <v>17.05</v>
      </c>
      <c r="DD15" s="547">
        <f t="shared" si="3"/>
        <v>15.5</v>
      </c>
      <c r="DE15" s="547">
        <f t="shared" si="3"/>
        <v>6.98</v>
      </c>
      <c r="DF15" s="548">
        <f t="shared" si="3"/>
        <v>0.76262626262626265</v>
      </c>
      <c r="DG15" s="549">
        <f t="shared" si="3"/>
        <v>70353.100000000006</v>
      </c>
      <c r="DH15" s="108">
        <f t="shared" si="3"/>
        <v>0</v>
      </c>
      <c r="DI15" s="545">
        <f t="shared" si="3"/>
        <v>44531</v>
      </c>
      <c r="DJ15" s="546">
        <f t="shared" si="3"/>
        <v>60.012448369970841</v>
      </c>
      <c r="DK15" s="547">
        <f t="shared" si="3"/>
        <v>5.0438013465645524</v>
      </c>
      <c r="DL15" s="547">
        <f t="shared" si="3"/>
        <v>3.8838013465645527</v>
      </c>
      <c r="DM15" s="547">
        <f t="shared" si="3"/>
        <v>3.6</v>
      </c>
      <c r="DN15" s="547">
        <f t="shared" si="3"/>
        <v>58.45</v>
      </c>
      <c r="DO15" s="547">
        <f t="shared" si="22"/>
        <v>8.9276026931291046</v>
      </c>
      <c r="DP15" s="548">
        <f t="shared" si="22"/>
        <v>0.77001473287799049</v>
      </c>
      <c r="DQ15" s="549">
        <f t="shared" si="22"/>
        <v>111477.75999999999</v>
      </c>
    </row>
    <row r="16" spans="1:121" ht="19" customHeight="1" x14ac:dyDescent="0.35">
      <c r="A16" s="139">
        <v>44562</v>
      </c>
      <c r="B16" s="140">
        <v>60.949999999999996</v>
      </c>
      <c r="C16" s="141">
        <v>4.7</v>
      </c>
      <c r="D16" s="141">
        <v>2.89</v>
      </c>
      <c r="E16" s="141">
        <v>13.81</v>
      </c>
      <c r="F16" s="141">
        <v>29.260000000000005</v>
      </c>
      <c r="G16" s="141">
        <f t="shared" si="8"/>
        <v>7.59</v>
      </c>
      <c r="H16" s="142">
        <f t="shared" si="9"/>
        <v>0.61489361702127665</v>
      </c>
      <c r="I16" s="143">
        <v>93390.9</v>
      </c>
      <c r="J16" s="109"/>
      <c r="K16" s="139">
        <v>44562</v>
      </c>
      <c r="L16" s="140">
        <v>60.494473510644632</v>
      </c>
      <c r="M16" s="141">
        <v>6.1672989744783999</v>
      </c>
      <c r="N16" s="141">
        <v>2.6960199051420326</v>
      </c>
      <c r="O16" s="141">
        <v>6.3598593422931708</v>
      </c>
      <c r="P16" s="141">
        <v>45.896355979637129</v>
      </c>
      <c r="Q16" s="141">
        <f t="shared" si="10"/>
        <v>8.863318879620433</v>
      </c>
      <c r="R16" s="142">
        <f t="shared" si="11"/>
        <v>0.43714759350872051</v>
      </c>
      <c r="S16" s="143">
        <v>296717.30000000005</v>
      </c>
      <c r="U16" s="139">
        <v>44562</v>
      </c>
      <c r="V16" s="140">
        <v>61.718937484381861</v>
      </c>
      <c r="W16" s="141">
        <v>3.7707595558611247</v>
      </c>
      <c r="X16" s="141">
        <v>2.3386251743794575</v>
      </c>
      <c r="Y16" s="141">
        <v>24.928455119399164</v>
      </c>
      <c r="Z16" s="141">
        <v>18.600352796218711</v>
      </c>
      <c r="AA16" s="141">
        <f t="shared" si="12"/>
        <v>6.1093847302405822</v>
      </c>
      <c r="AB16" s="142">
        <f t="shared" si="13"/>
        <v>0.62020002594553869</v>
      </c>
      <c r="AC16" s="143">
        <v>225298.9</v>
      </c>
      <c r="AD16" s="109"/>
      <c r="AE16" s="145">
        <v>44562</v>
      </c>
      <c r="AF16" s="140">
        <v>61.852492162152721</v>
      </c>
      <c r="AG16" s="141">
        <v>4.1245384787004982</v>
      </c>
      <c r="AH16" s="141">
        <v>2.5893409040203075</v>
      </c>
      <c r="AI16" s="141">
        <v>8.0831784520352414</v>
      </c>
      <c r="AJ16" s="141">
        <v>41.281641561960427</v>
      </c>
      <c r="AK16" s="141">
        <f t="shared" si="14"/>
        <v>6.7138793827208056</v>
      </c>
      <c r="AL16" s="142">
        <f t="shared" si="15"/>
        <v>0.62778924657677593</v>
      </c>
      <c r="AM16" s="143">
        <v>334817.7</v>
      </c>
      <c r="AO16" s="145">
        <f t="shared" si="6"/>
        <v>44562</v>
      </c>
      <c r="AP16" s="140">
        <v>60.165256806222835</v>
      </c>
      <c r="AQ16" s="141">
        <v>5.9951186799359419</v>
      </c>
      <c r="AR16" s="141">
        <v>2.8267984442919238</v>
      </c>
      <c r="AS16" s="141">
        <v>14.026699210706932</v>
      </c>
      <c r="AT16" s="141">
        <v>26.305496568291005</v>
      </c>
      <c r="AU16" s="141">
        <f t="shared" si="16"/>
        <v>8.8219171242278662</v>
      </c>
      <c r="AV16" s="142">
        <f t="shared" si="17"/>
        <v>0.47151667801881253</v>
      </c>
      <c r="AW16" s="143">
        <v>87420</v>
      </c>
      <c r="AY16" s="145">
        <f t="shared" si="7"/>
        <v>44562</v>
      </c>
      <c r="AZ16" s="140">
        <v>59.852930517798889</v>
      </c>
      <c r="BA16" s="141">
        <v>7.1813703959450299</v>
      </c>
      <c r="BB16" s="141">
        <v>2.5936897413024802</v>
      </c>
      <c r="BC16" s="141">
        <v>5.2416954134985092</v>
      </c>
      <c r="BD16" s="141">
        <v>43.997009891778553</v>
      </c>
      <c r="BE16" s="141">
        <f t="shared" si="18"/>
        <v>9.775060137247511</v>
      </c>
      <c r="BF16" s="142">
        <f t="shared" si="19"/>
        <v>0.36116919171402306</v>
      </c>
      <c r="BG16" s="143">
        <v>250102.89999999997</v>
      </c>
      <c r="BK16" s="545">
        <f t="shared" si="5"/>
        <v>44562</v>
      </c>
      <c r="BL16" s="546">
        <f t="shared" si="5"/>
        <v>60.949999999999996</v>
      </c>
      <c r="BM16" s="547">
        <f t="shared" si="5"/>
        <v>4.7</v>
      </c>
      <c r="BN16" s="547">
        <f t="shared" si="5"/>
        <v>2.89</v>
      </c>
      <c r="BO16" s="547">
        <f t="shared" si="5"/>
        <v>13.81</v>
      </c>
      <c r="BP16" s="547">
        <f t="shared" si="5"/>
        <v>29.260000000000005</v>
      </c>
      <c r="BQ16" s="547">
        <f t="shared" si="5"/>
        <v>7.59</v>
      </c>
      <c r="BR16" s="548">
        <f t="shared" si="5"/>
        <v>0.61489361702127665</v>
      </c>
      <c r="BS16" s="549">
        <f t="shared" si="5"/>
        <v>93390.9</v>
      </c>
      <c r="BT16" s="671">
        <f t="shared" si="0"/>
        <v>0</v>
      </c>
      <c r="BU16" s="545">
        <f t="shared" si="0"/>
        <v>44562</v>
      </c>
      <c r="BV16" s="546">
        <f t="shared" si="0"/>
        <v>60.494473510644632</v>
      </c>
      <c r="BW16" s="547">
        <f t="shared" si="0"/>
        <v>6.1672989744783999</v>
      </c>
      <c r="BX16" s="547">
        <f t="shared" si="0"/>
        <v>2.6960199051420326</v>
      </c>
      <c r="BY16" s="547">
        <f t="shared" si="0"/>
        <v>6.3598593422931708</v>
      </c>
      <c r="BZ16" s="547">
        <f t="shared" si="0"/>
        <v>45.896355979637129</v>
      </c>
      <c r="CA16" s="547">
        <f t="shared" si="0"/>
        <v>8.863318879620433</v>
      </c>
      <c r="CB16" s="548">
        <f t="shared" si="20"/>
        <v>0.43714759350872051</v>
      </c>
      <c r="CC16" s="549">
        <f t="shared" si="20"/>
        <v>296717.30000000005</v>
      </c>
      <c r="CD16" s="101">
        <f t="shared" si="1"/>
        <v>0</v>
      </c>
      <c r="CE16" s="545">
        <f t="shared" si="1"/>
        <v>44562</v>
      </c>
      <c r="CF16" s="546">
        <f t="shared" si="1"/>
        <v>61.718937484381861</v>
      </c>
      <c r="CG16" s="547">
        <f t="shared" si="1"/>
        <v>3.7707595558611247</v>
      </c>
      <c r="CH16" s="547">
        <f t="shared" si="1"/>
        <v>2.3386251743794575</v>
      </c>
      <c r="CI16" s="547">
        <f t="shared" si="1"/>
        <v>24.928455119399164</v>
      </c>
      <c r="CJ16" s="547">
        <f t="shared" si="1"/>
        <v>18.600352796218711</v>
      </c>
      <c r="CK16" s="547">
        <f t="shared" si="1"/>
        <v>6.1093847302405822</v>
      </c>
      <c r="CL16" s="548">
        <f t="shared" si="1"/>
        <v>0.62020002594553869</v>
      </c>
      <c r="CM16" s="549">
        <f t="shared" si="1"/>
        <v>225298.9</v>
      </c>
      <c r="CN16" s="106">
        <f t="shared" si="1"/>
        <v>0</v>
      </c>
      <c r="CO16" s="545">
        <f t="shared" si="1"/>
        <v>44562</v>
      </c>
      <c r="CP16" s="546">
        <f t="shared" si="1"/>
        <v>61.852492162152721</v>
      </c>
      <c r="CQ16" s="547">
        <f t="shared" si="1"/>
        <v>4.1245384787004982</v>
      </c>
      <c r="CR16" s="547">
        <f t="shared" si="21"/>
        <v>2.5893409040203075</v>
      </c>
      <c r="CS16" s="547">
        <f t="shared" si="21"/>
        <v>8.0831784520352414</v>
      </c>
      <c r="CT16" s="547">
        <f t="shared" si="21"/>
        <v>41.281641561960427</v>
      </c>
      <c r="CU16" s="547">
        <f t="shared" si="21"/>
        <v>6.7138793827208056</v>
      </c>
      <c r="CV16" s="548">
        <f t="shared" si="21"/>
        <v>0.62778924657677593</v>
      </c>
      <c r="CW16" s="549">
        <f t="shared" si="21"/>
        <v>334817.7</v>
      </c>
      <c r="CX16" s="108">
        <f t="shared" si="2"/>
        <v>0</v>
      </c>
      <c r="CY16" s="545">
        <f t="shared" si="3"/>
        <v>44562</v>
      </c>
      <c r="CZ16" s="546">
        <f t="shared" si="3"/>
        <v>61.21</v>
      </c>
      <c r="DA16" s="547">
        <f t="shared" si="3"/>
        <v>3.81</v>
      </c>
      <c r="DB16" s="547">
        <f t="shared" si="3"/>
        <v>3.69</v>
      </c>
      <c r="DC16" s="547">
        <f t="shared" si="3"/>
        <v>14.5</v>
      </c>
      <c r="DD16" s="547">
        <f t="shared" si="3"/>
        <v>14.5</v>
      </c>
      <c r="DE16" s="547">
        <f t="shared" si="3"/>
        <v>7.5</v>
      </c>
      <c r="DF16" s="548">
        <f t="shared" si="3"/>
        <v>0.96850393700787396</v>
      </c>
      <c r="DG16" s="549">
        <f t="shared" si="3"/>
        <v>53757.5</v>
      </c>
      <c r="DH16" s="108">
        <f t="shared" si="3"/>
        <v>0</v>
      </c>
      <c r="DI16" s="545">
        <f t="shared" si="3"/>
        <v>44562</v>
      </c>
      <c r="DJ16" s="546">
        <f t="shared" si="3"/>
        <v>60.427005031205553</v>
      </c>
      <c r="DK16" s="547">
        <f t="shared" si="3"/>
        <v>4.2074617100132663</v>
      </c>
      <c r="DL16" s="547">
        <f t="shared" si="3"/>
        <v>4.1634907768334024</v>
      </c>
      <c r="DM16" s="547">
        <f t="shared" si="3"/>
        <v>2.1</v>
      </c>
      <c r="DN16" s="547">
        <f t="shared" si="3"/>
        <v>47.1</v>
      </c>
      <c r="DO16" s="547">
        <f t="shared" si="22"/>
        <v>8.3709524868466687</v>
      </c>
      <c r="DP16" s="548">
        <f t="shared" si="22"/>
        <v>0.98954929688956683</v>
      </c>
      <c r="DQ16" s="549">
        <f t="shared" si="22"/>
        <v>103247.62000000001</v>
      </c>
    </row>
    <row r="17" spans="1:121" ht="19" customHeight="1" x14ac:dyDescent="0.35">
      <c r="A17" s="139">
        <v>44593</v>
      </c>
      <c r="B17" s="140">
        <v>60.919999999999995</v>
      </c>
      <c r="C17" s="141">
        <v>4.7300000000000004</v>
      </c>
      <c r="D17" s="141">
        <v>2.88</v>
      </c>
      <c r="E17" s="141">
        <v>12.67</v>
      </c>
      <c r="F17" s="141">
        <v>27.89</v>
      </c>
      <c r="G17" s="141">
        <f t="shared" si="8"/>
        <v>7.61</v>
      </c>
      <c r="H17" s="142">
        <f t="shared" si="9"/>
        <v>0.60887949260042273</v>
      </c>
      <c r="I17" s="143">
        <v>86851.6</v>
      </c>
      <c r="J17" s="109"/>
      <c r="K17" s="139">
        <v>44593</v>
      </c>
      <c r="L17" s="140">
        <v>61.015893043278567</v>
      </c>
      <c r="M17" s="141">
        <v>5.2669946516527881</v>
      </c>
      <c r="N17" s="141">
        <v>2.8332635140784315</v>
      </c>
      <c r="O17" s="141">
        <v>6.9501279455796814</v>
      </c>
      <c r="P17" s="141">
        <v>42.766097736490664</v>
      </c>
      <c r="Q17" s="141">
        <f t="shared" si="10"/>
        <v>8.1002581657312192</v>
      </c>
      <c r="R17" s="142">
        <f t="shared" si="11"/>
        <v>0.53792792692306046</v>
      </c>
      <c r="S17" s="143">
        <v>273897.7</v>
      </c>
      <c r="U17" s="139">
        <v>44593</v>
      </c>
      <c r="V17" s="140">
        <v>61.744337551956484</v>
      </c>
      <c r="W17" s="141">
        <v>3.7836398864168155</v>
      </c>
      <c r="X17" s="141">
        <v>2.3146521481314455</v>
      </c>
      <c r="Y17" s="141">
        <v>19.736768926622354</v>
      </c>
      <c r="Z17" s="141">
        <v>22.803300934682294</v>
      </c>
      <c r="AA17" s="141">
        <f t="shared" si="12"/>
        <v>6.098292034548261</v>
      </c>
      <c r="AB17" s="142">
        <f t="shared" si="13"/>
        <v>0.61175276126065703</v>
      </c>
      <c r="AC17" s="143">
        <v>200631.81</v>
      </c>
      <c r="AD17" s="109"/>
      <c r="AE17" s="145">
        <v>44593</v>
      </c>
      <c r="AF17" s="140">
        <v>61.709324993538942</v>
      </c>
      <c r="AG17" s="141">
        <v>4.3079654078015919</v>
      </c>
      <c r="AH17" s="141">
        <v>2.6781559475958283</v>
      </c>
      <c r="AI17" s="141">
        <v>8.1637440860657087</v>
      </c>
      <c r="AJ17" s="141">
        <v>41.119760848095495</v>
      </c>
      <c r="AK17" s="141">
        <f t="shared" si="14"/>
        <v>6.9861213553974206</v>
      </c>
      <c r="AL17" s="142">
        <f t="shared" si="15"/>
        <v>0.6216753604255435</v>
      </c>
      <c r="AM17" s="143">
        <v>296777.89999999997</v>
      </c>
      <c r="AO17" s="145">
        <f t="shared" si="6"/>
        <v>44593</v>
      </c>
      <c r="AP17" s="140">
        <v>60.38</v>
      </c>
      <c r="AQ17" s="141">
        <v>5.71</v>
      </c>
      <c r="AR17" s="141">
        <v>2.79</v>
      </c>
      <c r="AS17" s="141">
        <v>13.53</v>
      </c>
      <c r="AT17" s="141">
        <v>29.190000000000005</v>
      </c>
      <c r="AU17" s="141">
        <f t="shared" si="16"/>
        <v>8.5</v>
      </c>
      <c r="AV17" s="142">
        <f t="shared" si="17"/>
        <v>0.48861646234676009</v>
      </c>
      <c r="AW17" s="143">
        <v>78866.7</v>
      </c>
      <c r="AY17" s="145">
        <f t="shared" si="7"/>
        <v>44593</v>
      </c>
      <c r="AZ17" s="140">
        <v>60.085153974251732</v>
      </c>
      <c r="BA17" s="141">
        <v>6.8128883417344692</v>
      </c>
      <c r="BB17" s="141">
        <v>2.6213923236897858</v>
      </c>
      <c r="BC17" s="141">
        <v>5.8951133016964992</v>
      </c>
      <c r="BD17" s="141">
        <v>42.251100874430414</v>
      </c>
      <c r="BE17" s="141">
        <f t="shared" si="18"/>
        <v>9.4342806654242555</v>
      </c>
      <c r="BF17" s="142">
        <f t="shared" si="19"/>
        <v>0.38476960023425466</v>
      </c>
      <c r="BG17" s="143">
        <v>169401.7</v>
      </c>
      <c r="BK17" s="545">
        <f t="shared" si="5"/>
        <v>44593</v>
      </c>
      <c r="BL17" s="546">
        <f t="shared" si="5"/>
        <v>60.919999999999995</v>
      </c>
      <c r="BM17" s="547">
        <f t="shared" si="5"/>
        <v>4.7300000000000004</v>
      </c>
      <c r="BN17" s="547">
        <f t="shared" si="5"/>
        <v>2.88</v>
      </c>
      <c r="BO17" s="547">
        <f t="shared" si="5"/>
        <v>12.67</v>
      </c>
      <c r="BP17" s="547">
        <f t="shared" si="5"/>
        <v>27.89</v>
      </c>
      <c r="BQ17" s="547">
        <f t="shared" si="5"/>
        <v>7.61</v>
      </c>
      <c r="BR17" s="548">
        <f t="shared" si="5"/>
        <v>0.60887949260042273</v>
      </c>
      <c r="BS17" s="549">
        <f t="shared" si="5"/>
        <v>86851.6</v>
      </c>
      <c r="BT17" s="671">
        <f t="shared" si="0"/>
        <v>0</v>
      </c>
      <c r="BU17" s="545">
        <f t="shared" si="0"/>
        <v>44593</v>
      </c>
      <c r="BV17" s="546">
        <f t="shared" si="0"/>
        <v>61.015893043278567</v>
      </c>
      <c r="BW17" s="547">
        <f t="shared" si="0"/>
        <v>5.2669946516527881</v>
      </c>
      <c r="BX17" s="547">
        <f t="shared" si="0"/>
        <v>2.8332635140784315</v>
      </c>
      <c r="BY17" s="547">
        <f t="shared" si="0"/>
        <v>6.9501279455796814</v>
      </c>
      <c r="BZ17" s="547">
        <f t="shared" si="0"/>
        <v>42.766097736490664</v>
      </c>
      <c r="CA17" s="547">
        <f t="shared" si="0"/>
        <v>8.1002581657312192</v>
      </c>
      <c r="CB17" s="548">
        <f t="shared" si="20"/>
        <v>0.53792792692306046</v>
      </c>
      <c r="CC17" s="549">
        <f t="shared" si="20"/>
        <v>273897.7</v>
      </c>
      <c r="CD17" s="101">
        <f t="shared" si="1"/>
        <v>0</v>
      </c>
      <c r="CE17" s="545">
        <f t="shared" si="1"/>
        <v>44593</v>
      </c>
      <c r="CF17" s="546">
        <f t="shared" si="1"/>
        <v>61.744337551956484</v>
      </c>
      <c r="CG17" s="547">
        <f t="shared" si="1"/>
        <v>3.7836398864168155</v>
      </c>
      <c r="CH17" s="547">
        <f t="shared" si="1"/>
        <v>2.3146521481314455</v>
      </c>
      <c r="CI17" s="547">
        <f t="shared" si="1"/>
        <v>19.736768926622354</v>
      </c>
      <c r="CJ17" s="547">
        <f t="shared" si="1"/>
        <v>22.803300934682294</v>
      </c>
      <c r="CK17" s="547">
        <f t="shared" si="1"/>
        <v>6.098292034548261</v>
      </c>
      <c r="CL17" s="548">
        <f t="shared" si="1"/>
        <v>0.61175276126065703</v>
      </c>
      <c r="CM17" s="549">
        <f t="shared" si="1"/>
        <v>200631.81</v>
      </c>
      <c r="CN17" s="106">
        <f t="shared" si="1"/>
        <v>0</v>
      </c>
      <c r="CO17" s="545">
        <f t="shared" si="1"/>
        <v>44593</v>
      </c>
      <c r="CP17" s="546">
        <f t="shared" si="1"/>
        <v>61.709324993538942</v>
      </c>
      <c r="CQ17" s="547">
        <f t="shared" si="1"/>
        <v>4.3079654078015919</v>
      </c>
      <c r="CR17" s="547">
        <f t="shared" si="21"/>
        <v>2.6781559475958283</v>
      </c>
      <c r="CS17" s="547">
        <f t="shared" si="21"/>
        <v>8.1637440860657087</v>
      </c>
      <c r="CT17" s="547">
        <f t="shared" si="21"/>
        <v>41.119760848095495</v>
      </c>
      <c r="CU17" s="547">
        <f t="shared" si="21"/>
        <v>6.9861213553974206</v>
      </c>
      <c r="CV17" s="548">
        <f t="shared" si="21"/>
        <v>0.6216753604255435</v>
      </c>
      <c r="CW17" s="549">
        <f t="shared" si="21"/>
        <v>296777.89999999997</v>
      </c>
      <c r="CX17" s="108">
        <f t="shared" si="2"/>
        <v>0</v>
      </c>
      <c r="CY17" s="545">
        <f t="shared" si="3"/>
        <v>44593</v>
      </c>
      <c r="CZ17" s="546">
        <f t="shared" si="3"/>
        <v>61.165398836431457</v>
      </c>
      <c r="DA17" s="547">
        <f t="shared" si="3"/>
        <v>3.1868786361517096</v>
      </c>
      <c r="DB17" s="547">
        <f t="shared" si="3"/>
        <v>4.399271654740426</v>
      </c>
      <c r="DC17" s="547">
        <f t="shared" si="3"/>
        <v>13.634624272769658</v>
      </c>
      <c r="DD17" s="547">
        <f t="shared" si="3"/>
        <v>15.777484002621746</v>
      </c>
      <c r="DE17" s="547">
        <f t="shared" si="3"/>
        <v>7.5861502908921352</v>
      </c>
      <c r="DF17" s="548">
        <f t="shared" si="3"/>
        <v>1.3804327547448534</v>
      </c>
      <c r="DG17" s="549">
        <f t="shared" si="3"/>
        <v>73996.5</v>
      </c>
      <c r="DH17" s="108">
        <f t="shared" si="3"/>
        <v>0</v>
      </c>
      <c r="DI17" s="545">
        <f t="shared" si="3"/>
        <v>44593</v>
      </c>
      <c r="DJ17" s="546">
        <f t="shared" si="3"/>
        <v>60.24</v>
      </c>
      <c r="DK17" s="547">
        <f t="shared" si="3"/>
        <v>4.21</v>
      </c>
      <c r="DL17" s="547">
        <f t="shared" si="3"/>
        <v>4.59</v>
      </c>
      <c r="DM17" s="547">
        <f t="shared" si="3"/>
        <v>3.8700000000000006</v>
      </c>
      <c r="DN17" s="547">
        <f t="shared" si="3"/>
        <v>40.33</v>
      </c>
      <c r="DO17" s="547">
        <f t="shared" si="22"/>
        <v>8.8000000000000007</v>
      </c>
      <c r="DP17" s="548">
        <f t="shared" si="22"/>
        <v>1.0902612826603326</v>
      </c>
      <c r="DQ17" s="549">
        <f t="shared" si="22"/>
        <v>75885.100000000006</v>
      </c>
    </row>
    <row r="18" spans="1:121" ht="19" customHeight="1" thickBot="1" x14ac:dyDescent="0.4">
      <c r="A18" s="139">
        <v>44621</v>
      </c>
      <c r="B18" s="146">
        <v>0</v>
      </c>
      <c r="C18" s="147">
        <v>0</v>
      </c>
      <c r="D18" s="147">
        <v>0</v>
      </c>
      <c r="E18" s="141">
        <v>0</v>
      </c>
      <c r="F18" s="141">
        <v>0</v>
      </c>
      <c r="G18" s="141">
        <f t="shared" si="8"/>
        <v>0</v>
      </c>
      <c r="H18" s="142" t="str">
        <f t="shared" si="9"/>
        <v/>
      </c>
      <c r="I18" s="143">
        <v>0</v>
      </c>
      <c r="J18" s="109"/>
      <c r="K18" s="139">
        <v>44621</v>
      </c>
      <c r="L18" s="146">
        <v>0</v>
      </c>
      <c r="M18" s="147">
        <v>0</v>
      </c>
      <c r="N18" s="147">
        <v>0</v>
      </c>
      <c r="O18" s="141">
        <v>0</v>
      </c>
      <c r="P18" s="141">
        <v>0</v>
      </c>
      <c r="Q18" s="141">
        <f t="shared" si="10"/>
        <v>0</v>
      </c>
      <c r="R18" s="142" t="str">
        <f t="shared" si="11"/>
        <v/>
      </c>
      <c r="S18" s="143">
        <v>0</v>
      </c>
      <c r="U18" s="139">
        <v>44621</v>
      </c>
      <c r="V18" s="146">
        <v>0</v>
      </c>
      <c r="W18" s="147">
        <v>0</v>
      </c>
      <c r="X18" s="147">
        <v>0</v>
      </c>
      <c r="Y18" s="141">
        <v>0</v>
      </c>
      <c r="Z18" s="141">
        <v>0</v>
      </c>
      <c r="AA18" s="141">
        <f t="shared" si="12"/>
        <v>0</v>
      </c>
      <c r="AB18" s="142" t="str">
        <f t="shared" si="13"/>
        <v/>
      </c>
      <c r="AC18" s="143">
        <v>0</v>
      </c>
      <c r="AD18" s="109"/>
      <c r="AE18" s="148">
        <v>44621</v>
      </c>
      <c r="AF18" s="146">
        <v>0</v>
      </c>
      <c r="AG18" s="147">
        <v>0</v>
      </c>
      <c r="AH18" s="147">
        <v>0</v>
      </c>
      <c r="AI18" s="141">
        <v>0</v>
      </c>
      <c r="AJ18" s="141">
        <v>0</v>
      </c>
      <c r="AK18" s="141">
        <f t="shared" si="14"/>
        <v>0</v>
      </c>
      <c r="AL18" s="142" t="str">
        <f t="shared" si="15"/>
        <v/>
      </c>
      <c r="AM18" s="143">
        <v>0</v>
      </c>
      <c r="AO18" s="145">
        <f t="shared" si="6"/>
        <v>44621</v>
      </c>
      <c r="AP18" s="146">
        <v>0</v>
      </c>
      <c r="AQ18" s="147">
        <v>0</v>
      </c>
      <c r="AR18" s="147">
        <v>0</v>
      </c>
      <c r="AS18" s="141">
        <v>0</v>
      </c>
      <c r="AT18" s="141">
        <v>0</v>
      </c>
      <c r="AU18" s="141">
        <f t="shared" si="16"/>
        <v>0</v>
      </c>
      <c r="AV18" s="142" t="str">
        <f t="shared" si="17"/>
        <v/>
      </c>
      <c r="AW18" s="143">
        <v>0</v>
      </c>
      <c r="AY18" s="145">
        <f t="shared" si="7"/>
        <v>44621</v>
      </c>
      <c r="AZ18" s="146">
        <v>0</v>
      </c>
      <c r="BA18" s="147">
        <v>0</v>
      </c>
      <c r="BB18" s="147">
        <v>0</v>
      </c>
      <c r="BC18" s="141">
        <v>0</v>
      </c>
      <c r="BD18" s="141">
        <v>0</v>
      </c>
      <c r="BE18" s="141">
        <f t="shared" si="18"/>
        <v>0</v>
      </c>
      <c r="BF18" s="142" t="str">
        <f t="shared" si="19"/>
        <v/>
      </c>
      <c r="BG18" s="143">
        <v>0</v>
      </c>
      <c r="BK18" s="550">
        <f t="shared" si="5"/>
        <v>44621</v>
      </c>
      <c r="BL18" s="551">
        <f t="shared" si="5"/>
        <v>0</v>
      </c>
      <c r="BM18" s="552">
        <f t="shared" si="5"/>
        <v>0</v>
      </c>
      <c r="BN18" s="552">
        <f t="shared" si="5"/>
        <v>0</v>
      </c>
      <c r="BO18" s="552">
        <f t="shared" si="5"/>
        <v>0</v>
      </c>
      <c r="BP18" s="552">
        <f t="shared" si="5"/>
        <v>0</v>
      </c>
      <c r="BQ18" s="552">
        <f t="shared" si="5"/>
        <v>0</v>
      </c>
      <c r="BR18" s="553" t="str">
        <f t="shared" si="5"/>
        <v/>
      </c>
      <c r="BS18" s="554">
        <f t="shared" si="5"/>
        <v>0</v>
      </c>
      <c r="BT18" s="671">
        <f t="shared" si="0"/>
        <v>0</v>
      </c>
      <c r="BU18" s="550">
        <f t="shared" si="0"/>
        <v>44621</v>
      </c>
      <c r="BV18" s="551">
        <f t="shared" si="0"/>
        <v>0</v>
      </c>
      <c r="BW18" s="552">
        <f t="shared" si="0"/>
        <v>0</v>
      </c>
      <c r="BX18" s="552">
        <f t="shared" si="0"/>
        <v>0</v>
      </c>
      <c r="BY18" s="552">
        <f t="shared" si="0"/>
        <v>0</v>
      </c>
      <c r="BZ18" s="552">
        <f t="shared" si="0"/>
        <v>0</v>
      </c>
      <c r="CA18" s="552">
        <f t="shared" si="0"/>
        <v>0</v>
      </c>
      <c r="CB18" s="553" t="str">
        <f t="shared" si="20"/>
        <v/>
      </c>
      <c r="CC18" s="554">
        <f t="shared" si="20"/>
        <v>0</v>
      </c>
      <c r="CD18" s="101">
        <f t="shared" si="1"/>
        <v>0</v>
      </c>
      <c r="CE18" s="550">
        <f t="shared" si="1"/>
        <v>44621</v>
      </c>
      <c r="CF18" s="551">
        <f t="shared" si="1"/>
        <v>0</v>
      </c>
      <c r="CG18" s="552">
        <f t="shared" si="1"/>
        <v>0</v>
      </c>
      <c r="CH18" s="552">
        <f t="shared" si="1"/>
        <v>0</v>
      </c>
      <c r="CI18" s="552">
        <f t="shared" si="1"/>
        <v>0</v>
      </c>
      <c r="CJ18" s="552">
        <f t="shared" si="1"/>
        <v>0</v>
      </c>
      <c r="CK18" s="552">
        <f t="shared" si="1"/>
        <v>0</v>
      </c>
      <c r="CL18" s="553" t="str">
        <f t="shared" si="1"/>
        <v/>
      </c>
      <c r="CM18" s="554">
        <f t="shared" si="1"/>
        <v>0</v>
      </c>
      <c r="CN18" s="106">
        <f t="shared" si="1"/>
        <v>0</v>
      </c>
      <c r="CO18" s="550">
        <f t="shared" si="1"/>
        <v>44621</v>
      </c>
      <c r="CP18" s="551">
        <f t="shared" si="1"/>
        <v>0</v>
      </c>
      <c r="CQ18" s="552">
        <f t="shared" si="1"/>
        <v>0</v>
      </c>
      <c r="CR18" s="552">
        <f t="shared" si="21"/>
        <v>0</v>
      </c>
      <c r="CS18" s="552">
        <f t="shared" si="21"/>
        <v>0</v>
      </c>
      <c r="CT18" s="552">
        <f t="shared" si="21"/>
        <v>0</v>
      </c>
      <c r="CU18" s="552">
        <f t="shared" si="21"/>
        <v>0</v>
      </c>
      <c r="CV18" s="553" t="str">
        <f t="shared" si="21"/>
        <v/>
      </c>
      <c r="CW18" s="554">
        <f t="shared" si="21"/>
        <v>0</v>
      </c>
      <c r="CX18" s="108">
        <f t="shared" si="2"/>
        <v>0</v>
      </c>
      <c r="CY18" s="550">
        <f t="shared" si="3"/>
        <v>44621</v>
      </c>
      <c r="CZ18" s="551">
        <f t="shared" si="3"/>
        <v>0</v>
      </c>
      <c r="DA18" s="552">
        <f t="shared" si="3"/>
        <v>0</v>
      </c>
      <c r="DB18" s="552">
        <f t="shared" si="3"/>
        <v>0</v>
      </c>
      <c r="DC18" s="552">
        <f t="shared" si="3"/>
        <v>0</v>
      </c>
      <c r="DD18" s="552">
        <f t="shared" si="3"/>
        <v>0</v>
      </c>
      <c r="DE18" s="552">
        <f t="shared" si="3"/>
        <v>0</v>
      </c>
      <c r="DF18" s="553" t="str">
        <f t="shared" si="3"/>
        <v/>
      </c>
      <c r="DG18" s="554">
        <f t="shared" si="3"/>
        <v>0</v>
      </c>
      <c r="DH18" s="108">
        <f t="shared" si="3"/>
        <v>0</v>
      </c>
      <c r="DI18" s="550">
        <f t="shared" si="3"/>
        <v>44621</v>
      </c>
      <c r="DJ18" s="551">
        <f t="shared" si="3"/>
        <v>0</v>
      </c>
      <c r="DK18" s="552">
        <f t="shared" ref="DK18:DN19" si="23">AG39</f>
        <v>0</v>
      </c>
      <c r="DL18" s="552">
        <f t="shared" si="23"/>
        <v>0</v>
      </c>
      <c r="DM18" s="552">
        <f t="shared" si="23"/>
        <v>0</v>
      </c>
      <c r="DN18" s="552">
        <f t="shared" si="23"/>
        <v>0</v>
      </c>
      <c r="DO18" s="552">
        <f t="shared" si="22"/>
        <v>0</v>
      </c>
      <c r="DP18" s="553" t="str">
        <f t="shared" si="22"/>
        <v/>
      </c>
      <c r="DQ18" s="554">
        <f t="shared" si="22"/>
        <v>0</v>
      </c>
    </row>
    <row r="19" spans="1:121" ht="29" thickBot="1" x14ac:dyDescent="0.4">
      <c r="A19" s="149" t="s">
        <v>17</v>
      </c>
      <c r="B19" s="150">
        <f>+SUMPRODUCT(B7:B18,I7:I18)/I19</f>
        <v>60.990292045431865</v>
      </c>
      <c r="C19" s="150">
        <f>+SUMPRODUCT(C7:C18,I7:I18)/I19</f>
        <v>5.1605387581501985</v>
      </c>
      <c r="D19" s="150">
        <f>+SUMPRODUCT(D7:D18,I7:I18)/I19</f>
        <v>2.5792942085167474</v>
      </c>
      <c r="E19" s="150">
        <f>+SUMPRODUCT(E7:E18,I7:I18)/SUMIF(E7:E18,"&gt;0",I7:I18)</f>
        <v>12.754233506289989</v>
      </c>
      <c r="F19" s="150">
        <f>+SUMPRODUCT(F7:F18,I7:I18)/SUMIF(F7:F18,"&gt;0",I7:I18)</f>
        <v>26.304802486249216</v>
      </c>
      <c r="G19" s="151">
        <f t="shared" si="8"/>
        <v>7.7398329666669454</v>
      </c>
      <c r="H19" s="152">
        <f t="shared" si="9"/>
        <v>0.49981103318780201</v>
      </c>
      <c r="I19" s="153">
        <f>SUM(I7:I18)</f>
        <v>931909.79999999993</v>
      </c>
      <c r="J19" s="109"/>
      <c r="K19" s="149" t="s">
        <v>17</v>
      </c>
      <c r="L19" s="150">
        <f>+SUMPRODUCT(L7:L18,S7:S18)/S19</f>
        <v>60.746657237026049</v>
      </c>
      <c r="M19" s="150">
        <f>+SUMPRODUCT(M7:M18,S7:S18)/S19</f>
        <v>5.9373639421360185</v>
      </c>
      <c r="N19" s="150">
        <f>+SUMPRODUCT(N7:N18,S7:S18)/S19</f>
        <v>2.620798719111924</v>
      </c>
      <c r="O19" s="150">
        <f>+SUMPRODUCT(O7:O18,S7:S18)/SUMIF(O7:O18,"&gt;0",S7:S18)</f>
        <v>6.5318498306030062</v>
      </c>
      <c r="P19" s="150">
        <f>+SUMPRODUCT(P7:P18,S7:S18)/SUMIF(P7:P18,"&gt;0",S7:S18)</f>
        <v>44.167698419483564</v>
      </c>
      <c r="Q19" s="151">
        <f t="shared" si="10"/>
        <v>8.5581626612479429</v>
      </c>
      <c r="R19" s="152">
        <f t="shared" si="11"/>
        <v>0.44140779387174789</v>
      </c>
      <c r="S19" s="153">
        <f>SUM(S7:S18)</f>
        <v>2849772.8</v>
      </c>
      <c r="U19" s="149" t="s">
        <v>17</v>
      </c>
      <c r="V19" s="150">
        <f>+SUMPRODUCT(V7:V18,AC7:AC18)/AC19</f>
        <v>61.826300567939114</v>
      </c>
      <c r="W19" s="150">
        <f>+SUMPRODUCT(W7:W18,AC7:AC18)/AC19</f>
        <v>3.7242435409156034</v>
      </c>
      <c r="X19" s="150">
        <f>+SUMPRODUCT(X7:X18,AC7:AC18)/AC19</f>
        <v>2.2255273895140992</v>
      </c>
      <c r="Y19" s="150">
        <f>+SUMPRODUCT(Y7:Y18,AC7:AC18)/SUMIF(Y7:Y18,"&gt;0",AC7:AC18)</f>
        <v>22.659510962977471</v>
      </c>
      <c r="Z19" s="150">
        <f>+SUMPRODUCT(Z7:Z18,AC7:AC18)/SUMIF(Z7:Z18,"&gt;0",AC7:AC18)</f>
        <v>18.344786130548865</v>
      </c>
      <c r="AA19" s="151">
        <f t="shared" si="12"/>
        <v>5.9497709304297022</v>
      </c>
      <c r="AB19" s="152">
        <f t="shared" si="13"/>
        <v>0.59757837130247249</v>
      </c>
      <c r="AC19" s="153">
        <f>SUM(AC7:AC18)</f>
        <v>2289791.2599999998</v>
      </c>
      <c r="AD19" s="144"/>
      <c r="AE19" s="154" t="s">
        <v>17</v>
      </c>
      <c r="AF19" s="150">
        <f>+SUMPRODUCT(AF7:AF18,AM7:AM18)/AM19</f>
        <v>61.66855692182093</v>
      </c>
      <c r="AG19" s="150">
        <f>+SUMPRODUCT(AG7:AG18,AM7:AM18)/AM19</f>
        <v>4.2611785118993062</v>
      </c>
      <c r="AH19" s="150">
        <f>+SUMPRODUCT(AH7:AH18,AM7:AM18)/AM19</f>
        <v>2.5756303764727626</v>
      </c>
      <c r="AI19" s="150">
        <f>+SUMPRODUCT(AI7:AI18,AM7:AM18)/SUMIF(AI7:AI18,"&gt;0",AM7:AM18)</f>
        <v>8.6319121430827224</v>
      </c>
      <c r="AJ19" s="150">
        <f>+SUMPRODUCT(AJ7:AJ18,AM7:AM18)/SUMIF(AJ7:AJ18,"&gt;0",AM7:AM18)</f>
        <v>38.819604702824627</v>
      </c>
      <c r="AK19" s="151">
        <f t="shared" si="14"/>
        <v>6.8368088883720688</v>
      </c>
      <c r="AL19" s="152">
        <f t="shared" si="15"/>
        <v>0.60444085345881093</v>
      </c>
      <c r="AM19" s="153">
        <f>SUM(AM7:AM18)</f>
        <v>3048392.64</v>
      </c>
      <c r="AO19" s="155" t="str">
        <f t="shared" ref="AO19" si="24">A40</f>
        <v>CUMML</v>
      </c>
      <c r="AP19" s="150">
        <f>+SUMPRODUCT(AP7:AP18,AW7:AW18)/AW19</f>
        <v>60.595361246093546</v>
      </c>
      <c r="AQ19" s="150">
        <f>+SUMPRODUCT(AQ7:AQ18,AW7:AW18)/AW19</f>
        <v>5.7051764789944217</v>
      </c>
      <c r="AR19" s="150">
        <f>+SUMPRODUCT(AR7:AR18,AW7:AW18)/AW19</f>
        <v>2.6270080405866447</v>
      </c>
      <c r="AS19" s="150">
        <f>+SUMPRODUCT(AS7:AS18,AW7:AW18)/SUMIF(AS7:AS18,"&gt;0",AW7:AW18)</f>
        <v>14.380951116762398</v>
      </c>
      <c r="AT19" s="150">
        <f>+SUMPRODUCT(AT7:AT18,AW7:AW18)/SUMIF(AT7:AT18,"&gt;0",AW7:AW18)</f>
        <v>27.291944352058316</v>
      </c>
      <c r="AU19" s="151">
        <f t="shared" si="16"/>
        <v>8.332184519581066</v>
      </c>
      <c r="AV19" s="152">
        <f t="shared" si="17"/>
        <v>0.46046043452974372</v>
      </c>
      <c r="AW19" s="153">
        <f>SUM(AW7:AW18)</f>
        <v>1013259.4</v>
      </c>
      <c r="AY19" s="155" t="str">
        <f t="shared" si="7"/>
        <v>CUMML</v>
      </c>
      <c r="AZ19" s="150">
        <f>+SUMPRODUCT(AZ7:AZ18,BG7:BG18)/BG19</f>
        <v>60.086667593983648</v>
      </c>
      <c r="BA19" s="150">
        <f>+SUMPRODUCT(BA7:BA18,BG7:BG18)/BG19</f>
        <v>6.7831068255719345</v>
      </c>
      <c r="BB19" s="150">
        <f>+SUMPRODUCT(BB7:BB18,BG7:BG18)/BG19</f>
        <v>2.6148947847938691</v>
      </c>
      <c r="BC19" s="150">
        <f>+SUMPRODUCT(BC7:BC18,BG7:BG18)/SUMIF(BC7:BC18,"&gt;0",BG7:BG18)</f>
        <v>6.2785738739538672</v>
      </c>
      <c r="BD19" s="150">
        <f>+SUMPRODUCT(BD7:BD18,BG7:BG18)/SUMIF(BD7:BD18,"&gt;0",BG7:BG18)</f>
        <v>41.884776709586788</v>
      </c>
      <c r="BE19" s="151">
        <f t="shared" si="18"/>
        <v>9.3980016103658031</v>
      </c>
      <c r="BF19" s="152">
        <f t="shared" si="19"/>
        <v>0.38550104723927708</v>
      </c>
      <c r="BG19" s="153">
        <f>SUM(BG7:BG18)</f>
        <v>2305935.7000000002</v>
      </c>
      <c r="BI19" s="676"/>
      <c r="BJ19" s="677"/>
      <c r="BK19" s="555" t="str">
        <f t="shared" si="5"/>
        <v>CUMML</v>
      </c>
      <c r="BL19" s="556">
        <f t="shared" si="5"/>
        <v>60.990292045431865</v>
      </c>
      <c r="BM19" s="557">
        <f t="shared" si="5"/>
        <v>5.1605387581501985</v>
      </c>
      <c r="BN19" s="557">
        <f t="shared" si="5"/>
        <v>2.5792942085167474</v>
      </c>
      <c r="BO19" s="557">
        <f t="shared" si="5"/>
        <v>12.754233506289989</v>
      </c>
      <c r="BP19" s="557">
        <f t="shared" si="5"/>
        <v>26.304802486249216</v>
      </c>
      <c r="BQ19" s="557">
        <f t="shared" si="5"/>
        <v>7.7398329666669454</v>
      </c>
      <c r="BR19" s="558">
        <f t="shared" si="5"/>
        <v>0.49981103318780201</v>
      </c>
      <c r="BS19" s="559">
        <f t="shared" si="5"/>
        <v>931909.79999999993</v>
      </c>
      <c r="BT19" s="671">
        <f t="shared" si="0"/>
        <v>0</v>
      </c>
      <c r="BU19" s="555" t="str">
        <f t="shared" si="0"/>
        <v>CUMML</v>
      </c>
      <c r="BV19" s="556">
        <f t="shared" si="0"/>
        <v>60.746657237026049</v>
      </c>
      <c r="BW19" s="557">
        <f t="shared" si="0"/>
        <v>5.9373639421360185</v>
      </c>
      <c r="BX19" s="557">
        <f t="shared" si="0"/>
        <v>2.620798719111924</v>
      </c>
      <c r="BY19" s="557">
        <f t="shared" si="0"/>
        <v>6.5318498306030062</v>
      </c>
      <c r="BZ19" s="557">
        <f t="shared" si="0"/>
        <v>44.167698419483564</v>
      </c>
      <c r="CA19" s="557">
        <f t="shared" si="0"/>
        <v>8.5581626612479429</v>
      </c>
      <c r="CB19" s="558">
        <f t="shared" si="20"/>
        <v>0.44140779387174789</v>
      </c>
      <c r="CC19" s="559">
        <f t="shared" si="20"/>
        <v>2849772.8</v>
      </c>
      <c r="CD19" s="101">
        <f t="shared" si="1"/>
        <v>0</v>
      </c>
      <c r="CE19" s="555" t="str">
        <f t="shared" si="1"/>
        <v>CUMML</v>
      </c>
      <c r="CF19" s="556">
        <f t="shared" si="1"/>
        <v>61.826300567939114</v>
      </c>
      <c r="CG19" s="557">
        <f t="shared" si="1"/>
        <v>3.7242435409156034</v>
      </c>
      <c r="CH19" s="557">
        <f t="shared" si="1"/>
        <v>2.2255273895140992</v>
      </c>
      <c r="CI19" s="557">
        <f t="shared" si="1"/>
        <v>22.659510962977471</v>
      </c>
      <c r="CJ19" s="557">
        <f t="shared" si="1"/>
        <v>18.344786130548865</v>
      </c>
      <c r="CK19" s="557">
        <f t="shared" si="1"/>
        <v>5.9497709304297022</v>
      </c>
      <c r="CL19" s="558">
        <f t="shared" si="1"/>
        <v>0.59757837130247249</v>
      </c>
      <c r="CM19" s="559">
        <f t="shared" si="1"/>
        <v>2289791.2599999998</v>
      </c>
      <c r="CN19" s="108">
        <f t="shared" si="1"/>
        <v>0</v>
      </c>
      <c r="CO19" s="555" t="str">
        <f t="shared" si="1"/>
        <v>CUMML</v>
      </c>
      <c r="CP19" s="556">
        <f t="shared" si="1"/>
        <v>61.66855692182093</v>
      </c>
      <c r="CQ19" s="557">
        <f t="shared" si="1"/>
        <v>4.2611785118993062</v>
      </c>
      <c r="CR19" s="557">
        <f t="shared" si="21"/>
        <v>2.5756303764727626</v>
      </c>
      <c r="CS19" s="557">
        <f t="shared" si="21"/>
        <v>8.6319121430827224</v>
      </c>
      <c r="CT19" s="557">
        <f t="shared" si="21"/>
        <v>38.819604702824627</v>
      </c>
      <c r="CU19" s="557">
        <f t="shared" si="21"/>
        <v>6.8368088883720688</v>
      </c>
      <c r="CV19" s="558">
        <f t="shared" si="21"/>
        <v>0.60444085345881093</v>
      </c>
      <c r="CW19" s="559">
        <f t="shared" si="21"/>
        <v>3048392.64</v>
      </c>
      <c r="CX19" s="108">
        <f t="shared" si="2"/>
        <v>0</v>
      </c>
      <c r="CY19" s="555" t="str">
        <f t="shared" ref="CY19:DJ19" si="25">U40</f>
        <v>CUMML</v>
      </c>
      <c r="CZ19" s="556">
        <f t="shared" si="25"/>
        <v>61.376146158423936</v>
      </c>
      <c r="DA19" s="557">
        <f t="shared" si="25"/>
        <v>3.9308016960707768</v>
      </c>
      <c r="DB19" s="557">
        <f t="shared" si="25"/>
        <v>3.3768199507252947</v>
      </c>
      <c r="DC19" s="557">
        <f t="shared" si="25"/>
        <v>15.685140842993418</v>
      </c>
      <c r="DD19" s="557">
        <f t="shared" si="25"/>
        <v>17.397146088090871</v>
      </c>
      <c r="DE19" s="557">
        <f t="shared" si="25"/>
        <v>7.307621646796072</v>
      </c>
      <c r="DF19" s="558">
        <f t="shared" si="25"/>
        <v>0.85906647341196551</v>
      </c>
      <c r="DG19" s="559">
        <f t="shared" si="25"/>
        <v>616068.63</v>
      </c>
      <c r="DH19" s="108">
        <f t="shared" si="25"/>
        <v>0</v>
      </c>
      <c r="DI19" s="555" t="str">
        <f t="shared" si="25"/>
        <v>CUMML</v>
      </c>
      <c r="DJ19" s="556">
        <f t="shared" si="25"/>
        <v>60.378893029633161</v>
      </c>
      <c r="DK19" s="557">
        <f t="shared" si="23"/>
        <v>4.7560209299374421</v>
      </c>
      <c r="DL19" s="557">
        <f t="shared" si="23"/>
        <v>3.7769729725408663</v>
      </c>
      <c r="DM19" s="557">
        <f t="shared" si="23"/>
        <v>5.3467468865063106</v>
      </c>
      <c r="DN19" s="557">
        <f t="shared" si="23"/>
        <v>46.394265117686828</v>
      </c>
      <c r="DO19" s="557">
        <f t="shared" si="22"/>
        <v>8.5329939024783084</v>
      </c>
      <c r="DP19" s="558">
        <f t="shared" si="22"/>
        <v>0.79414557424803978</v>
      </c>
      <c r="DQ19" s="559">
        <f t="shared" si="22"/>
        <v>1095825.54</v>
      </c>
    </row>
    <row r="20" spans="1:121" s="132" customFormat="1" ht="28.5" hidden="1" x14ac:dyDescent="0.35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U20" s="101"/>
      <c r="V20" s="101"/>
      <c r="W20" s="101"/>
      <c r="X20" s="101"/>
      <c r="Y20" s="101"/>
      <c r="Z20" s="101"/>
      <c r="AA20" s="101"/>
      <c r="AB20" s="109"/>
      <c r="AC20" s="109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>
        <f>AZ14*1.4298+BE14</f>
        <v>95.245636149256043</v>
      </c>
      <c r="BA20" s="156"/>
      <c r="BB20" s="156"/>
      <c r="BC20" s="156"/>
      <c r="BD20" s="156"/>
      <c r="BE20" s="156"/>
      <c r="BF20" s="156"/>
      <c r="BG20" s="156"/>
      <c r="BI20" s="674"/>
      <c r="BK20" s="678">
        <f t="shared" si="5"/>
        <v>0</v>
      </c>
      <c r="BL20" s="679">
        <f t="shared" si="5"/>
        <v>0</v>
      </c>
      <c r="BM20" s="679">
        <f t="shared" si="5"/>
        <v>0</v>
      </c>
      <c r="BN20" s="679">
        <f t="shared" si="5"/>
        <v>0</v>
      </c>
      <c r="BO20" s="679">
        <f t="shared" si="5"/>
        <v>0</v>
      </c>
      <c r="BP20" s="679">
        <f t="shared" si="5"/>
        <v>0</v>
      </c>
      <c r="BQ20" s="679">
        <f t="shared" si="5"/>
        <v>0</v>
      </c>
      <c r="BR20" s="679">
        <f t="shared" si="5"/>
        <v>0</v>
      </c>
      <c r="BS20" s="679">
        <f t="shared" si="5"/>
        <v>0</v>
      </c>
      <c r="BT20" s="679">
        <f t="shared" si="0"/>
        <v>0</v>
      </c>
      <c r="BU20" s="678">
        <f t="shared" si="0"/>
        <v>0</v>
      </c>
      <c r="BV20" s="679">
        <f t="shared" si="0"/>
        <v>0</v>
      </c>
      <c r="BW20" s="679">
        <f t="shared" si="0"/>
        <v>0</v>
      </c>
      <c r="BX20" s="679">
        <f t="shared" si="0"/>
        <v>0</v>
      </c>
      <c r="BY20" s="679">
        <f t="shared" si="0"/>
        <v>0</v>
      </c>
      <c r="BZ20" s="679">
        <f t="shared" si="0"/>
        <v>0</v>
      </c>
      <c r="CA20" s="679">
        <f t="shared" si="0"/>
        <v>0</v>
      </c>
      <c r="CB20" s="679">
        <f t="shared" si="20"/>
        <v>0</v>
      </c>
      <c r="CC20" s="679">
        <f t="shared" si="20"/>
        <v>0</v>
      </c>
      <c r="CD20" s="132">
        <f t="shared" si="1"/>
        <v>0</v>
      </c>
      <c r="CE20" s="680">
        <f t="shared" si="1"/>
        <v>0</v>
      </c>
      <c r="CF20" s="108">
        <f t="shared" si="1"/>
        <v>0</v>
      </c>
      <c r="CG20" s="108">
        <f t="shared" si="1"/>
        <v>0</v>
      </c>
      <c r="CH20" s="108">
        <f t="shared" si="1"/>
        <v>0</v>
      </c>
      <c r="CI20" s="108">
        <f t="shared" si="1"/>
        <v>0</v>
      </c>
      <c r="CJ20" s="108">
        <f t="shared" si="1"/>
        <v>0</v>
      </c>
      <c r="CK20" s="108">
        <f t="shared" ref="CK20:CQ22" si="26">AA20</f>
        <v>0</v>
      </c>
      <c r="CL20" s="106">
        <f t="shared" si="26"/>
        <v>0</v>
      </c>
      <c r="CM20" s="106">
        <f t="shared" si="26"/>
        <v>0</v>
      </c>
      <c r="CN20" s="108">
        <f t="shared" si="26"/>
        <v>0</v>
      </c>
      <c r="CO20" s="680">
        <f t="shared" si="26"/>
        <v>0</v>
      </c>
      <c r="CP20" s="108">
        <f t="shared" si="26"/>
        <v>0</v>
      </c>
      <c r="CQ20" s="108">
        <f t="shared" si="26"/>
        <v>0</v>
      </c>
      <c r="CR20" s="108">
        <f t="shared" si="21"/>
        <v>0</v>
      </c>
      <c r="CS20" s="108">
        <f t="shared" si="21"/>
        <v>0</v>
      </c>
      <c r="CT20" s="108">
        <f t="shared" si="21"/>
        <v>0</v>
      </c>
      <c r="CU20" s="108">
        <f t="shared" si="21"/>
        <v>0</v>
      </c>
      <c r="CV20" s="108">
        <f t="shared" si="21"/>
        <v>0</v>
      </c>
      <c r="CW20" s="108">
        <f t="shared" si="21"/>
        <v>0</v>
      </c>
      <c r="CX20" s="157">
        <f t="shared" si="2"/>
        <v>0</v>
      </c>
      <c r="CY20" s="681">
        <f t="shared" si="2"/>
        <v>0</v>
      </c>
      <c r="CZ20" s="157">
        <f t="shared" si="2"/>
        <v>0</v>
      </c>
      <c r="DA20" s="157">
        <f t="shared" si="2"/>
        <v>0</v>
      </c>
      <c r="DB20" s="157">
        <f t="shared" si="2"/>
        <v>0</v>
      </c>
      <c r="DC20" s="157">
        <f t="shared" si="2"/>
        <v>0</v>
      </c>
      <c r="DD20" s="157">
        <f t="shared" si="2"/>
        <v>0</v>
      </c>
      <c r="DE20" s="157">
        <f t="shared" si="2"/>
        <v>0</v>
      </c>
      <c r="DF20" s="157">
        <f t="shared" si="2"/>
        <v>0</v>
      </c>
      <c r="DG20" s="157">
        <f t="shared" si="2"/>
        <v>0</v>
      </c>
      <c r="DH20" s="157">
        <f t="shared" ref="DH20:DQ22" si="27">AX20</f>
        <v>0</v>
      </c>
      <c r="DI20" s="681">
        <f t="shared" si="27"/>
        <v>0</v>
      </c>
      <c r="DJ20" s="157">
        <f t="shared" si="27"/>
        <v>95.245636149256043</v>
      </c>
      <c r="DK20" s="157">
        <f t="shared" si="27"/>
        <v>0</v>
      </c>
      <c r="DL20" s="157">
        <f t="shared" si="27"/>
        <v>0</v>
      </c>
      <c r="DM20" s="157">
        <f t="shared" si="27"/>
        <v>0</v>
      </c>
      <c r="DN20" s="157">
        <f t="shared" si="27"/>
        <v>0</v>
      </c>
      <c r="DO20" s="157">
        <f t="shared" si="27"/>
        <v>0</v>
      </c>
      <c r="DP20" s="157">
        <f t="shared" si="27"/>
        <v>0</v>
      </c>
      <c r="DQ20" s="157">
        <f t="shared" si="27"/>
        <v>0</v>
      </c>
    </row>
    <row r="21" spans="1:121" s="160" customFormat="1" ht="28.5" hidden="1" x14ac:dyDescent="0.35">
      <c r="A21" s="158"/>
      <c r="B21" s="159"/>
      <c r="C21" s="159"/>
      <c r="D21" s="159"/>
      <c r="E21" s="159"/>
      <c r="F21" s="159"/>
      <c r="G21" s="159"/>
      <c r="H21" s="159"/>
      <c r="I21" s="192"/>
      <c r="J21" s="159"/>
      <c r="K21" s="158"/>
      <c r="L21" s="159"/>
      <c r="M21" s="159"/>
      <c r="N21" s="159"/>
      <c r="O21" s="159"/>
      <c r="P21" s="159"/>
      <c r="Q21" s="159"/>
      <c r="R21" s="159"/>
      <c r="S21" s="192"/>
      <c r="V21" s="159"/>
      <c r="W21" s="159"/>
      <c r="X21" s="159"/>
      <c r="Y21" s="159"/>
      <c r="Z21" s="159"/>
      <c r="AA21" s="159"/>
      <c r="AB21" s="159"/>
      <c r="AC21" s="192"/>
      <c r="AF21" s="159"/>
      <c r="AG21" s="159"/>
      <c r="AH21" s="159"/>
      <c r="AI21" s="159"/>
      <c r="AJ21" s="159"/>
      <c r="AK21" s="159"/>
      <c r="AL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>
        <f>AZ19*1.4298+BE19</f>
        <v>95.309918936243633</v>
      </c>
      <c r="BA21" s="159"/>
      <c r="BB21" s="159"/>
      <c r="BC21" s="159"/>
      <c r="BD21" s="159"/>
      <c r="BE21" s="159"/>
      <c r="BF21" s="159"/>
      <c r="BG21" s="159"/>
      <c r="BK21" s="682"/>
      <c r="BL21" s="683"/>
      <c r="BM21" s="683"/>
      <c r="BN21" s="683"/>
      <c r="BO21" s="683"/>
      <c r="BP21" s="683"/>
      <c r="BQ21" s="683"/>
      <c r="BR21" s="683"/>
      <c r="BS21" s="683"/>
      <c r="BT21" s="683"/>
      <c r="BU21" s="682"/>
      <c r="BV21" s="683"/>
      <c r="BW21" s="683"/>
      <c r="BX21" s="683"/>
      <c r="BY21" s="683"/>
      <c r="BZ21" s="683"/>
      <c r="CA21" s="683"/>
      <c r="CB21" s="683"/>
      <c r="CC21" s="683"/>
      <c r="CE21" s="684"/>
      <c r="CF21" s="161"/>
      <c r="CG21" s="161"/>
      <c r="CH21" s="161"/>
      <c r="CI21" s="161"/>
      <c r="CJ21" s="161"/>
      <c r="CK21" s="161"/>
      <c r="CL21" s="161"/>
      <c r="CM21" s="161"/>
      <c r="CN21" s="161"/>
      <c r="CO21" s="684"/>
      <c r="CP21" s="161"/>
      <c r="CQ21" s="161"/>
      <c r="CR21" s="161"/>
      <c r="CS21" s="161"/>
      <c r="CT21" s="161"/>
      <c r="CU21" s="161"/>
      <c r="CV21" s="161"/>
      <c r="CW21" s="161"/>
      <c r="CX21" s="162"/>
      <c r="CY21" s="685"/>
      <c r="CZ21" s="162"/>
      <c r="DA21" s="162"/>
      <c r="DB21" s="162"/>
      <c r="DC21" s="162"/>
      <c r="DD21" s="162"/>
      <c r="DE21" s="162"/>
      <c r="DF21" s="162"/>
      <c r="DG21" s="162"/>
      <c r="DH21" s="162"/>
      <c r="DI21" s="685"/>
      <c r="DJ21" s="162"/>
      <c r="DK21" s="162"/>
      <c r="DL21" s="162"/>
      <c r="DM21" s="162"/>
      <c r="DN21" s="162"/>
      <c r="DO21" s="162"/>
      <c r="DP21" s="162"/>
      <c r="DQ21" s="162"/>
    </row>
    <row r="22" spans="1:121" s="160" customFormat="1" ht="28.5" hidden="1" x14ac:dyDescent="0.35">
      <c r="A22" s="163"/>
      <c r="B22" s="156"/>
      <c r="C22" s="156"/>
      <c r="D22" s="156"/>
      <c r="E22" s="156"/>
      <c r="F22" s="156"/>
      <c r="G22" s="156"/>
      <c r="H22" s="156"/>
      <c r="I22" s="164"/>
      <c r="J22" s="159"/>
      <c r="K22" s="163"/>
      <c r="L22" s="156"/>
      <c r="M22" s="156"/>
      <c r="N22" s="156"/>
      <c r="O22" s="156"/>
      <c r="P22" s="156"/>
      <c r="Q22" s="156"/>
      <c r="R22" s="156"/>
      <c r="S22" s="164"/>
      <c r="U22" s="165"/>
      <c r="V22" s="166"/>
      <c r="W22" s="166"/>
      <c r="X22" s="166"/>
      <c r="Y22" s="166"/>
      <c r="Z22" s="166"/>
      <c r="AA22" s="166"/>
      <c r="AB22" s="166"/>
      <c r="AC22" s="166"/>
      <c r="AE22" s="165"/>
      <c r="AF22" s="166"/>
      <c r="AG22" s="166"/>
      <c r="AH22" s="166"/>
      <c r="AI22" s="166"/>
      <c r="AJ22" s="166"/>
      <c r="AK22" s="166"/>
      <c r="AL22" s="166"/>
      <c r="AM22" s="166"/>
      <c r="AY22" s="165"/>
      <c r="AZ22" s="166"/>
      <c r="BA22" s="166"/>
      <c r="BB22" s="166"/>
      <c r="BC22" s="166"/>
      <c r="BD22" s="166"/>
      <c r="BE22" s="166"/>
      <c r="BF22" s="166"/>
      <c r="BI22" s="686"/>
      <c r="BK22" s="687">
        <f t="shared" si="5"/>
        <v>0</v>
      </c>
      <c r="BL22" s="679">
        <f t="shared" si="5"/>
        <v>0</v>
      </c>
      <c r="BM22" s="679">
        <f t="shared" si="5"/>
        <v>0</v>
      </c>
      <c r="BN22" s="679">
        <f t="shared" si="5"/>
        <v>0</v>
      </c>
      <c r="BO22" s="679">
        <f t="shared" si="5"/>
        <v>0</v>
      </c>
      <c r="BP22" s="679">
        <f t="shared" si="5"/>
        <v>0</v>
      </c>
      <c r="BQ22" s="679">
        <f t="shared" si="5"/>
        <v>0</v>
      </c>
      <c r="BR22" s="679">
        <f t="shared" si="5"/>
        <v>0</v>
      </c>
      <c r="BS22" s="688">
        <f t="shared" si="5"/>
        <v>0</v>
      </c>
      <c r="BT22" s="683">
        <f t="shared" si="0"/>
        <v>0</v>
      </c>
      <c r="BU22" s="687">
        <f t="shared" si="0"/>
        <v>0</v>
      </c>
      <c r="BV22" s="679">
        <f t="shared" si="0"/>
        <v>0</v>
      </c>
      <c r="BW22" s="679">
        <f t="shared" si="0"/>
        <v>0</v>
      </c>
      <c r="BX22" s="679">
        <f t="shared" si="0"/>
        <v>0</v>
      </c>
      <c r="BY22" s="679">
        <f t="shared" si="0"/>
        <v>0</v>
      </c>
      <c r="BZ22" s="679">
        <f t="shared" si="0"/>
        <v>0</v>
      </c>
      <c r="CA22" s="679">
        <f t="shared" si="0"/>
        <v>0</v>
      </c>
      <c r="CB22" s="679">
        <f t="shared" si="20"/>
        <v>0</v>
      </c>
      <c r="CC22" s="688">
        <f t="shared" si="20"/>
        <v>0</v>
      </c>
      <c r="CD22" s="160">
        <f t="shared" si="20"/>
        <v>0</v>
      </c>
      <c r="CE22" s="689">
        <f t="shared" si="20"/>
        <v>0</v>
      </c>
      <c r="CF22" s="161">
        <f t="shared" si="20"/>
        <v>0</v>
      </c>
      <c r="CG22" s="161">
        <f t="shared" si="20"/>
        <v>0</v>
      </c>
      <c r="CH22" s="161">
        <f t="shared" si="20"/>
        <v>0</v>
      </c>
      <c r="CI22" s="161">
        <f t="shared" si="20"/>
        <v>0</v>
      </c>
      <c r="CJ22" s="161">
        <f t="shared" si="20"/>
        <v>0</v>
      </c>
      <c r="CK22" s="161">
        <f t="shared" si="26"/>
        <v>0</v>
      </c>
      <c r="CL22" s="161">
        <f t="shared" si="26"/>
        <v>0</v>
      </c>
      <c r="CM22" s="161">
        <f t="shared" si="26"/>
        <v>0</v>
      </c>
      <c r="CN22" s="161">
        <f t="shared" si="26"/>
        <v>0</v>
      </c>
      <c r="CO22" s="689">
        <f t="shared" si="26"/>
        <v>0</v>
      </c>
      <c r="CP22" s="161">
        <f t="shared" si="26"/>
        <v>0</v>
      </c>
      <c r="CQ22" s="161">
        <f t="shared" si="26"/>
        <v>0</v>
      </c>
      <c r="CR22" s="161">
        <f t="shared" si="21"/>
        <v>0</v>
      </c>
      <c r="CS22" s="161">
        <f t="shared" si="21"/>
        <v>0</v>
      </c>
      <c r="CT22" s="161">
        <f t="shared" si="21"/>
        <v>0</v>
      </c>
      <c r="CU22" s="161">
        <f t="shared" si="21"/>
        <v>0</v>
      </c>
      <c r="CV22" s="161">
        <f t="shared" si="21"/>
        <v>0</v>
      </c>
      <c r="CW22" s="161">
        <f t="shared" si="21"/>
        <v>0</v>
      </c>
      <c r="CX22" s="161">
        <f t="shared" si="2"/>
        <v>0</v>
      </c>
      <c r="CY22" s="684">
        <f t="shared" si="2"/>
        <v>0</v>
      </c>
      <c r="CZ22" s="161">
        <f t="shared" si="2"/>
        <v>0</v>
      </c>
      <c r="DA22" s="161">
        <f t="shared" si="2"/>
        <v>0</v>
      </c>
      <c r="DB22" s="161">
        <f t="shared" si="2"/>
        <v>0</v>
      </c>
      <c r="DC22" s="161">
        <f t="shared" si="2"/>
        <v>0</v>
      </c>
      <c r="DD22" s="161">
        <f t="shared" si="2"/>
        <v>0</v>
      </c>
      <c r="DE22" s="161">
        <f t="shared" si="2"/>
        <v>0</v>
      </c>
      <c r="DF22" s="161">
        <f t="shared" si="2"/>
        <v>0</v>
      </c>
      <c r="DG22" s="161">
        <f t="shared" si="2"/>
        <v>0</v>
      </c>
      <c r="DH22" s="161">
        <f t="shared" si="27"/>
        <v>0</v>
      </c>
      <c r="DI22" s="689">
        <f t="shared" si="27"/>
        <v>0</v>
      </c>
      <c r="DJ22" s="161">
        <f t="shared" si="27"/>
        <v>0</v>
      </c>
      <c r="DK22" s="161">
        <f t="shared" si="27"/>
        <v>0</v>
      </c>
      <c r="DL22" s="161">
        <f t="shared" si="27"/>
        <v>0</v>
      </c>
      <c r="DM22" s="161">
        <f t="shared" si="27"/>
        <v>0</v>
      </c>
      <c r="DN22" s="161">
        <f t="shared" si="27"/>
        <v>0</v>
      </c>
      <c r="DO22" s="161">
        <f t="shared" si="27"/>
        <v>0</v>
      </c>
      <c r="DP22" s="161">
        <f t="shared" si="27"/>
        <v>0</v>
      </c>
      <c r="DQ22" s="161">
        <f t="shared" si="27"/>
        <v>0</v>
      </c>
    </row>
    <row r="23" spans="1:121" s="108" customFormat="1" ht="29" customHeight="1" x14ac:dyDescent="0.6">
      <c r="A23" s="811" t="s">
        <v>18</v>
      </c>
      <c r="B23" s="811"/>
      <c r="C23" s="811"/>
      <c r="D23" s="810" t="s">
        <v>1</v>
      </c>
      <c r="E23" s="810"/>
      <c r="F23" s="810"/>
      <c r="G23" s="107"/>
      <c r="H23" s="107"/>
      <c r="I23" s="107"/>
      <c r="J23" s="162"/>
      <c r="K23" s="811" t="s">
        <v>18</v>
      </c>
      <c r="L23" s="811"/>
      <c r="M23" s="811"/>
      <c r="N23" s="810" t="s">
        <v>2</v>
      </c>
      <c r="O23" s="810"/>
      <c r="P23" s="810"/>
      <c r="Q23" s="168"/>
      <c r="R23" s="168"/>
      <c r="S23" s="168"/>
      <c r="U23" s="811" t="s">
        <v>5</v>
      </c>
      <c r="V23" s="811"/>
      <c r="W23" s="811"/>
      <c r="X23" s="810" t="s">
        <v>1</v>
      </c>
      <c r="Y23" s="810"/>
      <c r="Z23" s="810"/>
      <c r="AA23" s="107"/>
      <c r="AB23" s="107"/>
      <c r="AC23" s="107"/>
      <c r="AE23" s="811" t="s">
        <v>5</v>
      </c>
      <c r="AF23" s="811"/>
      <c r="AG23" s="811"/>
      <c r="AH23" s="810" t="s">
        <v>2</v>
      </c>
      <c r="AI23" s="810"/>
      <c r="AJ23" s="810"/>
      <c r="AK23" s="107"/>
      <c r="AL23" s="107"/>
      <c r="AM23" s="107"/>
      <c r="AO23" s="811" t="s">
        <v>19</v>
      </c>
      <c r="AP23" s="811"/>
      <c r="AQ23" s="811"/>
      <c r="AR23" s="810" t="s">
        <v>1</v>
      </c>
      <c r="AS23" s="810"/>
      <c r="AT23" s="810"/>
      <c r="AU23" s="107"/>
      <c r="AV23" s="107"/>
      <c r="AW23" s="107"/>
      <c r="AY23" s="811" t="s">
        <v>19</v>
      </c>
      <c r="AZ23" s="811"/>
      <c r="BA23" s="811"/>
      <c r="BB23" s="810" t="s">
        <v>2</v>
      </c>
      <c r="BC23" s="810"/>
      <c r="BD23" s="810"/>
      <c r="BE23" s="107"/>
      <c r="BF23" s="107"/>
      <c r="BG23" s="107"/>
      <c r="BI23" s="666"/>
      <c r="BK23" s="667" t="str">
        <f t="shared" ref="BK23:BZ39" si="28">AO2</f>
        <v>मेघाहातुबुरू</v>
      </c>
      <c r="BL23" s="106">
        <f t="shared" si="28"/>
        <v>0</v>
      </c>
      <c r="BM23" s="106">
        <f t="shared" si="28"/>
        <v>0</v>
      </c>
      <c r="BN23" s="104" t="str">
        <f t="shared" si="28"/>
        <v>लम्प</v>
      </c>
      <c r="BO23" s="106">
        <f t="shared" si="28"/>
        <v>0</v>
      </c>
      <c r="BP23" s="106">
        <f t="shared" si="28"/>
        <v>0</v>
      </c>
      <c r="BQ23" s="107">
        <f t="shared" si="28"/>
        <v>0</v>
      </c>
      <c r="BR23" s="107">
        <f t="shared" si="28"/>
        <v>0</v>
      </c>
      <c r="BS23" s="107">
        <f t="shared" si="28"/>
        <v>0</v>
      </c>
      <c r="BT23" s="108">
        <f t="shared" si="28"/>
        <v>0</v>
      </c>
      <c r="BU23" s="667" t="str">
        <f t="shared" si="28"/>
        <v>मेघाहातुबुरू</v>
      </c>
      <c r="BV23" s="106">
        <f t="shared" si="28"/>
        <v>0</v>
      </c>
      <c r="BW23" s="106">
        <f t="shared" si="28"/>
        <v>0</v>
      </c>
      <c r="BX23" s="104" t="str">
        <f t="shared" si="28"/>
        <v>फाईन्स</v>
      </c>
      <c r="BY23" s="106">
        <f t="shared" si="28"/>
        <v>0</v>
      </c>
      <c r="BZ23" s="106">
        <f t="shared" si="28"/>
        <v>0</v>
      </c>
      <c r="CA23" s="107">
        <f t="shared" ref="CA23:CC25" si="29">BE2</f>
        <v>0</v>
      </c>
      <c r="CB23" s="107">
        <f t="shared" si="29"/>
        <v>0</v>
      </c>
      <c r="CC23" s="108">
        <f t="shared" si="29"/>
        <v>0</v>
      </c>
      <c r="CD23" s="108">
        <f t="shared" si="20"/>
        <v>0</v>
      </c>
      <c r="CE23" s="690" t="str">
        <f t="shared" ref="CE23:CT39" si="30">A23</f>
        <v>गुआ</v>
      </c>
      <c r="CF23" s="103">
        <f t="shared" si="30"/>
        <v>0</v>
      </c>
      <c r="CG23" s="103">
        <f t="shared" si="30"/>
        <v>0</v>
      </c>
      <c r="CH23" s="104" t="str">
        <f t="shared" si="30"/>
        <v>लम्प</v>
      </c>
      <c r="CI23" s="105">
        <f t="shared" si="30"/>
        <v>0</v>
      </c>
      <c r="CJ23" s="106">
        <f t="shared" si="30"/>
        <v>0</v>
      </c>
      <c r="CK23" s="107">
        <f t="shared" si="30"/>
        <v>0</v>
      </c>
      <c r="CL23" s="107">
        <f t="shared" si="30"/>
        <v>0</v>
      </c>
      <c r="CM23" s="107">
        <f t="shared" si="30"/>
        <v>0</v>
      </c>
      <c r="CN23" s="162">
        <f t="shared" si="30"/>
        <v>0</v>
      </c>
      <c r="CO23" s="690" t="str">
        <f t="shared" si="30"/>
        <v>गुआ</v>
      </c>
      <c r="CP23" s="103">
        <f t="shared" si="30"/>
        <v>0</v>
      </c>
      <c r="CQ23" s="103">
        <f t="shared" si="30"/>
        <v>0</v>
      </c>
      <c r="CR23" s="104" t="str">
        <f t="shared" si="30"/>
        <v>फाईन्स</v>
      </c>
      <c r="CS23" s="105">
        <f t="shared" si="30"/>
        <v>0</v>
      </c>
      <c r="CT23" s="106">
        <f t="shared" si="30"/>
        <v>0</v>
      </c>
      <c r="CU23" s="168">
        <f t="shared" ref="CU23:CW25" si="31">Q23</f>
        <v>0</v>
      </c>
      <c r="CV23" s="168">
        <f t="shared" si="31"/>
        <v>0</v>
      </c>
      <c r="CW23" s="168">
        <f t="shared" si="31"/>
        <v>0</v>
      </c>
      <c r="CX23" s="108">
        <f t="shared" si="2"/>
        <v>0</v>
      </c>
      <c r="CY23" s="668" t="str">
        <f t="shared" ref="CY23:DN39" si="32">A44</f>
        <v>तल्डीह</v>
      </c>
      <c r="CZ23" s="103">
        <f t="shared" si="32"/>
        <v>0</v>
      </c>
      <c r="DA23" s="103">
        <f t="shared" si="32"/>
        <v>0</v>
      </c>
      <c r="DB23" s="104" t="str">
        <f t="shared" si="32"/>
        <v>लम्प</v>
      </c>
      <c r="DC23" s="105">
        <f t="shared" si="32"/>
        <v>0</v>
      </c>
      <c r="DD23" s="106">
        <f t="shared" si="32"/>
        <v>0</v>
      </c>
      <c r="DE23" s="107">
        <f t="shared" si="32"/>
        <v>0</v>
      </c>
      <c r="DF23" s="107">
        <f t="shared" si="32"/>
        <v>0</v>
      </c>
      <c r="DG23" s="107">
        <f t="shared" si="32"/>
        <v>0</v>
      </c>
      <c r="DH23" s="108">
        <f t="shared" si="32"/>
        <v>0</v>
      </c>
      <c r="DI23" s="668" t="str">
        <f t="shared" si="32"/>
        <v>तल्डीह</v>
      </c>
      <c r="DJ23" s="103">
        <f t="shared" si="32"/>
        <v>0</v>
      </c>
      <c r="DK23" s="103">
        <f t="shared" si="32"/>
        <v>0</v>
      </c>
      <c r="DL23" s="104" t="str">
        <f t="shared" si="32"/>
        <v>फाईन्स</v>
      </c>
      <c r="DM23" s="105">
        <f t="shared" si="32"/>
        <v>0</v>
      </c>
      <c r="DN23" s="106">
        <f t="shared" si="32"/>
        <v>0</v>
      </c>
      <c r="DO23" s="107">
        <f t="shared" ref="DO23:DQ25" si="33">Q44</f>
        <v>0</v>
      </c>
      <c r="DP23" s="107">
        <f t="shared" si="33"/>
        <v>0</v>
      </c>
      <c r="DQ23" s="108">
        <f t="shared" si="33"/>
        <v>0</v>
      </c>
    </row>
    <row r="24" spans="1:121" ht="6.5" customHeight="1" thickBot="1" x14ac:dyDescent="0.4">
      <c r="A24" s="100"/>
      <c r="B24" s="169"/>
      <c r="C24" s="169"/>
      <c r="D24" s="169"/>
      <c r="E24" s="169"/>
      <c r="F24" s="169"/>
      <c r="G24" s="169"/>
      <c r="H24" s="169"/>
      <c r="I24" s="100"/>
      <c r="J24" s="159"/>
      <c r="K24" s="100"/>
      <c r="L24" s="100"/>
      <c r="M24" s="100"/>
      <c r="N24" s="100"/>
      <c r="O24" s="100"/>
      <c r="P24" s="100"/>
      <c r="Q24" s="100"/>
      <c r="R24" s="100"/>
      <c r="S24" s="100"/>
      <c r="U24" s="100"/>
      <c r="V24" s="100"/>
      <c r="W24" s="100"/>
      <c r="X24" s="100"/>
      <c r="Y24" s="100"/>
      <c r="Z24" s="100"/>
      <c r="AA24" s="100"/>
      <c r="AB24" s="100"/>
      <c r="AC24" s="100"/>
      <c r="AE24" s="100"/>
      <c r="AF24" s="100"/>
      <c r="AG24" s="100"/>
      <c r="AH24" s="100"/>
      <c r="AI24" s="100"/>
      <c r="AJ24" s="100"/>
      <c r="AK24" s="100"/>
      <c r="AL24" s="100"/>
      <c r="AM24" s="100"/>
      <c r="AO24" s="100"/>
      <c r="AP24" s="100"/>
      <c r="AQ24" s="100"/>
      <c r="AR24" s="100"/>
      <c r="AS24" s="100"/>
      <c r="AT24" s="100"/>
      <c r="AU24" s="100"/>
      <c r="AV24" s="100"/>
      <c r="AW24" s="100"/>
      <c r="AY24" s="100"/>
      <c r="AZ24" s="100"/>
      <c r="BA24" s="100"/>
      <c r="BB24" s="100"/>
      <c r="BC24" s="100"/>
      <c r="BD24" s="100"/>
      <c r="BE24" s="100"/>
      <c r="BF24" s="100"/>
      <c r="BG24" s="100"/>
      <c r="BK24" s="670">
        <f t="shared" si="28"/>
        <v>0</v>
      </c>
      <c r="BL24" s="671">
        <f t="shared" si="28"/>
        <v>0</v>
      </c>
      <c r="BM24" s="671">
        <f t="shared" si="28"/>
        <v>0</v>
      </c>
      <c r="BN24" s="671">
        <f t="shared" si="28"/>
        <v>0</v>
      </c>
      <c r="BO24" s="671">
        <f t="shared" si="28"/>
        <v>0</v>
      </c>
      <c r="BP24" s="671">
        <f t="shared" si="28"/>
        <v>0</v>
      </c>
      <c r="BQ24" s="671">
        <f t="shared" si="28"/>
        <v>0</v>
      </c>
      <c r="BR24" s="671">
        <f t="shared" si="28"/>
        <v>0</v>
      </c>
      <c r="BS24" s="671">
        <f t="shared" si="28"/>
        <v>0</v>
      </c>
      <c r="BT24" s="691">
        <f t="shared" si="28"/>
        <v>0</v>
      </c>
      <c r="BU24" s="670">
        <f t="shared" si="28"/>
        <v>0</v>
      </c>
      <c r="BV24" s="671">
        <f t="shared" si="28"/>
        <v>0</v>
      </c>
      <c r="BW24" s="671">
        <f t="shared" si="28"/>
        <v>0</v>
      </c>
      <c r="BX24" s="671">
        <f t="shared" si="28"/>
        <v>0</v>
      </c>
      <c r="BY24" s="671">
        <f t="shared" si="28"/>
        <v>0</v>
      </c>
      <c r="BZ24" s="671">
        <f t="shared" si="28"/>
        <v>0</v>
      </c>
      <c r="CA24" s="671">
        <f t="shared" si="29"/>
        <v>0</v>
      </c>
      <c r="CB24" s="671">
        <f t="shared" si="29"/>
        <v>0</v>
      </c>
      <c r="CC24" s="691">
        <f t="shared" si="29"/>
        <v>0</v>
      </c>
      <c r="CD24" s="101">
        <f t="shared" si="20"/>
        <v>0</v>
      </c>
      <c r="CE24" s="672">
        <f t="shared" si="30"/>
        <v>0</v>
      </c>
      <c r="CF24" s="692">
        <f t="shared" si="30"/>
        <v>0</v>
      </c>
      <c r="CG24" s="692">
        <f t="shared" si="30"/>
        <v>0</v>
      </c>
      <c r="CH24" s="692">
        <f t="shared" si="30"/>
        <v>0</v>
      </c>
      <c r="CI24" s="692">
        <f t="shared" si="30"/>
        <v>0</v>
      </c>
      <c r="CJ24" s="692">
        <f t="shared" si="30"/>
        <v>0</v>
      </c>
      <c r="CK24" s="692">
        <f t="shared" si="30"/>
        <v>0</v>
      </c>
      <c r="CL24" s="692">
        <f t="shared" si="30"/>
        <v>0</v>
      </c>
      <c r="CM24" s="106">
        <f t="shared" si="30"/>
        <v>0</v>
      </c>
      <c r="CN24" s="162">
        <f t="shared" si="30"/>
        <v>0</v>
      </c>
      <c r="CO24" s="672">
        <f t="shared" si="30"/>
        <v>0</v>
      </c>
      <c r="CP24" s="106">
        <f t="shared" si="30"/>
        <v>0</v>
      </c>
      <c r="CQ24" s="106">
        <f t="shared" si="30"/>
        <v>0</v>
      </c>
      <c r="CR24" s="106">
        <f t="shared" si="30"/>
        <v>0</v>
      </c>
      <c r="CS24" s="106">
        <f t="shared" si="30"/>
        <v>0</v>
      </c>
      <c r="CT24" s="106">
        <f t="shared" si="30"/>
        <v>0</v>
      </c>
      <c r="CU24" s="106">
        <f t="shared" si="31"/>
        <v>0</v>
      </c>
      <c r="CV24" s="106">
        <f t="shared" si="31"/>
        <v>0</v>
      </c>
      <c r="CW24" s="106">
        <f t="shared" si="31"/>
        <v>0</v>
      </c>
      <c r="CX24" s="108">
        <f t="shared" si="2"/>
        <v>0</v>
      </c>
      <c r="CY24" s="672">
        <f t="shared" si="32"/>
        <v>0</v>
      </c>
      <c r="CZ24" s="106">
        <f t="shared" si="32"/>
        <v>0</v>
      </c>
      <c r="DA24" s="106">
        <f t="shared" si="32"/>
        <v>0</v>
      </c>
      <c r="DB24" s="106">
        <f t="shared" si="32"/>
        <v>0</v>
      </c>
      <c r="DC24" s="106">
        <f t="shared" si="32"/>
        <v>0</v>
      </c>
      <c r="DD24" s="106">
        <f t="shared" si="32"/>
        <v>0</v>
      </c>
      <c r="DE24" s="106">
        <f t="shared" si="32"/>
        <v>0</v>
      </c>
      <c r="DF24" s="106">
        <f t="shared" si="32"/>
        <v>0</v>
      </c>
      <c r="DG24" s="106">
        <f t="shared" si="32"/>
        <v>0</v>
      </c>
      <c r="DH24" s="108">
        <f t="shared" si="32"/>
        <v>0</v>
      </c>
      <c r="DI24" s="672">
        <f t="shared" si="32"/>
        <v>0</v>
      </c>
      <c r="DJ24" s="106">
        <f t="shared" si="32"/>
        <v>0</v>
      </c>
      <c r="DK24" s="106">
        <f t="shared" si="32"/>
        <v>0</v>
      </c>
      <c r="DL24" s="106">
        <f t="shared" si="32"/>
        <v>0</v>
      </c>
      <c r="DM24" s="106">
        <f t="shared" si="32"/>
        <v>0</v>
      </c>
      <c r="DN24" s="106">
        <f t="shared" si="32"/>
        <v>0</v>
      </c>
      <c r="DO24" s="106">
        <f t="shared" si="33"/>
        <v>0</v>
      </c>
      <c r="DP24" s="106">
        <f t="shared" si="33"/>
        <v>0</v>
      </c>
      <c r="DQ24" s="108">
        <f t="shared" si="33"/>
        <v>0</v>
      </c>
    </row>
    <row r="25" spans="1:121" ht="29" thickBot="1" x14ac:dyDescent="0.4">
      <c r="A25" s="109"/>
      <c r="B25" s="110" t="s">
        <v>6</v>
      </c>
      <c r="C25" s="111" t="s">
        <v>7</v>
      </c>
      <c r="D25" s="111" t="s">
        <v>8</v>
      </c>
      <c r="E25" s="111" t="s">
        <v>9</v>
      </c>
      <c r="F25" s="111" t="s">
        <v>10</v>
      </c>
      <c r="G25" s="114" t="s">
        <v>11</v>
      </c>
      <c r="H25" s="111" t="s">
        <v>12</v>
      </c>
      <c r="I25" s="113" t="s">
        <v>13</v>
      </c>
      <c r="J25" s="159"/>
      <c r="K25" s="109"/>
      <c r="L25" s="110" t="s">
        <v>6</v>
      </c>
      <c r="M25" s="111" t="s">
        <v>7</v>
      </c>
      <c r="N25" s="111" t="s">
        <v>8</v>
      </c>
      <c r="O25" s="111" t="s">
        <v>9</v>
      </c>
      <c r="P25" s="111" t="s">
        <v>10</v>
      </c>
      <c r="Q25" s="114" t="s">
        <v>11</v>
      </c>
      <c r="R25" s="111" t="s">
        <v>12</v>
      </c>
      <c r="S25" s="113" t="s">
        <v>13</v>
      </c>
      <c r="U25" s="116"/>
      <c r="V25" s="110" t="s">
        <v>6</v>
      </c>
      <c r="W25" s="111" t="s">
        <v>7</v>
      </c>
      <c r="X25" s="111" t="s">
        <v>8</v>
      </c>
      <c r="Y25" s="111" t="s">
        <v>9</v>
      </c>
      <c r="Z25" s="115" t="s">
        <v>10</v>
      </c>
      <c r="AA25" s="111" t="s">
        <v>11</v>
      </c>
      <c r="AB25" s="111" t="s">
        <v>12</v>
      </c>
      <c r="AC25" s="113" t="s">
        <v>13</v>
      </c>
      <c r="AE25" s="116"/>
      <c r="AF25" s="110" t="s">
        <v>6</v>
      </c>
      <c r="AG25" s="111" t="s">
        <v>7</v>
      </c>
      <c r="AH25" s="111" t="s">
        <v>8</v>
      </c>
      <c r="AI25" s="111" t="s">
        <v>9</v>
      </c>
      <c r="AJ25" s="115" t="s">
        <v>10</v>
      </c>
      <c r="AK25" s="111" t="s">
        <v>11</v>
      </c>
      <c r="AL25" s="111" t="s">
        <v>12</v>
      </c>
      <c r="AM25" s="113" t="s">
        <v>13</v>
      </c>
      <c r="AO25" s="116"/>
      <c r="AP25" s="110" t="s">
        <v>6</v>
      </c>
      <c r="AQ25" s="111" t="s">
        <v>7</v>
      </c>
      <c r="AR25" s="111" t="s">
        <v>8</v>
      </c>
      <c r="AS25" s="111" t="s">
        <v>9</v>
      </c>
      <c r="AT25" s="115" t="s">
        <v>10</v>
      </c>
      <c r="AU25" s="111" t="s">
        <v>11</v>
      </c>
      <c r="AV25" s="111" t="s">
        <v>12</v>
      </c>
      <c r="AW25" s="113" t="s">
        <v>13</v>
      </c>
      <c r="AY25" s="116"/>
      <c r="AZ25" s="110" t="s">
        <v>6</v>
      </c>
      <c r="BA25" s="111" t="s">
        <v>7</v>
      </c>
      <c r="BB25" s="111" t="s">
        <v>8</v>
      </c>
      <c r="BC25" s="111" t="s">
        <v>9</v>
      </c>
      <c r="BD25" s="115" t="s">
        <v>10</v>
      </c>
      <c r="BE25" s="111" t="s">
        <v>11</v>
      </c>
      <c r="BF25" s="111" t="s">
        <v>12</v>
      </c>
      <c r="BG25" s="113" t="s">
        <v>13</v>
      </c>
      <c r="BK25" s="525">
        <f t="shared" si="28"/>
        <v>0</v>
      </c>
      <c r="BL25" s="526" t="str">
        <f t="shared" si="28"/>
        <v>Fe</v>
      </c>
      <c r="BM25" s="527" t="str">
        <f t="shared" si="28"/>
        <v>SiO2</v>
      </c>
      <c r="BN25" s="527" t="str">
        <f t="shared" si="28"/>
        <v>Al2O3</v>
      </c>
      <c r="BO25" s="527" t="str">
        <f t="shared" si="28"/>
        <v>OS</v>
      </c>
      <c r="BP25" s="527" t="str">
        <f t="shared" si="28"/>
        <v>US</v>
      </c>
      <c r="BQ25" s="527" t="str">
        <f t="shared" si="28"/>
        <v>Al+Si</v>
      </c>
      <c r="BR25" s="528" t="str">
        <f t="shared" si="28"/>
        <v>Al/Si</v>
      </c>
      <c r="BS25" s="529" t="str">
        <f t="shared" si="28"/>
        <v>PLANT RCT</v>
      </c>
      <c r="BT25" s="691">
        <f t="shared" si="28"/>
        <v>0</v>
      </c>
      <c r="BU25" s="525">
        <f t="shared" si="28"/>
        <v>0</v>
      </c>
      <c r="BV25" s="526" t="str">
        <f t="shared" si="28"/>
        <v>Fe</v>
      </c>
      <c r="BW25" s="527" t="str">
        <f t="shared" si="28"/>
        <v>SiO2</v>
      </c>
      <c r="BX25" s="527" t="str">
        <f t="shared" si="28"/>
        <v>Al2O3</v>
      </c>
      <c r="BY25" s="527" t="str">
        <f t="shared" si="28"/>
        <v>OS</v>
      </c>
      <c r="BZ25" s="527" t="str">
        <f t="shared" si="28"/>
        <v>US</v>
      </c>
      <c r="CA25" s="527" t="str">
        <f t="shared" si="29"/>
        <v>Al+Si</v>
      </c>
      <c r="CB25" s="528" t="str">
        <f t="shared" si="29"/>
        <v>Al/Si</v>
      </c>
      <c r="CC25" s="529" t="str">
        <f t="shared" si="29"/>
        <v>PLANT RCT</v>
      </c>
      <c r="CD25" s="101">
        <f t="shared" si="20"/>
        <v>0</v>
      </c>
      <c r="CE25" s="525">
        <f t="shared" si="30"/>
        <v>0</v>
      </c>
      <c r="CF25" s="526" t="str">
        <f t="shared" si="30"/>
        <v>Fe</v>
      </c>
      <c r="CG25" s="527" t="str">
        <f t="shared" si="30"/>
        <v>SiO2</v>
      </c>
      <c r="CH25" s="527" t="str">
        <f t="shared" si="30"/>
        <v>Al2O3</v>
      </c>
      <c r="CI25" s="527" t="str">
        <f t="shared" si="30"/>
        <v>OS</v>
      </c>
      <c r="CJ25" s="527" t="str">
        <f t="shared" si="30"/>
        <v>US</v>
      </c>
      <c r="CK25" s="527" t="str">
        <f t="shared" si="30"/>
        <v>Al+Si</v>
      </c>
      <c r="CL25" s="528" t="str">
        <f t="shared" si="30"/>
        <v>Al/Si</v>
      </c>
      <c r="CM25" s="529" t="str">
        <f t="shared" si="30"/>
        <v>PLANT RCT</v>
      </c>
      <c r="CN25" s="162">
        <f t="shared" si="30"/>
        <v>0</v>
      </c>
      <c r="CO25" s="525">
        <f t="shared" si="30"/>
        <v>0</v>
      </c>
      <c r="CP25" s="526" t="str">
        <f t="shared" si="30"/>
        <v>Fe</v>
      </c>
      <c r="CQ25" s="527" t="str">
        <f t="shared" si="30"/>
        <v>SiO2</v>
      </c>
      <c r="CR25" s="527" t="str">
        <f t="shared" si="30"/>
        <v>Al2O3</v>
      </c>
      <c r="CS25" s="527" t="str">
        <f t="shared" si="30"/>
        <v>OS</v>
      </c>
      <c r="CT25" s="527" t="str">
        <f t="shared" si="30"/>
        <v>US</v>
      </c>
      <c r="CU25" s="527" t="str">
        <f t="shared" si="31"/>
        <v>Al+Si</v>
      </c>
      <c r="CV25" s="528" t="str">
        <f t="shared" si="31"/>
        <v>Al/Si</v>
      </c>
      <c r="CW25" s="529" t="str">
        <f t="shared" si="31"/>
        <v>PLANT RCT</v>
      </c>
      <c r="CX25" s="108">
        <f t="shared" si="2"/>
        <v>0</v>
      </c>
      <c r="CY25" s="525">
        <f t="shared" si="32"/>
        <v>0</v>
      </c>
      <c r="CZ25" s="526" t="str">
        <f t="shared" si="32"/>
        <v>Fe</v>
      </c>
      <c r="DA25" s="527" t="str">
        <f t="shared" si="32"/>
        <v>SiO2</v>
      </c>
      <c r="DB25" s="527" t="str">
        <f t="shared" si="32"/>
        <v>Al2O3</v>
      </c>
      <c r="DC25" s="527" t="str">
        <f t="shared" si="32"/>
        <v>OS</v>
      </c>
      <c r="DD25" s="527" t="str">
        <f t="shared" si="32"/>
        <v>US</v>
      </c>
      <c r="DE25" s="527" t="str">
        <f t="shared" si="32"/>
        <v>Al+Si</v>
      </c>
      <c r="DF25" s="528" t="str">
        <f t="shared" si="32"/>
        <v>Al/Si</v>
      </c>
      <c r="DG25" s="529" t="str">
        <f t="shared" si="32"/>
        <v>PLANT RCT</v>
      </c>
      <c r="DH25" s="108">
        <f t="shared" si="32"/>
        <v>0</v>
      </c>
      <c r="DI25" s="525">
        <f t="shared" si="32"/>
        <v>0</v>
      </c>
      <c r="DJ25" s="526" t="str">
        <f t="shared" si="32"/>
        <v>Fe</v>
      </c>
      <c r="DK25" s="527" t="str">
        <f t="shared" si="32"/>
        <v>SiO2</v>
      </c>
      <c r="DL25" s="527" t="str">
        <f t="shared" si="32"/>
        <v>Al2O3</v>
      </c>
      <c r="DM25" s="527" t="str">
        <f t="shared" si="32"/>
        <v>OS</v>
      </c>
      <c r="DN25" s="527" t="str">
        <f t="shared" si="32"/>
        <v>US</v>
      </c>
      <c r="DO25" s="527" t="str">
        <f t="shared" si="33"/>
        <v>Al+Si</v>
      </c>
      <c r="DP25" s="528" t="str">
        <f t="shared" si="33"/>
        <v>Al/Si</v>
      </c>
      <c r="DQ25" s="529" t="str">
        <f t="shared" si="33"/>
        <v>PLANT RCT</v>
      </c>
    </row>
    <row r="26" spans="1:121" ht="29" thickBot="1" x14ac:dyDescent="0.4">
      <c r="A26" s="117" t="s">
        <v>70</v>
      </c>
      <c r="B26" s="118">
        <v>62.514654203261941</v>
      </c>
      <c r="C26" s="118">
        <v>3.7009039115357059</v>
      </c>
      <c r="D26" s="118">
        <v>1.8798717225510537</v>
      </c>
      <c r="E26" s="118">
        <v>14.722419148208166</v>
      </c>
      <c r="F26" s="118">
        <v>5.4206285096280906</v>
      </c>
      <c r="G26" s="119">
        <v>5.5807756340867591</v>
      </c>
      <c r="H26" s="119">
        <v>0.5079493462911856</v>
      </c>
      <c r="I26" s="120">
        <v>0</v>
      </c>
      <c r="J26" s="159"/>
      <c r="K26" s="117" t="s">
        <v>70</v>
      </c>
      <c r="L26" s="118">
        <v>62.056053530184954</v>
      </c>
      <c r="M26" s="118">
        <v>4.1099057224673743</v>
      </c>
      <c r="N26" s="118">
        <v>2.7200019669514601</v>
      </c>
      <c r="O26" s="118">
        <v>7.6664441351893666</v>
      </c>
      <c r="P26" s="118">
        <v>42.741020426101016</v>
      </c>
      <c r="Q26" s="119">
        <v>6.8299076894188344</v>
      </c>
      <c r="R26" s="119">
        <v>0.66181614631260011</v>
      </c>
      <c r="S26" s="120">
        <v>0</v>
      </c>
      <c r="T26" s="122"/>
      <c r="U26" s="121" t="str">
        <f t="shared" ref="U26:U39" si="34">K26</f>
        <v>Act 20-21</v>
      </c>
      <c r="V26" s="118">
        <v>62.274702349245914</v>
      </c>
      <c r="W26" s="118">
        <v>3.1014643096295202</v>
      </c>
      <c r="X26" s="118">
        <v>2.9464390282709685</v>
      </c>
      <c r="Y26" s="118">
        <v>12.700669180676565</v>
      </c>
      <c r="Z26" s="118">
        <v>19.957845964613746</v>
      </c>
      <c r="AA26" s="119">
        <v>6.0479033379004887</v>
      </c>
      <c r="AB26" s="119">
        <v>0.95001545531985498</v>
      </c>
      <c r="AC26" s="120">
        <v>0</v>
      </c>
      <c r="AE26" s="121" t="str">
        <f t="shared" ref="AE26:AE39" si="35">K26</f>
        <v>Act 20-21</v>
      </c>
      <c r="AF26" s="123">
        <v>61.367439146112893</v>
      </c>
      <c r="AG26" s="119">
        <v>3.6720624616562012</v>
      </c>
      <c r="AH26" s="119">
        <v>3.4558897877159453</v>
      </c>
      <c r="AI26" s="119">
        <v>7.3020657005628005</v>
      </c>
      <c r="AJ26" s="119">
        <v>40.153003729318719</v>
      </c>
      <c r="AK26" s="119">
        <v>7.1279522493721466</v>
      </c>
      <c r="AL26" s="119">
        <v>0.9411304474807991</v>
      </c>
      <c r="AM26" s="124">
        <v>0</v>
      </c>
      <c r="AO26" s="121" t="str">
        <f t="shared" ref="AO26:AO39" si="36">K26</f>
        <v>Act 20-21</v>
      </c>
      <c r="AP26" s="118">
        <v>63.149360150474244</v>
      </c>
      <c r="AQ26" s="118">
        <v>2.384007893980935</v>
      </c>
      <c r="AR26" s="118">
        <v>2.3976598717228095</v>
      </c>
      <c r="AS26" s="118">
        <v>5.8068106675624378</v>
      </c>
      <c r="AT26" s="118">
        <v>13.136601742363441</v>
      </c>
      <c r="AU26" s="119">
        <v>4.7816677657037445</v>
      </c>
      <c r="AV26" s="119">
        <v>1.0057264817689331</v>
      </c>
      <c r="AW26" s="124">
        <v>0</v>
      </c>
      <c r="AY26" s="121" t="str">
        <f>AO26</f>
        <v>Act 20-21</v>
      </c>
      <c r="AZ26" s="118">
        <v>62.823979256084762</v>
      </c>
      <c r="BA26" s="118">
        <v>2.7266738543450781</v>
      </c>
      <c r="BB26" s="118">
        <v>2.3961883459648998</v>
      </c>
      <c r="BC26" s="118">
        <v>5.3343734793341033</v>
      </c>
      <c r="BD26" s="118">
        <v>37.866362052954166</v>
      </c>
      <c r="BE26" s="119">
        <v>5.122862200309978</v>
      </c>
      <c r="BF26" s="119">
        <v>0.87879536532998448</v>
      </c>
      <c r="BG26" s="124">
        <v>0</v>
      </c>
      <c r="BK26" s="530" t="str">
        <f t="shared" si="28"/>
        <v>Act 20-21</v>
      </c>
      <c r="BL26" s="531">
        <v>62.58</v>
      </c>
      <c r="BM26" s="532">
        <v>3.53</v>
      </c>
      <c r="BN26" s="532">
        <v>2.1800000000000002</v>
      </c>
      <c r="BO26" s="532">
        <v>17.48</v>
      </c>
      <c r="BP26" s="532">
        <v>21.23</v>
      </c>
      <c r="BQ26" s="532">
        <v>5.71</v>
      </c>
      <c r="BR26" s="532">
        <v>0.62</v>
      </c>
      <c r="BS26" s="533">
        <v>1095394</v>
      </c>
      <c r="BT26" s="691">
        <f t="shared" si="28"/>
        <v>0</v>
      </c>
      <c r="BU26" s="530" t="str">
        <f t="shared" si="28"/>
        <v>Act 20-21</v>
      </c>
      <c r="BV26" s="531">
        <v>61.53</v>
      </c>
      <c r="BW26" s="532">
        <v>4.72</v>
      </c>
      <c r="BX26" s="532">
        <v>2.44</v>
      </c>
      <c r="BY26" s="532">
        <v>7.39</v>
      </c>
      <c r="BZ26" s="532">
        <v>37.44</v>
      </c>
      <c r="CA26" s="532">
        <v>7.16</v>
      </c>
      <c r="CB26" s="532">
        <v>0.52</v>
      </c>
      <c r="CC26" s="533">
        <v>2863144</v>
      </c>
      <c r="CD26" s="122">
        <f t="shared" si="20"/>
        <v>0</v>
      </c>
      <c r="CE26" s="530" t="str">
        <f t="shared" si="30"/>
        <v>Act 20-21</v>
      </c>
      <c r="CF26" s="531">
        <v>62.838723386615975</v>
      </c>
      <c r="CG26" s="532">
        <v>3.568747484724752</v>
      </c>
      <c r="CH26" s="532">
        <v>1.8517234755614131</v>
      </c>
      <c r="CI26" s="532">
        <v>14.154278758036302</v>
      </c>
      <c r="CJ26" s="532">
        <v>8.2908308599621154</v>
      </c>
      <c r="CK26" s="532">
        <v>5.4204709602861652</v>
      </c>
      <c r="CL26" s="532">
        <v>0.51887209265640477</v>
      </c>
      <c r="CM26" s="533">
        <v>971413</v>
      </c>
      <c r="CN26" s="162">
        <f t="shared" si="30"/>
        <v>0</v>
      </c>
      <c r="CO26" s="530" t="str">
        <f t="shared" si="30"/>
        <v>Act 20-21</v>
      </c>
      <c r="CP26" s="531">
        <v>62.774276668023944</v>
      </c>
      <c r="CQ26" s="532">
        <v>3.8049421986911414</v>
      </c>
      <c r="CR26" s="532">
        <v>2.1587937506226278</v>
      </c>
      <c r="CS26" s="532">
        <v>5.9180269557073801</v>
      </c>
      <c r="CT26" s="532">
        <v>47.608846299172974</v>
      </c>
      <c r="CU26" s="532">
        <v>5.9637359493137687</v>
      </c>
      <c r="CV26" s="532">
        <v>0.56736571487609699</v>
      </c>
      <c r="CW26" s="533">
        <v>2417238</v>
      </c>
      <c r="CX26" s="108">
        <f t="shared" si="2"/>
        <v>0</v>
      </c>
      <c r="CY26" s="530" t="str">
        <f t="shared" si="32"/>
        <v>Act 20-21</v>
      </c>
      <c r="CZ26" s="531">
        <v>63.13</v>
      </c>
      <c r="DA26" s="532">
        <v>2.34</v>
      </c>
      <c r="DB26" s="532">
        <v>2.4700000000000002</v>
      </c>
      <c r="DC26" s="532">
        <v>8.99</v>
      </c>
      <c r="DD26" s="532">
        <v>12.81</v>
      </c>
      <c r="DE26" s="532">
        <v>4.8099999999999996</v>
      </c>
      <c r="DF26" s="532">
        <v>1.06</v>
      </c>
      <c r="DG26" s="533">
        <v>387144</v>
      </c>
      <c r="DH26" s="108">
        <f t="shared" si="32"/>
        <v>0</v>
      </c>
      <c r="DI26" s="530" t="str">
        <f t="shared" si="32"/>
        <v>Act 20-21</v>
      </c>
      <c r="DJ26" s="531">
        <v>62.35</v>
      </c>
      <c r="DK26" s="532">
        <v>3.09</v>
      </c>
      <c r="DL26" s="532">
        <v>2.66</v>
      </c>
      <c r="DM26" s="532">
        <v>4.92</v>
      </c>
      <c r="DN26" s="532">
        <v>34.79</v>
      </c>
      <c r="DO26" s="532">
        <v>5.75</v>
      </c>
      <c r="DP26" s="532">
        <v>0.86</v>
      </c>
      <c r="DQ26" s="533">
        <v>605598</v>
      </c>
    </row>
    <row r="27" spans="1:121" s="132" customFormat="1" ht="29.5" thickTop="1" thickBot="1" x14ac:dyDescent="0.4">
      <c r="A27" s="125" t="s">
        <v>71</v>
      </c>
      <c r="B27" s="126">
        <v>62.5</v>
      </c>
      <c r="C27" s="127">
        <v>3.6</v>
      </c>
      <c r="D27" s="127">
        <v>2.2000000000000002</v>
      </c>
      <c r="E27" s="127">
        <v>10</v>
      </c>
      <c r="F27" s="127">
        <v>10</v>
      </c>
      <c r="G27" s="127">
        <f t="shared" ref="G27:G40" si="37">IF(C27&lt;&gt;"",+D27+C27,"")</f>
        <v>5.8000000000000007</v>
      </c>
      <c r="H27" s="128">
        <f t="shared" ref="H27:H40" si="38">IF(C27&gt;0,+D27/C27,"")</f>
        <v>0.61111111111111116</v>
      </c>
      <c r="I27" s="129">
        <v>0</v>
      </c>
      <c r="J27" s="130"/>
      <c r="K27" s="125" t="s">
        <v>71</v>
      </c>
      <c r="L27" s="126">
        <v>62</v>
      </c>
      <c r="M27" s="127">
        <v>3.8</v>
      </c>
      <c r="N27" s="127">
        <v>2.7</v>
      </c>
      <c r="O27" s="127">
        <v>7</v>
      </c>
      <c r="P27" s="127">
        <v>40</v>
      </c>
      <c r="Q27" s="127">
        <f t="shared" ref="Q27:Q40" si="39">IF(M27&lt;&gt;"",+N27+M27,"")</f>
        <v>6.5</v>
      </c>
      <c r="R27" s="128">
        <f t="shared" ref="R27:R40" si="40">IF(M27&gt;0,+N27/M27,"")</f>
        <v>0.71052631578947378</v>
      </c>
      <c r="S27" s="129">
        <v>0</v>
      </c>
      <c r="U27" s="131" t="str">
        <f t="shared" si="34"/>
        <v>APP 21-22</v>
      </c>
      <c r="V27" s="126">
        <v>62.3</v>
      </c>
      <c r="W27" s="127">
        <v>3</v>
      </c>
      <c r="X27" s="127">
        <v>2.95</v>
      </c>
      <c r="Y27" s="127">
        <v>10</v>
      </c>
      <c r="Z27" s="127">
        <v>10</v>
      </c>
      <c r="AA27" s="127">
        <f t="shared" ref="AA27:AA40" si="41">IF(W27&lt;&gt;"",+X27+W27,"")</f>
        <v>5.95</v>
      </c>
      <c r="AB27" s="128">
        <f t="shared" ref="AB27:AB40" si="42">IF(W27&gt;0,+X27/W27,"")</f>
        <v>0.98333333333333339</v>
      </c>
      <c r="AC27" s="129">
        <v>0</v>
      </c>
      <c r="AD27" s="101"/>
      <c r="AE27" s="131" t="str">
        <f t="shared" si="35"/>
        <v>APP 21-22</v>
      </c>
      <c r="AF27" s="127">
        <v>61.3</v>
      </c>
      <c r="AG27" s="127">
        <v>3.6</v>
      </c>
      <c r="AH27" s="127">
        <v>3.6</v>
      </c>
      <c r="AI27" s="127">
        <v>7</v>
      </c>
      <c r="AJ27" s="127">
        <v>40</v>
      </c>
      <c r="AK27" s="127">
        <f t="shared" ref="AK27:AK40" si="43">IF(AG27&lt;&gt;"",+AH27+AG27,"")</f>
        <v>7.2</v>
      </c>
      <c r="AL27" s="134">
        <f t="shared" ref="AL27:AL40" si="44">IF(AG27&gt;0,+AH27/AG27,"")</f>
        <v>1</v>
      </c>
      <c r="AM27" s="135">
        <v>0</v>
      </c>
      <c r="AO27" s="131" t="str">
        <f t="shared" si="36"/>
        <v>APP 21-22</v>
      </c>
      <c r="AP27" s="126">
        <v>63</v>
      </c>
      <c r="AQ27" s="127">
        <v>2.6</v>
      </c>
      <c r="AR27" s="127">
        <v>2.2000000000000002</v>
      </c>
      <c r="AS27" s="127">
        <v>5</v>
      </c>
      <c r="AT27" s="127">
        <v>5</v>
      </c>
      <c r="AU27" s="127">
        <f t="shared" ref="AU27:AU40" si="45">IF(AQ27&lt;&gt;"",+AR27+AQ27,"")</f>
        <v>4.8000000000000007</v>
      </c>
      <c r="AV27" s="128">
        <f t="shared" ref="AV27:AV40" si="46">IF(AQ27&gt;0,+AR27/AQ27,"")</f>
        <v>0.84615384615384615</v>
      </c>
      <c r="AW27" s="135">
        <v>0</v>
      </c>
      <c r="AY27" s="131" t="str">
        <f>AO27</f>
        <v>APP 21-22</v>
      </c>
      <c r="AZ27" s="126">
        <v>63</v>
      </c>
      <c r="BA27" s="127">
        <v>2.9</v>
      </c>
      <c r="BB27" s="127">
        <v>2.5</v>
      </c>
      <c r="BC27" s="127">
        <v>5</v>
      </c>
      <c r="BD27" s="127">
        <v>40</v>
      </c>
      <c r="BE27" s="127">
        <f t="shared" ref="BE27:BE40" si="47">IF(BA27&lt;&gt;"",+BB27+BA27,"")</f>
        <v>5.4</v>
      </c>
      <c r="BF27" s="128">
        <f t="shared" ref="BF27:BF40" si="48">IF(BA27&gt;0,+BB27/BA27,"")</f>
        <v>0.86206896551724144</v>
      </c>
      <c r="BG27" s="135">
        <v>0</v>
      </c>
      <c r="BI27" s="674"/>
      <c r="BK27" s="534" t="str">
        <f t="shared" si="28"/>
        <v>APP 21-22</v>
      </c>
      <c r="BL27" s="535">
        <f t="shared" si="28"/>
        <v>62</v>
      </c>
      <c r="BM27" s="536">
        <f t="shared" si="28"/>
        <v>4.2</v>
      </c>
      <c r="BN27" s="536">
        <f t="shared" si="28"/>
        <v>2.4</v>
      </c>
      <c r="BO27" s="536">
        <f t="shared" si="28"/>
        <v>10</v>
      </c>
      <c r="BP27" s="536">
        <f t="shared" si="28"/>
        <v>10</v>
      </c>
      <c r="BQ27" s="536">
        <f t="shared" si="28"/>
        <v>6.6</v>
      </c>
      <c r="BR27" s="537">
        <f t="shared" si="28"/>
        <v>0.5714285714285714</v>
      </c>
      <c r="BS27" s="538">
        <f t="shared" si="28"/>
        <v>0</v>
      </c>
      <c r="BT27" s="693">
        <f t="shared" si="28"/>
        <v>0</v>
      </c>
      <c r="BU27" s="534" t="str">
        <f t="shared" si="28"/>
        <v>APP 21-22</v>
      </c>
      <c r="BV27" s="535">
        <f t="shared" si="28"/>
        <v>61</v>
      </c>
      <c r="BW27" s="536">
        <f t="shared" si="28"/>
        <v>5</v>
      </c>
      <c r="BX27" s="536">
        <f t="shared" si="28"/>
        <v>3</v>
      </c>
      <c r="BY27" s="536">
        <f t="shared" si="28"/>
        <v>7</v>
      </c>
      <c r="BZ27" s="536">
        <f t="shared" si="28"/>
        <v>40</v>
      </c>
      <c r="CA27" s="536">
        <f t="shared" ref="CA27:CC40" si="49">BE6</f>
        <v>8</v>
      </c>
      <c r="CB27" s="537">
        <f t="shared" si="49"/>
        <v>0.6</v>
      </c>
      <c r="CC27" s="538">
        <f t="shared" si="49"/>
        <v>0</v>
      </c>
      <c r="CD27" s="132">
        <f t="shared" si="20"/>
        <v>0</v>
      </c>
      <c r="CE27" s="534" t="str">
        <f t="shared" si="30"/>
        <v>APP 21-22</v>
      </c>
      <c r="CF27" s="535">
        <f t="shared" si="30"/>
        <v>62.5</v>
      </c>
      <c r="CG27" s="536">
        <f t="shared" si="30"/>
        <v>3.6</v>
      </c>
      <c r="CH27" s="536">
        <f t="shared" si="30"/>
        <v>2.2000000000000002</v>
      </c>
      <c r="CI27" s="536">
        <f t="shared" si="30"/>
        <v>10</v>
      </c>
      <c r="CJ27" s="536">
        <f t="shared" si="30"/>
        <v>10</v>
      </c>
      <c r="CK27" s="536">
        <f t="shared" si="30"/>
        <v>5.8000000000000007</v>
      </c>
      <c r="CL27" s="537">
        <f t="shared" si="30"/>
        <v>0.61111111111111116</v>
      </c>
      <c r="CM27" s="538">
        <f t="shared" si="30"/>
        <v>0</v>
      </c>
      <c r="CN27" s="694">
        <f t="shared" si="30"/>
        <v>0</v>
      </c>
      <c r="CO27" s="534" t="str">
        <f t="shared" si="30"/>
        <v>APP 21-22</v>
      </c>
      <c r="CP27" s="535">
        <f t="shared" si="30"/>
        <v>62</v>
      </c>
      <c r="CQ27" s="536">
        <f t="shared" si="30"/>
        <v>3.8</v>
      </c>
      <c r="CR27" s="536">
        <f t="shared" si="30"/>
        <v>2.7</v>
      </c>
      <c r="CS27" s="536">
        <f t="shared" si="30"/>
        <v>7</v>
      </c>
      <c r="CT27" s="536">
        <f t="shared" si="30"/>
        <v>40</v>
      </c>
      <c r="CU27" s="536">
        <f t="shared" ref="CU27:CW40" si="50">Q27</f>
        <v>6.5</v>
      </c>
      <c r="CV27" s="537">
        <f t="shared" si="50"/>
        <v>0.71052631578947378</v>
      </c>
      <c r="CW27" s="538">
        <f t="shared" si="50"/>
        <v>0</v>
      </c>
      <c r="CX27" s="138">
        <f t="shared" si="2"/>
        <v>0</v>
      </c>
      <c r="CY27" s="534" t="str">
        <f t="shared" si="32"/>
        <v>APP 21-22</v>
      </c>
      <c r="CZ27" s="535">
        <f t="shared" si="32"/>
        <v>62.5</v>
      </c>
      <c r="DA27" s="536">
        <f t="shared" si="32"/>
        <v>2.4</v>
      </c>
      <c r="DB27" s="536">
        <f t="shared" si="32"/>
        <v>2.4</v>
      </c>
      <c r="DC27" s="536">
        <f t="shared" si="32"/>
        <v>5</v>
      </c>
      <c r="DD27" s="536">
        <f t="shared" si="32"/>
        <v>10</v>
      </c>
      <c r="DE27" s="536">
        <f t="shared" si="32"/>
        <v>4.8</v>
      </c>
      <c r="DF27" s="537">
        <f t="shared" si="32"/>
        <v>1</v>
      </c>
      <c r="DG27" s="538">
        <f t="shared" si="32"/>
        <v>0</v>
      </c>
      <c r="DH27" s="138">
        <f t="shared" si="32"/>
        <v>0</v>
      </c>
      <c r="DI27" s="534" t="str">
        <f t="shared" si="32"/>
        <v>APP 21-22</v>
      </c>
      <c r="DJ27" s="535">
        <f t="shared" si="32"/>
        <v>62.2</v>
      </c>
      <c r="DK27" s="536">
        <f t="shared" si="32"/>
        <v>3</v>
      </c>
      <c r="DL27" s="536">
        <f t="shared" si="32"/>
        <v>3</v>
      </c>
      <c r="DM27" s="536">
        <f t="shared" si="32"/>
        <v>5</v>
      </c>
      <c r="DN27" s="536">
        <f t="shared" si="32"/>
        <v>40</v>
      </c>
      <c r="DO27" s="536">
        <f t="shared" ref="DO27:DQ40" si="51">Q48</f>
        <v>6</v>
      </c>
      <c r="DP27" s="537">
        <f t="shared" si="51"/>
        <v>1</v>
      </c>
      <c r="DQ27" s="538">
        <f t="shared" si="51"/>
        <v>0</v>
      </c>
    </row>
    <row r="28" spans="1:121" ht="19" customHeight="1" x14ac:dyDescent="0.35">
      <c r="A28" s="139">
        <v>44287</v>
      </c>
      <c r="B28" s="140">
        <v>61.341403004962316</v>
      </c>
      <c r="C28" s="141">
        <v>3.7147555596397721</v>
      </c>
      <c r="D28" s="141">
        <v>2.8232687006065063</v>
      </c>
      <c r="E28" s="141">
        <v>13.398787906634809</v>
      </c>
      <c r="F28" s="141">
        <v>9.9595253629847456</v>
      </c>
      <c r="G28" s="141">
        <f t="shared" si="37"/>
        <v>6.5380242602462779</v>
      </c>
      <c r="H28" s="142">
        <f t="shared" si="38"/>
        <v>0.76001466456659261</v>
      </c>
      <c r="I28" s="143">
        <v>87056</v>
      </c>
      <c r="J28" s="109"/>
      <c r="K28" s="139">
        <v>44287</v>
      </c>
      <c r="L28" s="140">
        <v>60.321104188160945</v>
      </c>
      <c r="M28" s="141">
        <v>4.729473336342533</v>
      </c>
      <c r="N28" s="141">
        <v>4.0594224754965182</v>
      </c>
      <c r="O28" s="141">
        <v>6.877351931261285</v>
      </c>
      <c r="P28" s="141">
        <v>44.02414274084343</v>
      </c>
      <c r="Q28" s="141">
        <f t="shared" si="39"/>
        <v>8.7888958118390512</v>
      </c>
      <c r="R28" s="142">
        <f t="shared" si="40"/>
        <v>0.85832442363145056</v>
      </c>
      <c r="S28" s="143">
        <v>248128</v>
      </c>
      <c r="U28" s="145">
        <f t="shared" si="34"/>
        <v>44287</v>
      </c>
      <c r="V28" s="140">
        <v>62.028460249236346</v>
      </c>
      <c r="W28" s="141">
        <v>3.4108146135755408</v>
      </c>
      <c r="X28" s="141">
        <v>3.04217541156435</v>
      </c>
      <c r="Y28" s="141">
        <v>20.683230476036005</v>
      </c>
      <c r="Z28" s="141">
        <v>17.505622144730083</v>
      </c>
      <c r="AA28" s="141">
        <f t="shared" si="41"/>
        <v>6.4529900251398908</v>
      </c>
      <c r="AB28" s="142">
        <f t="shared" si="42"/>
        <v>0.89192048124106393</v>
      </c>
      <c r="AC28" s="143">
        <v>73986</v>
      </c>
      <c r="AE28" s="145">
        <f t="shared" si="35"/>
        <v>44287</v>
      </c>
      <c r="AF28" s="140">
        <v>61.909999999999989</v>
      </c>
      <c r="AG28" s="141">
        <v>3.43</v>
      </c>
      <c r="AH28" s="141">
        <v>2.94</v>
      </c>
      <c r="AI28" s="141">
        <v>6.21</v>
      </c>
      <c r="AJ28" s="141">
        <v>38.71</v>
      </c>
      <c r="AK28" s="141">
        <f t="shared" si="43"/>
        <v>6.37</v>
      </c>
      <c r="AL28" s="142">
        <f t="shared" si="44"/>
        <v>0.8571428571428571</v>
      </c>
      <c r="AM28" s="143">
        <v>68383</v>
      </c>
      <c r="AO28" s="145">
        <f t="shared" si="36"/>
        <v>44287</v>
      </c>
      <c r="AP28" s="140">
        <v>63.245650950565782</v>
      </c>
      <c r="AQ28" s="141">
        <v>2.5844593154645343</v>
      </c>
      <c r="AR28" s="141">
        <v>2.2924653992456325</v>
      </c>
      <c r="AS28" s="141">
        <v>5.4513254742820463</v>
      </c>
      <c r="AT28" s="141">
        <v>10.190828136186489</v>
      </c>
      <c r="AU28" s="141">
        <f t="shared" si="45"/>
        <v>4.8769247147101673</v>
      </c>
      <c r="AV28" s="142">
        <f t="shared" si="46"/>
        <v>0.88701934115514669</v>
      </c>
      <c r="AW28" s="143">
        <v>149873.9</v>
      </c>
      <c r="AY28" s="145">
        <f t="shared" ref="AY28:AY39" si="52">AO28</f>
        <v>44287</v>
      </c>
      <c r="AZ28" s="140">
        <v>62.88</v>
      </c>
      <c r="BA28" s="141">
        <v>2.69</v>
      </c>
      <c r="BB28" s="141">
        <v>2.31</v>
      </c>
      <c r="BC28" s="141">
        <v>4.75</v>
      </c>
      <c r="BD28" s="141">
        <v>37.21</v>
      </c>
      <c r="BE28" s="141">
        <f t="shared" si="47"/>
        <v>5</v>
      </c>
      <c r="BF28" s="142">
        <f t="shared" si="48"/>
        <v>0.85873605947955389</v>
      </c>
      <c r="BG28" s="143">
        <v>143043.9</v>
      </c>
      <c r="BK28" s="540">
        <f t="shared" si="28"/>
        <v>44287</v>
      </c>
      <c r="BL28" s="541">
        <f t="shared" si="28"/>
        <v>61.30623317029557</v>
      </c>
      <c r="BM28" s="542">
        <f t="shared" si="28"/>
        <v>5.1683255758914486</v>
      </c>
      <c r="BN28" s="542">
        <f t="shared" si="28"/>
        <v>2.3283074313663614</v>
      </c>
      <c r="BO28" s="542">
        <f t="shared" si="28"/>
        <v>19.125171321131798</v>
      </c>
      <c r="BP28" s="542">
        <f t="shared" si="28"/>
        <v>22.68415207215736</v>
      </c>
      <c r="BQ28" s="542">
        <f t="shared" si="28"/>
        <v>7.4966330072578096</v>
      </c>
      <c r="BR28" s="543">
        <f t="shared" si="28"/>
        <v>0.45049550326843868</v>
      </c>
      <c r="BS28" s="544">
        <f t="shared" si="28"/>
        <v>76056</v>
      </c>
      <c r="BT28" s="691">
        <f t="shared" si="28"/>
        <v>0</v>
      </c>
      <c r="BU28" s="540">
        <f t="shared" si="28"/>
        <v>44287</v>
      </c>
      <c r="BV28" s="541">
        <f t="shared" si="28"/>
        <v>60.320070437743993</v>
      </c>
      <c r="BW28" s="542">
        <f t="shared" si="28"/>
        <v>6.4326298695904978</v>
      </c>
      <c r="BX28" s="542">
        <f t="shared" si="28"/>
        <v>2.5773525209735029</v>
      </c>
      <c r="BY28" s="542">
        <f t="shared" si="28"/>
        <v>6.6120927817925077</v>
      </c>
      <c r="BZ28" s="542">
        <f t="shared" si="28"/>
        <v>42.155435833540992</v>
      </c>
      <c r="CA28" s="542">
        <f t="shared" si="49"/>
        <v>9.0099823905640015</v>
      </c>
      <c r="CB28" s="543">
        <f t="shared" si="49"/>
        <v>0.40066855597547035</v>
      </c>
      <c r="CC28" s="544">
        <f t="shared" si="49"/>
        <v>240780</v>
      </c>
      <c r="CD28" s="101">
        <f t="shared" si="20"/>
        <v>0</v>
      </c>
      <c r="CE28" s="540">
        <f t="shared" si="30"/>
        <v>44287</v>
      </c>
      <c r="CF28" s="541">
        <f t="shared" si="30"/>
        <v>61.341403004962316</v>
      </c>
      <c r="CG28" s="542">
        <f t="shared" si="30"/>
        <v>3.7147555596397721</v>
      </c>
      <c r="CH28" s="542">
        <f t="shared" si="30"/>
        <v>2.8232687006065063</v>
      </c>
      <c r="CI28" s="542">
        <f t="shared" si="30"/>
        <v>13.398787906634809</v>
      </c>
      <c r="CJ28" s="542">
        <f t="shared" si="30"/>
        <v>9.9595253629847456</v>
      </c>
      <c r="CK28" s="542">
        <f t="shared" si="30"/>
        <v>6.5380242602462779</v>
      </c>
      <c r="CL28" s="543">
        <f t="shared" si="30"/>
        <v>0.76001466456659261</v>
      </c>
      <c r="CM28" s="544">
        <f t="shared" si="30"/>
        <v>87056</v>
      </c>
      <c r="CN28" s="106">
        <f t="shared" si="30"/>
        <v>0</v>
      </c>
      <c r="CO28" s="540">
        <f t="shared" si="30"/>
        <v>44287</v>
      </c>
      <c r="CP28" s="541">
        <f t="shared" si="30"/>
        <v>60.321104188160945</v>
      </c>
      <c r="CQ28" s="542">
        <f t="shared" si="30"/>
        <v>4.729473336342533</v>
      </c>
      <c r="CR28" s="542">
        <f t="shared" si="30"/>
        <v>4.0594224754965182</v>
      </c>
      <c r="CS28" s="542">
        <f t="shared" si="30"/>
        <v>6.877351931261285</v>
      </c>
      <c r="CT28" s="542">
        <f t="shared" si="30"/>
        <v>44.02414274084343</v>
      </c>
      <c r="CU28" s="542">
        <f t="shared" si="50"/>
        <v>8.7888958118390512</v>
      </c>
      <c r="CV28" s="543">
        <f t="shared" si="50"/>
        <v>0.85832442363145056</v>
      </c>
      <c r="CW28" s="544">
        <f t="shared" si="50"/>
        <v>248128</v>
      </c>
      <c r="CX28" s="108">
        <f t="shared" si="2"/>
        <v>0</v>
      </c>
      <c r="CY28" s="540">
        <f t="shared" si="32"/>
        <v>44287</v>
      </c>
      <c r="CZ28" s="541">
        <f t="shared" si="32"/>
        <v>62.70000000000001</v>
      </c>
      <c r="DA28" s="542">
        <f t="shared" si="32"/>
        <v>2.85</v>
      </c>
      <c r="DB28" s="542">
        <f t="shared" si="32"/>
        <v>2.5499999999999994</v>
      </c>
      <c r="DC28" s="542">
        <f t="shared" si="32"/>
        <v>9.5</v>
      </c>
      <c r="DD28" s="542">
        <f t="shared" si="32"/>
        <v>17</v>
      </c>
      <c r="DE28" s="542">
        <f t="shared" si="32"/>
        <v>5.3999999999999995</v>
      </c>
      <c r="DF28" s="543">
        <f t="shared" si="32"/>
        <v>0.89473684210526294</v>
      </c>
      <c r="DG28" s="544">
        <f t="shared" si="32"/>
        <v>51437</v>
      </c>
      <c r="DH28" s="108">
        <f t="shared" si="32"/>
        <v>0</v>
      </c>
      <c r="DI28" s="540">
        <f t="shared" si="32"/>
        <v>44287</v>
      </c>
      <c r="DJ28" s="541">
        <f t="shared" si="32"/>
        <v>62</v>
      </c>
      <c r="DK28" s="542">
        <f t="shared" si="32"/>
        <v>3.45</v>
      </c>
      <c r="DL28" s="542">
        <f t="shared" si="32"/>
        <v>2.9</v>
      </c>
      <c r="DM28" s="542">
        <f t="shared" si="32"/>
        <v>6.2</v>
      </c>
      <c r="DN28" s="542">
        <f t="shared" si="32"/>
        <v>38.700000000000003</v>
      </c>
      <c r="DO28" s="542">
        <f t="shared" si="51"/>
        <v>6.35</v>
      </c>
      <c r="DP28" s="543">
        <f t="shared" si="51"/>
        <v>0.84057971014492749</v>
      </c>
      <c r="DQ28" s="544">
        <f t="shared" si="51"/>
        <v>99125</v>
      </c>
    </row>
    <row r="29" spans="1:121" ht="19" customHeight="1" x14ac:dyDescent="0.35">
      <c r="A29" s="139">
        <v>44317</v>
      </c>
      <c r="B29" s="140">
        <v>62.069801032759472</v>
      </c>
      <c r="C29" s="141">
        <v>3.80485833324675</v>
      </c>
      <c r="D29" s="141">
        <v>2.296353548682037</v>
      </c>
      <c r="E29" s="141">
        <v>14.732599042048063</v>
      </c>
      <c r="F29" s="141">
        <v>11.234846800419755</v>
      </c>
      <c r="G29" s="141">
        <f t="shared" si="37"/>
        <v>6.1012118819287871</v>
      </c>
      <c r="H29" s="142">
        <f t="shared" si="38"/>
        <v>0.60353194457111881</v>
      </c>
      <c r="I29" s="143">
        <v>96247</v>
      </c>
      <c r="J29" s="109"/>
      <c r="K29" s="139">
        <v>44317</v>
      </c>
      <c r="L29" s="140">
        <v>62.047978846685261</v>
      </c>
      <c r="M29" s="141">
        <v>4.0591467360783025</v>
      </c>
      <c r="N29" s="141">
        <v>2.4110131394799477</v>
      </c>
      <c r="O29" s="141">
        <v>5.5874567440119103</v>
      </c>
      <c r="P29" s="141">
        <v>45.225564088392865</v>
      </c>
      <c r="Q29" s="141">
        <f t="shared" si="39"/>
        <v>6.4701598755582506</v>
      </c>
      <c r="R29" s="142">
        <f t="shared" si="40"/>
        <v>0.5939704317783101</v>
      </c>
      <c r="S29" s="143">
        <v>224362</v>
      </c>
      <c r="U29" s="145">
        <f t="shared" si="34"/>
        <v>44317</v>
      </c>
      <c r="V29" s="140">
        <v>62.155518793058341</v>
      </c>
      <c r="W29" s="141">
        <v>3.1405031830470045</v>
      </c>
      <c r="X29" s="141">
        <v>3.1114308886369586</v>
      </c>
      <c r="Y29" s="141">
        <v>16.745598674457138</v>
      </c>
      <c r="Z29" s="141">
        <v>17.524607307927095</v>
      </c>
      <c r="AA29" s="141">
        <f t="shared" si="41"/>
        <v>6.2519340716839631</v>
      </c>
      <c r="AB29" s="142">
        <f t="shared" si="42"/>
        <v>0.99074279097471285</v>
      </c>
      <c r="AC29" s="143">
        <v>57335</v>
      </c>
      <c r="AE29" s="145">
        <f t="shared" si="35"/>
        <v>44317</v>
      </c>
      <c r="AF29" s="140">
        <v>61.05</v>
      </c>
      <c r="AG29" s="141">
        <v>4.08</v>
      </c>
      <c r="AH29" s="141">
        <v>3.52</v>
      </c>
      <c r="AI29" s="141">
        <v>6.4</v>
      </c>
      <c r="AJ29" s="141">
        <v>39.4</v>
      </c>
      <c r="AK29" s="141">
        <f t="shared" si="43"/>
        <v>7.6</v>
      </c>
      <c r="AL29" s="142">
        <f t="shared" si="44"/>
        <v>0.86274509803921573</v>
      </c>
      <c r="AM29" s="143">
        <v>115806</v>
      </c>
      <c r="AO29" s="145">
        <f t="shared" si="36"/>
        <v>44317</v>
      </c>
      <c r="AP29" s="140">
        <v>63.13</v>
      </c>
      <c r="AQ29" s="141">
        <v>2.5</v>
      </c>
      <c r="AR29" s="141">
        <v>2.3199999999999998</v>
      </c>
      <c r="AS29" s="141">
        <v>4.7</v>
      </c>
      <c r="AT29" s="141">
        <v>10.4</v>
      </c>
      <c r="AU29" s="141">
        <f t="shared" si="45"/>
        <v>4.82</v>
      </c>
      <c r="AV29" s="142">
        <f t="shared" si="46"/>
        <v>0.92799999999999994</v>
      </c>
      <c r="AW29" s="143">
        <v>135426.5</v>
      </c>
      <c r="AY29" s="145">
        <f t="shared" si="52"/>
        <v>44317</v>
      </c>
      <c r="AZ29" s="140">
        <v>62.91</v>
      </c>
      <c r="BA29" s="141">
        <v>2.5700000000000003</v>
      </c>
      <c r="BB29" s="141">
        <v>2.38</v>
      </c>
      <c r="BC29" s="141">
        <v>4.3</v>
      </c>
      <c r="BD29" s="141">
        <v>37.200000000000003</v>
      </c>
      <c r="BE29" s="141">
        <f t="shared" si="47"/>
        <v>4.95</v>
      </c>
      <c r="BF29" s="142">
        <f t="shared" si="48"/>
        <v>0.92607003891050566</v>
      </c>
      <c r="BG29" s="143">
        <v>114004.9</v>
      </c>
      <c r="BK29" s="545">
        <f t="shared" si="28"/>
        <v>44317</v>
      </c>
      <c r="BL29" s="546">
        <f t="shared" si="28"/>
        <v>61.97</v>
      </c>
      <c r="BM29" s="547">
        <f t="shared" si="28"/>
        <v>3.93</v>
      </c>
      <c r="BN29" s="547">
        <f t="shared" si="28"/>
        <v>2.57</v>
      </c>
      <c r="BO29" s="547">
        <f t="shared" si="28"/>
        <v>15.56</v>
      </c>
      <c r="BP29" s="547">
        <f t="shared" si="28"/>
        <v>25.04</v>
      </c>
      <c r="BQ29" s="547">
        <f t="shared" si="28"/>
        <v>6.5</v>
      </c>
      <c r="BR29" s="548">
        <f t="shared" si="28"/>
        <v>0.653944020356234</v>
      </c>
      <c r="BS29" s="549">
        <f t="shared" si="28"/>
        <v>59821</v>
      </c>
      <c r="BT29" s="691">
        <f t="shared" si="28"/>
        <v>0</v>
      </c>
      <c r="BU29" s="545">
        <f t="shared" si="28"/>
        <v>44317</v>
      </c>
      <c r="BV29" s="546">
        <f t="shared" si="28"/>
        <v>60.514247062875512</v>
      </c>
      <c r="BW29" s="547">
        <f t="shared" si="28"/>
        <v>5.9608017297462794</v>
      </c>
      <c r="BX29" s="547">
        <f t="shared" si="28"/>
        <v>2.7237486127587922</v>
      </c>
      <c r="BY29" s="547">
        <f t="shared" si="28"/>
        <v>6.2596856224407791</v>
      </c>
      <c r="BZ29" s="547">
        <f t="shared" si="28"/>
        <v>41.695547242738506</v>
      </c>
      <c r="CA29" s="547">
        <f t="shared" si="49"/>
        <v>8.6845503425050712</v>
      </c>
      <c r="CB29" s="548">
        <f t="shared" si="49"/>
        <v>0.45694333350603294</v>
      </c>
      <c r="CC29" s="549">
        <f t="shared" si="49"/>
        <v>104524</v>
      </c>
      <c r="CD29" s="101">
        <f t="shared" si="20"/>
        <v>0</v>
      </c>
      <c r="CE29" s="545">
        <f t="shared" si="30"/>
        <v>44317</v>
      </c>
      <c r="CF29" s="546">
        <f t="shared" si="30"/>
        <v>62.069801032759472</v>
      </c>
      <c r="CG29" s="547">
        <f t="shared" si="30"/>
        <v>3.80485833324675</v>
      </c>
      <c r="CH29" s="547">
        <f t="shared" si="30"/>
        <v>2.296353548682037</v>
      </c>
      <c r="CI29" s="547">
        <f t="shared" si="30"/>
        <v>14.732599042048063</v>
      </c>
      <c r="CJ29" s="547">
        <f t="shared" si="30"/>
        <v>11.234846800419755</v>
      </c>
      <c r="CK29" s="547">
        <f t="shared" si="30"/>
        <v>6.1012118819287871</v>
      </c>
      <c r="CL29" s="548">
        <f t="shared" si="30"/>
        <v>0.60353194457111881</v>
      </c>
      <c r="CM29" s="549">
        <f t="shared" si="30"/>
        <v>96247</v>
      </c>
      <c r="CN29" s="106">
        <f t="shared" si="30"/>
        <v>0</v>
      </c>
      <c r="CO29" s="545">
        <f t="shared" si="30"/>
        <v>44317</v>
      </c>
      <c r="CP29" s="546">
        <f t="shared" si="30"/>
        <v>62.047978846685261</v>
      </c>
      <c r="CQ29" s="547">
        <f t="shared" si="30"/>
        <v>4.0591467360783025</v>
      </c>
      <c r="CR29" s="547">
        <f t="shared" si="30"/>
        <v>2.4110131394799477</v>
      </c>
      <c r="CS29" s="547">
        <f t="shared" si="30"/>
        <v>5.5874567440119103</v>
      </c>
      <c r="CT29" s="547">
        <f t="shared" si="30"/>
        <v>45.225564088392865</v>
      </c>
      <c r="CU29" s="547">
        <f t="shared" si="50"/>
        <v>6.4701598755582506</v>
      </c>
      <c r="CV29" s="548">
        <f t="shared" si="50"/>
        <v>0.5939704317783101</v>
      </c>
      <c r="CW29" s="549">
        <f t="shared" si="50"/>
        <v>224362</v>
      </c>
      <c r="CX29" s="108">
        <f t="shared" si="2"/>
        <v>0</v>
      </c>
      <c r="CY29" s="545">
        <f t="shared" si="32"/>
        <v>44317</v>
      </c>
      <c r="CZ29" s="546">
        <f t="shared" si="32"/>
        <v>62.800000000000004</v>
      </c>
      <c r="DA29" s="547">
        <f t="shared" si="32"/>
        <v>2.2999999999999998</v>
      </c>
      <c r="DB29" s="547">
        <f t="shared" si="32"/>
        <v>3</v>
      </c>
      <c r="DC29" s="547">
        <f t="shared" si="32"/>
        <v>5</v>
      </c>
      <c r="DD29" s="547">
        <f t="shared" si="32"/>
        <v>15</v>
      </c>
      <c r="DE29" s="547">
        <f t="shared" si="32"/>
        <v>5.3</v>
      </c>
      <c r="DF29" s="548">
        <f t="shared" si="32"/>
        <v>1.3043478260869565</v>
      </c>
      <c r="DG29" s="549">
        <f t="shared" si="32"/>
        <v>43372</v>
      </c>
      <c r="DH29" s="108">
        <f t="shared" si="32"/>
        <v>0</v>
      </c>
      <c r="DI29" s="545">
        <f t="shared" si="32"/>
        <v>44317</v>
      </c>
      <c r="DJ29" s="546">
        <f t="shared" si="32"/>
        <v>62.8</v>
      </c>
      <c r="DK29" s="547">
        <f t="shared" si="32"/>
        <v>2.8</v>
      </c>
      <c r="DL29" s="547">
        <f t="shared" si="32"/>
        <v>2.2000000000000002</v>
      </c>
      <c r="DM29" s="547">
        <f t="shared" si="32"/>
        <v>6</v>
      </c>
      <c r="DN29" s="547">
        <f t="shared" si="32"/>
        <v>40</v>
      </c>
      <c r="DO29" s="547">
        <f t="shared" si="51"/>
        <v>5</v>
      </c>
      <c r="DP29" s="548">
        <f t="shared" si="51"/>
        <v>0.78571428571428581</v>
      </c>
      <c r="DQ29" s="549">
        <f t="shared" si="51"/>
        <v>91102</v>
      </c>
    </row>
    <row r="30" spans="1:121" ht="19" customHeight="1" x14ac:dyDescent="0.35">
      <c r="A30" s="139">
        <v>44348</v>
      </c>
      <c r="B30" s="140">
        <v>60.96159389283283</v>
      </c>
      <c r="C30" s="141">
        <v>7.2179827547084185</v>
      </c>
      <c r="D30" s="141">
        <v>1.3681665532108009</v>
      </c>
      <c r="E30" s="141">
        <v>15.466614476968459</v>
      </c>
      <c r="F30" s="141">
        <v>4.239719926091607</v>
      </c>
      <c r="G30" s="141">
        <f t="shared" si="37"/>
        <v>8.5861493079192197</v>
      </c>
      <c r="H30" s="142">
        <f t="shared" si="38"/>
        <v>0.18954971211566302</v>
      </c>
      <c r="I30" s="143">
        <v>92547</v>
      </c>
      <c r="J30" s="109"/>
      <c r="K30" s="139">
        <v>44348</v>
      </c>
      <c r="L30" s="140">
        <v>61.546347326874773</v>
      </c>
      <c r="M30" s="141">
        <v>5.5274129888769288</v>
      </c>
      <c r="N30" s="141">
        <v>2.047717976318622</v>
      </c>
      <c r="O30" s="141">
        <v>7.0255615357014713</v>
      </c>
      <c r="P30" s="141">
        <v>42.571851453175455</v>
      </c>
      <c r="Q30" s="141">
        <f t="shared" si="39"/>
        <v>7.5751309651955507</v>
      </c>
      <c r="R30" s="142">
        <f t="shared" si="40"/>
        <v>0.37046589072308156</v>
      </c>
      <c r="S30" s="143">
        <v>214599</v>
      </c>
      <c r="U30" s="145">
        <f t="shared" si="34"/>
        <v>44348</v>
      </c>
      <c r="V30" s="140">
        <v>61.333434416415507</v>
      </c>
      <c r="W30" s="141">
        <v>3.8025512984600143</v>
      </c>
      <c r="X30" s="141">
        <v>3.6249331158911691</v>
      </c>
      <c r="Y30" s="141">
        <v>17.976003880929774</v>
      </c>
      <c r="Z30" s="141">
        <v>23.06315841625036</v>
      </c>
      <c r="AA30" s="141">
        <f t="shared" si="41"/>
        <v>7.4274844143511833</v>
      </c>
      <c r="AB30" s="142">
        <f t="shared" si="42"/>
        <v>0.95328973401600703</v>
      </c>
      <c r="AC30" s="143">
        <v>48442</v>
      </c>
      <c r="AD30" s="144"/>
      <c r="AE30" s="145">
        <f t="shared" si="35"/>
        <v>44348</v>
      </c>
      <c r="AF30" s="140">
        <v>59.9</v>
      </c>
      <c r="AG30" s="141">
        <v>5.32</v>
      </c>
      <c r="AH30" s="141">
        <v>3.85</v>
      </c>
      <c r="AI30" s="141">
        <v>7.3</v>
      </c>
      <c r="AJ30" s="141">
        <v>40.299999999999997</v>
      </c>
      <c r="AK30" s="141">
        <f t="shared" si="43"/>
        <v>9.17</v>
      </c>
      <c r="AL30" s="142">
        <f t="shared" si="44"/>
        <v>0.72368421052631582</v>
      </c>
      <c r="AM30" s="143">
        <v>54345</v>
      </c>
      <c r="AO30" s="145">
        <f t="shared" si="36"/>
        <v>44348</v>
      </c>
      <c r="AP30" s="140">
        <v>63.17</v>
      </c>
      <c r="AQ30" s="141">
        <v>2.46</v>
      </c>
      <c r="AR30" s="141">
        <v>2.2799999999999998</v>
      </c>
      <c r="AS30" s="141">
        <v>5</v>
      </c>
      <c r="AT30" s="141">
        <v>11.9</v>
      </c>
      <c r="AU30" s="141">
        <f t="shared" si="45"/>
        <v>4.74</v>
      </c>
      <c r="AV30" s="142">
        <f t="shared" si="46"/>
        <v>0.92682926829268286</v>
      </c>
      <c r="AW30" s="143">
        <v>55378.5</v>
      </c>
      <c r="AY30" s="145">
        <f t="shared" si="52"/>
        <v>44348</v>
      </c>
      <c r="AZ30" s="140">
        <v>62.92</v>
      </c>
      <c r="BA30" s="141">
        <v>2.69</v>
      </c>
      <c r="BB30" s="141">
        <v>2.2400000000000002</v>
      </c>
      <c r="BC30" s="141">
        <v>4</v>
      </c>
      <c r="BD30" s="141">
        <v>37.6</v>
      </c>
      <c r="BE30" s="141">
        <f t="shared" si="47"/>
        <v>4.93</v>
      </c>
      <c r="BF30" s="142">
        <f t="shared" si="48"/>
        <v>0.83271375464684028</v>
      </c>
      <c r="BG30" s="143">
        <v>40694.300000000003</v>
      </c>
      <c r="BK30" s="545">
        <f t="shared" si="28"/>
        <v>44348</v>
      </c>
      <c r="BL30" s="546">
        <f t="shared" si="28"/>
        <v>61.567768683274025</v>
      </c>
      <c r="BM30" s="547">
        <f t="shared" si="28"/>
        <v>4.6332574905292168</v>
      </c>
      <c r="BN30" s="547">
        <f t="shared" si="28"/>
        <v>2.4764331305246241</v>
      </c>
      <c r="BO30" s="547">
        <f t="shared" si="28"/>
        <v>10.820847204683734</v>
      </c>
      <c r="BP30" s="547">
        <f t="shared" si="28"/>
        <v>29.852249339915048</v>
      </c>
      <c r="BQ30" s="547">
        <f t="shared" si="28"/>
        <v>7.1096906210538409</v>
      </c>
      <c r="BR30" s="548">
        <f t="shared" si="28"/>
        <v>0.53449071966897366</v>
      </c>
      <c r="BS30" s="549">
        <f t="shared" si="28"/>
        <v>87110</v>
      </c>
      <c r="BT30" s="691">
        <f t="shared" si="28"/>
        <v>0</v>
      </c>
      <c r="BU30" s="545">
        <f t="shared" si="28"/>
        <v>44348</v>
      </c>
      <c r="BV30" s="546">
        <f t="shared" si="28"/>
        <v>60.567640841142349</v>
      </c>
      <c r="BW30" s="547">
        <f t="shared" si="28"/>
        <v>5.8362266659229505</v>
      </c>
      <c r="BX30" s="547">
        <f t="shared" si="28"/>
        <v>2.8628400639595415</v>
      </c>
      <c r="BY30" s="547">
        <f t="shared" si="28"/>
        <v>6.7289254239178939</v>
      </c>
      <c r="BZ30" s="547">
        <f t="shared" si="28"/>
        <v>41.104126691952992</v>
      </c>
      <c r="CA30" s="547">
        <f t="shared" si="49"/>
        <v>8.6990667298824924</v>
      </c>
      <c r="CB30" s="548">
        <f t="shared" si="49"/>
        <v>0.49052927993275725</v>
      </c>
      <c r="CC30" s="549">
        <f t="shared" si="49"/>
        <v>215136</v>
      </c>
      <c r="CD30" s="101">
        <f t="shared" si="20"/>
        <v>0</v>
      </c>
      <c r="CE30" s="545">
        <f t="shared" si="30"/>
        <v>44348</v>
      </c>
      <c r="CF30" s="546">
        <f t="shared" si="30"/>
        <v>60.96159389283283</v>
      </c>
      <c r="CG30" s="547">
        <f t="shared" si="30"/>
        <v>7.2179827547084185</v>
      </c>
      <c r="CH30" s="547">
        <f t="shared" si="30"/>
        <v>1.3681665532108009</v>
      </c>
      <c r="CI30" s="547">
        <f t="shared" si="30"/>
        <v>15.466614476968459</v>
      </c>
      <c r="CJ30" s="547">
        <f t="shared" si="30"/>
        <v>4.239719926091607</v>
      </c>
      <c r="CK30" s="547">
        <f t="shared" si="30"/>
        <v>8.5861493079192197</v>
      </c>
      <c r="CL30" s="548">
        <f t="shared" si="30"/>
        <v>0.18954971211566302</v>
      </c>
      <c r="CM30" s="549">
        <f t="shared" si="30"/>
        <v>92547</v>
      </c>
      <c r="CN30" s="106">
        <f t="shared" si="30"/>
        <v>0</v>
      </c>
      <c r="CO30" s="545">
        <f t="shared" si="30"/>
        <v>44348</v>
      </c>
      <c r="CP30" s="546">
        <f t="shared" si="30"/>
        <v>61.546347326874773</v>
      </c>
      <c r="CQ30" s="547">
        <f t="shared" si="30"/>
        <v>5.5274129888769288</v>
      </c>
      <c r="CR30" s="547">
        <f t="shared" si="30"/>
        <v>2.047717976318622</v>
      </c>
      <c r="CS30" s="547">
        <f t="shared" si="30"/>
        <v>7.0255615357014713</v>
      </c>
      <c r="CT30" s="547">
        <f t="shared" si="30"/>
        <v>42.571851453175455</v>
      </c>
      <c r="CU30" s="547">
        <f t="shared" si="50"/>
        <v>7.5751309651955507</v>
      </c>
      <c r="CV30" s="548">
        <f t="shared" si="50"/>
        <v>0.37046589072308156</v>
      </c>
      <c r="CW30" s="549">
        <f t="shared" si="50"/>
        <v>214599</v>
      </c>
      <c r="CX30" s="108">
        <f t="shared" si="2"/>
        <v>0</v>
      </c>
      <c r="CY30" s="545">
        <f t="shared" si="32"/>
        <v>44348</v>
      </c>
      <c r="CZ30" s="546">
        <f t="shared" si="32"/>
        <v>62.72</v>
      </c>
      <c r="DA30" s="547">
        <f t="shared" si="32"/>
        <v>2.94</v>
      </c>
      <c r="DB30" s="547">
        <f t="shared" si="32"/>
        <v>2.48</v>
      </c>
      <c r="DC30" s="547">
        <f t="shared" si="32"/>
        <v>6.7</v>
      </c>
      <c r="DD30" s="547">
        <f t="shared" si="32"/>
        <v>16.2</v>
      </c>
      <c r="DE30" s="547">
        <f t="shared" si="32"/>
        <v>5.42</v>
      </c>
      <c r="DF30" s="548">
        <f t="shared" si="32"/>
        <v>0.84353741496598644</v>
      </c>
      <c r="DG30" s="549">
        <f t="shared" si="32"/>
        <v>33330</v>
      </c>
      <c r="DH30" s="108">
        <f t="shared" si="32"/>
        <v>0</v>
      </c>
      <c r="DI30" s="545">
        <f t="shared" si="32"/>
        <v>44348</v>
      </c>
      <c r="DJ30" s="546">
        <f t="shared" si="32"/>
        <v>62.38000000000001</v>
      </c>
      <c r="DK30" s="547">
        <f t="shared" si="32"/>
        <v>3.06</v>
      </c>
      <c r="DL30" s="547">
        <f t="shared" si="32"/>
        <v>2.67</v>
      </c>
      <c r="DM30" s="547">
        <f t="shared" si="32"/>
        <v>4</v>
      </c>
      <c r="DN30" s="547">
        <f t="shared" si="32"/>
        <v>37.5</v>
      </c>
      <c r="DO30" s="547">
        <f t="shared" si="51"/>
        <v>5.73</v>
      </c>
      <c r="DP30" s="548">
        <f t="shared" si="51"/>
        <v>0.87254901960784315</v>
      </c>
      <c r="DQ30" s="549">
        <f t="shared" si="51"/>
        <v>80261</v>
      </c>
    </row>
    <row r="31" spans="1:121" ht="19" customHeight="1" x14ac:dyDescent="0.35">
      <c r="A31" s="139">
        <v>44378</v>
      </c>
      <c r="B31" s="140">
        <v>62.776760467053805</v>
      </c>
      <c r="C31" s="141">
        <v>4.1416872878299902</v>
      </c>
      <c r="D31" s="141">
        <v>1.7760516793295116</v>
      </c>
      <c r="E31" s="141">
        <v>3.6284922717268304</v>
      </c>
      <c r="F31" s="141">
        <v>15.40561260398662</v>
      </c>
      <c r="G31" s="141">
        <f t="shared" si="37"/>
        <v>5.9177389671595018</v>
      </c>
      <c r="H31" s="142">
        <f t="shared" si="38"/>
        <v>0.4288232200794817</v>
      </c>
      <c r="I31" s="143">
        <v>80419</v>
      </c>
      <c r="J31" s="109"/>
      <c r="K31" s="139">
        <v>44378</v>
      </c>
      <c r="L31" s="140">
        <v>62.502908503637514</v>
      </c>
      <c r="M31" s="141">
        <v>4.1599927982784868</v>
      </c>
      <c r="N31" s="141">
        <v>2.1660685069149466</v>
      </c>
      <c r="O31" s="141">
        <v>8.4372041364618422</v>
      </c>
      <c r="P31" s="141">
        <v>41.813032959735047</v>
      </c>
      <c r="Q31" s="141">
        <f t="shared" si="39"/>
        <v>6.3260613051934333</v>
      </c>
      <c r="R31" s="142">
        <f t="shared" si="40"/>
        <v>0.52069044634195571</v>
      </c>
      <c r="S31" s="143">
        <v>231889</v>
      </c>
      <c r="U31" s="145">
        <f t="shared" si="34"/>
        <v>44378</v>
      </c>
      <c r="V31" s="140">
        <v>60.531450559886046</v>
      </c>
      <c r="W31" s="141">
        <v>5.3071459660507259</v>
      </c>
      <c r="X31" s="141">
        <v>3.1669105369366517</v>
      </c>
      <c r="Y31" s="141">
        <v>16.083461599335259</v>
      </c>
      <c r="Z31" s="141">
        <v>17.778775768606813</v>
      </c>
      <c r="AA31" s="141">
        <f t="shared" si="41"/>
        <v>8.4740565029873771</v>
      </c>
      <c r="AB31" s="142">
        <f t="shared" si="42"/>
        <v>0.59672572738625562</v>
      </c>
      <c r="AC31" s="143">
        <v>50546</v>
      </c>
      <c r="AD31" s="144"/>
      <c r="AE31" s="145">
        <f t="shared" si="35"/>
        <v>44378</v>
      </c>
      <c r="AF31" s="140">
        <v>60.45</v>
      </c>
      <c r="AG31" s="141">
        <v>4.47</v>
      </c>
      <c r="AH31" s="141">
        <v>3.97</v>
      </c>
      <c r="AI31" s="141">
        <v>0</v>
      </c>
      <c r="AJ31" s="141">
        <v>0</v>
      </c>
      <c r="AK31" s="141">
        <f t="shared" si="43"/>
        <v>8.44</v>
      </c>
      <c r="AL31" s="142">
        <f t="shared" si="44"/>
        <v>0.88814317673378085</v>
      </c>
      <c r="AM31" s="143">
        <v>21729</v>
      </c>
      <c r="AO31" s="145">
        <f t="shared" si="36"/>
        <v>44378</v>
      </c>
      <c r="AP31" s="140">
        <v>63.06</v>
      </c>
      <c r="AQ31" s="141">
        <v>2.41</v>
      </c>
      <c r="AR31" s="141">
        <v>2.4700000000000002</v>
      </c>
      <c r="AS31" s="141">
        <v>4.5999999999999996</v>
      </c>
      <c r="AT31" s="141">
        <v>13.1</v>
      </c>
      <c r="AU31" s="141">
        <f t="shared" si="45"/>
        <v>4.8800000000000008</v>
      </c>
      <c r="AV31" s="142">
        <f t="shared" si="46"/>
        <v>1.0248962655601659</v>
      </c>
      <c r="AW31" s="143">
        <v>137310.6</v>
      </c>
      <c r="AY31" s="145">
        <f t="shared" si="52"/>
        <v>44378</v>
      </c>
      <c r="AZ31" s="140">
        <v>62.76</v>
      </c>
      <c r="BA31" s="141">
        <v>2.72</v>
      </c>
      <c r="BB31" s="141">
        <v>2.4300000000000002</v>
      </c>
      <c r="BC31" s="141">
        <v>3.3000000000000003</v>
      </c>
      <c r="BD31" s="141">
        <v>37</v>
      </c>
      <c r="BE31" s="141">
        <f t="shared" si="47"/>
        <v>5.15</v>
      </c>
      <c r="BF31" s="142">
        <f t="shared" si="48"/>
        <v>0.89338235294117652</v>
      </c>
      <c r="BG31" s="143">
        <v>207253.9</v>
      </c>
      <c r="BK31" s="545">
        <f t="shared" si="28"/>
        <v>44378</v>
      </c>
      <c r="BL31" s="546">
        <f t="shared" si="28"/>
        <v>61.238201728138421</v>
      </c>
      <c r="BM31" s="547">
        <f t="shared" si="28"/>
        <v>4.9755089399141186</v>
      </c>
      <c r="BN31" s="547">
        <f t="shared" si="28"/>
        <v>2.628763110649154</v>
      </c>
      <c r="BO31" s="547">
        <f t="shared" si="28"/>
        <v>12.84</v>
      </c>
      <c r="BP31" s="547">
        <f t="shared" si="28"/>
        <v>29.49</v>
      </c>
      <c r="BQ31" s="547">
        <f t="shared" si="28"/>
        <v>7.6042720505632726</v>
      </c>
      <c r="BR31" s="548">
        <f t="shared" si="28"/>
        <v>0.52834054614210557</v>
      </c>
      <c r="BS31" s="549">
        <f t="shared" si="28"/>
        <v>95247</v>
      </c>
      <c r="BT31" s="691">
        <f t="shared" si="28"/>
        <v>0</v>
      </c>
      <c r="BU31" s="545">
        <f t="shared" si="28"/>
        <v>44378</v>
      </c>
      <c r="BV31" s="546">
        <f t="shared" si="28"/>
        <v>60.330767605833486</v>
      </c>
      <c r="BW31" s="547">
        <f t="shared" si="28"/>
        <v>6.310313270890239</v>
      </c>
      <c r="BX31" s="547">
        <f t="shared" si="28"/>
        <v>2.8411314423976632</v>
      </c>
      <c r="BY31" s="547">
        <f t="shared" si="28"/>
        <v>6.2941411396652267</v>
      </c>
      <c r="BZ31" s="547">
        <f t="shared" si="28"/>
        <v>41.832601533037817</v>
      </c>
      <c r="CA31" s="547">
        <f t="shared" si="49"/>
        <v>9.1514447132879013</v>
      </c>
      <c r="CB31" s="548">
        <f t="shared" si="49"/>
        <v>0.45023619595938785</v>
      </c>
      <c r="CC31" s="549">
        <f t="shared" si="49"/>
        <v>211606</v>
      </c>
      <c r="CD31" s="101">
        <f t="shared" si="20"/>
        <v>0</v>
      </c>
      <c r="CE31" s="545">
        <f t="shared" si="30"/>
        <v>44378</v>
      </c>
      <c r="CF31" s="546">
        <f t="shared" si="30"/>
        <v>62.776760467053805</v>
      </c>
      <c r="CG31" s="547">
        <f t="shared" si="30"/>
        <v>4.1416872878299902</v>
      </c>
      <c r="CH31" s="547">
        <f t="shared" si="30"/>
        <v>1.7760516793295116</v>
      </c>
      <c r="CI31" s="547">
        <f t="shared" si="30"/>
        <v>3.6284922717268304</v>
      </c>
      <c r="CJ31" s="547">
        <f t="shared" si="30"/>
        <v>15.40561260398662</v>
      </c>
      <c r="CK31" s="547">
        <f t="shared" si="30"/>
        <v>5.9177389671595018</v>
      </c>
      <c r="CL31" s="548">
        <f t="shared" si="30"/>
        <v>0.4288232200794817</v>
      </c>
      <c r="CM31" s="549">
        <f t="shared" si="30"/>
        <v>80419</v>
      </c>
      <c r="CN31" s="106">
        <f t="shared" si="30"/>
        <v>0</v>
      </c>
      <c r="CO31" s="545">
        <f t="shared" si="30"/>
        <v>44378</v>
      </c>
      <c r="CP31" s="546">
        <f t="shared" si="30"/>
        <v>62.502908503637514</v>
      </c>
      <c r="CQ31" s="547">
        <f t="shared" si="30"/>
        <v>4.1599927982784868</v>
      </c>
      <c r="CR31" s="547">
        <f t="shared" si="30"/>
        <v>2.1660685069149466</v>
      </c>
      <c r="CS31" s="547">
        <f t="shared" si="30"/>
        <v>8.4372041364618422</v>
      </c>
      <c r="CT31" s="547">
        <f t="shared" si="30"/>
        <v>41.813032959735047</v>
      </c>
      <c r="CU31" s="547">
        <f t="shared" si="50"/>
        <v>6.3260613051934333</v>
      </c>
      <c r="CV31" s="548">
        <f t="shared" si="50"/>
        <v>0.52069044634195571</v>
      </c>
      <c r="CW31" s="549">
        <f t="shared" si="50"/>
        <v>231889</v>
      </c>
      <c r="CX31" s="108">
        <f t="shared" si="2"/>
        <v>0</v>
      </c>
      <c r="CY31" s="545">
        <f t="shared" si="32"/>
        <v>44378</v>
      </c>
      <c r="CZ31" s="546">
        <f t="shared" si="32"/>
        <v>62.76</v>
      </c>
      <c r="DA31" s="547">
        <f t="shared" si="32"/>
        <v>2.66</v>
      </c>
      <c r="DB31" s="547">
        <f t="shared" si="32"/>
        <v>2.67</v>
      </c>
      <c r="DC31" s="547">
        <f t="shared" si="32"/>
        <v>9.6</v>
      </c>
      <c r="DD31" s="547">
        <f t="shared" si="32"/>
        <v>16.899999999999999</v>
      </c>
      <c r="DE31" s="547">
        <f t="shared" si="32"/>
        <v>5.33</v>
      </c>
      <c r="DF31" s="548">
        <f t="shared" si="32"/>
        <v>1.0037593984962405</v>
      </c>
      <c r="DG31" s="549">
        <f t="shared" si="32"/>
        <v>56042</v>
      </c>
      <c r="DH31" s="108">
        <f t="shared" si="32"/>
        <v>0</v>
      </c>
      <c r="DI31" s="545">
        <f t="shared" si="32"/>
        <v>44378</v>
      </c>
      <c r="DJ31" s="546">
        <f t="shared" si="32"/>
        <v>62.269999999999996</v>
      </c>
      <c r="DK31" s="547">
        <f t="shared" si="32"/>
        <v>3</v>
      </c>
      <c r="DL31" s="547">
        <f t="shared" si="32"/>
        <v>2.82</v>
      </c>
      <c r="DM31" s="547">
        <f t="shared" si="32"/>
        <v>0</v>
      </c>
      <c r="DN31" s="547">
        <f t="shared" si="32"/>
        <v>0</v>
      </c>
      <c r="DO31" s="547">
        <f t="shared" si="51"/>
        <v>5.82</v>
      </c>
      <c r="DP31" s="548">
        <f t="shared" si="51"/>
        <v>0.94</v>
      </c>
      <c r="DQ31" s="549">
        <f t="shared" si="51"/>
        <v>90871</v>
      </c>
    </row>
    <row r="32" spans="1:121" ht="19" customHeight="1" x14ac:dyDescent="0.35">
      <c r="A32" s="139">
        <v>44409</v>
      </c>
      <c r="B32" s="140">
        <v>62.759149158444572</v>
      </c>
      <c r="C32" s="141">
        <v>4.1229906611090597</v>
      </c>
      <c r="D32" s="141">
        <v>1.4866755658734765</v>
      </c>
      <c r="E32" s="141">
        <v>11.006181396085053</v>
      </c>
      <c r="F32" s="141">
        <v>12.46708141191368</v>
      </c>
      <c r="G32" s="141">
        <f t="shared" si="37"/>
        <v>5.6096662269825366</v>
      </c>
      <c r="H32" s="142">
        <f t="shared" si="38"/>
        <v>0.36058184169487539</v>
      </c>
      <c r="I32" s="143">
        <v>94765</v>
      </c>
      <c r="J32" s="109"/>
      <c r="K32" s="139">
        <v>44409</v>
      </c>
      <c r="L32" s="140">
        <v>61.99490439220461</v>
      </c>
      <c r="M32" s="141">
        <v>5.0212152572195778</v>
      </c>
      <c r="N32" s="141">
        <v>1.9112712959797193</v>
      </c>
      <c r="O32" s="141">
        <v>6.8267949498403064</v>
      </c>
      <c r="P32" s="141">
        <v>41.079123894026701</v>
      </c>
      <c r="Q32" s="141">
        <f t="shared" si="39"/>
        <v>6.932486553199297</v>
      </c>
      <c r="R32" s="142">
        <f t="shared" si="40"/>
        <v>0.3806391875416345</v>
      </c>
      <c r="S32" s="143">
        <v>239834</v>
      </c>
      <c r="U32" s="145">
        <f t="shared" si="34"/>
        <v>44409</v>
      </c>
      <c r="V32" s="140">
        <v>61.236706541490008</v>
      </c>
      <c r="W32" s="141">
        <v>4.3137780133252575</v>
      </c>
      <c r="X32" s="141">
        <v>3.2033403997577223</v>
      </c>
      <c r="Y32" s="141">
        <v>16.650181708055722</v>
      </c>
      <c r="Z32" s="141">
        <v>16.755239248940036</v>
      </c>
      <c r="AA32" s="141">
        <f t="shared" si="41"/>
        <v>7.5171184130829793</v>
      </c>
      <c r="AB32" s="142">
        <f t="shared" si="42"/>
        <v>0.74258350565620346</v>
      </c>
      <c r="AC32" s="143">
        <v>46228</v>
      </c>
      <c r="AD32" s="144"/>
      <c r="AE32" s="145">
        <f t="shared" si="35"/>
        <v>44409</v>
      </c>
      <c r="AF32" s="140">
        <v>59.925455673006901</v>
      </c>
      <c r="AG32" s="141">
        <v>5.6636945962598721</v>
      </c>
      <c r="AH32" s="141">
        <v>3.5741876785442792</v>
      </c>
      <c r="AI32" s="141">
        <v>6.5972937000887306</v>
      </c>
      <c r="AJ32" s="141">
        <v>51.643509950564074</v>
      </c>
      <c r="AK32" s="141">
        <f t="shared" si="43"/>
        <v>9.2378822748041518</v>
      </c>
      <c r="AL32" s="142">
        <f t="shared" si="44"/>
        <v>0.63106998758452859</v>
      </c>
      <c r="AM32" s="143">
        <v>124969</v>
      </c>
      <c r="AO32" s="145">
        <f t="shared" si="36"/>
        <v>44409</v>
      </c>
      <c r="AP32" s="140">
        <v>62.94</v>
      </c>
      <c r="AQ32" s="141">
        <v>2.7</v>
      </c>
      <c r="AR32" s="141">
        <v>2.35</v>
      </c>
      <c r="AS32" s="141">
        <v>4</v>
      </c>
      <c r="AT32" s="141">
        <v>12.6</v>
      </c>
      <c r="AU32" s="141">
        <f t="shared" si="45"/>
        <v>5.0500000000000007</v>
      </c>
      <c r="AV32" s="142">
        <f t="shared" si="46"/>
        <v>0.87037037037037035</v>
      </c>
      <c r="AW32" s="143">
        <v>95691.4</v>
      </c>
      <c r="AY32" s="145">
        <f t="shared" si="52"/>
        <v>44409</v>
      </c>
      <c r="AZ32" s="140">
        <v>62.709999999999994</v>
      </c>
      <c r="BA32" s="141">
        <v>2.85</v>
      </c>
      <c r="BB32" s="141">
        <v>2.35</v>
      </c>
      <c r="BC32" s="141">
        <v>3.6000000000000005</v>
      </c>
      <c r="BD32" s="141">
        <v>37.299999999999997</v>
      </c>
      <c r="BE32" s="141">
        <f t="shared" si="47"/>
        <v>5.2</v>
      </c>
      <c r="BF32" s="142">
        <f t="shared" si="48"/>
        <v>0.82456140350877194</v>
      </c>
      <c r="BG32" s="143">
        <v>181008.9</v>
      </c>
      <c r="BK32" s="545">
        <f t="shared" si="28"/>
        <v>44409</v>
      </c>
      <c r="BL32" s="546">
        <f t="shared" si="28"/>
        <v>60.835413388157541</v>
      </c>
      <c r="BM32" s="547">
        <f t="shared" si="28"/>
        <v>5.3006695155161836</v>
      </c>
      <c r="BN32" s="547">
        <f t="shared" si="28"/>
        <v>2.7369894405993347</v>
      </c>
      <c r="BO32" s="547">
        <f t="shared" si="28"/>
        <v>13.220272972885699</v>
      </c>
      <c r="BP32" s="547">
        <f t="shared" si="28"/>
        <v>25.235534697480166</v>
      </c>
      <c r="BQ32" s="547">
        <f t="shared" si="28"/>
        <v>8.0376589561155178</v>
      </c>
      <c r="BR32" s="548">
        <f t="shared" si="28"/>
        <v>0.51634787503495294</v>
      </c>
      <c r="BS32" s="549">
        <f t="shared" si="28"/>
        <v>92903</v>
      </c>
      <c r="BT32" s="691">
        <f t="shared" si="28"/>
        <v>0</v>
      </c>
      <c r="BU32" s="545">
        <f t="shared" si="28"/>
        <v>44409</v>
      </c>
      <c r="BV32" s="546">
        <f t="shared" si="28"/>
        <v>60.819511236394959</v>
      </c>
      <c r="BW32" s="547">
        <f t="shared" si="28"/>
        <v>5.7265398167723758</v>
      </c>
      <c r="BX32" s="547">
        <f t="shared" si="28"/>
        <v>2.7228953096860073</v>
      </c>
      <c r="BY32" s="547">
        <f t="shared" si="28"/>
        <v>7.1893927639466817</v>
      </c>
      <c r="BZ32" s="547">
        <f t="shared" si="28"/>
        <v>39.548521757528746</v>
      </c>
      <c r="CA32" s="547">
        <f t="shared" si="49"/>
        <v>8.4494351264583827</v>
      </c>
      <c r="CB32" s="548">
        <f t="shared" si="49"/>
        <v>0.47548701254306491</v>
      </c>
      <c r="CC32" s="549">
        <f t="shared" si="49"/>
        <v>191565</v>
      </c>
      <c r="CD32" s="101">
        <f t="shared" si="20"/>
        <v>0</v>
      </c>
      <c r="CE32" s="545">
        <f t="shared" si="30"/>
        <v>44409</v>
      </c>
      <c r="CF32" s="546">
        <f t="shared" si="30"/>
        <v>62.759149158444572</v>
      </c>
      <c r="CG32" s="547">
        <f t="shared" si="30"/>
        <v>4.1229906611090597</v>
      </c>
      <c r="CH32" s="547">
        <f t="shared" si="30"/>
        <v>1.4866755658734765</v>
      </c>
      <c r="CI32" s="547">
        <f t="shared" si="30"/>
        <v>11.006181396085053</v>
      </c>
      <c r="CJ32" s="547">
        <f t="shared" si="30"/>
        <v>12.46708141191368</v>
      </c>
      <c r="CK32" s="547">
        <f t="shared" si="30"/>
        <v>5.6096662269825366</v>
      </c>
      <c r="CL32" s="548">
        <f t="shared" si="30"/>
        <v>0.36058184169487539</v>
      </c>
      <c r="CM32" s="549">
        <f t="shared" si="30"/>
        <v>94765</v>
      </c>
      <c r="CN32" s="106">
        <f t="shared" si="30"/>
        <v>0</v>
      </c>
      <c r="CO32" s="545">
        <f t="shared" si="30"/>
        <v>44409</v>
      </c>
      <c r="CP32" s="546">
        <f t="shared" si="30"/>
        <v>61.99490439220461</v>
      </c>
      <c r="CQ32" s="547">
        <f t="shared" si="30"/>
        <v>5.0212152572195778</v>
      </c>
      <c r="CR32" s="547">
        <f t="shared" si="30"/>
        <v>1.9112712959797193</v>
      </c>
      <c r="CS32" s="547">
        <f t="shared" si="30"/>
        <v>6.8267949498403064</v>
      </c>
      <c r="CT32" s="547">
        <f t="shared" si="30"/>
        <v>41.079123894026701</v>
      </c>
      <c r="CU32" s="547">
        <f t="shared" si="50"/>
        <v>6.932486553199297</v>
      </c>
      <c r="CV32" s="548">
        <f t="shared" si="50"/>
        <v>0.3806391875416345</v>
      </c>
      <c r="CW32" s="549">
        <f t="shared" si="50"/>
        <v>239834</v>
      </c>
      <c r="CX32" s="108">
        <f t="shared" si="2"/>
        <v>0</v>
      </c>
      <c r="CY32" s="545">
        <f t="shared" si="32"/>
        <v>44409</v>
      </c>
      <c r="CZ32" s="546">
        <f t="shared" si="32"/>
        <v>62.53</v>
      </c>
      <c r="DA32" s="547">
        <f t="shared" si="32"/>
        <v>2.99</v>
      </c>
      <c r="DB32" s="547">
        <f t="shared" si="32"/>
        <v>2.79</v>
      </c>
      <c r="DC32" s="547">
        <f t="shared" si="32"/>
        <v>7.5</v>
      </c>
      <c r="DD32" s="547">
        <f t="shared" si="32"/>
        <v>16.3</v>
      </c>
      <c r="DE32" s="547">
        <f t="shared" si="32"/>
        <v>5.78</v>
      </c>
      <c r="DF32" s="548">
        <f t="shared" si="32"/>
        <v>0.93311036789297652</v>
      </c>
      <c r="DG32" s="549">
        <f t="shared" si="32"/>
        <v>29374</v>
      </c>
      <c r="DH32" s="108">
        <f t="shared" si="32"/>
        <v>0</v>
      </c>
      <c r="DI32" s="545">
        <f t="shared" si="32"/>
        <v>44409</v>
      </c>
      <c r="DJ32" s="546">
        <f t="shared" si="32"/>
        <v>62.43</v>
      </c>
      <c r="DK32" s="547">
        <f t="shared" si="32"/>
        <v>3.01</v>
      </c>
      <c r="DL32" s="547">
        <f t="shared" si="32"/>
        <v>2.5400000000000005</v>
      </c>
      <c r="DM32" s="547">
        <f t="shared" si="32"/>
        <v>0</v>
      </c>
      <c r="DN32" s="547">
        <f t="shared" si="32"/>
        <v>0</v>
      </c>
      <c r="DO32" s="547">
        <f t="shared" si="51"/>
        <v>5.5500000000000007</v>
      </c>
      <c r="DP32" s="548">
        <f t="shared" si="51"/>
        <v>0.84385382059800684</v>
      </c>
      <c r="DQ32" s="549">
        <f t="shared" si="51"/>
        <v>103429</v>
      </c>
    </row>
    <row r="33" spans="1:121" ht="19" customHeight="1" x14ac:dyDescent="0.35">
      <c r="A33" s="139">
        <v>44440</v>
      </c>
      <c r="B33" s="140">
        <v>63.772681317013962</v>
      </c>
      <c r="C33" s="141">
        <v>2.7079521545620073</v>
      </c>
      <c r="D33" s="141">
        <v>1.3888526704430511</v>
      </c>
      <c r="E33" s="141">
        <v>2.6673490289298001</v>
      </c>
      <c r="F33" s="141">
        <v>4.5840089520534084</v>
      </c>
      <c r="G33" s="141">
        <f t="shared" si="37"/>
        <v>4.0968048250050586</v>
      </c>
      <c r="H33" s="142">
        <f t="shared" si="38"/>
        <v>0.5128793239951791</v>
      </c>
      <c r="I33" s="143">
        <v>79088</v>
      </c>
      <c r="J33" s="109"/>
      <c r="K33" s="139">
        <v>44440</v>
      </c>
      <c r="L33" s="140">
        <v>62.525798516561686</v>
      </c>
      <c r="M33" s="141">
        <v>4.0959375127006705</v>
      </c>
      <c r="N33" s="141">
        <v>2.0996875635033532</v>
      </c>
      <c r="O33" s="141">
        <v>7.182326458036985</v>
      </c>
      <c r="P33" s="141">
        <v>42.261822343019716</v>
      </c>
      <c r="Q33" s="141">
        <f t="shared" si="39"/>
        <v>6.1956250762040241</v>
      </c>
      <c r="R33" s="142">
        <f t="shared" si="40"/>
        <v>0.51262685453394941</v>
      </c>
      <c r="S33" s="143">
        <v>196840</v>
      </c>
      <c r="U33" s="145">
        <f t="shared" si="34"/>
        <v>44440</v>
      </c>
      <c r="V33" s="140">
        <v>60.43</v>
      </c>
      <c r="W33" s="141">
        <v>4.96</v>
      </c>
      <c r="X33" s="141">
        <v>3.7099999999999995</v>
      </c>
      <c r="Y33" s="141">
        <v>9.64</v>
      </c>
      <c r="Z33" s="141">
        <v>19.14</v>
      </c>
      <c r="AA33" s="141">
        <f t="shared" si="41"/>
        <v>8.67</v>
      </c>
      <c r="AB33" s="142">
        <f t="shared" si="42"/>
        <v>0.74798387096774188</v>
      </c>
      <c r="AC33" s="143">
        <v>49598</v>
      </c>
      <c r="AD33" s="144"/>
      <c r="AE33" s="145">
        <f t="shared" si="35"/>
        <v>44440</v>
      </c>
      <c r="AF33" s="140">
        <v>60.197202555230241</v>
      </c>
      <c r="AG33" s="141">
        <v>5.2675219590098488</v>
      </c>
      <c r="AH33" s="141">
        <v>3.6267128027681665</v>
      </c>
      <c r="AI33" s="141">
        <v>5.48</v>
      </c>
      <c r="AJ33" s="141">
        <v>44.19</v>
      </c>
      <c r="AK33" s="141">
        <f t="shared" si="43"/>
        <v>8.8942347617780158</v>
      </c>
      <c r="AL33" s="142">
        <f t="shared" si="44"/>
        <v>0.68850454369057634</v>
      </c>
      <c r="AM33" s="143">
        <v>120224</v>
      </c>
      <c r="AO33" s="145">
        <f t="shared" si="36"/>
        <v>44440</v>
      </c>
      <c r="AP33" s="140">
        <v>63.17</v>
      </c>
      <c r="AQ33" s="141">
        <v>2.5099999999999998</v>
      </c>
      <c r="AR33" s="141">
        <v>2.2200000000000002</v>
      </c>
      <c r="AS33" s="141">
        <v>3.91</v>
      </c>
      <c r="AT33" s="141">
        <v>13.77</v>
      </c>
      <c r="AU33" s="141">
        <f t="shared" si="45"/>
        <v>4.7300000000000004</v>
      </c>
      <c r="AV33" s="142">
        <f t="shared" si="46"/>
        <v>0.88446215139442241</v>
      </c>
      <c r="AW33" s="143">
        <v>94563</v>
      </c>
      <c r="AY33" s="145">
        <f t="shared" si="52"/>
        <v>44440</v>
      </c>
      <c r="AZ33" s="140">
        <v>62.8</v>
      </c>
      <c r="BA33" s="141">
        <v>2.73</v>
      </c>
      <c r="BB33" s="141">
        <v>2.33</v>
      </c>
      <c r="BC33" s="141">
        <v>3</v>
      </c>
      <c r="BD33" s="141">
        <v>37</v>
      </c>
      <c r="BE33" s="141">
        <f t="shared" si="47"/>
        <v>5.0600000000000005</v>
      </c>
      <c r="BF33" s="142">
        <f t="shared" si="48"/>
        <v>0.85347985347985356</v>
      </c>
      <c r="BG33" s="143">
        <v>173397.2</v>
      </c>
      <c r="BK33" s="545">
        <f t="shared" si="28"/>
        <v>44440</v>
      </c>
      <c r="BL33" s="546">
        <f t="shared" si="28"/>
        <v>60.755388230240555</v>
      </c>
      <c r="BM33" s="547">
        <f t="shared" si="28"/>
        <v>5.6542667525773194</v>
      </c>
      <c r="BN33" s="547">
        <f t="shared" si="28"/>
        <v>2.4497414089347083</v>
      </c>
      <c r="BO33" s="547">
        <f t="shared" si="28"/>
        <v>11.709914948453608</v>
      </c>
      <c r="BP33" s="547">
        <f t="shared" si="28"/>
        <v>29.954957474226802</v>
      </c>
      <c r="BQ33" s="547">
        <f t="shared" si="28"/>
        <v>8.1040081615120272</v>
      </c>
      <c r="BR33" s="548">
        <f t="shared" si="28"/>
        <v>0.4332553655729226</v>
      </c>
      <c r="BS33" s="549">
        <f t="shared" si="28"/>
        <v>116400</v>
      </c>
      <c r="BT33" s="691">
        <f t="shared" si="28"/>
        <v>0</v>
      </c>
      <c r="BU33" s="545">
        <f t="shared" si="28"/>
        <v>44440</v>
      </c>
      <c r="BV33" s="546">
        <f t="shared" si="28"/>
        <v>60.379844674624501</v>
      </c>
      <c r="BW33" s="547">
        <f t="shared" si="28"/>
        <v>6.9447921917264424</v>
      </c>
      <c r="BX33" s="547">
        <f t="shared" si="28"/>
        <v>2.1481686838193887</v>
      </c>
      <c r="BY33" s="547">
        <f t="shared" si="28"/>
        <v>7.4433005603714886</v>
      </c>
      <c r="BZ33" s="547">
        <f t="shared" si="28"/>
        <v>40.187471866027821</v>
      </c>
      <c r="CA33" s="547">
        <f t="shared" si="49"/>
        <v>9.0929608755458311</v>
      </c>
      <c r="CB33" s="548">
        <f t="shared" si="49"/>
        <v>0.30932080104262477</v>
      </c>
      <c r="CC33" s="549">
        <f t="shared" si="49"/>
        <v>216642</v>
      </c>
      <c r="CD33" s="101">
        <f t="shared" si="20"/>
        <v>0</v>
      </c>
      <c r="CE33" s="545">
        <f t="shared" si="30"/>
        <v>44440</v>
      </c>
      <c r="CF33" s="546">
        <f t="shared" si="30"/>
        <v>63.772681317013962</v>
      </c>
      <c r="CG33" s="547">
        <f t="shared" si="30"/>
        <v>2.7079521545620073</v>
      </c>
      <c r="CH33" s="547">
        <f t="shared" si="30"/>
        <v>1.3888526704430511</v>
      </c>
      <c r="CI33" s="547">
        <f t="shared" si="30"/>
        <v>2.6673490289298001</v>
      </c>
      <c r="CJ33" s="547">
        <f t="shared" si="30"/>
        <v>4.5840089520534084</v>
      </c>
      <c r="CK33" s="547">
        <f t="shared" si="30"/>
        <v>4.0968048250050586</v>
      </c>
      <c r="CL33" s="548">
        <f t="shared" si="30"/>
        <v>0.5128793239951791</v>
      </c>
      <c r="CM33" s="549">
        <f t="shared" si="30"/>
        <v>79088</v>
      </c>
      <c r="CN33" s="106">
        <f t="shared" si="30"/>
        <v>0</v>
      </c>
      <c r="CO33" s="545">
        <f t="shared" si="30"/>
        <v>44440</v>
      </c>
      <c r="CP33" s="546">
        <f t="shared" si="30"/>
        <v>62.525798516561686</v>
      </c>
      <c r="CQ33" s="547">
        <f t="shared" si="30"/>
        <v>4.0959375127006705</v>
      </c>
      <c r="CR33" s="547">
        <f t="shared" si="30"/>
        <v>2.0996875635033532</v>
      </c>
      <c r="CS33" s="547">
        <f t="shared" si="30"/>
        <v>7.182326458036985</v>
      </c>
      <c r="CT33" s="547">
        <f t="shared" si="30"/>
        <v>42.261822343019716</v>
      </c>
      <c r="CU33" s="547">
        <f t="shared" si="50"/>
        <v>6.1956250762040241</v>
      </c>
      <c r="CV33" s="548">
        <f t="shared" si="50"/>
        <v>0.51262685453394941</v>
      </c>
      <c r="CW33" s="549">
        <f t="shared" si="50"/>
        <v>196840</v>
      </c>
      <c r="CX33" s="108">
        <f t="shared" si="2"/>
        <v>0</v>
      </c>
      <c r="CY33" s="545">
        <f t="shared" si="32"/>
        <v>44440</v>
      </c>
      <c r="CZ33" s="546">
        <f t="shared" si="32"/>
        <v>62.69</v>
      </c>
      <c r="DA33" s="547">
        <f t="shared" si="32"/>
        <v>3.07</v>
      </c>
      <c r="DB33" s="547">
        <f t="shared" si="32"/>
        <v>2.37</v>
      </c>
      <c r="DC33" s="547">
        <f t="shared" si="32"/>
        <v>5.6700000000000008</v>
      </c>
      <c r="DD33" s="547">
        <f t="shared" si="32"/>
        <v>16.829999999999998</v>
      </c>
      <c r="DE33" s="547">
        <f t="shared" si="32"/>
        <v>5.4399999999999995</v>
      </c>
      <c r="DF33" s="548">
        <f t="shared" si="32"/>
        <v>0.77198697068403921</v>
      </c>
      <c r="DG33" s="549">
        <f t="shared" si="32"/>
        <v>27310</v>
      </c>
      <c r="DH33" s="108">
        <f t="shared" si="32"/>
        <v>0</v>
      </c>
      <c r="DI33" s="545">
        <f t="shared" si="32"/>
        <v>44440</v>
      </c>
      <c r="DJ33" s="546">
        <f t="shared" si="32"/>
        <v>62.59</v>
      </c>
      <c r="DK33" s="547">
        <f t="shared" si="32"/>
        <v>2.8700000000000006</v>
      </c>
      <c r="DL33" s="547">
        <f t="shared" si="32"/>
        <v>2.5</v>
      </c>
      <c r="DM33" s="547">
        <f t="shared" si="32"/>
        <v>0</v>
      </c>
      <c r="DN33" s="547">
        <f t="shared" si="32"/>
        <v>0</v>
      </c>
      <c r="DO33" s="547">
        <f t="shared" si="51"/>
        <v>5.370000000000001</v>
      </c>
      <c r="DP33" s="548">
        <f t="shared" si="51"/>
        <v>0.87108013937282214</v>
      </c>
      <c r="DQ33" s="549">
        <f t="shared" si="51"/>
        <v>95655</v>
      </c>
    </row>
    <row r="34" spans="1:121" ht="19" customHeight="1" x14ac:dyDescent="0.35">
      <c r="A34" s="139">
        <v>44470</v>
      </c>
      <c r="B34" s="140">
        <v>62.21925818938017</v>
      </c>
      <c r="C34" s="141">
        <v>4.743549714347</v>
      </c>
      <c r="D34" s="141">
        <v>1.7730975319667688</v>
      </c>
      <c r="E34" s="141">
        <v>20.766357309579071</v>
      </c>
      <c r="F34" s="141">
        <v>9.423951841845124</v>
      </c>
      <c r="G34" s="141">
        <f t="shared" si="37"/>
        <v>6.5166472463137683</v>
      </c>
      <c r="H34" s="142">
        <f t="shared" si="38"/>
        <v>0.37379128263460276</v>
      </c>
      <c r="I34" s="143">
        <v>96597.97</v>
      </c>
      <c r="J34" s="109"/>
      <c r="K34" s="139">
        <v>44470</v>
      </c>
      <c r="L34" s="140">
        <v>61.062843139547041</v>
      </c>
      <c r="M34" s="141">
        <v>6.3340107512381323</v>
      </c>
      <c r="N34" s="141">
        <v>2.0218676625264953</v>
      </c>
      <c r="O34" s="141">
        <v>6.5726310903043412</v>
      </c>
      <c r="P34" s="141">
        <v>42.45770636620604</v>
      </c>
      <c r="Q34" s="141">
        <f t="shared" si="39"/>
        <v>8.3558784137646285</v>
      </c>
      <c r="R34" s="142">
        <f t="shared" si="40"/>
        <v>0.31920811977328478</v>
      </c>
      <c r="S34" s="143">
        <v>208299.72999999998</v>
      </c>
      <c r="U34" s="145">
        <f t="shared" si="34"/>
        <v>44470</v>
      </c>
      <c r="V34" s="140">
        <v>61.25</v>
      </c>
      <c r="W34" s="141">
        <v>4.49</v>
      </c>
      <c r="X34" s="141">
        <v>2.9600000000000004</v>
      </c>
      <c r="Y34" s="141">
        <v>12.850000000000001</v>
      </c>
      <c r="Z34" s="141">
        <v>20.38</v>
      </c>
      <c r="AA34" s="141">
        <f t="shared" si="41"/>
        <v>7.4500000000000011</v>
      </c>
      <c r="AB34" s="142">
        <f t="shared" si="42"/>
        <v>0.65924276169265039</v>
      </c>
      <c r="AC34" s="143">
        <v>44550.53</v>
      </c>
      <c r="AD34" s="144"/>
      <c r="AE34" s="145">
        <f t="shared" si="35"/>
        <v>44470</v>
      </c>
      <c r="AF34" s="140">
        <v>60.372640061789831</v>
      </c>
      <c r="AG34" s="141">
        <v>4.8355497904732143</v>
      </c>
      <c r="AH34" s="141">
        <v>3.6546937988672328</v>
      </c>
      <c r="AI34" s="141">
        <v>6.4681908871594613</v>
      </c>
      <c r="AJ34" s="141">
        <v>44.015871786030907</v>
      </c>
      <c r="AK34" s="141">
        <f t="shared" si="43"/>
        <v>8.490243589340448</v>
      </c>
      <c r="AL34" s="142">
        <f t="shared" si="44"/>
        <v>0.75579695323736473</v>
      </c>
      <c r="AM34" s="143">
        <v>172999.36</v>
      </c>
      <c r="AO34" s="145">
        <f t="shared" si="36"/>
        <v>44470</v>
      </c>
      <c r="AP34" s="140">
        <v>63.14</v>
      </c>
      <c r="AQ34" s="141">
        <v>2.56</v>
      </c>
      <c r="AR34" s="141">
        <v>2.21</v>
      </c>
      <c r="AS34" s="141">
        <v>3.54</v>
      </c>
      <c r="AT34" s="141">
        <v>14.65</v>
      </c>
      <c r="AU34" s="141">
        <f t="shared" si="45"/>
        <v>4.7699999999999996</v>
      </c>
      <c r="AV34" s="142">
        <f t="shared" si="46"/>
        <v>0.86328125</v>
      </c>
      <c r="AW34" s="143">
        <v>99961.5</v>
      </c>
      <c r="AY34" s="145">
        <f t="shared" si="52"/>
        <v>44470</v>
      </c>
      <c r="AZ34" s="140">
        <v>62.8</v>
      </c>
      <c r="BA34" s="141">
        <v>2.73</v>
      </c>
      <c r="BB34" s="141">
        <v>2.33</v>
      </c>
      <c r="BC34" s="141">
        <v>0</v>
      </c>
      <c r="BD34" s="141">
        <v>0</v>
      </c>
      <c r="BE34" s="141">
        <f t="shared" si="47"/>
        <v>5.0600000000000005</v>
      </c>
      <c r="BF34" s="142">
        <f t="shared" si="48"/>
        <v>0.85347985347985356</v>
      </c>
      <c r="BG34" s="143">
        <v>209031.1</v>
      </c>
      <c r="BK34" s="545">
        <f t="shared" si="28"/>
        <v>44470</v>
      </c>
      <c r="BL34" s="546">
        <f t="shared" si="28"/>
        <v>59.232928369700566</v>
      </c>
      <c r="BM34" s="547">
        <f t="shared" si="28"/>
        <v>7.7656491165243731</v>
      </c>
      <c r="BN34" s="547">
        <f t="shared" si="28"/>
        <v>2.4657278195121557</v>
      </c>
      <c r="BO34" s="547">
        <f t="shared" si="28"/>
        <v>13.8287110452766</v>
      </c>
      <c r="BP34" s="547">
        <f t="shared" si="28"/>
        <v>27.10757274125681</v>
      </c>
      <c r="BQ34" s="547">
        <f t="shared" si="28"/>
        <v>10.231376936036529</v>
      </c>
      <c r="BR34" s="548">
        <f t="shared" si="28"/>
        <v>0.31751728445538208</v>
      </c>
      <c r="BS34" s="549">
        <f t="shared" si="28"/>
        <v>98293.599999999991</v>
      </c>
      <c r="BT34" s="691">
        <f t="shared" si="28"/>
        <v>0</v>
      </c>
      <c r="BU34" s="545">
        <f t="shared" si="28"/>
        <v>44470</v>
      </c>
      <c r="BV34" s="546">
        <f t="shared" si="28"/>
        <v>59.947995403685979</v>
      </c>
      <c r="BW34" s="547">
        <f t="shared" si="28"/>
        <v>6.8209524788858644</v>
      </c>
      <c r="BX34" s="547">
        <f t="shared" si="28"/>
        <v>2.5892919755613466</v>
      </c>
      <c r="BY34" s="547">
        <f t="shared" si="28"/>
        <v>6.4022575099968382</v>
      </c>
      <c r="BZ34" s="547">
        <f t="shared" si="28"/>
        <v>42.235164770776059</v>
      </c>
      <c r="CA34" s="547">
        <f t="shared" si="49"/>
        <v>9.410244454447211</v>
      </c>
      <c r="CB34" s="548">
        <f t="shared" si="49"/>
        <v>0.37960856399109266</v>
      </c>
      <c r="CC34" s="549">
        <f t="shared" si="49"/>
        <v>206165.19999999998</v>
      </c>
      <c r="CD34" s="101">
        <f t="shared" si="20"/>
        <v>0</v>
      </c>
      <c r="CE34" s="545">
        <f t="shared" si="30"/>
        <v>44470</v>
      </c>
      <c r="CF34" s="546">
        <f t="shared" si="30"/>
        <v>62.21925818938017</v>
      </c>
      <c r="CG34" s="547">
        <f t="shared" si="30"/>
        <v>4.743549714347</v>
      </c>
      <c r="CH34" s="547">
        <f t="shared" si="30"/>
        <v>1.7730975319667688</v>
      </c>
      <c r="CI34" s="547">
        <f t="shared" si="30"/>
        <v>20.766357309579071</v>
      </c>
      <c r="CJ34" s="547">
        <f t="shared" si="30"/>
        <v>9.423951841845124</v>
      </c>
      <c r="CK34" s="547">
        <f t="shared" si="30"/>
        <v>6.5166472463137683</v>
      </c>
      <c r="CL34" s="548">
        <f t="shared" si="30"/>
        <v>0.37379128263460276</v>
      </c>
      <c r="CM34" s="549">
        <f t="shared" si="30"/>
        <v>96597.97</v>
      </c>
      <c r="CN34" s="106">
        <f t="shared" si="30"/>
        <v>0</v>
      </c>
      <c r="CO34" s="545">
        <f t="shared" si="30"/>
        <v>44470</v>
      </c>
      <c r="CP34" s="546">
        <f t="shared" si="30"/>
        <v>61.062843139547041</v>
      </c>
      <c r="CQ34" s="547">
        <f t="shared" si="30"/>
        <v>6.3340107512381323</v>
      </c>
      <c r="CR34" s="547">
        <f t="shared" si="30"/>
        <v>2.0218676625264953</v>
      </c>
      <c r="CS34" s="547">
        <f t="shared" si="30"/>
        <v>6.5726310903043412</v>
      </c>
      <c r="CT34" s="547">
        <f t="shared" si="30"/>
        <v>42.45770636620604</v>
      </c>
      <c r="CU34" s="547">
        <f t="shared" si="50"/>
        <v>8.3558784137646285</v>
      </c>
      <c r="CV34" s="548">
        <f t="shared" si="50"/>
        <v>0.31920811977328478</v>
      </c>
      <c r="CW34" s="549">
        <f t="shared" si="50"/>
        <v>208299.72999999998</v>
      </c>
      <c r="CX34" s="108">
        <f t="shared" si="2"/>
        <v>0</v>
      </c>
      <c r="CY34" s="545">
        <f t="shared" si="32"/>
        <v>44470</v>
      </c>
      <c r="CZ34" s="546">
        <f t="shared" si="32"/>
        <v>62.800000000000004</v>
      </c>
      <c r="DA34" s="547">
        <f t="shared" si="32"/>
        <v>2.85</v>
      </c>
      <c r="DB34" s="547">
        <f t="shared" si="32"/>
        <v>2.35</v>
      </c>
      <c r="DC34" s="547">
        <f t="shared" si="32"/>
        <v>4</v>
      </c>
      <c r="DD34" s="547">
        <f t="shared" si="32"/>
        <v>16.5</v>
      </c>
      <c r="DE34" s="547">
        <f t="shared" si="32"/>
        <v>5.2</v>
      </c>
      <c r="DF34" s="548">
        <f t="shared" si="32"/>
        <v>0.82456140350877194</v>
      </c>
      <c r="DG34" s="549">
        <f t="shared" si="32"/>
        <v>15062.8</v>
      </c>
      <c r="DH34" s="106">
        <f t="shared" si="32"/>
        <v>0</v>
      </c>
      <c r="DI34" s="545">
        <f t="shared" si="32"/>
        <v>44470</v>
      </c>
      <c r="DJ34" s="546">
        <f t="shared" si="32"/>
        <v>62.49</v>
      </c>
      <c r="DK34" s="547">
        <f t="shared" si="32"/>
        <v>2.94</v>
      </c>
      <c r="DL34" s="547">
        <f t="shared" si="32"/>
        <v>2.54</v>
      </c>
      <c r="DM34" s="547">
        <f t="shared" si="32"/>
        <v>8</v>
      </c>
      <c r="DN34" s="547">
        <f t="shared" si="32"/>
        <v>17</v>
      </c>
      <c r="DO34" s="547">
        <f t="shared" si="51"/>
        <v>5.48</v>
      </c>
      <c r="DP34" s="548">
        <f t="shared" si="51"/>
        <v>0.86394557823129259</v>
      </c>
      <c r="DQ34" s="549">
        <f t="shared" si="51"/>
        <v>121213.8</v>
      </c>
    </row>
    <row r="35" spans="1:121" ht="19" customHeight="1" x14ac:dyDescent="0.35">
      <c r="A35" s="139">
        <v>44501</v>
      </c>
      <c r="B35" s="140">
        <v>62.717307730196993</v>
      </c>
      <c r="C35" s="141">
        <v>4.4230577785579648</v>
      </c>
      <c r="D35" s="141">
        <v>1.4132032011234681</v>
      </c>
      <c r="E35" s="141">
        <v>11.363423287312914</v>
      </c>
      <c r="F35" s="141">
        <v>11.730070758941565</v>
      </c>
      <c r="G35" s="141">
        <f t="shared" si="37"/>
        <v>5.8362609796814331</v>
      </c>
      <c r="H35" s="142">
        <f t="shared" si="38"/>
        <v>0.31950819362441385</v>
      </c>
      <c r="I35" s="143">
        <v>97754.43</v>
      </c>
      <c r="J35" s="109"/>
      <c r="K35" s="139">
        <v>44501</v>
      </c>
      <c r="L35" s="140">
        <v>62.167348241704403</v>
      </c>
      <c r="M35" s="141">
        <v>4.593844154105442</v>
      </c>
      <c r="N35" s="141">
        <v>2.1031456261762149</v>
      </c>
      <c r="O35" s="141">
        <v>6.3799362515055096</v>
      </c>
      <c r="P35" s="141">
        <v>43.980684607528708</v>
      </c>
      <c r="Q35" s="141">
        <f t="shared" si="39"/>
        <v>6.6969897802816565</v>
      </c>
      <c r="R35" s="142">
        <f t="shared" si="40"/>
        <v>0.45781823580076586</v>
      </c>
      <c r="S35" s="143">
        <v>211531.27000000002</v>
      </c>
      <c r="U35" s="145">
        <f t="shared" si="34"/>
        <v>44501</v>
      </c>
      <c r="V35" s="140">
        <v>61.85</v>
      </c>
      <c r="W35" s="141">
        <v>3.64</v>
      </c>
      <c r="X35" s="141">
        <v>2.9800000000000004</v>
      </c>
      <c r="Y35" s="141">
        <v>14.4</v>
      </c>
      <c r="Z35" s="141">
        <v>15.5</v>
      </c>
      <c r="AA35" s="141">
        <f t="shared" si="41"/>
        <v>6.620000000000001</v>
      </c>
      <c r="AB35" s="142">
        <f t="shared" si="42"/>
        <v>0.81868131868131877</v>
      </c>
      <c r="AC35" s="143">
        <v>47276</v>
      </c>
      <c r="AD35" s="144"/>
      <c r="AE35" s="145">
        <f t="shared" si="35"/>
        <v>44501</v>
      </c>
      <c r="AF35" s="140">
        <v>60.127032826679141</v>
      </c>
      <c r="AG35" s="141">
        <v>4.9282920360335352</v>
      </c>
      <c r="AH35" s="141">
        <v>4.0126874866381037</v>
      </c>
      <c r="AI35" s="141">
        <v>5.2563561274552804</v>
      </c>
      <c r="AJ35" s="141">
        <v>52.157079481196888</v>
      </c>
      <c r="AK35" s="141">
        <f t="shared" si="43"/>
        <v>8.9409795226716398</v>
      </c>
      <c r="AL35" s="142">
        <f t="shared" si="44"/>
        <v>0.81421463202648547</v>
      </c>
      <c r="AM35" s="143">
        <v>126759.7</v>
      </c>
      <c r="AO35" s="145">
        <f t="shared" si="36"/>
        <v>44501</v>
      </c>
      <c r="AP35" s="140">
        <v>63.15</v>
      </c>
      <c r="AQ35" s="141">
        <v>2.5299999999999998</v>
      </c>
      <c r="AR35" s="141">
        <v>2.19</v>
      </c>
      <c r="AS35" s="141">
        <v>3.1499999999999995</v>
      </c>
      <c r="AT35" s="141">
        <v>14.63</v>
      </c>
      <c r="AU35" s="141">
        <f t="shared" si="45"/>
        <v>4.72</v>
      </c>
      <c r="AV35" s="142">
        <f t="shared" si="46"/>
        <v>0.86561264822134387</v>
      </c>
      <c r="AW35" s="143">
        <v>114924.1</v>
      </c>
      <c r="AY35" s="145">
        <f t="shared" si="52"/>
        <v>44501</v>
      </c>
      <c r="AZ35" s="140">
        <v>62.900000000000006</v>
      </c>
      <c r="BA35" s="141">
        <v>2.65</v>
      </c>
      <c r="BB35" s="141">
        <v>2.2799999999999998</v>
      </c>
      <c r="BC35" s="141">
        <v>0</v>
      </c>
      <c r="BD35" s="141">
        <v>0</v>
      </c>
      <c r="BE35" s="141">
        <f t="shared" si="47"/>
        <v>4.93</v>
      </c>
      <c r="BF35" s="142">
        <f t="shared" si="48"/>
        <v>0.86037735849056596</v>
      </c>
      <c r="BG35" s="143">
        <v>195558.2</v>
      </c>
      <c r="BK35" s="545">
        <f t="shared" si="28"/>
        <v>44501</v>
      </c>
      <c r="BL35" s="546">
        <f t="shared" si="28"/>
        <v>60.145599806835556</v>
      </c>
      <c r="BM35" s="547">
        <f t="shared" si="28"/>
        <v>6.0560243041234836</v>
      </c>
      <c r="BN35" s="547">
        <f t="shared" si="28"/>
        <v>2.7587171542360429</v>
      </c>
      <c r="BO35" s="547">
        <f t="shared" si="28"/>
        <v>14.988646751722023</v>
      </c>
      <c r="BP35" s="547">
        <f t="shared" si="28"/>
        <v>25.961132222344126</v>
      </c>
      <c r="BQ35" s="547">
        <f t="shared" si="28"/>
        <v>8.814741458359526</v>
      </c>
      <c r="BR35" s="548">
        <f t="shared" si="28"/>
        <v>0.45553270853910893</v>
      </c>
      <c r="BS35" s="549">
        <f t="shared" si="28"/>
        <v>124867.70000000001</v>
      </c>
      <c r="BT35" s="691">
        <f t="shared" si="28"/>
        <v>0</v>
      </c>
      <c r="BU35" s="545">
        <f t="shared" si="28"/>
        <v>44501</v>
      </c>
      <c r="BV35" s="546">
        <f t="shared" si="28"/>
        <v>59.384738686818153</v>
      </c>
      <c r="BW35" s="547">
        <f t="shared" si="28"/>
        <v>7.5792975338152901</v>
      </c>
      <c r="BX35" s="547">
        <f t="shared" si="28"/>
        <v>2.7580392410281647</v>
      </c>
      <c r="BY35" s="547">
        <f t="shared" si="28"/>
        <v>5.5670886746307691</v>
      </c>
      <c r="BZ35" s="547">
        <f t="shared" si="28"/>
        <v>42.319376808866565</v>
      </c>
      <c r="CA35" s="547">
        <f t="shared" si="49"/>
        <v>10.337336774843454</v>
      </c>
      <c r="CB35" s="548">
        <f t="shared" si="49"/>
        <v>0.36389114277716111</v>
      </c>
      <c r="CC35" s="549">
        <f t="shared" si="49"/>
        <v>240630.8</v>
      </c>
      <c r="CD35" s="101">
        <f t="shared" si="20"/>
        <v>0</v>
      </c>
      <c r="CE35" s="545">
        <f t="shared" si="30"/>
        <v>44501</v>
      </c>
      <c r="CF35" s="546">
        <f t="shared" si="30"/>
        <v>62.717307730196993</v>
      </c>
      <c r="CG35" s="547">
        <f t="shared" si="30"/>
        <v>4.4230577785579648</v>
      </c>
      <c r="CH35" s="547">
        <f t="shared" si="30"/>
        <v>1.4132032011234681</v>
      </c>
      <c r="CI35" s="547">
        <f t="shared" si="30"/>
        <v>11.363423287312914</v>
      </c>
      <c r="CJ35" s="547">
        <f t="shared" si="30"/>
        <v>11.730070758941565</v>
      </c>
      <c r="CK35" s="547">
        <f t="shared" si="30"/>
        <v>5.8362609796814331</v>
      </c>
      <c r="CL35" s="548">
        <f t="shared" si="30"/>
        <v>0.31950819362441385</v>
      </c>
      <c r="CM35" s="549">
        <f t="shared" si="30"/>
        <v>97754.43</v>
      </c>
      <c r="CN35" s="106">
        <f t="shared" si="30"/>
        <v>0</v>
      </c>
      <c r="CO35" s="545">
        <f t="shared" si="30"/>
        <v>44501</v>
      </c>
      <c r="CP35" s="546">
        <f t="shared" si="30"/>
        <v>62.167348241704403</v>
      </c>
      <c r="CQ35" s="547">
        <f t="shared" si="30"/>
        <v>4.593844154105442</v>
      </c>
      <c r="CR35" s="547">
        <f t="shared" si="30"/>
        <v>2.1031456261762149</v>
      </c>
      <c r="CS35" s="547">
        <f t="shared" si="30"/>
        <v>6.3799362515055096</v>
      </c>
      <c r="CT35" s="547">
        <f t="shared" si="30"/>
        <v>43.980684607528708</v>
      </c>
      <c r="CU35" s="547">
        <f t="shared" si="50"/>
        <v>6.6969897802816565</v>
      </c>
      <c r="CV35" s="548">
        <f t="shared" si="50"/>
        <v>0.45781823580076586</v>
      </c>
      <c r="CW35" s="549">
        <f t="shared" si="50"/>
        <v>211531.27000000002</v>
      </c>
      <c r="CX35" s="108">
        <f t="shared" si="2"/>
        <v>0</v>
      </c>
      <c r="CY35" s="545">
        <f t="shared" si="32"/>
        <v>44501</v>
      </c>
      <c r="CZ35" s="546">
        <f t="shared" si="32"/>
        <v>62.79</v>
      </c>
      <c r="DA35" s="547">
        <f t="shared" si="32"/>
        <v>2.79</v>
      </c>
      <c r="DB35" s="547">
        <f t="shared" si="32"/>
        <v>2.42</v>
      </c>
      <c r="DC35" s="547">
        <f t="shared" si="32"/>
        <v>5.83</v>
      </c>
      <c r="DD35" s="547">
        <f t="shared" si="32"/>
        <v>14.580000000000002</v>
      </c>
      <c r="DE35" s="547">
        <f t="shared" si="32"/>
        <v>5.21</v>
      </c>
      <c r="DF35" s="548">
        <f t="shared" si="32"/>
        <v>0.86738351254480284</v>
      </c>
      <c r="DG35" s="549">
        <f t="shared" si="32"/>
        <v>37197.300000000003</v>
      </c>
      <c r="DH35" s="106">
        <f t="shared" si="32"/>
        <v>0</v>
      </c>
      <c r="DI35" s="545">
        <f t="shared" si="32"/>
        <v>44501</v>
      </c>
      <c r="DJ35" s="546">
        <f t="shared" si="32"/>
        <v>62.52000000000001</v>
      </c>
      <c r="DK35" s="547">
        <f t="shared" si="32"/>
        <v>3.09</v>
      </c>
      <c r="DL35" s="547">
        <f t="shared" si="32"/>
        <v>2.35</v>
      </c>
      <c r="DM35" s="547">
        <f t="shared" si="32"/>
        <v>0</v>
      </c>
      <c r="DN35" s="547">
        <f t="shared" si="32"/>
        <v>0</v>
      </c>
      <c r="DO35" s="547">
        <f t="shared" si="51"/>
        <v>5.4399999999999995</v>
      </c>
      <c r="DP35" s="548">
        <f t="shared" si="51"/>
        <v>0.76051779935275088</v>
      </c>
      <c r="DQ35" s="549">
        <f t="shared" si="51"/>
        <v>81590.399999999994</v>
      </c>
    </row>
    <row r="36" spans="1:121" ht="19" customHeight="1" x14ac:dyDescent="0.35">
      <c r="A36" s="139">
        <v>44531</v>
      </c>
      <c r="B36" s="140">
        <v>62.126420393542325</v>
      </c>
      <c r="C36" s="141">
        <v>5.4255778781913744</v>
      </c>
      <c r="D36" s="141">
        <v>1.4171138473719758</v>
      </c>
      <c r="E36" s="141">
        <v>23.47536400957781</v>
      </c>
      <c r="F36" s="141">
        <v>11.647344998648524</v>
      </c>
      <c r="G36" s="141">
        <f t="shared" si="37"/>
        <v>6.8426917255633501</v>
      </c>
      <c r="H36" s="142">
        <f t="shared" si="38"/>
        <v>0.26119131992708083</v>
      </c>
      <c r="I36" s="143">
        <v>103664.58</v>
      </c>
      <c r="J36" s="109"/>
      <c r="K36" s="139">
        <v>44531</v>
      </c>
      <c r="L36" s="140">
        <v>62.043696476922662</v>
      </c>
      <c r="M36" s="141">
        <v>5.0323636058441341</v>
      </c>
      <c r="N36" s="141">
        <v>1.9351968236137673</v>
      </c>
      <c r="O36" s="141">
        <v>6.973065440013996</v>
      </c>
      <c r="P36" s="141">
        <v>44.111304384316789</v>
      </c>
      <c r="Q36" s="141">
        <f t="shared" si="39"/>
        <v>6.967560429457901</v>
      </c>
      <c r="R36" s="142">
        <f t="shared" si="40"/>
        <v>0.38455027799787833</v>
      </c>
      <c r="S36" s="143">
        <v>236867.92</v>
      </c>
      <c r="U36" s="145">
        <f t="shared" si="34"/>
        <v>44531</v>
      </c>
      <c r="V36" s="140">
        <v>61.559999999999995</v>
      </c>
      <c r="W36" s="141">
        <v>3.96</v>
      </c>
      <c r="X36" s="141">
        <v>3.02</v>
      </c>
      <c r="Y36" s="141">
        <v>17.05</v>
      </c>
      <c r="Z36" s="141">
        <v>15.5</v>
      </c>
      <c r="AA36" s="141">
        <f t="shared" si="41"/>
        <v>6.98</v>
      </c>
      <c r="AB36" s="142">
        <f t="shared" si="42"/>
        <v>0.76262626262626265</v>
      </c>
      <c r="AC36" s="143">
        <v>70353.100000000006</v>
      </c>
      <c r="AD36" s="144"/>
      <c r="AE36" s="145">
        <f t="shared" si="35"/>
        <v>44531</v>
      </c>
      <c r="AF36" s="140">
        <v>60.012448369970841</v>
      </c>
      <c r="AG36" s="141">
        <v>5.0438013465645524</v>
      </c>
      <c r="AH36" s="141">
        <v>3.8838013465645527</v>
      </c>
      <c r="AI36" s="141">
        <v>3.6</v>
      </c>
      <c r="AJ36" s="141">
        <v>58.45</v>
      </c>
      <c r="AK36" s="141">
        <f t="shared" si="43"/>
        <v>8.9276026931291046</v>
      </c>
      <c r="AL36" s="142">
        <f t="shared" si="44"/>
        <v>0.77001473287799049</v>
      </c>
      <c r="AM36" s="143">
        <v>111477.75999999999</v>
      </c>
      <c r="AO36" s="145">
        <f t="shared" si="36"/>
        <v>44531</v>
      </c>
      <c r="AP36" s="140">
        <v>63.2</v>
      </c>
      <c r="AQ36" s="141">
        <v>2.4700000000000002</v>
      </c>
      <c r="AR36" s="141">
        <v>2.23</v>
      </c>
      <c r="AS36" s="141">
        <v>3.21</v>
      </c>
      <c r="AT36" s="141">
        <v>14.63</v>
      </c>
      <c r="AU36" s="141">
        <f t="shared" si="45"/>
        <v>4.7</v>
      </c>
      <c r="AV36" s="142">
        <f t="shared" si="46"/>
        <v>0.90283400809716596</v>
      </c>
      <c r="AW36" s="143">
        <v>128173.1</v>
      </c>
      <c r="AY36" s="145">
        <f t="shared" si="52"/>
        <v>44531</v>
      </c>
      <c r="AZ36" s="140">
        <v>62.97</v>
      </c>
      <c r="BA36" s="141">
        <v>2.56</v>
      </c>
      <c r="BB36" s="141">
        <v>2.2599999999999998</v>
      </c>
      <c r="BC36" s="141">
        <v>0</v>
      </c>
      <c r="BD36" s="141">
        <v>0</v>
      </c>
      <c r="BE36" s="141">
        <f t="shared" si="47"/>
        <v>4.82</v>
      </c>
      <c r="BF36" s="142">
        <f t="shared" si="48"/>
        <v>0.88281249999999989</v>
      </c>
      <c r="BG36" s="143">
        <v>176815.3</v>
      </c>
      <c r="BK36" s="545">
        <f t="shared" si="28"/>
        <v>44531</v>
      </c>
      <c r="BL36" s="546">
        <f t="shared" si="28"/>
        <v>59.780000000000008</v>
      </c>
      <c r="BM36" s="547">
        <f t="shared" si="28"/>
        <v>6.55</v>
      </c>
      <c r="BN36" s="547">
        <f t="shared" si="28"/>
        <v>2.82</v>
      </c>
      <c r="BO36" s="547">
        <f t="shared" si="28"/>
        <v>19.79</v>
      </c>
      <c r="BP36" s="547">
        <f t="shared" si="28"/>
        <v>27.860000000000003</v>
      </c>
      <c r="BQ36" s="547">
        <f t="shared" si="28"/>
        <v>9.3699999999999992</v>
      </c>
      <c r="BR36" s="548">
        <f t="shared" si="28"/>
        <v>0.43053435114503813</v>
      </c>
      <c r="BS36" s="549">
        <f t="shared" si="28"/>
        <v>96274.4</v>
      </c>
      <c r="BT36" s="691">
        <f t="shared" si="28"/>
        <v>0</v>
      </c>
      <c r="BU36" s="545">
        <f t="shared" si="28"/>
        <v>44531</v>
      </c>
      <c r="BV36" s="546">
        <f t="shared" si="28"/>
        <v>59.301298913841784</v>
      </c>
      <c r="BW36" s="547">
        <f t="shared" si="28"/>
        <v>8.0839809531960753</v>
      </c>
      <c r="BX36" s="547">
        <f t="shared" si="28"/>
        <v>2.4294777742951421</v>
      </c>
      <c r="BY36" s="547">
        <f t="shared" si="28"/>
        <v>5.756834206878807</v>
      </c>
      <c r="BZ36" s="547">
        <f t="shared" si="28"/>
        <v>42.585290894792749</v>
      </c>
      <c r="CA36" s="547">
        <f t="shared" si="49"/>
        <v>10.513458727491217</v>
      </c>
      <c r="CB36" s="548">
        <f t="shared" si="49"/>
        <v>0.3005298736304699</v>
      </c>
      <c r="CC36" s="549">
        <f t="shared" si="49"/>
        <v>259382.10000000003</v>
      </c>
      <c r="CD36" s="101">
        <f t="shared" si="20"/>
        <v>0</v>
      </c>
      <c r="CE36" s="545">
        <f t="shared" si="30"/>
        <v>44531</v>
      </c>
      <c r="CF36" s="546">
        <f t="shared" si="30"/>
        <v>62.126420393542325</v>
      </c>
      <c r="CG36" s="547">
        <f t="shared" si="30"/>
        <v>5.4255778781913744</v>
      </c>
      <c r="CH36" s="547">
        <f t="shared" si="30"/>
        <v>1.4171138473719758</v>
      </c>
      <c r="CI36" s="547">
        <f t="shared" si="30"/>
        <v>23.47536400957781</v>
      </c>
      <c r="CJ36" s="547">
        <f t="shared" si="30"/>
        <v>11.647344998648524</v>
      </c>
      <c r="CK36" s="547">
        <f t="shared" si="30"/>
        <v>6.8426917255633501</v>
      </c>
      <c r="CL36" s="548">
        <f t="shared" si="30"/>
        <v>0.26119131992708083</v>
      </c>
      <c r="CM36" s="549">
        <f t="shared" si="30"/>
        <v>103664.58</v>
      </c>
      <c r="CN36" s="106">
        <f t="shared" si="30"/>
        <v>0</v>
      </c>
      <c r="CO36" s="545">
        <f t="shared" si="30"/>
        <v>44531</v>
      </c>
      <c r="CP36" s="546">
        <f t="shared" si="30"/>
        <v>62.043696476922662</v>
      </c>
      <c r="CQ36" s="547">
        <f t="shared" si="30"/>
        <v>5.0323636058441341</v>
      </c>
      <c r="CR36" s="547">
        <f t="shared" si="30"/>
        <v>1.9351968236137673</v>
      </c>
      <c r="CS36" s="547">
        <f t="shared" si="30"/>
        <v>6.973065440013996</v>
      </c>
      <c r="CT36" s="547">
        <f t="shared" si="30"/>
        <v>44.111304384316789</v>
      </c>
      <c r="CU36" s="547">
        <f t="shared" si="50"/>
        <v>6.967560429457901</v>
      </c>
      <c r="CV36" s="548">
        <f t="shared" si="50"/>
        <v>0.38455027799787833</v>
      </c>
      <c r="CW36" s="549">
        <f t="shared" si="50"/>
        <v>236867.92</v>
      </c>
      <c r="CX36" s="108">
        <f t="shared" si="2"/>
        <v>0</v>
      </c>
      <c r="CY36" s="545">
        <f t="shared" si="32"/>
        <v>44531</v>
      </c>
      <c r="CZ36" s="546">
        <f t="shared" si="32"/>
        <v>62.439999999999991</v>
      </c>
      <c r="DA36" s="547">
        <f t="shared" si="32"/>
        <v>3.2400000000000007</v>
      </c>
      <c r="DB36" s="547">
        <f t="shared" si="32"/>
        <v>2.66</v>
      </c>
      <c r="DC36" s="547">
        <f t="shared" si="32"/>
        <v>7.67</v>
      </c>
      <c r="DD36" s="547">
        <f t="shared" si="32"/>
        <v>14.580000000000002</v>
      </c>
      <c r="DE36" s="547">
        <f t="shared" si="32"/>
        <v>5.9</v>
      </c>
      <c r="DF36" s="548">
        <f t="shared" si="32"/>
        <v>0.82098765432098753</v>
      </c>
      <c r="DG36" s="549">
        <f t="shared" si="32"/>
        <v>25614.400000000001</v>
      </c>
      <c r="DH36" s="106">
        <f t="shared" si="32"/>
        <v>0</v>
      </c>
      <c r="DI36" s="545">
        <f t="shared" si="32"/>
        <v>44531</v>
      </c>
      <c r="DJ36" s="546">
        <f t="shared" si="32"/>
        <v>62.55</v>
      </c>
      <c r="DK36" s="547">
        <f t="shared" si="32"/>
        <v>3.05</v>
      </c>
      <c r="DL36" s="547">
        <f t="shared" si="32"/>
        <v>2.36</v>
      </c>
      <c r="DM36" s="547">
        <f t="shared" si="32"/>
        <v>0</v>
      </c>
      <c r="DN36" s="547">
        <f t="shared" si="32"/>
        <v>0</v>
      </c>
      <c r="DO36" s="547">
        <f t="shared" si="51"/>
        <v>5.41</v>
      </c>
      <c r="DP36" s="548">
        <f t="shared" si="51"/>
        <v>0.77377049180327873</v>
      </c>
      <c r="DQ36" s="549">
        <f t="shared" si="51"/>
        <v>29324</v>
      </c>
    </row>
    <row r="37" spans="1:121" ht="19" customHeight="1" x14ac:dyDescent="0.35">
      <c r="A37" s="139">
        <v>44562</v>
      </c>
      <c r="B37" s="140">
        <v>62.269999999999996</v>
      </c>
      <c r="C37" s="141">
        <v>4.6500000000000004</v>
      </c>
      <c r="D37" s="141">
        <v>1.97</v>
      </c>
      <c r="E37" s="141">
        <v>9.33</v>
      </c>
      <c r="F37" s="141">
        <v>17.21</v>
      </c>
      <c r="G37" s="141">
        <f t="shared" si="37"/>
        <v>6.62</v>
      </c>
      <c r="H37" s="142">
        <f t="shared" si="38"/>
        <v>0.42365591397849456</v>
      </c>
      <c r="I37" s="143">
        <v>96763.199999999997</v>
      </c>
      <c r="J37" s="109"/>
      <c r="K37" s="139">
        <v>44562</v>
      </c>
      <c r="L37" s="140">
        <v>62.291198298080573</v>
      </c>
      <c r="M37" s="141">
        <v>4.5216695434177145</v>
      </c>
      <c r="N37" s="141">
        <v>2.0274523995455294</v>
      </c>
      <c r="O37" s="141">
        <v>6.3572518760326986</v>
      </c>
      <c r="P37" s="141">
        <v>45.619877969896336</v>
      </c>
      <c r="Q37" s="141">
        <f t="shared" si="39"/>
        <v>6.5491219429632439</v>
      </c>
      <c r="R37" s="142">
        <f t="shared" si="40"/>
        <v>0.44838579645806553</v>
      </c>
      <c r="S37" s="143">
        <v>238695.19999999998</v>
      </c>
      <c r="U37" s="145">
        <f t="shared" si="34"/>
        <v>44562</v>
      </c>
      <c r="V37" s="140">
        <v>61.21</v>
      </c>
      <c r="W37" s="141">
        <v>3.81</v>
      </c>
      <c r="X37" s="141">
        <v>3.69</v>
      </c>
      <c r="Y37" s="141">
        <v>14.5</v>
      </c>
      <c r="Z37" s="141">
        <v>14.5</v>
      </c>
      <c r="AA37" s="141">
        <f t="shared" si="41"/>
        <v>7.5</v>
      </c>
      <c r="AB37" s="142">
        <f t="shared" si="42"/>
        <v>0.96850393700787396</v>
      </c>
      <c r="AC37" s="143">
        <v>53757.5</v>
      </c>
      <c r="AD37" s="144"/>
      <c r="AE37" s="145">
        <f t="shared" si="35"/>
        <v>44562</v>
      </c>
      <c r="AF37" s="140">
        <v>60.427005031205553</v>
      </c>
      <c r="AG37" s="141">
        <v>4.2074617100132663</v>
      </c>
      <c r="AH37" s="141">
        <v>4.1634907768334024</v>
      </c>
      <c r="AI37" s="141">
        <v>2.1</v>
      </c>
      <c r="AJ37" s="141">
        <v>47.1</v>
      </c>
      <c r="AK37" s="141">
        <f t="shared" si="43"/>
        <v>8.3709524868466687</v>
      </c>
      <c r="AL37" s="142">
        <f t="shared" si="44"/>
        <v>0.98954929688956683</v>
      </c>
      <c r="AM37" s="143">
        <v>103247.62000000001</v>
      </c>
      <c r="AO37" s="145">
        <f t="shared" si="36"/>
        <v>44562</v>
      </c>
      <c r="AP37" s="140">
        <v>63.22</v>
      </c>
      <c r="AQ37" s="141">
        <v>2.46</v>
      </c>
      <c r="AR37" s="141">
        <v>2.2200000000000002</v>
      </c>
      <c r="AS37" s="141">
        <v>3.8999999999999995</v>
      </c>
      <c r="AT37" s="141">
        <v>13.62</v>
      </c>
      <c r="AU37" s="141">
        <f t="shared" si="45"/>
        <v>4.68</v>
      </c>
      <c r="AV37" s="142">
        <f t="shared" si="46"/>
        <v>0.90243902439024404</v>
      </c>
      <c r="AW37" s="143">
        <v>118652.9</v>
      </c>
      <c r="AY37" s="145">
        <f t="shared" si="52"/>
        <v>44562</v>
      </c>
      <c r="AZ37" s="140">
        <v>62.97</v>
      </c>
      <c r="BA37" s="141">
        <v>2.5499999999999998</v>
      </c>
      <c r="BB37" s="141">
        <v>2.2799999999999998</v>
      </c>
      <c r="BC37" s="141">
        <v>0</v>
      </c>
      <c r="BD37" s="141">
        <v>0</v>
      </c>
      <c r="BE37" s="141">
        <f t="shared" si="47"/>
        <v>4.83</v>
      </c>
      <c r="BF37" s="142">
        <f t="shared" si="48"/>
        <v>0.89411764705882346</v>
      </c>
      <c r="BG37" s="143">
        <v>185442.5</v>
      </c>
      <c r="BK37" s="545">
        <f t="shared" si="28"/>
        <v>44562</v>
      </c>
      <c r="BL37" s="546">
        <f t="shared" si="28"/>
        <v>60.165256806222835</v>
      </c>
      <c r="BM37" s="547">
        <f t="shared" si="28"/>
        <v>5.9951186799359419</v>
      </c>
      <c r="BN37" s="547">
        <f t="shared" si="28"/>
        <v>2.8267984442919238</v>
      </c>
      <c r="BO37" s="547">
        <f t="shared" si="28"/>
        <v>14.026699210706932</v>
      </c>
      <c r="BP37" s="547">
        <f t="shared" si="28"/>
        <v>26.305496568291005</v>
      </c>
      <c r="BQ37" s="547">
        <f t="shared" si="28"/>
        <v>8.8219171242278662</v>
      </c>
      <c r="BR37" s="548">
        <f t="shared" si="28"/>
        <v>0.47151667801881253</v>
      </c>
      <c r="BS37" s="549">
        <f t="shared" si="28"/>
        <v>87420</v>
      </c>
      <c r="BT37" s="691">
        <f t="shared" si="28"/>
        <v>0</v>
      </c>
      <c r="BU37" s="545">
        <f t="shared" si="28"/>
        <v>44562</v>
      </c>
      <c r="BV37" s="546">
        <f t="shared" si="28"/>
        <v>59.852930517798889</v>
      </c>
      <c r="BW37" s="547">
        <f t="shared" si="28"/>
        <v>7.1813703959450299</v>
      </c>
      <c r="BX37" s="547">
        <f t="shared" si="28"/>
        <v>2.5936897413024802</v>
      </c>
      <c r="BY37" s="547">
        <f t="shared" si="28"/>
        <v>5.2416954134985092</v>
      </c>
      <c r="BZ37" s="547">
        <f t="shared" si="28"/>
        <v>43.997009891778553</v>
      </c>
      <c r="CA37" s="547">
        <f t="shared" si="49"/>
        <v>9.775060137247511</v>
      </c>
      <c r="CB37" s="548">
        <f t="shared" si="49"/>
        <v>0.36116919171402306</v>
      </c>
      <c r="CC37" s="549">
        <f t="shared" si="49"/>
        <v>250102.89999999997</v>
      </c>
      <c r="CD37" s="101">
        <f t="shared" si="20"/>
        <v>0</v>
      </c>
      <c r="CE37" s="545">
        <f t="shared" si="30"/>
        <v>44562</v>
      </c>
      <c r="CF37" s="546">
        <f t="shared" si="30"/>
        <v>62.269999999999996</v>
      </c>
      <c r="CG37" s="547">
        <f t="shared" si="30"/>
        <v>4.6500000000000004</v>
      </c>
      <c r="CH37" s="547">
        <f t="shared" si="30"/>
        <v>1.97</v>
      </c>
      <c r="CI37" s="547">
        <f t="shared" si="30"/>
        <v>9.33</v>
      </c>
      <c r="CJ37" s="547">
        <f t="shared" si="30"/>
        <v>17.21</v>
      </c>
      <c r="CK37" s="547">
        <f t="shared" si="30"/>
        <v>6.62</v>
      </c>
      <c r="CL37" s="548">
        <f t="shared" si="30"/>
        <v>0.42365591397849456</v>
      </c>
      <c r="CM37" s="549">
        <f t="shared" si="30"/>
        <v>96763.199999999997</v>
      </c>
      <c r="CN37" s="106">
        <f t="shared" si="30"/>
        <v>0</v>
      </c>
      <c r="CO37" s="545">
        <f t="shared" si="30"/>
        <v>44562</v>
      </c>
      <c r="CP37" s="546">
        <f t="shared" si="30"/>
        <v>62.291198298080573</v>
      </c>
      <c r="CQ37" s="547">
        <f t="shared" si="30"/>
        <v>4.5216695434177145</v>
      </c>
      <c r="CR37" s="547">
        <f t="shared" si="30"/>
        <v>2.0274523995455294</v>
      </c>
      <c r="CS37" s="547">
        <f t="shared" si="30"/>
        <v>6.3572518760326986</v>
      </c>
      <c r="CT37" s="547">
        <f t="shared" si="30"/>
        <v>45.619877969896336</v>
      </c>
      <c r="CU37" s="547">
        <f t="shared" si="50"/>
        <v>6.5491219429632439</v>
      </c>
      <c r="CV37" s="548">
        <f t="shared" si="50"/>
        <v>0.44838579645806553</v>
      </c>
      <c r="CW37" s="549">
        <f t="shared" si="50"/>
        <v>238695.19999999998</v>
      </c>
      <c r="CX37" s="108">
        <f t="shared" si="2"/>
        <v>0</v>
      </c>
      <c r="CY37" s="545">
        <f t="shared" si="32"/>
        <v>44562</v>
      </c>
      <c r="CZ37" s="546">
        <f t="shared" si="32"/>
        <v>62.85</v>
      </c>
      <c r="DA37" s="547">
        <f t="shared" si="32"/>
        <v>2.63</v>
      </c>
      <c r="DB37" s="547">
        <f t="shared" si="32"/>
        <v>2.5499999999999998</v>
      </c>
      <c r="DC37" s="547">
        <f t="shared" si="32"/>
        <v>6.3299999999999992</v>
      </c>
      <c r="DD37" s="547">
        <f t="shared" si="32"/>
        <v>13</v>
      </c>
      <c r="DE37" s="547">
        <f t="shared" si="32"/>
        <v>5.18</v>
      </c>
      <c r="DF37" s="548">
        <f t="shared" si="32"/>
        <v>0.96958174904942962</v>
      </c>
      <c r="DG37" s="549">
        <f t="shared" si="32"/>
        <v>22142.9</v>
      </c>
      <c r="DH37" s="106">
        <f t="shared" si="32"/>
        <v>0</v>
      </c>
      <c r="DI37" s="545">
        <f t="shared" si="32"/>
        <v>44562</v>
      </c>
      <c r="DJ37" s="546">
        <f t="shared" si="32"/>
        <v>62.48</v>
      </c>
      <c r="DK37" s="547">
        <f t="shared" si="32"/>
        <v>3.0200000000000005</v>
      </c>
      <c r="DL37" s="547">
        <f t="shared" si="32"/>
        <v>2.48</v>
      </c>
      <c r="DM37" s="547">
        <f t="shared" si="32"/>
        <v>0</v>
      </c>
      <c r="DN37" s="547">
        <f t="shared" si="32"/>
        <v>0</v>
      </c>
      <c r="DO37" s="547">
        <f t="shared" si="51"/>
        <v>5.5</v>
      </c>
      <c r="DP37" s="548">
        <f t="shared" si="51"/>
        <v>0.82119205298013231</v>
      </c>
      <c r="DQ37" s="549">
        <f t="shared" si="51"/>
        <v>29603.599999999999</v>
      </c>
    </row>
    <row r="38" spans="1:121" ht="19" customHeight="1" x14ac:dyDescent="0.35">
      <c r="A38" s="139">
        <v>44593</v>
      </c>
      <c r="B38" s="140">
        <v>63.263430986150048</v>
      </c>
      <c r="C38" s="141">
        <v>3.144597060701102</v>
      </c>
      <c r="D38" s="141">
        <v>1.856603592476431</v>
      </c>
      <c r="E38" s="141">
        <v>3.311487852378177</v>
      </c>
      <c r="F38" s="141">
        <v>20.407549705329966</v>
      </c>
      <c r="G38" s="141">
        <f t="shared" si="37"/>
        <v>5.0012006531775333</v>
      </c>
      <c r="H38" s="142">
        <f t="shared" si="38"/>
        <v>0.59041064932576548</v>
      </c>
      <c r="I38" s="143">
        <v>86469.599999999991</v>
      </c>
      <c r="J38" s="109"/>
      <c r="K38" s="139">
        <v>44593</v>
      </c>
      <c r="L38" s="140">
        <v>62.443203115266712</v>
      </c>
      <c r="M38" s="141">
        <v>4.2788267128524424</v>
      </c>
      <c r="N38" s="141">
        <v>1.9956445018366629</v>
      </c>
      <c r="O38" s="141">
        <v>6.8379780098820895</v>
      </c>
      <c r="P38" s="141">
        <v>45.425663137307531</v>
      </c>
      <c r="Q38" s="141">
        <f t="shared" si="39"/>
        <v>6.2744712146891057</v>
      </c>
      <c r="R38" s="142">
        <f t="shared" si="40"/>
        <v>0.46639993525381257</v>
      </c>
      <c r="S38" s="143">
        <v>228757.3</v>
      </c>
      <c r="U38" s="145">
        <f t="shared" si="34"/>
        <v>44593</v>
      </c>
      <c r="V38" s="140">
        <v>61.165398836431457</v>
      </c>
      <c r="W38" s="141">
        <v>3.1868786361517096</v>
      </c>
      <c r="X38" s="141">
        <v>4.399271654740426</v>
      </c>
      <c r="Y38" s="141">
        <v>13.634624272769658</v>
      </c>
      <c r="Z38" s="141">
        <v>15.777484002621746</v>
      </c>
      <c r="AA38" s="141">
        <f t="shared" si="41"/>
        <v>7.5861502908921352</v>
      </c>
      <c r="AB38" s="142">
        <f t="shared" si="42"/>
        <v>1.3804327547448534</v>
      </c>
      <c r="AC38" s="143">
        <v>73996.5</v>
      </c>
      <c r="AD38" s="144"/>
      <c r="AE38" s="145">
        <f t="shared" si="35"/>
        <v>44593</v>
      </c>
      <c r="AF38" s="140">
        <v>60.24</v>
      </c>
      <c r="AG38" s="141">
        <v>4.21</v>
      </c>
      <c r="AH38" s="141">
        <v>4.59</v>
      </c>
      <c r="AI38" s="141">
        <v>3.8700000000000006</v>
      </c>
      <c r="AJ38" s="141">
        <v>40.33</v>
      </c>
      <c r="AK38" s="141">
        <f t="shared" si="43"/>
        <v>8.8000000000000007</v>
      </c>
      <c r="AL38" s="142">
        <f t="shared" si="44"/>
        <v>1.0902612826603326</v>
      </c>
      <c r="AM38" s="143">
        <v>75885.100000000006</v>
      </c>
      <c r="AO38" s="145">
        <f t="shared" si="36"/>
        <v>44593</v>
      </c>
      <c r="AP38" s="140">
        <v>63.23</v>
      </c>
      <c r="AQ38" s="141">
        <v>2.36</v>
      </c>
      <c r="AR38" s="141">
        <v>2.31</v>
      </c>
      <c r="AS38" s="141">
        <v>3.38</v>
      </c>
      <c r="AT38" s="141">
        <v>12.09</v>
      </c>
      <c r="AU38" s="141">
        <f t="shared" si="45"/>
        <v>4.67</v>
      </c>
      <c r="AV38" s="142">
        <f t="shared" si="46"/>
        <v>0.97881355932203395</v>
      </c>
      <c r="AW38" s="143">
        <v>118876.2</v>
      </c>
      <c r="AY38" s="145">
        <f t="shared" si="52"/>
        <v>44593</v>
      </c>
      <c r="AZ38" s="140">
        <v>62.93</v>
      </c>
      <c r="BA38" s="141">
        <v>2.57</v>
      </c>
      <c r="BB38" s="141">
        <v>2.31</v>
      </c>
      <c r="BC38" s="141">
        <v>3.61</v>
      </c>
      <c r="BD38" s="141">
        <v>37.39</v>
      </c>
      <c r="BE38" s="141">
        <f t="shared" si="47"/>
        <v>4.88</v>
      </c>
      <c r="BF38" s="142">
        <f t="shared" si="48"/>
        <v>0.89883268482490275</v>
      </c>
      <c r="BG38" s="143">
        <v>130194.2</v>
      </c>
      <c r="BK38" s="545">
        <f t="shared" si="28"/>
        <v>44593</v>
      </c>
      <c r="BL38" s="546">
        <f t="shared" si="28"/>
        <v>60.38</v>
      </c>
      <c r="BM38" s="547">
        <f t="shared" si="28"/>
        <v>5.71</v>
      </c>
      <c r="BN38" s="547">
        <f t="shared" si="28"/>
        <v>2.79</v>
      </c>
      <c r="BO38" s="547">
        <f t="shared" si="28"/>
        <v>13.53</v>
      </c>
      <c r="BP38" s="547">
        <f t="shared" si="28"/>
        <v>29.190000000000005</v>
      </c>
      <c r="BQ38" s="547">
        <f t="shared" si="28"/>
        <v>8.5</v>
      </c>
      <c r="BR38" s="548">
        <f t="shared" si="28"/>
        <v>0.48861646234676009</v>
      </c>
      <c r="BS38" s="549">
        <f t="shared" si="28"/>
        <v>78866.7</v>
      </c>
      <c r="BT38" s="691">
        <f t="shared" si="28"/>
        <v>0</v>
      </c>
      <c r="BU38" s="545">
        <f t="shared" si="28"/>
        <v>44593</v>
      </c>
      <c r="BV38" s="546">
        <f t="shared" si="28"/>
        <v>60.085153974251732</v>
      </c>
      <c r="BW38" s="547">
        <f t="shared" si="28"/>
        <v>6.8128883417344692</v>
      </c>
      <c r="BX38" s="547">
        <f t="shared" si="28"/>
        <v>2.6213923236897858</v>
      </c>
      <c r="BY38" s="547">
        <f t="shared" si="28"/>
        <v>5.8951133016964992</v>
      </c>
      <c r="BZ38" s="547">
        <f t="shared" si="28"/>
        <v>42.251100874430414</v>
      </c>
      <c r="CA38" s="547">
        <f t="shared" si="49"/>
        <v>9.4342806654242555</v>
      </c>
      <c r="CB38" s="548">
        <f t="shared" si="49"/>
        <v>0.38476960023425466</v>
      </c>
      <c r="CC38" s="549">
        <f t="shared" si="49"/>
        <v>169401.7</v>
      </c>
      <c r="CD38" s="101">
        <f t="shared" si="20"/>
        <v>0</v>
      </c>
      <c r="CE38" s="545">
        <f t="shared" si="30"/>
        <v>44593</v>
      </c>
      <c r="CF38" s="546">
        <f t="shared" si="30"/>
        <v>63.263430986150048</v>
      </c>
      <c r="CG38" s="547">
        <f t="shared" si="30"/>
        <v>3.144597060701102</v>
      </c>
      <c r="CH38" s="547">
        <f t="shared" si="30"/>
        <v>1.856603592476431</v>
      </c>
      <c r="CI38" s="547">
        <f t="shared" si="30"/>
        <v>3.311487852378177</v>
      </c>
      <c r="CJ38" s="547">
        <f t="shared" si="30"/>
        <v>20.407549705329966</v>
      </c>
      <c r="CK38" s="547">
        <f t="shared" si="30"/>
        <v>5.0012006531775333</v>
      </c>
      <c r="CL38" s="548">
        <f t="shared" si="30"/>
        <v>0.59041064932576548</v>
      </c>
      <c r="CM38" s="549">
        <f t="shared" si="30"/>
        <v>86469.599999999991</v>
      </c>
      <c r="CN38" s="106">
        <f t="shared" si="30"/>
        <v>0</v>
      </c>
      <c r="CO38" s="545">
        <f t="shared" si="30"/>
        <v>44593</v>
      </c>
      <c r="CP38" s="546">
        <f t="shared" si="30"/>
        <v>62.443203115266712</v>
      </c>
      <c r="CQ38" s="547">
        <f t="shared" si="30"/>
        <v>4.2788267128524424</v>
      </c>
      <c r="CR38" s="547">
        <f t="shared" si="30"/>
        <v>1.9956445018366629</v>
      </c>
      <c r="CS38" s="547">
        <f t="shared" si="30"/>
        <v>6.8379780098820895</v>
      </c>
      <c r="CT38" s="547">
        <f t="shared" si="30"/>
        <v>45.425663137307531</v>
      </c>
      <c r="CU38" s="547">
        <f t="shared" si="50"/>
        <v>6.2744712146891057</v>
      </c>
      <c r="CV38" s="548">
        <f t="shared" si="50"/>
        <v>0.46639993525381257</v>
      </c>
      <c r="CW38" s="549">
        <f t="shared" si="50"/>
        <v>228757.3</v>
      </c>
      <c r="CX38" s="108">
        <f t="shared" si="2"/>
        <v>0</v>
      </c>
      <c r="CY38" s="545">
        <f t="shared" si="32"/>
        <v>44593</v>
      </c>
      <c r="CZ38" s="546">
        <f t="shared" si="32"/>
        <v>62.78</v>
      </c>
      <c r="DA38" s="547">
        <f t="shared" si="32"/>
        <v>2.8</v>
      </c>
      <c r="DB38" s="547">
        <f t="shared" si="32"/>
        <v>2.54</v>
      </c>
      <c r="DC38" s="547">
        <f t="shared" si="32"/>
        <v>5.25</v>
      </c>
      <c r="DD38" s="547">
        <f t="shared" si="32"/>
        <v>13.63</v>
      </c>
      <c r="DE38" s="547">
        <f t="shared" si="32"/>
        <v>5.34</v>
      </c>
      <c r="DF38" s="548">
        <f t="shared" si="32"/>
        <v>0.90714285714285725</v>
      </c>
      <c r="DG38" s="549">
        <f t="shared" si="32"/>
        <v>29782.6</v>
      </c>
      <c r="DH38" s="106">
        <f t="shared" si="32"/>
        <v>0</v>
      </c>
      <c r="DI38" s="545">
        <f t="shared" si="32"/>
        <v>44593</v>
      </c>
      <c r="DJ38" s="546">
        <f t="shared" si="32"/>
        <v>62.5</v>
      </c>
      <c r="DK38" s="547">
        <f t="shared" si="32"/>
        <v>2.87</v>
      </c>
      <c r="DL38" s="547">
        <f t="shared" si="32"/>
        <v>2.54</v>
      </c>
      <c r="DM38" s="547">
        <f t="shared" si="32"/>
        <v>5</v>
      </c>
      <c r="DN38" s="547">
        <f t="shared" si="32"/>
        <v>36.71</v>
      </c>
      <c r="DO38" s="547">
        <f t="shared" si="51"/>
        <v>5.41</v>
      </c>
      <c r="DP38" s="548">
        <f t="shared" si="51"/>
        <v>0.8850174216027874</v>
      </c>
      <c r="DQ38" s="549">
        <f t="shared" si="51"/>
        <v>37044.1</v>
      </c>
    </row>
    <row r="39" spans="1:121" ht="19" customHeight="1" thickBot="1" x14ac:dyDescent="0.4">
      <c r="A39" s="139">
        <v>44621</v>
      </c>
      <c r="B39" s="146">
        <v>0</v>
      </c>
      <c r="C39" s="147">
        <v>0</v>
      </c>
      <c r="D39" s="147">
        <v>0</v>
      </c>
      <c r="E39" s="141">
        <v>0</v>
      </c>
      <c r="F39" s="141">
        <v>0</v>
      </c>
      <c r="G39" s="141">
        <f t="shared" si="37"/>
        <v>0</v>
      </c>
      <c r="H39" s="142" t="str">
        <f t="shared" si="38"/>
        <v/>
      </c>
      <c r="I39" s="143">
        <v>0</v>
      </c>
      <c r="J39" s="109"/>
      <c r="K39" s="139">
        <v>44621</v>
      </c>
      <c r="L39" s="146">
        <v>0</v>
      </c>
      <c r="M39" s="147">
        <v>0</v>
      </c>
      <c r="N39" s="147">
        <v>0</v>
      </c>
      <c r="O39" s="141">
        <v>0</v>
      </c>
      <c r="P39" s="141">
        <v>0</v>
      </c>
      <c r="Q39" s="141">
        <f t="shared" si="39"/>
        <v>0</v>
      </c>
      <c r="R39" s="142" t="str">
        <f t="shared" si="40"/>
        <v/>
      </c>
      <c r="S39" s="143">
        <v>0</v>
      </c>
      <c r="U39" s="145">
        <f t="shared" si="34"/>
        <v>44621</v>
      </c>
      <c r="V39" s="146">
        <v>0</v>
      </c>
      <c r="W39" s="147">
        <v>0</v>
      </c>
      <c r="X39" s="147">
        <v>0</v>
      </c>
      <c r="Y39" s="141">
        <v>0</v>
      </c>
      <c r="Z39" s="141">
        <v>0</v>
      </c>
      <c r="AA39" s="141">
        <f t="shared" si="41"/>
        <v>0</v>
      </c>
      <c r="AB39" s="142" t="str">
        <f t="shared" si="42"/>
        <v/>
      </c>
      <c r="AC39" s="143">
        <v>0</v>
      </c>
      <c r="AD39" s="144"/>
      <c r="AE39" s="145">
        <f t="shared" si="35"/>
        <v>44621</v>
      </c>
      <c r="AF39" s="146">
        <v>0</v>
      </c>
      <c r="AG39" s="147">
        <v>0</v>
      </c>
      <c r="AH39" s="147">
        <v>0</v>
      </c>
      <c r="AI39" s="141">
        <v>0</v>
      </c>
      <c r="AJ39" s="141">
        <v>0</v>
      </c>
      <c r="AK39" s="141">
        <f t="shared" si="43"/>
        <v>0</v>
      </c>
      <c r="AL39" s="142" t="str">
        <f t="shared" si="44"/>
        <v/>
      </c>
      <c r="AM39" s="143">
        <v>0</v>
      </c>
      <c r="AO39" s="148">
        <f t="shared" si="36"/>
        <v>44621</v>
      </c>
      <c r="AP39" s="146">
        <v>0</v>
      </c>
      <c r="AQ39" s="147">
        <v>0</v>
      </c>
      <c r="AR39" s="147">
        <v>0</v>
      </c>
      <c r="AS39" s="141">
        <v>0</v>
      </c>
      <c r="AT39" s="141">
        <v>0</v>
      </c>
      <c r="AU39" s="141">
        <f t="shared" si="45"/>
        <v>0</v>
      </c>
      <c r="AV39" s="142" t="str">
        <f t="shared" si="46"/>
        <v/>
      </c>
      <c r="AW39" s="143">
        <v>0</v>
      </c>
      <c r="AY39" s="148">
        <f t="shared" si="52"/>
        <v>44621</v>
      </c>
      <c r="AZ39" s="146">
        <v>0</v>
      </c>
      <c r="BA39" s="147">
        <v>0</v>
      </c>
      <c r="BB39" s="147">
        <v>0</v>
      </c>
      <c r="BC39" s="141">
        <v>0</v>
      </c>
      <c r="BD39" s="141">
        <v>0</v>
      </c>
      <c r="BE39" s="141">
        <f t="shared" si="47"/>
        <v>0</v>
      </c>
      <c r="BF39" s="142" t="str">
        <f t="shared" si="48"/>
        <v/>
      </c>
      <c r="BG39" s="170">
        <v>0</v>
      </c>
      <c r="BK39" s="550">
        <f t="shared" si="28"/>
        <v>44621</v>
      </c>
      <c r="BL39" s="551">
        <f t="shared" si="28"/>
        <v>0</v>
      </c>
      <c r="BM39" s="552">
        <f t="shared" si="28"/>
        <v>0</v>
      </c>
      <c r="BN39" s="552">
        <f t="shared" si="28"/>
        <v>0</v>
      </c>
      <c r="BO39" s="552">
        <f t="shared" si="28"/>
        <v>0</v>
      </c>
      <c r="BP39" s="552">
        <f t="shared" si="28"/>
        <v>0</v>
      </c>
      <c r="BQ39" s="552">
        <f t="shared" si="28"/>
        <v>0</v>
      </c>
      <c r="BR39" s="553" t="str">
        <f t="shared" si="28"/>
        <v/>
      </c>
      <c r="BS39" s="554">
        <f t="shared" si="28"/>
        <v>0</v>
      </c>
      <c r="BT39" s="691">
        <f t="shared" si="28"/>
        <v>0</v>
      </c>
      <c r="BU39" s="550">
        <f t="shared" si="28"/>
        <v>44621</v>
      </c>
      <c r="BV39" s="551">
        <f t="shared" si="28"/>
        <v>0</v>
      </c>
      <c r="BW39" s="552">
        <f t="shared" ref="BW39:BZ40" si="53">BA18</f>
        <v>0</v>
      </c>
      <c r="BX39" s="552">
        <f t="shared" si="53"/>
        <v>0</v>
      </c>
      <c r="BY39" s="552">
        <f t="shared" si="53"/>
        <v>0</v>
      </c>
      <c r="BZ39" s="552">
        <f t="shared" si="53"/>
        <v>0</v>
      </c>
      <c r="CA39" s="552">
        <f t="shared" si="49"/>
        <v>0</v>
      </c>
      <c r="CB39" s="553" t="str">
        <f t="shared" si="49"/>
        <v/>
      </c>
      <c r="CC39" s="554">
        <f t="shared" si="49"/>
        <v>0</v>
      </c>
      <c r="CD39" s="101">
        <f t="shared" si="20"/>
        <v>0</v>
      </c>
      <c r="CE39" s="550">
        <f t="shared" si="30"/>
        <v>44621</v>
      </c>
      <c r="CF39" s="551">
        <f t="shared" si="30"/>
        <v>0</v>
      </c>
      <c r="CG39" s="552">
        <f t="shared" si="30"/>
        <v>0</v>
      </c>
      <c r="CH39" s="552">
        <f t="shared" si="30"/>
        <v>0</v>
      </c>
      <c r="CI39" s="552">
        <f t="shared" si="30"/>
        <v>0</v>
      </c>
      <c r="CJ39" s="552">
        <f t="shared" si="30"/>
        <v>0</v>
      </c>
      <c r="CK39" s="552">
        <f t="shared" si="30"/>
        <v>0</v>
      </c>
      <c r="CL39" s="553" t="str">
        <f t="shared" si="30"/>
        <v/>
      </c>
      <c r="CM39" s="554">
        <f t="shared" si="30"/>
        <v>0</v>
      </c>
      <c r="CN39" s="106">
        <f t="shared" si="30"/>
        <v>0</v>
      </c>
      <c r="CO39" s="550">
        <f t="shared" si="30"/>
        <v>44621</v>
      </c>
      <c r="CP39" s="551">
        <f t="shared" si="30"/>
        <v>0</v>
      </c>
      <c r="CQ39" s="552">
        <f t="shared" ref="CQ39:CT40" si="54">M39</f>
        <v>0</v>
      </c>
      <c r="CR39" s="552">
        <f t="shared" si="54"/>
        <v>0</v>
      </c>
      <c r="CS39" s="552">
        <f t="shared" si="54"/>
        <v>0</v>
      </c>
      <c r="CT39" s="552">
        <f t="shared" si="54"/>
        <v>0</v>
      </c>
      <c r="CU39" s="552">
        <f t="shared" si="50"/>
        <v>0</v>
      </c>
      <c r="CV39" s="553" t="str">
        <f t="shared" si="50"/>
        <v/>
      </c>
      <c r="CW39" s="554">
        <f t="shared" si="50"/>
        <v>0</v>
      </c>
      <c r="CX39" s="108">
        <f t="shared" si="2"/>
        <v>0</v>
      </c>
      <c r="CY39" s="550">
        <f t="shared" si="32"/>
        <v>44621</v>
      </c>
      <c r="CZ39" s="551">
        <f t="shared" si="32"/>
        <v>0</v>
      </c>
      <c r="DA39" s="552">
        <f t="shared" si="32"/>
        <v>0</v>
      </c>
      <c r="DB39" s="552">
        <f t="shared" si="32"/>
        <v>0</v>
      </c>
      <c r="DC39" s="552">
        <f t="shared" si="32"/>
        <v>0</v>
      </c>
      <c r="DD39" s="552">
        <f t="shared" si="32"/>
        <v>0</v>
      </c>
      <c r="DE39" s="552">
        <f t="shared" si="32"/>
        <v>0</v>
      </c>
      <c r="DF39" s="553" t="str">
        <f t="shared" si="32"/>
        <v/>
      </c>
      <c r="DG39" s="554">
        <f t="shared" si="32"/>
        <v>0</v>
      </c>
      <c r="DH39" s="106">
        <f t="shared" si="32"/>
        <v>0</v>
      </c>
      <c r="DI39" s="550">
        <f t="shared" si="32"/>
        <v>44621</v>
      </c>
      <c r="DJ39" s="551">
        <f t="shared" si="32"/>
        <v>0</v>
      </c>
      <c r="DK39" s="552">
        <f t="shared" ref="DK39:DN40" si="55">M60</f>
        <v>0</v>
      </c>
      <c r="DL39" s="552">
        <f t="shared" si="55"/>
        <v>0</v>
      </c>
      <c r="DM39" s="552">
        <f t="shared" si="55"/>
        <v>0</v>
      </c>
      <c r="DN39" s="552">
        <f t="shared" si="55"/>
        <v>0</v>
      </c>
      <c r="DO39" s="552">
        <f t="shared" si="51"/>
        <v>0</v>
      </c>
      <c r="DP39" s="553" t="str">
        <f t="shared" si="51"/>
        <v/>
      </c>
      <c r="DQ39" s="554">
        <f t="shared" si="51"/>
        <v>0</v>
      </c>
    </row>
    <row r="40" spans="1:121" ht="29" thickBot="1" x14ac:dyDescent="0.4">
      <c r="A40" s="149" t="s">
        <v>17</v>
      </c>
      <c r="B40" s="150">
        <f>+SUMPRODUCT(B28:B39,I28:I39)/I40</f>
        <v>62.363532485848104</v>
      </c>
      <c r="C40" s="150">
        <f>+SUMPRODUCT(C28:C39,I28:I39)/I40</f>
        <v>4.420179330097584</v>
      </c>
      <c r="D40" s="150">
        <f>+SUMPRODUCT(D28:D39,I28:I39)/I40</f>
        <v>1.7742894718695832</v>
      </c>
      <c r="E40" s="150">
        <f>+SUMPRODUCT(E28:E39,I28:I39)/SUMIF(E28:E39,"&gt;0",I28:I39)</f>
        <v>12.162765974249352</v>
      </c>
      <c r="F40" s="150">
        <f>+SUMPRODUCT(F28:F39,I28:I39)/SUMIF(F28:F39,"&gt;0",I28:I39)</f>
        <v>11.685082401251103</v>
      </c>
      <c r="G40" s="151">
        <f t="shared" si="37"/>
        <v>6.194468801967167</v>
      </c>
      <c r="H40" s="152">
        <f t="shared" si="38"/>
        <v>0.40140667139638708</v>
      </c>
      <c r="I40" s="153">
        <f>SUM(I28:I39)</f>
        <v>1011371.7799999998</v>
      </c>
      <c r="J40" s="109"/>
      <c r="K40" s="149" t="s">
        <v>17</v>
      </c>
      <c r="L40" s="150">
        <f>+SUMPRODUCT(L28:L39,S28:S39)/S40</f>
        <v>61.894007297038101</v>
      </c>
      <c r="M40" s="150">
        <f>+SUMPRODUCT(M28:M39,S28:S39)/S40</f>
        <v>4.7531198942374235</v>
      </c>
      <c r="N40" s="150">
        <f>+SUMPRODUCT(N28:N39,S28:S39)/S40</f>
        <v>2.2689278910261366</v>
      </c>
      <c r="O40" s="150">
        <f>+SUMPRODUCT(O28:O39,S28:S39)/SUMIF(O28:O39,"&gt;0",S28:S39)</f>
        <v>6.8260766577618472</v>
      </c>
      <c r="P40" s="150">
        <f>+SUMPRODUCT(P28:P39,S28:S39)/SUMIF(P28:P39,"&gt;0",S28:S39)</f>
        <v>43.531610689931213</v>
      </c>
      <c r="Q40" s="151">
        <f t="shared" si="39"/>
        <v>7.0220477852635597</v>
      </c>
      <c r="R40" s="152">
        <f t="shared" si="40"/>
        <v>0.47735549313135023</v>
      </c>
      <c r="S40" s="153">
        <f>SUM(S28:S39)</f>
        <v>2479803.42</v>
      </c>
      <c r="U40" s="149" t="s">
        <v>17</v>
      </c>
      <c r="V40" s="150">
        <f>+SUMPRODUCT(V28:V39,AC28:AC39)/AC40</f>
        <v>61.376146158423936</v>
      </c>
      <c r="W40" s="150">
        <f>+SUMPRODUCT(W28:W39,AC28:AC39)/AC40</f>
        <v>3.9308016960707768</v>
      </c>
      <c r="X40" s="150">
        <f>+SUMPRODUCT(X28:X39,AC28:AC39)/AC40</f>
        <v>3.3768199507252947</v>
      </c>
      <c r="Y40" s="150">
        <f>+SUMPRODUCT(Y28:Y39,AC28:AC39)/SUMIF(Y28:Y39,"&gt;0",AC28:AC39)</f>
        <v>15.685140842993418</v>
      </c>
      <c r="Z40" s="150">
        <f>+SUMPRODUCT(Z28:Z39,AC28:AC39)/SUMIF(Z28:Z39,"&gt;0",AC28:AC39)</f>
        <v>17.397146088090871</v>
      </c>
      <c r="AA40" s="151">
        <f t="shared" si="41"/>
        <v>7.307621646796072</v>
      </c>
      <c r="AB40" s="152">
        <f t="shared" si="42"/>
        <v>0.85906647341196551</v>
      </c>
      <c r="AC40" s="153">
        <f>SUM(AC28:AC39)</f>
        <v>616068.63</v>
      </c>
      <c r="AD40" s="144"/>
      <c r="AE40" s="154" t="s">
        <v>17</v>
      </c>
      <c r="AF40" s="150">
        <f>+SUMPRODUCT(AF28:AF39,AM28:AM39)/AM40</f>
        <v>60.378893029633161</v>
      </c>
      <c r="AG40" s="150">
        <f>+SUMPRODUCT(AG28:AG39,AM28:AM39)/AM40</f>
        <v>4.7560209299374421</v>
      </c>
      <c r="AH40" s="150">
        <f>+SUMPRODUCT(AH28:AH39,AM28:AM39)/AM40</f>
        <v>3.7769729725408663</v>
      </c>
      <c r="AI40" s="150">
        <f>+SUMPRODUCT(AI28:AI39,AM28:AM39)/SUMIF(AI28:AI39,"&gt;0",AM28:AM39)</f>
        <v>5.3467468865063106</v>
      </c>
      <c r="AJ40" s="150">
        <f>+SUMPRODUCT(AJ28:AJ39,AM28:AM39)/SUMIF(AJ28:AJ39,"&gt;0",AM28:AM39)</f>
        <v>46.394265117686828</v>
      </c>
      <c r="AK40" s="151">
        <f t="shared" si="43"/>
        <v>8.5329939024783084</v>
      </c>
      <c r="AL40" s="152">
        <f t="shared" si="44"/>
        <v>0.79414557424803978</v>
      </c>
      <c r="AM40" s="153">
        <f>SUM(AM28:AM39)</f>
        <v>1095825.54</v>
      </c>
      <c r="AO40" s="155" t="str">
        <f t="shared" ref="AO40" si="56">A61</f>
        <v>CUMML</v>
      </c>
      <c r="AP40" s="150">
        <f>+SUMPRODUCT(AP28:AP39,AW28:AW39)/AW40</f>
        <v>63.154322097204933</v>
      </c>
      <c r="AQ40" s="150">
        <f>+SUMPRODUCT(AQ28:AQ39,AW28:AW39)/AW40</f>
        <v>2.5019061807928162</v>
      </c>
      <c r="AR40" s="150">
        <f>+SUMPRODUCT(AR28:AR39,AW28:AW39)/AW40</f>
        <v>2.2856828418112709</v>
      </c>
      <c r="AS40" s="150">
        <f>+SUMPRODUCT(AS28:AS39,AW28:AW39)/SUMIF(AS28:AS39,"&gt;0",AW28:AW39)</f>
        <v>4.0889435229743123</v>
      </c>
      <c r="AT40" s="150">
        <f>+SUMPRODUCT(AT28:AT39,AW28:AW39)/SUMIF(AT28:AT39,"&gt;0",AW28:AW39)</f>
        <v>12.792440874138604</v>
      </c>
      <c r="AU40" s="151">
        <f t="shared" si="45"/>
        <v>4.7875890226040871</v>
      </c>
      <c r="AV40" s="152">
        <f t="shared" si="46"/>
        <v>0.91357655988801811</v>
      </c>
      <c r="AW40" s="153">
        <f>SUM(AW28:AW39)</f>
        <v>1248831.7</v>
      </c>
      <c r="AY40" s="155" t="str">
        <f t="shared" ref="AY40" si="57">K61</f>
        <v>CUMML</v>
      </c>
      <c r="AZ40" s="150">
        <f>+SUMPRODUCT(AZ28:AZ39,BG28:BG39)/BG40</f>
        <v>62.858271871287229</v>
      </c>
      <c r="BA40" s="150">
        <f>+SUMPRODUCT(BA28:BA39,BG28:BG39)/BG40</f>
        <v>2.6697329274983024</v>
      </c>
      <c r="BB40" s="150">
        <f>+SUMPRODUCT(BB28:BB39,BG28:BG39)/BG40</f>
        <v>2.3240171507848464</v>
      </c>
      <c r="BC40" s="150">
        <f>+SUMPRODUCT(BC28:BC39,BG28:BG39)/SUMIF(BC28:BC39,"&gt;0",BG28:BG39)</f>
        <v>3.69667476558394</v>
      </c>
      <c r="BD40" s="150">
        <f>+SUMPRODUCT(BD28:BD39,BG28:BG39)/SUMIF(BD28:BD39,"&gt;0",BG28:BG39)</f>
        <v>37.1842519042847</v>
      </c>
      <c r="BE40" s="151">
        <f t="shared" si="47"/>
        <v>4.9937500782831492</v>
      </c>
      <c r="BF40" s="152">
        <f t="shared" si="48"/>
        <v>0.870505482719797</v>
      </c>
      <c r="BG40" s="153">
        <f>SUM(BG28:BG39)</f>
        <v>1756444.4000000001</v>
      </c>
      <c r="BK40" s="555" t="str">
        <f t="shared" ref="BK40:BV40" si="58">AO19</f>
        <v>CUMML</v>
      </c>
      <c r="BL40" s="556">
        <f t="shared" si="58"/>
        <v>60.595361246093546</v>
      </c>
      <c r="BM40" s="557">
        <f t="shared" si="58"/>
        <v>5.7051764789944217</v>
      </c>
      <c r="BN40" s="557">
        <f t="shared" si="58"/>
        <v>2.6270080405866447</v>
      </c>
      <c r="BO40" s="557">
        <f t="shared" si="58"/>
        <v>14.380951116762398</v>
      </c>
      <c r="BP40" s="557">
        <f t="shared" si="58"/>
        <v>27.291944352058316</v>
      </c>
      <c r="BQ40" s="557">
        <f t="shared" si="58"/>
        <v>8.332184519581066</v>
      </c>
      <c r="BR40" s="558">
        <f t="shared" si="58"/>
        <v>0.46046043452974372</v>
      </c>
      <c r="BS40" s="559">
        <f t="shared" si="58"/>
        <v>1013259.4</v>
      </c>
      <c r="BT40" s="691">
        <f t="shared" si="58"/>
        <v>0</v>
      </c>
      <c r="BU40" s="555" t="str">
        <f t="shared" si="58"/>
        <v>CUMML</v>
      </c>
      <c r="BV40" s="556">
        <f t="shared" si="58"/>
        <v>60.086667593983648</v>
      </c>
      <c r="BW40" s="557">
        <f t="shared" si="53"/>
        <v>6.7831068255719345</v>
      </c>
      <c r="BX40" s="557">
        <f t="shared" si="53"/>
        <v>2.6148947847938691</v>
      </c>
      <c r="BY40" s="557">
        <f t="shared" si="53"/>
        <v>6.2785738739538672</v>
      </c>
      <c r="BZ40" s="557">
        <f t="shared" si="53"/>
        <v>41.884776709586788</v>
      </c>
      <c r="CA40" s="557">
        <f t="shared" si="49"/>
        <v>9.3980016103658031</v>
      </c>
      <c r="CB40" s="558">
        <f t="shared" si="49"/>
        <v>0.38550104723927708</v>
      </c>
      <c r="CC40" s="559">
        <f t="shared" si="49"/>
        <v>2305935.7000000002</v>
      </c>
      <c r="CD40" s="101">
        <f t="shared" si="20"/>
        <v>0</v>
      </c>
      <c r="CE40" s="555" t="str">
        <f t="shared" ref="CE40:CP40" si="59">A40</f>
        <v>CUMML</v>
      </c>
      <c r="CF40" s="556">
        <f t="shared" si="59"/>
        <v>62.363532485848104</v>
      </c>
      <c r="CG40" s="557">
        <f t="shared" si="59"/>
        <v>4.420179330097584</v>
      </c>
      <c r="CH40" s="557">
        <f t="shared" si="59"/>
        <v>1.7742894718695832</v>
      </c>
      <c r="CI40" s="557">
        <f t="shared" si="59"/>
        <v>12.162765974249352</v>
      </c>
      <c r="CJ40" s="557">
        <f t="shared" si="59"/>
        <v>11.685082401251103</v>
      </c>
      <c r="CK40" s="557">
        <f t="shared" si="59"/>
        <v>6.194468801967167</v>
      </c>
      <c r="CL40" s="558">
        <f t="shared" si="59"/>
        <v>0.40140667139638708</v>
      </c>
      <c r="CM40" s="559">
        <f t="shared" si="59"/>
        <v>1011371.7799999998</v>
      </c>
      <c r="CN40" s="106">
        <f t="shared" si="59"/>
        <v>0</v>
      </c>
      <c r="CO40" s="555" t="str">
        <f t="shared" si="59"/>
        <v>CUMML</v>
      </c>
      <c r="CP40" s="556">
        <f t="shared" si="59"/>
        <v>61.894007297038101</v>
      </c>
      <c r="CQ40" s="557">
        <f t="shared" si="54"/>
        <v>4.7531198942374235</v>
      </c>
      <c r="CR40" s="557">
        <f t="shared" si="54"/>
        <v>2.2689278910261366</v>
      </c>
      <c r="CS40" s="557">
        <f t="shared" si="54"/>
        <v>6.8260766577618472</v>
      </c>
      <c r="CT40" s="557">
        <f t="shared" si="54"/>
        <v>43.531610689931213</v>
      </c>
      <c r="CU40" s="557">
        <f t="shared" si="50"/>
        <v>7.0220477852635597</v>
      </c>
      <c r="CV40" s="558">
        <f t="shared" si="50"/>
        <v>0.47735549313135023</v>
      </c>
      <c r="CW40" s="559">
        <f t="shared" si="50"/>
        <v>2479803.42</v>
      </c>
      <c r="CX40" s="108">
        <f t="shared" si="2"/>
        <v>0</v>
      </c>
      <c r="CY40" s="555" t="str">
        <f t="shared" ref="CY40:DJ40" si="60">A61</f>
        <v>CUMML</v>
      </c>
      <c r="CZ40" s="556">
        <f t="shared" si="60"/>
        <v>62.71887951654459</v>
      </c>
      <c r="DA40" s="557">
        <f t="shared" si="60"/>
        <v>2.7960830938988033</v>
      </c>
      <c r="DB40" s="557">
        <f t="shared" si="60"/>
        <v>2.6058856352771369</v>
      </c>
      <c r="DC40" s="557">
        <f t="shared" si="60"/>
        <v>7.0469980008902908</v>
      </c>
      <c r="DD40" s="557">
        <f t="shared" si="60"/>
        <v>15.670790670821361</v>
      </c>
      <c r="DE40" s="557">
        <f t="shared" si="60"/>
        <v>5.4019687291759402</v>
      </c>
      <c r="DF40" s="558">
        <f t="shared" si="60"/>
        <v>0.93197717942049474</v>
      </c>
      <c r="DG40" s="559">
        <f t="shared" si="60"/>
        <v>370665</v>
      </c>
      <c r="DH40" s="108">
        <f t="shared" si="60"/>
        <v>0</v>
      </c>
      <c r="DI40" s="555" t="str">
        <f t="shared" si="60"/>
        <v>CUMML</v>
      </c>
      <c r="DJ40" s="556">
        <f t="shared" si="60"/>
        <v>62.441690258442883</v>
      </c>
      <c r="DK40" s="557">
        <f t="shared" si="55"/>
        <v>3.0199175053062732</v>
      </c>
      <c r="DL40" s="557">
        <f t="shared" si="55"/>
        <v>2.5565327112799774</v>
      </c>
      <c r="DM40" s="557">
        <f t="shared" si="55"/>
        <v>6.1508737459646845</v>
      </c>
      <c r="DN40" s="557">
        <f t="shared" si="55"/>
        <v>32.444691625039447</v>
      </c>
      <c r="DO40" s="557">
        <f t="shared" si="51"/>
        <v>5.5764502165862506</v>
      </c>
      <c r="DP40" s="558">
        <f t="shared" si="51"/>
        <v>0.84655713501707053</v>
      </c>
      <c r="DQ40" s="559">
        <f t="shared" si="51"/>
        <v>859218.9</v>
      </c>
    </row>
    <row r="41" spans="1:121" s="138" customFormat="1" ht="22.5" hidden="1" customHeight="1" x14ac:dyDescent="0.65">
      <c r="A41" s="157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695"/>
      <c r="BJ41" s="157"/>
      <c r="BK41" s="681">
        <f t="shared" ref="BK41:BU43" si="61">A41</f>
        <v>0</v>
      </c>
      <c r="BL41" s="157">
        <f t="shared" si="61"/>
        <v>0</v>
      </c>
      <c r="BM41" s="157">
        <f t="shared" si="61"/>
        <v>0</v>
      </c>
      <c r="BN41" s="157">
        <f t="shared" si="61"/>
        <v>0</v>
      </c>
      <c r="BO41" s="157">
        <f t="shared" si="61"/>
        <v>0</v>
      </c>
      <c r="BP41" s="157">
        <f t="shared" si="61"/>
        <v>0</v>
      </c>
      <c r="BQ41" s="157">
        <f t="shared" si="61"/>
        <v>0</v>
      </c>
      <c r="BR41" s="157">
        <f t="shared" si="61"/>
        <v>0</v>
      </c>
      <c r="BS41" s="799" t="s">
        <v>27</v>
      </c>
      <c r="BT41" s="799"/>
      <c r="BU41" s="799"/>
      <c r="BV41" s="157">
        <f t="shared" ref="BV41:CC43" si="62">L41</f>
        <v>0</v>
      </c>
      <c r="BW41" s="157">
        <f t="shared" si="62"/>
        <v>0</v>
      </c>
      <c r="BX41" s="157">
        <f t="shared" si="62"/>
        <v>0</v>
      </c>
      <c r="BY41" s="157">
        <f t="shared" si="62"/>
        <v>0</v>
      </c>
      <c r="BZ41" s="157">
        <f t="shared" si="62"/>
        <v>0</v>
      </c>
      <c r="CA41" s="157">
        <f t="shared" si="62"/>
        <v>0</v>
      </c>
      <c r="CB41" s="157">
        <f t="shared" si="62"/>
        <v>0</v>
      </c>
      <c r="CC41" s="157">
        <f t="shared" si="62"/>
        <v>0</v>
      </c>
      <c r="CD41" s="138">
        <f t="shared" si="20"/>
        <v>0</v>
      </c>
      <c r="CE41" s="696">
        <f t="shared" si="20"/>
        <v>0</v>
      </c>
      <c r="CF41" s="138">
        <f t="shared" si="20"/>
        <v>0</v>
      </c>
      <c r="CG41" s="138">
        <f t="shared" si="20"/>
        <v>0</v>
      </c>
      <c r="CH41" s="138">
        <f t="shared" si="20"/>
        <v>0</v>
      </c>
      <c r="CI41" s="138">
        <f t="shared" si="20"/>
        <v>0</v>
      </c>
      <c r="CJ41" s="138">
        <f t="shared" si="20"/>
        <v>0</v>
      </c>
      <c r="CK41" s="138">
        <f t="shared" si="20"/>
        <v>0</v>
      </c>
      <c r="CL41" s="138">
        <f t="shared" si="20"/>
        <v>0</v>
      </c>
      <c r="CM41" s="799" t="s">
        <v>28</v>
      </c>
      <c r="CN41" s="799"/>
      <c r="CO41" s="799"/>
      <c r="CP41" s="138">
        <f t="shared" ref="CP41:CW46" si="63">AF41</f>
        <v>0</v>
      </c>
      <c r="CQ41" s="138">
        <f t="shared" si="63"/>
        <v>0</v>
      </c>
      <c r="CR41" s="138">
        <f t="shared" si="63"/>
        <v>0</v>
      </c>
      <c r="CS41" s="138">
        <f t="shared" si="63"/>
        <v>0</v>
      </c>
      <c r="CT41" s="138">
        <f t="shared" si="63"/>
        <v>0</v>
      </c>
      <c r="CU41" s="138">
        <f t="shared" si="63"/>
        <v>0</v>
      </c>
      <c r="CV41" s="138">
        <f t="shared" si="63"/>
        <v>0</v>
      </c>
      <c r="CW41" s="138">
        <f t="shared" si="63"/>
        <v>0</v>
      </c>
      <c r="CX41" s="157">
        <f t="shared" si="2"/>
        <v>0</v>
      </c>
      <c r="CY41" s="681">
        <f t="shared" si="2"/>
        <v>0</v>
      </c>
      <c r="CZ41" s="157">
        <f t="shared" si="2"/>
        <v>0</v>
      </c>
      <c r="DA41" s="157">
        <f t="shared" si="2"/>
        <v>0</v>
      </c>
      <c r="DB41" s="157">
        <f t="shared" si="2"/>
        <v>0</v>
      </c>
      <c r="DC41" s="157">
        <f t="shared" si="2"/>
        <v>0</v>
      </c>
      <c r="DD41" s="157">
        <f t="shared" si="2"/>
        <v>0</v>
      </c>
      <c r="DE41" s="157">
        <f t="shared" si="2"/>
        <v>0</v>
      </c>
      <c r="DF41" s="157">
        <f t="shared" si="2"/>
        <v>0</v>
      </c>
      <c r="DG41" s="799" t="s">
        <v>29</v>
      </c>
      <c r="DH41" s="799"/>
      <c r="DI41" s="799"/>
      <c r="DJ41" s="157">
        <f t="shared" ref="DJ41:DQ61" si="64">AZ41</f>
        <v>0</v>
      </c>
      <c r="DK41" s="157">
        <f t="shared" si="64"/>
        <v>0</v>
      </c>
      <c r="DL41" s="157">
        <f t="shared" si="64"/>
        <v>0</v>
      </c>
      <c r="DM41" s="157">
        <f t="shared" si="64"/>
        <v>0</v>
      </c>
      <c r="DN41" s="157">
        <f t="shared" si="64"/>
        <v>0</v>
      </c>
      <c r="DO41" s="157">
        <f t="shared" si="64"/>
        <v>0</v>
      </c>
      <c r="DP41" s="157">
        <f t="shared" si="64"/>
        <v>0</v>
      </c>
      <c r="DQ41" s="157">
        <f t="shared" si="64"/>
        <v>0</v>
      </c>
    </row>
    <row r="42" spans="1:121" s="171" customFormat="1" ht="21" hidden="1" x14ac:dyDescent="0.35">
      <c r="A42" s="158"/>
      <c r="B42" s="159"/>
      <c r="C42" s="159"/>
      <c r="D42" s="159"/>
      <c r="E42" s="159"/>
      <c r="F42" s="159"/>
      <c r="G42" s="159"/>
      <c r="H42" s="159"/>
      <c r="I42" s="192"/>
      <c r="J42" s="159"/>
      <c r="K42" s="158"/>
      <c r="L42" s="159"/>
      <c r="M42" s="159"/>
      <c r="N42" s="159"/>
      <c r="O42" s="159"/>
      <c r="P42" s="159"/>
      <c r="Q42" s="159"/>
      <c r="R42" s="159"/>
      <c r="S42" s="192"/>
      <c r="T42" s="160"/>
      <c r="U42" s="160"/>
      <c r="V42" s="159"/>
      <c r="W42" s="159"/>
      <c r="X42" s="159"/>
      <c r="Y42" s="159"/>
      <c r="Z42" s="159"/>
      <c r="AA42" s="159"/>
      <c r="AB42" s="159"/>
      <c r="AC42" s="192"/>
      <c r="AD42" s="160"/>
      <c r="AE42" s="160"/>
      <c r="AF42" s="159"/>
      <c r="AG42" s="159"/>
      <c r="AH42" s="159"/>
      <c r="AI42" s="159"/>
      <c r="AJ42" s="159"/>
      <c r="AK42" s="159"/>
      <c r="AL42" s="159"/>
      <c r="AM42" s="160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697"/>
      <c r="BL42" s="159"/>
      <c r="BM42" s="159"/>
      <c r="BN42" s="159"/>
      <c r="BO42" s="159"/>
      <c r="BP42" s="159"/>
      <c r="BQ42" s="159"/>
      <c r="BR42" s="159"/>
      <c r="BS42" s="159"/>
      <c r="BT42" s="156"/>
      <c r="BU42" s="697"/>
      <c r="BV42" s="159"/>
      <c r="BW42" s="159"/>
      <c r="BX42" s="159"/>
      <c r="BY42" s="159"/>
      <c r="BZ42" s="159"/>
      <c r="CA42" s="159"/>
      <c r="CB42" s="159"/>
      <c r="CC42" s="159"/>
      <c r="CD42" s="159"/>
      <c r="CE42" s="698"/>
      <c r="CF42" s="159"/>
      <c r="CG42" s="159"/>
      <c r="CH42" s="159"/>
      <c r="CI42" s="159"/>
      <c r="CJ42" s="159"/>
      <c r="CK42" s="159"/>
      <c r="CL42" s="159"/>
      <c r="CM42" s="159"/>
      <c r="CN42" s="159"/>
      <c r="CO42" s="698"/>
      <c r="CP42" s="159"/>
      <c r="CQ42" s="159"/>
      <c r="CR42" s="159"/>
      <c r="CS42" s="159"/>
      <c r="CT42" s="159"/>
      <c r="CU42" s="159"/>
      <c r="CV42" s="159"/>
      <c r="CW42" s="159"/>
      <c r="CX42" s="159"/>
      <c r="CY42" s="698"/>
      <c r="CZ42" s="159"/>
      <c r="DA42" s="159"/>
      <c r="DB42" s="159"/>
      <c r="DC42" s="159"/>
      <c r="DD42" s="159"/>
      <c r="DE42" s="159"/>
      <c r="DF42" s="159"/>
      <c r="DG42" s="159"/>
      <c r="DH42" s="159"/>
      <c r="DI42" s="698"/>
      <c r="DJ42" s="159"/>
      <c r="DK42" s="159"/>
      <c r="DL42" s="159"/>
      <c r="DM42" s="159"/>
      <c r="DN42" s="159"/>
      <c r="DO42" s="159"/>
      <c r="DP42" s="159"/>
      <c r="DQ42" s="159"/>
    </row>
    <row r="43" spans="1:121" s="160" customFormat="1" ht="23.5" x14ac:dyDescent="0.35">
      <c r="A43" s="163"/>
      <c r="B43" s="156"/>
      <c r="C43" s="156"/>
      <c r="D43" s="156"/>
      <c r="E43" s="156"/>
      <c r="F43" s="156"/>
      <c r="G43" s="156"/>
      <c r="H43" s="156"/>
      <c r="I43" s="164"/>
      <c r="J43" s="159"/>
      <c r="K43" s="163"/>
      <c r="L43" s="156"/>
      <c r="M43" s="156"/>
      <c r="N43" s="156"/>
      <c r="O43" s="156"/>
      <c r="P43" s="156"/>
      <c r="Q43" s="156"/>
      <c r="R43" s="156"/>
      <c r="U43" s="165"/>
      <c r="V43" s="166"/>
      <c r="W43" s="166"/>
      <c r="X43" s="166"/>
      <c r="Y43" s="166"/>
      <c r="Z43" s="166"/>
      <c r="AA43" s="166"/>
      <c r="AB43" s="166"/>
      <c r="AC43" s="166"/>
      <c r="AE43" s="165"/>
      <c r="AF43" s="166"/>
      <c r="AG43" s="166"/>
      <c r="AH43" s="166"/>
      <c r="AI43" s="166"/>
      <c r="AJ43" s="166"/>
      <c r="AK43" s="166"/>
      <c r="AL43" s="166"/>
      <c r="AO43" s="165"/>
      <c r="AP43" s="166"/>
      <c r="AQ43" s="166"/>
      <c r="AR43" s="166"/>
      <c r="AS43" s="166"/>
      <c r="AT43" s="166"/>
      <c r="AU43" s="166"/>
      <c r="AV43" s="166"/>
      <c r="AY43" s="165"/>
      <c r="AZ43" s="166"/>
      <c r="BA43" s="166"/>
      <c r="BB43" s="166"/>
      <c r="BC43" s="166"/>
      <c r="BD43" s="166"/>
      <c r="BE43" s="166"/>
      <c r="BF43" s="166"/>
      <c r="BI43" s="686"/>
      <c r="BK43" s="699">
        <f t="shared" si="61"/>
        <v>0</v>
      </c>
      <c r="BL43" s="156">
        <f t="shared" si="61"/>
        <v>0</v>
      </c>
      <c r="BM43" s="156">
        <f t="shared" si="61"/>
        <v>0</v>
      </c>
      <c r="BN43" s="156">
        <f t="shared" si="61"/>
        <v>0</v>
      </c>
      <c r="BO43" s="156">
        <f t="shared" si="61"/>
        <v>0</v>
      </c>
      <c r="BP43" s="156">
        <f t="shared" si="61"/>
        <v>0</v>
      </c>
      <c r="BQ43" s="156">
        <f t="shared" si="61"/>
        <v>0</v>
      </c>
      <c r="BR43" s="156">
        <f t="shared" si="61"/>
        <v>0</v>
      </c>
      <c r="BS43" s="164">
        <f t="shared" si="61"/>
        <v>0</v>
      </c>
      <c r="BT43" s="159">
        <f t="shared" si="61"/>
        <v>0</v>
      </c>
      <c r="BU43" s="699">
        <f t="shared" si="61"/>
        <v>0</v>
      </c>
      <c r="BV43" s="156">
        <f t="shared" si="62"/>
        <v>0</v>
      </c>
      <c r="BW43" s="156">
        <f t="shared" si="62"/>
        <v>0</v>
      </c>
      <c r="BX43" s="156">
        <f t="shared" si="62"/>
        <v>0</v>
      </c>
      <c r="BY43" s="156">
        <f t="shared" si="62"/>
        <v>0</v>
      </c>
      <c r="BZ43" s="156">
        <f t="shared" si="62"/>
        <v>0</v>
      </c>
      <c r="CA43" s="156">
        <f t="shared" si="62"/>
        <v>0</v>
      </c>
      <c r="CB43" s="156">
        <f t="shared" si="62"/>
        <v>0</v>
      </c>
      <c r="CC43" s="160">
        <f t="shared" si="62"/>
        <v>0</v>
      </c>
      <c r="CD43" s="160">
        <f t="shared" si="20"/>
        <v>0</v>
      </c>
      <c r="CE43" s="700">
        <f t="shared" si="20"/>
        <v>0</v>
      </c>
      <c r="CF43" s="166">
        <f t="shared" si="20"/>
        <v>0</v>
      </c>
      <c r="CG43" s="166">
        <f t="shared" si="20"/>
        <v>0</v>
      </c>
      <c r="CH43" s="166">
        <f t="shared" si="20"/>
        <v>0</v>
      </c>
      <c r="CI43" s="166">
        <f t="shared" si="20"/>
        <v>0</v>
      </c>
      <c r="CJ43" s="166">
        <f t="shared" si="20"/>
        <v>0</v>
      </c>
      <c r="CK43" s="166">
        <f t="shared" si="20"/>
        <v>0</v>
      </c>
      <c r="CL43" s="166">
        <f t="shared" si="20"/>
        <v>0</v>
      </c>
      <c r="CM43" s="166">
        <f t="shared" si="20"/>
        <v>0</v>
      </c>
      <c r="CN43" s="160">
        <f t="shared" si="20"/>
        <v>0</v>
      </c>
      <c r="CO43" s="700">
        <f t="shared" si="20"/>
        <v>0</v>
      </c>
      <c r="CP43" s="166">
        <f t="shared" si="63"/>
        <v>0</v>
      </c>
      <c r="CQ43" s="166">
        <f t="shared" si="63"/>
        <v>0</v>
      </c>
      <c r="CR43" s="166">
        <f t="shared" si="63"/>
        <v>0</v>
      </c>
      <c r="CS43" s="166">
        <f t="shared" si="63"/>
        <v>0</v>
      </c>
      <c r="CT43" s="166">
        <f t="shared" si="63"/>
        <v>0</v>
      </c>
      <c r="CU43" s="166">
        <f t="shared" si="63"/>
        <v>0</v>
      </c>
      <c r="CV43" s="166">
        <f t="shared" si="63"/>
        <v>0</v>
      </c>
      <c r="CW43" s="160">
        <f t="shared" si="63"/>
        <v>0</v>
      </c>
      <c r="CX43" s="160">
        <f t="shared" si="2"/>
        <v>0</v>
      </c>
      <c r="CY43" s="700">
        <f t="shared" si="2"/>
        <v>0</v>
      </c>
      <c r="CZ43" s="166">
        <f t="shared" si="2"/>
        <v>0</v>
      </c>
      <c r="DA43" s="166">
        <f t="shared" si="2"/>
        <v>0</v>
      </c>
      <c r="DB43" s="166">
        <f t="shared" si="2"/>
        <v>0</v>
      </c>
      <c r="DC43" s="166">
        <f t="shared" si="2"/>
        <v>0</v>
      </c>
      <c r="DD43" s="166">
        <f t="shared" si="2"/>
        <v>0</v>
      </c>
      <c r="DE43" s="166">
        <f t="shared" si="2"/>
        <v>0</v>
      </c>
      <c r="DF43" s="166">
        <f t="shared" si="2"/>
        <v>0</v>
      </c>
      <c r="DG43" s="160">
        <f t="shared" si="2"/>
        <v>0</v>
      </c>
      <c r="DH43" s="160">
        <f t="shared" ref="DH43:DI61" si="65">AX43</f>
        <v>0</v>
      </c>
      <c r="DI43" s="700">
        <f t="shared" si="65"/>
        <v>0</v>
      </c>
      <c r="DJ43" s="166">
        <f t="shared" si="64"/>
        <v>0</v>
      </c>
      <c r="DK43" s="166">
        <f t="shared" si="64"/>
        <v>0</v>
      </c>
      <c r="DL43" s="166">
        <f t="shared" si="64"/>
        <v>0</v>
      </c>
      <c r="DM43" s="166">
        <f t="shared" si="64"/>
        <v>0</v>
      </c>
      <c r="DN43" s="166">
        <f t="shared" si="64"/>
        <v>0</v>
      </c>
      <c r="DO43" s="166">
        <f t="shared" si="64"/>
        <v>0</v>
      </c>
      <c r="DP43" s="166">
        <f t="shared" si="64"/>
        <v>0</v>
      </c>
      <c r="DQ43" s="160">
        <f t="shared" si="64"/>
        <v>0</v>
      </c>
    </row>
    <row r="44" spans="1:121" ht="29" customHeight="1" x14ac:dyDescent="0.6">
      <c r="A44" s="811" t="s">
        <v>20</v>
      </c>
      <c r="B44" s="811"/>
      <c r="C44" s="811"/>
      <c r="D44" s="810" t="s">
        <v>1</v>
      </c>
      <c r="E44" s="810"/>
      <c r="F44" s="810"/>
      <c r="G44" s="176"/>
      <c r="H44" s="176"/>
      <c r="I44" s="176"/>
      <c r="K44" s="811" t="s">
        <v>20</v>
      </c>
      <c r="L44" s="811"/>
      <c r="M44" s="811"/>
      <c r="N44" s="810" t="s">
        <v>2</v>
      </c>
      <c r="O44" s="810"/>
      <c r="P44" s="810"/>
      <c r="Q44" s="176"/>
      <c r="R44" s="176"/>
      <c r="U44" s="811" t="s">
        <v>21</v>
      </c>
      <c r="V44" s="811"/>
      <c r="W44" s="811"/>
      <c r="X44" s="810" t="s">
        <v>1</v>
      </c>
      <c r="Y44" s="810"/>
      <c r="Z44" s="810"/>
      <c r="AA44" s="176"/>
      <c r="AB44" s="176"/>
      <c r="AC44" s="176"/>
      <c r="AE44" s="811" t="s">
        <v>21</v>
      </c>
      <c r="AF44" s="811"/>
      <c r="AG44" s="811"/>
      <c r="AH44" s="810" t="s">
        <v>2</v>
      </c>
      <c r="AI44" s="810"/>
      <c r="AJ44" s="810"/>
      <c r="AK44" s="176"/>
      <c r="AL44" s="176"/>
      <c r="AO44" s="811" t="s">
        <v>22</v>
      </c>
      <c r="AP44" s="811"/>
      <c r="AQ44" s="811"/>
      <c r="AR44" s="810" t="s">
        <v>1</v>
      </c>
      <c r="AS44" s="810"/>
      <c r="AT44" s="810"/>
      <c r="AU44" s="176"/>
      <c r="AV44" s="176"/>
      <c r="AW44" s="176"/>
      <c r="AY44" s="811" t="s">
        <v>22</v>
      </c>
      <c r="AZ44" s="811"/>
      <c r="BA44" s="811"/>
      <c r="BB44" s="810" t="s">
        <v>2</v>
      </c>
      <c r="BC44" s="810"/>
      <c r="BD44" s="810"/>
      <c r="BE44" s="176"/>
      <c r="BF44" s="176"/>
      <c r="BG44" s="176"/>
      <c r="CD44" s="101">
        <f t="shared" si="20"/>
        <v>0</v>
      </c>
      <c r="CE44" s="668" t="str">
        <f t="shared" si="20"/>
        <v>मनोहरपूर</v>
      </c>
      <c r="CF44" s="103">
        <f t="shared" si="20"/>
        <v>0</v>
      </c>
      <c r="CG44" s="103">
        <f t="shared" si="20"/>
        <v>0</v>
      </c>
      <c r="CH44" s="104" t="str">
        <f t="shared" si="20"/>
        <v>लम्प</v>
      </c>
      <c r="CI44" s="105">
        <f t="shared" si="20"/>
        <v>0</v>
      </c>
      <c r="CJ44" s="106">
        <f t="shared" si="20"/>
        <v>0</v>
      </c>
      <c r="CK44" s="107">
        <f t="shared" si="20"/>
        <v>0</v>
      </c>
      <c r="CL44" s="107">
        <f t="shared" si="20"/>
        <v>0</v>
      </c>
      <c r="CM44" s="107">
        <f t="shared" si="20"/>
        <v>0</v>
      </c>
      <c r="CN44" s="108">
        <f t="shared" si="20"/>
        <v>0</v>
      </c>
      <c r="CO44" s="668" t="str">
        <f t="shared" si="20"/>
        <v>मनोहरपूर</v>
      </c>
      <c r="CP44" s="103">
        <f t="shared" si="63"/>
        <v>0</v>
      </c>
      <c r="CQ44" s="103">
        <f t="shared" si="63"/>
        <v>0</v>
      </c>
      <c r="CR44" s="104" t="str">
        <f t="shared" si="63"/>
        <v>फाईन्स</v>
      </c>
      <c r="CS44" s="105">
        <f t="shared" si="63"/>
        <v>0</v>
      </c>
      <c r="CT44" s="106">
        <f t="shared" si="63"/>
        <v>0</v>
      </c>
      <c r="CU44" s="107">
        <f t="shared" si="63"/>
        <v>0</v>
      </c>
      <c r="CV44" s="107">
        <f t="shared" si="63"/>
        <v>0</v>
      </c>
      <c r="CW44" s="108">
        <f t="shared" si="63"/>
        <v>0</v>
      </c>
      <c r="CX44" s="101">
        <f t="shared" si="2"/>
        <v>0</v>
      </c>
      <c r="CY44" s="702" t="str">
        <f t="shared" si="2"/>
        <v>BLEND</v>
      </c>
      <c r="CZ44" s="109">
        <f t="shared" si="2"/>
        <v>0</v>
      </c>
      <c r="DA44" s="109">
        <f t="shared" si="2"/>
        <v>0</v>
      </c>
      <c r="DB44" s="174" t="str">
        <f t="shared" si="2"/>
        <v>लम्प</v>
      </c>
      <c r="DC44" s="109">
        <f t="shared" si="2"/>
        <v>0</v>
      </c>
      <c r="DD44" s="109">
        <f t="shared" si="2"/>
        <v>0</v>
      </c>
      <c r="DE44" s="176">
        <f t="shared" si="2"/>
        <v>0</v>
      </c>
      <c r="DF44" s="176">
        <f t="shared" si="2"/>
        <v>0</v>
      </c>
      <c r="DG44" s="176">
        <f t="shared" si="2"/>
        <v>0</v>
      </c>
      <c r="DH44" s="101">
        <f t="shared" si="65"/>
        <v>0</v>
      </c>
      <c r="DI44" s="702" t="str">
        <f t="shared" si="65"/>
        <v>BLEND</v>
      </c>
      <c r="DJ44" s="109">
        <f t="shared" si="64"/>
        <v>0</v>
      </c>
      <c r="DK44" s="109">
        <f t="shared" si="64"/>
        <v>0</v>
      </c>
      <c r="DL44" s="174" t="str">
        <f t="shared" si="64"/>
        <v>फाईन्स</v>
      </c>
      <c r="DM44" s="109">
        <f t="shared" si="64"/>
        <v>0</v>
      </c>
      <c r="DN44" s="109">
        <f t="shared" si="64"/>
        <v>0</v>
      </c>
      <c r="DO44" s="176">
        <f t="shared" si="64"/>
        <v>0</v>
      </c>
      <c r="DP44" s="176">
        <f t="shared" si="64"/>
        <v>0</v>
      </c>
      <c r="DQ44" s="176">
        <f t="shared" si="64"/>
        <v>0</v>
      </c>
    </row>
    <row r="45" spans="1:121" ht="7.5" customHeight="1" thickBot="1" x14ac:dyDescent="0.4">
      <c r="A45" s="100"/>
      <c r="B45" s="100"/>
      <c r="C45" s="100"/>
      <c r="D45" s="100"/>
      <c r="E45" s="100"/>
      <c r="F45" s="100"/>
      <c r="G45" s="100"/>
      <c r="H45" s="100"/>
      <c r="I45" s="100"/>
      <c r="K45" s="100"/>
      <c r="L45" s="100"/>
      <c r="M45" s="100"/>
      <c r="N45" s="100"/>
      <c r="O45" s="100"/>
      <c r="P45" s="100"/>
      <c r="Q45" s="100"/>
      <c r="R45" s="100"/>
      <c r="U45" s="100"/>
      <c r="V45" s="100"/>
      <c r="W45" s="100"/>
      <c r="X45" s="100"/>
      <c r="Y45" s="100"/>
      <c r="Z45" s="100"/>
      <c r="AA45" s="100"/>
      <c r="AB45" s="100"/>
      <c r="AC45" s="100"/>
      <c r="AE45" s="100"/>
      <c r="AF45" s="100"/>
      <c r="AG45" s="100"/>
      <c r="AH45" s="100"/>
      <c r="AI45" s="100"/>
      <c r="AJ45" s="100"/>
      <c r="AK45" s="100"/>
      <c r="AL45" s="100"/>
      <c r="AO45" s="100"/>
      <c r="AP45" s="100"/>
      <c r="AQ45" s="100"/>
      <c r="AR45" s="100"/>
      <c r="AS45" s="100"/>
      <c r="AT45" s="100"/>
      <c r="AU45" s="100"/>
      <c r="AV45" s="100"/>
      <c r="AW45" s="100"/>
      <c r="AY45" s="100"/>
      <c r="AZ45" s="100"/>
      <c r="BA45" s="100"/>
      <c r="BB45" s="100"/>
      <c r="BC45" s="100"/>
      <c r="BD45" s="100"/>
      <c r="BE45" s="100"/>
      <c r="BF45" s="100"/>
      <c r="BG45" s="100"/>
      <c r="CD45" s="101">
        <f t="shared" si="20"/>
        <v>0</v>
      </c>
      <c r="CE45" s="672">
        <f t="shared" si="20"/>
        <v>0</v>
      </c>
      <c r="CF45" s="106">
        <f t="shared" si="20"/>
        <v>0</v>
      </c>
      <c r="CG45" s="106">
        <f t="shared" si="20"/>
        <v>0</v>
      </c>
      <c r="CH45" s="106">
        <f t="shared" si="20"/>
        <v>0</v>
      </c>
      <c r="CI45" s="106">
        <f t="shared" si="20"/>
        <v>0</v>
      </c>
      <c r="CJ45" s="106">
        <f t="shared" si="20"/>
        <v>0</v>
      </c>
      <c r="CK45" s="106">
        <f t="shared" si="20"/>
        <v>0</v>
      </c>
      <c r="CL45" s="106">
        <f t="shared" si="20"/>
        <v>0</v>
      </c>
      <c r="CM45" s="106">
        <f t="shared" si="20"/>
        <v>0</v>
      </c>
      <c r="CN45" s="108">
        <f t="shared" si="20"/>
        <v>0</v>
      </c>
      <c r="CO45" s="672">
        <f t="shared" si="20"/>
        <v>0</v>
      </c>
      <c r="CP45" s="106">
        <f t="shared" si="63"/>
        <v>0</v>
      </c>
      <c r="CQ45" s="106">
        <f t="shared" si="63"/>
        <v>0</v>
      </c>
      <c r="CR45" s="106">
        <f t="shared" si="63"/>
        <v>0</v>
      </c>
      <c r="CS45" s="106">
        <f t="shared" si="63"/>
        <v>0</v>
      </c>
      <c r="CT45" s="106">
        <f t="shared" si="63"/>
        <v>0</v>
      </c>
      <c r="CU45" s="106">
        <f t="shared" si="63"/>
        <v>0</v>
      </c>
      <c r="CV45" s="106">
        <f t="shared" si="63"/>
        <v>0</v>
      </c>
      <c r="CW45" s="108">
        <f t="shared" si="63"/>
        <v>0</v>
      </c>
      <c r="CX45" s="101">
        <f t="shared" si="2"/>
        <v>0</v>
      </c>
      <c r="CY45" s="703">
        <f t="shared" si="2"/>
        <v>0</v>
      </c>
      <c r="CZ45" s="100">
        <f t="shared" si="2"/>
        <v>0</v>
      </c>
      <c r="DA45" s="100">
        <f t="shared" si="2"/>
        <v>0</v>
      </c>
      <c r="DB45" s="100">
        <f t="shared" si="2"/>
        <v>0</v>
      </c>
      <c r="DC45" s="100">
        <f t="shared" si="2"/>
        <v>0</v>
      </c>
      <c r="DD45" s="100">
        <f t="shared" si="2"/>
        <v>0</v>
      </c>
      <c r="DE45" s="100">
        <f t="shared" si="2"/>
        <v>0</v>
      </c>
      <c r="DF45" s="100">
        <f t="shared" si="2"/>
        <v>0</v>
      </c>
      <c r="DG45" s="100">
        <f t="shared" si="2"/>
        <v>0</v>
      </c>
      <c r="DH45" s="101">
        <f t="shared" si="65"/>
        <v>0</v>
      </c>
      <c r="DI45" s="703">
        <f t="shared" si="65"/>
        <v>0</v>
      </c>
      <c r="DJ45" s="100">
        <f t="shared" si="64"/>
        <v>0</v>
      </c>
      <c r="DK45" s="100">
        <f t="shared" si="64"/>
        <v>0</v>
      </c>
      <c r="DL45" s="100">
        <f t="shared" si="64"/>
        <v>0</v>
      </c>
      <c r="DM45" s="100">
        <f t="shared" si="64"/>
        <v>0</v>
      </c>
      <c r="DN45" s="100">
        <f t="shared" si="64"/>
        <v>0</v>
      </c>
      <c r="DO45" s="100">
        <f t="shared" si="64"/>
        <v>0</v>
      </c>
      <c r="DP45" s="100">
        <f t="shared" si="64"/>
        <v>0</v>
      </c>
      <c r="DQ45" s="100">
        <f t="shared" si="64"/>
        <v>0</v>
      </c>
    </row>
    <row r="46" spans="1:121" ht="29" thickBot="1" x14ac:dyDescent="0.4">
      <c r="A46" s="109"/>
      <c r="B46" s="110" t="s">
        <v>6</v>
      </c>
      <c r="C46" s="111" t="s">
        <v>7</v>
      </c>
      <c r="D46" s="111" t="s">
        <v>8</v>
      </c>
      <c r="E46" s="111" t="s">
        <v>9</v>
      </c>
      <c r="F46" s="111" t="s">
        <v>10</v>
      </c>
      <c r="G46" s="114" t="s">
        <v>11</v>
      </c>
      <c r="H46" s="111" t="s">
        <v>12</v>
      </c>
      <c r="I46" s="113" t="s">
        <v>13</v>
      </c>
      <c r="K46" s="109"/>
      <c r="L46" s="110" t="s">
        <v>6</v>
      </c>
      <c r="M46" s="111" t="s">
        <v>7</v>
      </c>
      <c r="N46" s="111" t="s">
        <v>8</v>
      </c>
      <c r="O46" s="111" t="s">
        <v>9</v>
      </c>
      <c r="P46" s="111" t="s">
        <v>10</v>
      </c>
      <c r="Q46" s="114" t="s">
        <v>11</v>
      </c>
      <c r="R46" s="111" t="s">
        <v>12</v>
      </c>
      <c r="S46" s="113" t="s">
        <v>13</v>
      </c>
      <c r="U46" s="109"/>
      <c r="V46" s="110" t="s">
        <v>6</v>
      </c>
      <c r="W46" s="111" t="s">
        <v>7</v>
      </c>
      <c r="X46" s="111" t="s">
        <v>8</v>
      </c>
      <c r="Y46" s="111" t="s">
        <v>9</v>
      </c>
      <c r="Z46" s="111" t="s">
        <v>10</v>
      </c>
      <c r="AA46" s="114" t="s">
        <v>11</v>
      </c>
      <c r="AB46" s="111" t="s">
        <v>12</v>
      </c>
      <c r="AC46" s="113" t="s">
        <v>13</v>
      </c>
      <c r="AE46" s="109"/>
      <c r="AF46" s="110" t="s">
        <v>6</v>
      </c>
      <c r="AG46" s="111" t="s">
        <v>7</v>
      </c>
      <c r="AH46" s="111" t="s">
        <v>8</v>
      </c>
      <c r="AI46" s="111" t="s">
        <v>9</v>
      </c>
      <c r="AJ46" s="111" t="s">
        <v>10</v>
      </c>
      <c r="AK46" s="114" t="s">
        <v>11</v>
      </c>
      <c r="AL46" s="111" t="s">
        <v>12</v>
      </c>
      <c r="AM46" s="113" t="s">
        <v>13</v>
      </c>
      <c r="AO46" s="116"/>
      <c r="AP46" s="110" t="s">
        <v>6</v>
      </c>
      <c r="AQ46" s="111" t="s">
        <v>7</v>
      </c>
      <c r="AR46" s="111" t="s">
        <v>8</v>
      </c>
      <c r="AS46" s="111" t="s">
        <v>9</v>
      </c>
      <c r="AT46" s="115" t="s">
        <v>10</v>
      </c>
      <c r="AU46" s="114" t="s">
        <v>11</v>
      </c>
      <c r="AV46" s="111" t="s">
        <v>12</v>
      </c>
      <c r="AW46" s="177" t="s">
        <v>23</v>
      </c>
      <c r="AX46" s="178"/>
      <c r="AY46" s="116"/>
      <c r="AZ46" s="110" t="s">
        <v>6</v>
      </c>
      <c r="BA46" s="111" t="s">
        <v>7</v>
      </c>
      <c r="BB46" s="111" t="s">
        <v>8</v>
      </c>
      <c r="BC46" s="111" t="s">
        <v>9</v>
      </c>
      <c r="BD46" s="115" t="s">
        <v>10</v>
      </c>
      <c r="BE46" s="114" t="s">
        <v>11</v>
      </c>
      <c r="BF46" s="111" t="s">
        <v>12</v>
      </c>
      <c r="BG46" s="177" t="s">
        <v>23</v>
      </c>
      <c r="BH46" s="178"/>
      <c r="CD46" s="101">
        <f t="shared" si="20"/>
        <v>0</v>
      </c>
      <c r="CE46" s="525">
        <f t="shared" si="20"/>
        <v>0</v>
      </c>
      <c r="CF46" s="526" t="str">
        <f t="shared" si="20"/>
        <v>Fe</v>
      </c>
      <c r="CG46" s="527" t="str">
        <f t="shared" si="20"/>
        <v>SiO2</v>
      </c>
      <c r="CH46" s="527" t="str">
        <f t="shared" si="20"/>
        <v>Al2O3</v>
      </c>
      <c r="CI46" s="527" t="str">
        <f t="shared" si="20"/>
        <v>OS</v>
      </c>
      <c r="CJ46" s="527" t="str">
        <f t="shared" si="20"/>
        <v>US</v>
      </c>
      <c r="CK46" s="527" t="str">
        <f t="shared" si="20"/>
        <v>Al+Si</v>
      </c>
      <c r="CL46" s="528" t="str">
        <f t="shared" si="20"/>
        <v>Al/Si</v>
      </c>
      <c r="CM46" s="529" t="str">
        <f t="shared" si="20"/>
        <v>PLANT RCT</v>
      </c>
      <c r="CN46" s="108">
        <f t="shared" si="20"/>
        <v>0</v>
      </c>
      <c r="CO46" s="525">
        <f t="shared" si="20"/>
        <v>0</v>
      </c>
      <c r="CP46" s="526" t="str">
        <f t="shared" si="63"/>
        <v>Fe</v>
      </c>
      <c r="CQ46" s="527" t="str">
        <f t="shared" si="63"/>
        <v>SiO2</v>
      </c>
      <c r="CR46" s="527" t="str">
        <f t="shared" si="63"/>
        <v>Al2O3</v>
      </c>
      <c r="CS46" s="527" t="str">
        <f t="shared" si="63"/>
        <v>OS</v>
      </c>
      <c r="CT46" s="527" t="str">
        <f t="shared" si="63"/>
        <v>US</v>
      </c>
      <c r="CU46" s="527" t="str">
        <f t="shared" si="63"/>
        <v>Al+Si</v>
      </c>
      <c r="CV46" s="528" t="str">
        <f t="shared" si="63"/>
        <v>Al/Si</v>
      </c>
      <c r="CW46" s="529" t="str">
        <f t="shared" si="63"/>
        <v>PLANT RCT</v>
      </c>
      <c r="CX46" s="101">
        <f t="shared" si="2"/>
        <v>0</v>
      </c>
      <c r="CY46" s="702">
        <f t="shared" si="2"/>
        <v>0</v>
      </c>
      <c r="CZ46" s="110" t="str">
        <f t="shared" si="2"/>
        <v>Fe</v>
      </c>
      <c r="DA46" s="111" t="str">
        <f t="shared" si="2"/>
        <v>SiO2</v>
      </c>
      <c r="DB46" s="111" t="str">
        <f t="shared" si="2"/>
        <v>Al2O3</v>
      </c>
      <c r="DC46" s="111" t="str">
        <f t="shared" si="2"/>
        <v>OS</v>
      </c>
      <c r="DD46" s="115" t="str">
        <f t="shared" si="2"/>
        <v>US</v>
      </c>
      <c r="DE46" s="114" t="str">
        <f t="shared" si="2"/>
        <v>Al+Si</v>
      </c>
      <c r="DF46" s="111" t="str">
        <f t="shared" si="2"/>
        <v>Al/Si</v>
      </c>
      <c r="DG46" s="177" t="str">
        <f t="shared" si="2"/>
        <v>RECPT</v>
      </c>
      <c r="DH46" s="178">
        <f t="shared" si="65"/>
        <v>0</v>
      </c>
      <c r="DI46" s="702">
        <f t="shared" si="65"/>
        <v>0</v>
      </c>
      <c r="DJ46" s="110" t="str">
        <f t="shared" si="64"/>
        <v>Fe</v>
      </c>
      <c r="DK46" s="111" t="str">
        <f t="shared" si="64"/>
        <v>SiO2</v>
      </c>
      <c r="DL46" s="111" t="str">
        <f t="shared" si="64"/>
        <v>Al2O3</v>
      </c>
      <c r="DM46" s="111" t="str">
        <f t="shared" si="64"/>
        <v>OS</v>
      </c>
      <c r="DN46" s="115" t="str">
        <f t="shared" si="64"/>
        <v>US</v>
      </c>
      <c r="DO46" s="114" t="str">
        <f t="shared" si="64"/>
        <v>Al+Si</v>
      </c>
      <c r="DP46" s="111" t="str">
        <f t="shared" si="64"/>
        <v>Al/Si</v>
      </c>
      <c r="DQ46" s="177" t="str">
        <f t="shared" si="64"/>
        <v>RECPT</v>
      </c>
    </row>
    <row r="47" spans="1:121" ht="29" thickBot="1" x14ac:dyDescent="0.4">
      <c r="A47" s="117" t="s">
        <v>70</v>
      </c>
      <c r="B47" s="118">
        <v>62.836493048986661</v>
      </c>
      <c r="C47" s="118">
        <v>2.594221846952248</v>
      </c>
      <c r="D47" s="118">
        <v>2.6376911404202268</v>
      </c>
      <c r="E47" s="141">
        <v>6.1624276670443701</v>
      </c>
      <c r="F47" s="141">
        <v>16.098597928536297</v>
      </c>
      <c r="G47" s="119">
        <v>5.2319129873724748</v>
      </c>
      <c r="H47" s="119">
        <v>1.0167561974389536</v>
      </c>
      <c r="I47" s="120">
        <v>0</v>
      </c>
      <c r="K47" s="117" t="s">
        <v>70</v>
      </c>
      <c r="L47" s="118">
        <v>62.466346169880573</v>
      </c>
      <c r="M47" s="118">
        <v>2.6541034880204033</v>
      </c>
      <c r="N47" s="118">
        <v>2.7515423311780141</v>
      </c>
      <c r="O47" s="141">
        <v>5.7334801402728619</v>
      </c>
      <c r="P47" s="141">
        <v>38.54785443012107</v>
      </c>
      <c r="Q47" s="119">
        <v>5.4056458191984174</v>
      </c>
      <c r="R47" s="119">
        <f>IF(M47&gt;0,+N47/M47,"")</f>
        <v>1.0367125259423424</v>
      </c>
      <c r="S47" s="120">
        <v>0</v>
      </c>
      <c r="U47" s="117" t="s">
        <v>70</v>
      </c>
      <c r="V47" s="118">
        <v>63.198145429868596</v>
      </c>
      <c r="W47" s="118">
        <v>2.7362959124588313</v>
      </c>
      <c r="X47" s="118">
        <v>2.1182370796006507</v>
      </c>
      <c r="Y47" s="141">
        <v>9.4402617826149502</v>
      </c>
      <c r="Z47" s="141">
        <v>13.269062259119794</v>
      </c>
      <c r="AA47" s="119">
        <v>4.8545329920594824</v>
      </c>
      <c r="AB47" s="119">
        <v>0.77412573324250089</v>
      </c>
      <c r="AC47" s="120">
        <v>0</v>
      </c>
      <c r="AE47" s="117" t="s">
        <v>70</v>
      </c>
      <c r="AF47" s="123">
        <v>62.905252896552973</v>
      </c>
      <c r="AG47" s="119">
        <v>3.022369533488297</v>
      </c>
      <c r="AH47" s="119">
        <v>2.265563688127286</v>
      </c>
      <c r="AI47" s="141">
        <v>5.0063065390922032</v>
      </c>
      <c r="AJ47" s="141">
        <v>33.787011730363801</v>
      </c>
      <c r="AK47" s="119">
        <v>5.2879332216155834</v>
      </c>
      <c r="AL47" s="119">
        <v>0.74959850641177683</v>
      </c>
      <c r="AM47" s="124">
        <v>0</v>
      </c>
      <c r="AO47" s="121" t="str">
        <f>AE47</f>
        <v>Act 20-21</v>
      </c>
      <c r="AP47" s="118">
        <v>0</v>
      </c>
      <c r="AQ47" s="118">
        <v>0</v>
      </c>
      <c r="AR47" s="118">
        <v>0</v>
      </c>
      <c r="AS47" s="118">
        <v>0</v>
      </c>
      <c r="AT47" s="118">
        <v>0</v>
      </c>
      <c r="AU47" s="119">
        <f t="shared" ref="AU47:AU61" si="66">IF(AQ47&lt;&gt;"",+AR47+AQ47,"")</f>
        <v>0</v>
      </c>
      <c r="AV47" s="119" t="str">
        <f>IF(AQ47&gt;0,+AR47/AQ47,"")</f>
        <v/>
      </c>
      <c r="AW47" s="124">
        <v>0</v>
      </c>
      <c r="AY47" s="121" t="str">
        <f>+AO47</f>
        <v>Act 20-21</v>
      </c>
      <c r="AZ47" s="118">
        <v>0</v>
      </c>
      <c r="BA47" s="118">
        <v>0</v>
      </c>
      <c r="BB47" s="118">
        <v>0</v>
      </c>
      <c r="BC47" s="118">
        <v>0</v>
      </c>
      <c r="BD47" s="118">
        <v>0</v>
      </c>
      <c r="BE47" s="119">
        <f t="shared" ref="BE47:BE61" si="67">IF(BA47&lt;&gt;"",+BB47+BA47,"")</f>
        <v>0</v>
      </c>
      <c r="BF47" s="119" t="str">
        <f>IF(BA47&gt;0,+BB47/BA47,"")</f>
        <v/>
      </c>
      <c r="BG47" s="124">
        <v>0</v>
      </c>
      <c r="CD47" s="101">
        <f t="shared" si="20"/>
        <v>0</v>
      </c>
      <c r="CE47" s="530" t="str">
        <f t="shared" si="20"/>
        <v>Act 20-21</v>
      </c>
      <c r="CF47" s="531">
        <v>63.528791685673411</v>
      </c>
      <c r="CG47" s="532">
        <v>2.2641736259752268</v>
      </c>
      <c r="CH47" s="532">
        <v>2.0768173687521547</v>
      </c>
      <c r="CI47" s="532">
        <v>12.371951858312926</v>
      </c>
      <c r="CJ47" s="532">
        <v>10.813019963010595</v>
      </c>
      <c r="CK47" s="532">
        <v>4.340990994727381</v>
      </c>
      <c r="CL47" s="532">
        <v>0.91725181537596356</v>
      </c>
      <c r="CM47" s="533">
        <v>375543</v>
      </c>
      <c r="CN47" s="108">
        <f t="shared" si="20"/>
        <v>0</v>
      </c>
      <c r="CO47" s="530" t="str">
        <f t="shared" si="20"/>
        <v>Act 20-21</v>
      </c>
      <c r="CP47" s="531">
        <v>62.899825018540419</v>
      </c>
      <c r="CQ47" s="532">
        <v>2.7345088292477602</v>
      </c>
      <c r="CR47" s="532">
        <v>2.2490728072913235</v>
      </c>
      <c r="CS47" s="532">
        <v>6.4099405847604922</v>
      </c>
      <c r="CT47" s="532">
        <v>35.703758908706696</v>
      </c>
      <c r="CU47" s="532">
        <v>4.9835816365390837</v>
      </c>
      <c r="CV47" s="532">
        <v>0.82247780048676022</v>
      </c>
      <c r="CW47" s="533">
        <v>349237</v>
      </c>
      <c r="CX47" s="101">
        <f t="shared" si="2"/>
        <v>0</v>
      </c>
      <c r="CY47" s="704" t="str">
        <f t="shared" si="2"/>
        <v>Act 20-21</v>
      </c>
      <c r="CZ47" s="118">
        <f t="shared" si="2"/>
        <v>0</v>
      </c>
      <c r="DA47" s="118">
        <f t="shared" si="2"/>
        <v>0</v>
      </c>
      <c r="DB47" s="118">
        <f t="shared" si="2"/>
        <v>0</v>
      </c>
      <c r="DC47" s="118">
        <f t="shared" si="2"/>
        <v>0</v>
      </c>
      <c r="DD47" s="118">
        <f t="shared" si="2"/>
        <v>0</v>
      </c>
      <c r="DE47" s="119">
        <f t="shared" si="2"/>
        <v>0</v>
      </c>
      <c r="DF47" s="119" t="str">
        <f t="shared" si="2"/>
        <v/>
      </c>
      <c r="DG47" s="124">
        <f t="shared" si="2"/>
        <v>0</v>
      </c>
      <c r="DH47" s="101">
        <f t="shared" si="65"/>
        <v>0</v>
      </c>
      <c r="DI47" s="704" t="str">
        <f t="shared" si="65"/>
        <v>Act 20-21</v>
      </c>
      <c r="DJ47" s="118">
        <f t="shared" si="64"/>
        <v>0</v>
      </c>
      <c r="DK47" s="118">
        <f t="shared" si="64"/>
        <v>0</v>
      </c>
      <c r="DL47" s="118">
        <f t="shared" si="64"/>
        <v>0</v>
      </c>
      <c r="DM47" s="118">
        <f t="shared" si="64"/>
        <v>0</v>
      </c>
      <c r="DN47" s="118">
        <f t="shared" si="64"/>
        <v>0</v>
      </c>
      <c r="DO47" s="119">
        <f t="shared" si="64"/>
        <v>0</v>
      </c>
      <c r="DP47" s="119" t="str">
        <f t="shared" si="64"/>
        <v/>
      </c>
      <c r="DQ47" s="124">
        <f t="shared" si="64"/>
        <v>0</v>
      </c>
    </row>
    <row r="48" spans="1:121" ht="29.5" thickTop="1" thickBot="1" x14ac:dyDescent="0.4">
      <c r="A48" s="125" t="s">
        <v>71</v>
      </c>
      <c r="B48" s="126">
        <v>62.5</v>
      </c>
      <c r="C48" s="127">
        <v>2.4</v>
      </c>
      <c r="D48" s="127">
        <v>2.4</v>
      </c>
      <c r="E48" s="127">
        <v>5</v>
      </c>
      <c r="F48" s="127">
        <v>10</v>
      </c>
      <c r="G48" s="127">
        <f t="shared" ref="G48:G61" si="68">IF(C48&lt;&gt;"",+D48+C48,"")</f>
        <v>4.8</v>
      </c>
      <c r="H48" s="128">
        <f t="shared" ref="H48:H61" si="69">IF(C48&gt;0,+D48/C48,"")</f>
        <v>1</v>
      </c>
      <c r="I48" s="129">
        <v>0</v>
      </c>
      <c r="J48" s="133"/>
      <c r="K48" s="125" t="s">
        <v>71</v>
      </c>
      <c r="L48" s="126">
        <v>62.2</v>
      </c>
      <c r="M48" s="127">
        <v>3</v>
      </c>
      <c r="N48" s="127">
        <v>3</v>
      </c>
      <c r="O48" s="127">
        <v>5</v>
      </c>
      <c r="P48" s="127">
        <v>40</v>
      </c>
      <c r="Q48" s="127">
        <f t="shared" ref="Q48:Q61" si="70">IF(M48&lt;&gt;"",+N48+M48,"")</f>
        <v>6</v>
      </c>
      <c r="R48" s="128">
        <f t="shared" ref="R48:R61" si="71">IF(M48&gt;0,+N48/M48,"")</f>
        <v>1</v>
      </c>
      <c r="S48" s="129">
        <v>0</v>
      </c>
      <c r="U48" s="125" t="s">
        <v>71</v>
      </c>
      <c r="V48" s="126">
        <v>63</v>
      </c>
      <c r="W48" s="127">
        <v>2.5</v>
      </c>
      <c r="X48" s="127">
        <v>2.2000000000000002</v>
      </c>
      <c r="Y48" s="127">
        <v>10</v>
      </c>
      <c r="Z48" s="127">
        <v>10</v>
      </c>
      <c r="AA48" s="127">
        <f t="shared" ref="AA48:AA61" si="72">IF(W48&lt;&gt;"",+X48+W48,"")</f>
        <v>4.7</v>
      </c>
      <c r="AB48" s="128">
        <f t="shared" ref="AB48:AB61" si="73">IF(W48&gt;0,+X48/W48,"")</f>
        <v>0.88000000000000012</v>
      </c>
      <c r="AC48" s="129">
        <v>0</v>
      </c>
      <c r="AD48" s="133"/>
      <c r="AE48" s="125" t="s">
        <v>71</v>
      </c>
      <c r="AF48" s="127">
        <v>63</v>
      </c>
      <c r="AG48" s="127">
        <v>2.8</v>
      </c>
      <c r="AH48" s="127">
        <v>2.4</v>
      </c>
      <c r="AI48" s="127">
        <v>5</v>
      </c>
      <c r="AJ48" s="127">
        <v>40</v>
      </c>
      <c r="AK48" s="127">
        <f t="shared" ref="AK48:AK61" si="74">IF(AG48&lt;&gt;"",+AH48+AG48,"")</f>
        <v>5.1999999999999993</v>
      </c>
      <c r="AL48" s="134">
        <f t="shared" ref="AL48:AL61" si="75">IF(AG48&gt;0,+AH48/AG48,"")</f>
        <v>0.85714285714285721</v>
      </c>
      <c r="AM48" s="135">
        <v>0</v>
      </c>
      <c r="AO48" s="136" t="str">
        <f t="shared" ref="AO48:AO60" si="76">K48</f>
        <v>APP 21-22</v>
      </c>
      <c r="AP48" s="126">
        <v>0</v>
      </c>
      <c r="AQ48" s="127">
        <v>0</v>
      </c>
      <c r="AR48" s="127">
        <v>0</v>
      </c>
      <c r="AS48" s="127">
        <v>0</v>
      </c>
      <c r="AT48" s="127">
        <v>0</v>
      </c>
      <c r="AU48" s="127">
        <f t="shared" si="66"/>
        <v>0</v>
      </c>
      <c r="AV48" s="128" t="str">
        <f>IF(AQ48&gt;0,+AR48/AQ48,"")</f>
        <v/>
      </c>
      <c r="AW48" s="135">
        <v>0</v>
      </c>
      <c r="AX48" s="132"/>
      <c r="AY48" s="136" t="str">
        <f>+AO48</f>
        <v>APP 21-22</v>
      </c>
      <c r="AZ48" s="126">
        <v>0</v>
      </c>
      <c r="BA48" s="127">
        <v>0</v>
      </c>
      <c r="BB48" s="127">
        <v>0</v>
      </c>
      <c r="BC48" s="127">
        <v>0</v>
      </c>
      <c r="BD48" s="127">
        <v>0</v>
      </c>
      <c r="BE48" s="127">
        <f t="shared" si="67"/>
        <v>0</v>
      </c>
      <c r="BF48" s="128" t="str">
        <f>IF(BA48&gt;0,+BB48/BA48,"")</f>
        <v/>
      </c>
      <c r="BG48" s="135">
        <v>0</v>
      </c>
      <c r="CD48" s="101">
        <f t="shared" ref="CD48:CS61" si="77">T48</f>
        <v>0</v>
      </c>
      <c r="CE48" s="534" t="str">
        <f t="shared" si="77"/>
        <v>APP 21-22</v>
      </c>
      <c r="CF48" s="535">
        <f t="shared" si="77"/>
        <v>63</v>
      </c>
      <c r="CG48" s="536">
        <f t="shared" si="77"/>
        <v>2.5</v>
      </c>
      <c r="CH48" s="536">
        <f t="shared" si="77"/>
        <v>2.2000000000000002</v>
      </c>
      <c r="CI48" s="536">
        <f t="shared" si="77"/>
        <v>10</v>
      </c>
      <c r="CJ48" s="536">
        <f t="shared" si="77"/>
        <v>10</v>
      </c>
      <c r="CK48" s="536">
        <f t="shared" si="77"/>
        <v>4.7</v>
      </c>
      <c r="CL48" s="537">
        <f t="shared" si="77"/>
        <v>0.88000000000000012</v>
      </c>
      <c r="CM48" s="538">
        <f t="shared" si="77"/>
        <v>0</v>
      </c>
      <c r="CN48" s="138">
        <f t="shared" si="77"/>
        <v>0</v>
      </c>
      <c r="CO48" s="534" t="str">
        <f t="shared" si="77"/>
        <v>APP 21-22</v>
      </c>
      <c r="CP48" s="535">
        <f t="shared" si="77"/>
        <v>63</v>
      </c>
      <c r="CQ48" s="536">
        <f t="shared" si="77"/>
        <v>2.8</v>
      </c>
      <c r="CR48" s="536">
        <f t="shared" si="77"/>
        <v>2.4</v>
      </c>
      <c r="CS48" s="536">
        <f t="shared" si="77"/>
        <v>5</v>
      </c>
      <c r="CT48" s="536">
        <f t="shared" ref="CT48:DG61" si="78">AJ48</f>
        <v>40</v>
      </c>
      <c r="CU48" s="536">
        <f t="shared" si="78"/>
        <v>5.1999999999999993</v>
      </c>
      <c r="CV48" s="537">
        <f t="shared" si="78"/>
        <v>0.85714285714285721</v>
      </c>
      <c r="CW48" s="538">
        <f t="shared" si="78"/>
        <v>0</v>
      </c>
      <c r="CX48" s="101">
        <f t="shared" si="2"/>
        <v>0</v>
      </c>
      <c r="CY48" s="705" t="str">
        <f t="shared" si="2"/>
        <v>APP 21-22</v>
      </c>
      <c r="CZ48" s="126">
        <f t="shared" si="2"/>
        <v>0</v>
      </c>
      <c r="DA48" s="127">
        <f t="shared" si="2"/>
        <v>0</v>
      </c>
      <c r="DB48" s="127">
        <f t="shared" si="2"/>
        <v>0</v>
      </c>
      <c r="DC48" s="127">
        <f t="shared" si="2"/>
        <v>0</v>
      </c>
      <c r="DD48" s="127">
        <f t="shared" si="2"/>
        <v>0</v>
      </c>
      <c r="DE48" s="127">
        <f t="shared" si="2"/>
        <v>0</v>
      </c>
      <c r="DF48" s="128" t="str">
        <f t="shared" si="2"/>
        <v/>
      </c>
      <c r="DG48" s="135">
        <f t="shared" si="2"/>
        <v>0</v>
      </c>
      <c r="DH48" s="132">
        <f t="shared" si="65"/>
        <v>0</v>
      </c>
      <c r="DI48" s="705" t="str">
        <f t="shared" si="65"/>
        <v>APP 21-22</v>
      </c>
      <c r="DJ48" s="126">
        <f t="shared" si="64"/>
        <v>0</v>
      </c>
      <c r="DK48" s="127">
        <f t="shared" si="64"/>
        <v>0</v>
      </c>
      <c r="DL48" s="127">
        <f t="shared" si="64"/>
        <v>0</v>
      </c>
      <c r="DM48" s="127">
        <f t="shared" si="64"/>
        <v>0</v>
      </c>
      <c r="DN48" s="127">
        <f t="shared" si="64"/>
        <v>0</v>
      </c>
      <c r="DO48" s="127">
        <f t="shared" si="64"/>
        <v>0</v>
      </c>
      <c r="DP48" s="128" t="str">
        <f t="shared" si="64"/>
        <v/>
      </c>
      <c r="DQ48" s="135">
        <f t="shared" si="64"/>
        <v>0</v>
      </c>
    </row>
    <row r="49" spans="1:121" ht="19" customHeight="1" x14ac:dyDescent="0.35">
      <c r="A49" s="139">
        <v>44287</v>
      </c>
      <c r="B49" s="140">
        <v>62.70000000000001</v>
      </c>
      <c r="C49" s="141">
        <v>2.85</v>
      </c>
      <c r="D49" s="141">
        <v>2.5499999999999994</v>
      </c>
      <c r="E49" s="141">
        <v>9.5</v>
      </c>
      <c r="F49" s="141">
        <v>17</v>
      </c>
      <c r="G49" s="141">
        <f t="shared" si="68"/>
        <v>5.3999999999999995</v>
      </c>
      <c r="H49" s="142">
        <f t="shared" si="69"/>
        <v>0.89473684210526294</v>
      </c>
      <c r="I49" s="143">
        <v>51437</v>
      </c>
      <c r="J49" s="144"/>
      <c r="K49" s="139">
        <v>44287</v>
      </c>
      <c r="L49" s="140">
        <v>62</v>
      </c>
      <c r="M49" s="141">
        <v>3.45</v>
      </c>
      <c r="N49" s="141">
        <v>2.9</v>
      </c>
      <c r="O49" s="141">
        <v>6.2</v>
      </c>
      <c r="P49" s="141">
        <v>38.700000000000003</v>
      </c>
      <c r="Q49" s="141">
        <f t="shared" si="70"/>
        <v>6.35</v>
      </c>
      <c r="R49" s="142">
        <f t="shared" si="71"/>
        <v>0.84057971014492749</v>
      </c>
      <c r="S49" s="143">
        <v>99125</v>
      </c>
      <c r="U49" s="139">
        <v>44287</v>
      </c>
      <c r="V49" s="140">
        <v>63.49</v>
      </c>
      <c r="W49" s="141">
        <v>2.5199999999999996</v>
      </c>
      <c r="X49" s="141">
        <v>2.1</v>
      </c>
      <c r="Y49" s="141">
        <v>7.3</v>
      </c>
      <c r="Z49" s="141">
        <v>11.9</v>
      </c>
      <c r="AA49" s="141">
        <f t="shared" si="72"/>
        <v>4.6199999999999992</v>
      </c>
      <c r="AB49" s="142">
        <f t="shared" si="73"/>
        <v>0.83333333333333348</v>
      </c>
      <c r="AC49" s="143">
        <v>3340</v>
      </c>
      <c r="AD49" s="144"/>
      <c r="AE49" s="139">
        <v>44287</v>
      </c>
      <c r="AF49" s="140">
        <v>63.37</v>
      </c>
      <c r="AG49" s="141">
        <v>2.58</v>
      </c>
      <c r="AH49" s="141">
        <v>2.14</v>
      </c>
      <c r="AI49" s="141">
        <v>5</v>
      </c>
      <c r="AJ49" s="141">
        <v>36.200000000000003</v>
      </c>
      <c r="AK49" s="141">
        <f t="shared" si="74"/>
        <v>4.7200000000000006</v>
      </c>
      <c r="AL49" s="142">
        <f t="shared" si="75"/>
        <v>0.8294573643410853</v>
      </c>
      <c r="AM49" s="143">
        <v>7086</v>
      </c>
      <c r="AO49" s="145">
        <f t="shared" si="76"/>
        <v>44287</v>
      </c>
      <c r="AP49" s="140">
        <v>62.099651963841829</v>
      </c>
      <c r="AQ49" s="141">
        <v>3.5168062741185935</v>
      </c>
      <c r="AR49" s="141">
        <v>2.6438000652515536</v>
      </c>
      <c r="AS49" s="141">
        <v>15.750721407542583</v>
      </c>
      <c r="AT49" s="141">
        <v>16.163452661026863</v>
      </c>
      <c r="AU49" s="141">
        <f t="shared" si="66"/>
        <v>6.1606063393701476</v>
      </c>
      <c r="AV49" s="142">
        <f t="shared" ref="AV49:AV61" si="79">IF(AQ49&gt;0,+AR49/AQ49,"")</f>
        <v>0.75176164371299103</v>
      </c>
      <c r="AW49" s="143">
        <v>621900.9</v>
      </c>
      <c r="AY49" s="145">
        <f t="shared" ref="AY49:AY60" si="80">AO49</f>
        <v>44287</v>
      </c>
      <c r="AZ49" s="140">
        <v>61.107704163911514</v>
      </c>
      <c r="BA49" s="141">
        <v>4.532311949921219</v>
      </c>
      <c r="BB49" s="141">
        <v>3.1055396010241632</v>
      </c>
      <c r="BC49" s="141">
        <v>6.7237128788607938</v>
      </c>
      <c r="BD49" s="141">
        <v>41.839378160888131</v>
      </c>
      <c r="BE49" s="141">
        <f t="shared" si="67"/>
        <v>7.6378515509453822</v>
      </c>
      <c r="BF49" s="142">
        <f t="shared" ref="BF49:BF61" si="81">IF(BA49&gt;0,+BB49/BA49,"")</f>
        <v>0.68519987929739568</v>
      </c>
      <c r="BG49" s="143">
        <v>1247809.8999999999</v>
      </c>
      <c r="BL49" s="706"/>
      <c r="CD49" s="101">
        <f t="shared" si="77"/>
        <v>0</v>
      </c>
      <c r="CE49" s="540">
        <f t="shared" si="77"/>
        <v>44287</v>
      </c>
      <c r="CF49" s="541">
        <f t="shared" si="77"/>
        <v>63.49</v>
      </c>
      <c r="CG49" s="542">
        <f t="shared" si="77"/>
        <v>2.5199999999999996</v>
      </c>
      <c r="CH49" s="542">
        <f t="shared" si="77"/>
        <v>2.1</v>
      </c>
      <c r="CI49" s="542">
        <f t="shared" si="77"/>
        <v>7.3</v>
      </c>
      <c r="CJ49" s="542">
        <f t="shared" si="77"/>
        <v>11.9</v>
      </c>
      <c r="CK49" s="542">
        <f t="shared" si="77"/>
        <v>4.6199999999999992</v>
      </c>
      <c r="CL49" s="543">
        <f t="shared" si="77"/>
        <v>0.83333333333333348</v>
      </c>
      <c r="CM49" s="544">
        <f t="shared" si="77"/>
        <v>3340</v>
      </c>
      <c r="CN49" s="108">
        <f t="shared" si="77"/>
        <v>0</v>
      </c>
      <c r="CO49" s="540">
        <f t="shared" si="77"/>
        <v>44287</v>
      </c>
      <c r="CP49" s="541">
        <f t="shared" si="77"/>
        <v>63.37</v>
      </c>
      <c r="CQ49" s="542">
        <f t="shared" si="77"/>
        <v>2.58</v>
      </c>
      <c r="CR49" s="542">
        <f t="shared" si="77"/>
        <v>2.14</v>
      </c>
      <c r="CS49" s="542">
        <f t="shared" si="77"/>
        <v>5</v>
      </c>
      <c r="CT49" s="542">
        <f t="shared" si="78"/>
        <v>36.200000000000003</v>
      </c>
      <c r="CU49" s="542">
        <f t="shared" si="78"/>
        <v>4.7200000000000006</v>
      </c>
      <c r="CV49" s="543">
        <f t="shared" si="78"/>
        <v>0.8294573643410853</v>
      </c>
      <c r="CW49" s="544">
        <f t="shared" si="78"/>
        <v>7086</v>
      </c>
      <c r="CX49" s="101">
        <f t="shared" si="2"/>
        <v>0</v>
      </c>
      <c r="CY49" s="707">
        <f t="shared" si="2"/>
        <v>44287</v>
      </c>
      <c r="CZ49" s="140">
        <f t="shared" si="2"/>
        <v>62.099651963841829</v>
      </c>
      <c r="DA49" s="141">
        <f t="shared" si="2"/>
        <v>3.5168062741185935</v>
      </c>
      <c r="DB49" s="141">
        <f t="shared" si="2"/>
        <v>2.6438000652515536</v>
      </c>
      <c r="DC49" s="141">
        <f t="shared" si="2"/>
        <v>15.750721407542583</v>
      </c>
      <c r="DD49" s="141">
        <f t="shared" si="2"/>
        <v>16.163452661026863</v>
      </c>
      <c r="DE49" s="141">
        <f t="shared" si="2"/>
        <v>6.1606063393701476</v>
      </c>
      <c r="DF49" s="142">
        <f t="shared" si="2"/>
        <v>0.75176164371299103</v>
      </c>
      <c r="DG49" s="143">
        <f t="shared" si="2"/>
        <v>621900.9</v>
      </c>
      <c r="DH49" s="101">
        <f t="shared" si="65"/>
        <v>0</v>
      </c>
      <c r="DI49" s="707">
        <f t="shared" si="65"/>
        <v>44287</v>
      </c>
      <c r="DJ49" s="140">
        <f t="shared" si="64"/>
        <v>61.107704163911514</v>
      </c>
      <c r="DK49" s="141">
        <f t="shared" si="64"/>
        <v>4.532311949921219</v>
      </c>
      <c r="DL49" s="141">
        <f t="shared" si="64"/>
        <v>3.1055396010241632</v>
      </c>
      <c r="DM49" s="141">
        <f t="shared" si="64"/>
        <v>6.7237128788607938</v>
      </c>
      <c r="DN49" s="141">
        <f t="shared" si="64"/>
        <v>41.839378160888131</v>
      </c>
      <c r="DO49" s="141">
        <f t="shared" si="64"/>
        <v>7.6378515509453822</v>
      </c>
      <c r="DP49" s="142">
        <f t="shared" si="64"/>
        <v>0.68519987929739568</v>
      </c>
      <c r="DQ49" s="143">
        <f t="shared" si="64"/>
        <v>1247809.8999999999</v>
      </c>
    </row>
    <row r="50" spans="1:121" ht="19" customHeight="1" x14ac:dyDescent="0.35">
      <c r="A50" s="139">
        <v>44317</v>
      </c>
      <c r="B50" s="140">
        <v>62.800000000000004</v>
      </c>
      <c r="C50" s="141">
        <v>2.2999999999999998</v>
      </c>
      <c r="D50" s="141">
        <v>3</v>
      </c>
      <c r="E50" s="141">
        <v>5</v>
      </c>
      <c r="F50" s="141">
        <v>15</v>
      </c>
      <c r="G50" s="141">
        <f t="shared" si="68"/>
        <v>5.3</v>
      </c>
      <c r="H50" s="142">
        <f t="shared" si="69"/>
        <v>1.3043478260869565</v>
      </c>
      <c r="I50" s="143">
        <v>43372</v>
      </c>
      <c r="J50" s="144"/>
      <c r="K50" s="139">
        <v>44317</v>
      </c>
      <c r="L50" s="140">
        <v>62.8</v>
      </c>
      <c r="M50" s="141">
        <v>2.8</v>
      </c>
      <c r="N50" s="141">
        <v>2.2000000000000002</v>
      </c>
      <c r="O50" s="141">
        <v>6</v>
      </c>
      <c r="P50" s="141">
        <v>40</v>
      </c>
      <c r="Q50" s="141">
        <f t="shared" si="70"/>
        <v>5</v>
      </c>
      <c r="R50" s="142">
        <f t="shared" si="71"/>
        <v>0.78571428571428581</v>
      </c>
      <c r="S50" s="143">
        <v>91102</v>
      </c>
      <c r="U50" s="139">
        <v>44317</v>
      </c>
      <c r="V50" s="140">
        <v>63.36</v>
      </c>
      <c r="W50" s="141">
        <v>2.5</v>
      </c>
      <c r="X50" s="141">
        <v>2.2799999999999998</v>
      </c>
      <c r="Y50" s="141">
        <v>8.26</v>
      </c>
      <c r="Z50" s="141">
        <v>9.52</v>
      </c>
      <c r="AA50" s="141">
        <f t="shared" si="72"/>
        <v>4.7799999999999994</v>
      </c>
      <c r="AB50" s="142">
        <f t="shared" si="73"/>
        <v>0.91199999999999992</v>
      </c>
      <c r="AC50" s="143">
        <v>17229</v>
      </c>
      <c r="AD50" s="144"/>
      <c r="AE50" s="139">
        <v>44317</v>
      </c>
      <c r="AF50" s="140">
        <v>63.27</v>
      </c>
      <c r="AG50" s="141">
        <v>2.57</v>
      </c>
      <c r="AH50" s="141">
        <v>2.31</v>
      </c>
      <c r="AI50" s="141">
        <v>4.6800000000000006</v>
      </c>
      <c r="AJ50" s="141">
        <v>33.79</v>
      </c>
      <c r="AK50" s="141">
        <f t="shared" si="74"/>
        <v>4.88</v>
      </c>
      <c r="AL50" s="142">
        <f t="shared" si="75"/>
        <v>0.89883268482490275</v>
      </c>
      <c r="AM50" s="143">
        <v>28141</v>
      </c>
      <c r="AO50" s="145">
        <f t="shared" si="76"/>
        <v>44317</v>
      </c>
      <c r="AP50" s="140">
        <v>62.466465187002441</v>
      </c>
      <c r="AQ50" s="141">
        <v>2.9695113271887332</v>
      </c>
      <c r="AR50" s="141">
        <v>2.4740140654982286</v>
      </c>
      <c r="AS50" s="141">
        <v>14.340870365543628</v>
      </c>
      <c r="AT50" s="141">
        <v>15.48249720213682</v>
      </c>
      <c r="AU50" s="141">
        <f t="shared" si="66"/>
        <v>5.4435253926869613</v>
      </c>
      <c r="AV50" s="142">
        <f t="shared" si="79"/>
        <v>0.83313845037270928</v>
      </c>
      <c r="AW50" s="143">
        <v>646475.5</v>
      </c>
      <c r="AY50" s="145">
        <f t="shared" si="80"/>
        <v>44317</v>
      </c>
      <c r="AZ50" s="140">
        <v>61.921351111241975</v>
      </c>
      <c r="BA50" s="141">
        <v>3.840221789998862</v>
      </c>
      <c r="BB50" s="141">
        <v>2.6605184517639349</v>
      </c>
      <c r="BC50" s="141">
        <v>6.0485080610077864</v>
      </c>
      <c r="BD50" s="141">
        <v>41.867645936429966</v>
      </c>
      <c r="BE50" s="141">
        <f t="shared" si="67"/>
        <v>6.5007402417627969</v>
      </c>
      <c r="BF50" s="142">
        <f t="shared" si="81"/>
        <v>0.69280333200878053</v>
      </c>
      <c r="BG50" s="143">
        <v>1134392.8999999999</v>
      </c>
      <c r="CD50" s="101">
        <f t="shared" si="77"/>
        <v>0</v>
      </c>
      <c r="CE50" s="545">
        <f t="shared" si="77"/>
        <v>44317</v>
      </c>
      <c r="CF50" s="546">
        <f t="shared" si="77"/>
        <v>63.36</v>
      </c>
      <c r="CG50" s="547">
        <f t="shared" si="77"/>
        <v>2.5</v>
      </c>
      <c r="CH50" s="547">
        <f t="shared" si="77"/>
        <v>2.2799999999999998</v>
      </c>
      <c r="CI50" s="547">
        <f t="shared" si="77"/>
        <v>8.26</v>
      </c>
      <c r="CJ50" s="547">
        <f t="shared" si="77"/>
        <v>9.52</v>
      </c>
      <c r="CK50" s="547">
        <f t="shared" si="77"/>
        <v>4.7799999999999994</v>
      </c>
      <c r="CL50" s="548">
        <f t="shared" si="77"/>
        <v>0.91199999999999992</v>
      </c>
      <c r="CM50" s="549">
        <f t="shared" si="77"/>
        <v>17229</v>
      </c>
      <c r="CN50" s="108">
        <f t="shared" si="77"/>
        <v>0</v>
      </c>
      <c r="CO50" s="545">
        <f t="shared" si="77"/>
        <v>44317</v>
      </c>
      <c r="CP50" s="546">
        <f t="shared" si="77"/>
        <v>63.27</v>
      </c>
      <c r="CQ50" s="547">
        <f t="shared" si="77"/>
        <v>2.57</v>
      </c>
      <c r="CR50" s="547">
        <f t="shared" si="77"/>
        <v>2.31</v>
      </c>
      <c r="CS50" s="547">
        <f t="shared" si="77"/>
        <v>4.6800000000000006</v>
      </c>
      <c r="CT50" s="547">
        <f t="shared" si="78"/>
        <v>33.79</v>
      </c>
      <c r="CU50" s="547">
        <f t="shared" si="78"/>
        <v>4.88</v>
      </c>
      <c r="CV50" s="548">
        <f t="shared" si="78"/>
        <v>0.89883268482490275</v>
      </c>
      <c r="CW50" s="549">
        <f t="shared" si="78"/>
        <v>28141</v>
      </c>
      <c r="CX50" s="101">
        <f t="shared" si="2"/>
        <v>0</v>
      </c>
      <c r="CY50" s="707">
        <f t="shared" si="2"/>
        <v>44317</v>
      </c>
      <c r="CZ50" s="140">
        <f t="shared" si="2"/>
        <v>62.466465187002441</v>
      </c>
      <c r="DA50" s="141">
        <f t="shared" si="2"/>
        <v>2.9695113271887332</v>
      </c>
      <c r="DB50" s="141">
        <f t="shared" si="2"/>
        <v>2.4740140654982286</v>
      </c>
      <c r="DC50" s="141">
        <f t="shared" si="2"/>
        <v>14.340870365543628</v>
      </c>
      <c r="DD50" s="141">
        <f t="shared" si="2"/>
        <v>15.48249720213682</v>
      </c>
      <c r="DE50" s="141">
        <f t="shared" si="2"/>
        <v>5.4435253926869613</v>
      </c>
      <c r="DF50" s="142">
        <f t="shared" si="2"/>
        <v>0.83313845037270928</v>
      </c>
      <c r="DG50" s="143">
        <f t="shared" si="2"/>
        <v>646475.5</v>
      </c>
      <c r="DH50" s="101">
        <f t="shared" si="65"/>
        <v>0</v>
      </c>
      <c r="DI50" s="707">
        <f t="shared" si="65"/>
        <v>44317</v>
      </c>
      <c r="DJ50" s="140">
        <f t="shared" si="64"/>
        <v>61.921351111241975</v>
      </c>
      <c r="DK50" s="141">
        <f t="shared" si="64"/>
        <v>3.840221789998862</v>
      </c>
      <c r="DL50" s="141">
        <f t="shared" si="64"/>
        <v>2.6605184517639349</v>
      </c>
      <c r="DM50" s="141">
        <f t="shared" si="64"/>
        <v>6.0485080610077864</v>
      </c>
      <c r="DN50" s="141">
        <f t="shared" si="64"/>
        <v>41.867645936429966</v>
      </c>
      <c r="DO50" s="141">
        <f t="shared" si="64"/>
        <v>6.5007402417627969</v>
      </c>
      <c r="DP50" s="142">
        <f t="shared" si="64"/>
        <v>0.69280333200878053</v>
      </c>
      <c r="DQ50" s="143">
        <f t="shared" si="64"/>
        <v>1134392.8999999999</v>
      </c>
    </row>
    <row r="51" spans="1:121" ht="19" customHeight="1" x14ac:dyDescent="0.35">
      <c r="A51" s="139">
        <v>44348</v>
      </c>
      <c r="B51" s="140">
        <v>62.72</v>
      </c>
      <c r="C51" s="141">
        <v>2.94</v>
      </c>
      <c r="D51" s="141">
        <v>2.48</v>
      </c>
      <c r="E51" s="141">
        <v>6.7</v>
      </c>
      <c r="F51" s="141">
        <v>16.2</v>
      </c>
      <c r="G51" s="141">
        <f t="shared" si="68"/>
        <v>5.42</v>
      </c>
      <c r="H51" s="142">
        <f t="shared" si="69"/>
        <v>0.84353741496598644</v>
      </c>
      <c r="I51" s="143">
        <v>33330</v>
      </c>
      <c r="J51" s="144"/>
      <c r="K51" s="139">
        <v>44348</v>
      </c>
      <c r="L51" s="140">
        <v>62.38000000000001</v>
      </c>
      <c r="M51" s="141">
        <v>3.06</v>
      </c>
      <c r="N51" s="141">
        <v>2.67</v>
      </c>
      <c r="O51" s="141">
        <v>4</v>
      </c>
      <c r="P51" s="141">
        <v>37.5</v>
      </c>
      <c r="Q51" s="141">
        <f t="shared" si="70"/>
        <v>5.73</v>
      </c>
      <c r="R51" s="142">
        <f t="shared" si="71"/>
        <v>0.87254901960784315</v>
      </c>
      <c r="S51" s="143">
        <v>80261</v>
      </c>
      <c r="U51" s="139">
        <v>44348</v>
      </c>
      <c r="V51" s="140">
        <v>0</v>
      </c>
      <c r="W51" s="141">
        <v>0</v>
      </c>
      <c r="X51" s="141">
        <v>0</v>
      </c>
      <c r="Y51" s="141">
        <v>0</v>
      </c>
      <c r="Z51" s="141">
        <v>0</v>
      </c>
      <c r="AA51" s="141">
        <f t="shared" si="72"/>
        <v>0</v>
      </c>
      <c r="AB51" s="142" t="str">
        <f t="shared" si="73"/>
        <v/>
      </c>
      <c r="AC51" s="143">
        <v>0</v>
      </c>
      <c r="AD51" s="144"/>
      <c r="AE51" s="139">
        <v>44348</v>
      </c>
      <c r="AF51" s="140">
        <v>63.1</v>
      </c>
      <c r="AG51" s="141">
        <v>2.67</v>
      </c>
      <c r="AH51" s="141">
        <v>2.5099999999999998</v>
      </c>
      <c r="AI51" s="141">
        <v>5</v>
      </c>
      <c r="AJ51" s="141">
        <v>35.6</v>
      </c>
      <c r="AK51" s="141">
        <f t="shared" si="74"/>
        <v>5.18</v>
      </c>
      <c r="AL51" s="142">
        <f t="shared" si="75"/>
        <v>0.94007490636704116</v>
      </c>
      <c r="AM51" s="143">
        <v>3572</v>
      </c>
      <c r="AO51" s="145">
        <f t="shared" si="76"/>
        <v>44348</v>
      </c>
      <c r="AP51" s="140">
        <v>61.708812360533294</v>
      </c>
      <c r="AQ51" s="141">
        <v>4.3942591031053064</v>
      </c>
      <c r="AR51" s="141">
        <v>2.3420334693955858</v>
      </c>
      <c r="AS51" s="141">
        <v>15.246450257634642</v>
      </c>
      <c r="AT51" s="141">
        <v>18.443942660268458</v>
      </c>
      <c r="AU51" s="141">
        <f t="shared" si="66"/>
        <v>6.7362925725008918</v>
      </c>
      <c r="AV51" s="142">
        <f t="shared" si="79"/>
        <v>0.53297573366589435</v>
      </c>
      <c r="AW51" s="143">
        <v>573389.5</v>
      </c>
      <c r="AY51" s="145">
        <f t="shared" si="80"/>
        <v>44348</v>
      </c>
      <c r="AZ51" s="140">
        <v>61.263964256412571</v>
      </c>
      <c r="BA51" s="141">
        <v>5.1090625546915218</v>
      </c>
      <c r="BB51" s="141">
        <v>2.5702685077491396</v>
      </c>
      <c r="BC51" s="141">
        <v>6.6057188153040398</v>
      </c>
      <c r="BD51" s="141">
        <v>41.425790909165549</v>
      </c>
      <c r="BE51" s="141">
        <f t="shared" si="67"/>
        <v>7.6793310624406619</v>
      </c>
      <c r="BF51" s="142">
        <f t="shared" si="81"/>
        <v>0.50308025792107935</v>
      </c>
      <c r="BG51" s="143">
        <v>1083920.3</v>
      </c>
      <c r="CD51" s="101">
        <f t="shared" si="77"/>
        <v>0</v>
      </c>
      <c r="CE51" s="545">
        <f t="shared" si="77"/>
        <v>44348</v>
      </c>
      <c r="CF51" s="546">
        <f t="shared" si="77"/>
        <v>0</v>
      </c>
      <c r="CG51" s="547">
        <f t="shared" si="77"/>
        <v>0</v>
      </c>
      <c r="CH51" s="547">
        <f t="shared" si="77"/>
        <v>0</v>
      </c>
      <c r="CI51" s="547">
        <f t="shared" si="77"/>
        <v>0</v>
      </c>
      <c r="CJ51" s="547">
        <f t="shared" si="77"/>
        <v>0</v>
      </c>
      <c r="CK51" s="547">
        <f t="shared" si="77"/>
        <v>0</v>
      </c>
      <c r="CL51" s="548" t="str">
        <f t="shared" si="77"/>
        <v/>
      </c>
      <c r="CM51" s="549">
        <f t="shared" si="77"/>
        <v>0</v>
      </c>
      <c r="CN51" s="108">
        <f t="shared" si="77"/>
        <v>0</v>
      </c>
      <c r="CO51" s="545">
        <f t="shared" si="77"/>
        <v>44348</v>
      </c>
      <c r="CP51" s="546">
        <f t="shared" si="77"/>
        <v>63.1</v>
      </c>
      <c r="CQ51" s="547">
        <f t="shared" si="77"/>
        <v>2.67</v>
      </c>
      <c r="CR51" s="547">
        <f t="shared" si="77"/>
        <v>2.5099999999999998</v>
      </c>
      <c r="CS51" s="547">
        <f t="shared" si="77"/>
        <v>5</v>
      </c>
      <c r="CT51" s="547">
        <f t="shared" si="78"/>
        <v>35.6</v>
      </c>
      <c r="CU51" s="547">
        <f t="shared" si="78"/>
        <v>5.18</v>
      </c>
      <c r="CV51" s="548">
        <f t="shared" si="78"/>
        <v>0.94007490636704116</v>
      </c>
      <c r="CW51" s="549">
        <f t="shared" si="78"/>
        <v>3572</v>
      </c>
      <c r="CX51" s="101">
        <f t="shared" si="2"/>
        <v>0</v>
      </c>
      <c r="CY51" s="707">
        <f t="shared" si="2"/>
        <v>44348</v>
      </c>
      <c r="CZ51" s="140">
        <f t="shared" si="2"/>
        <v>61.708812360533294</v>
      </c>
      <c r="DA51" s="141">
        <f t="shared" si="2"/>
        <v>4.3942591031053064</v>
      </c>
      <c r="DB51" s="141">
        <f t="shared" si="2"/>
        <v>2.3420334693955858</v>
      </c>
      <c r="DC51" s="141">
        <f t="shared" si="2"/>
        <v>15.246450257634642</v>
      </c>
      <c r="DD51" s="141">
        <f t="shared" si="2"/>
        <v>18.443942660268458</v>
      </c>
      <c r="DE51" s="141">
        <f t="shared" si="2"/>
        <v>6.7362925725008918</v>
      </c>
      <c r="DF51" s="142">
        <f t="shared" si="2"/>
        <v>0.53297573366589435</v>
      </c>
      <c r="DG51" s="143">
        <f t="shared" si="2"/>
        <v>573389.5</v>
      </c>
      <c r="DH51" s="101">
        <f t="shared" si="65"/>
        <v>0</v>
      </c>
      <c r="DI51" s="707">
        <f t="shared" si="65"/>
        <v>44348</v>
      </c>
      <c r="DJ51" s="140">
        <f t="shared" si="64"/>
        <v>61.263964256412571</v>
      </c>
      <c r="DK51" s="141">
        <f t="shared" si="64"/>
        <v>5.1090625546915218</v>
      </c>
      <c r="DL51" s="141">
        <f t="shared" si="64"/>
        <v>2.5702685077491396</v>
      </c>
      <c r="DM51" s="141">
        <f t="shared" si="64"/>
        <v>6.6057188153040398</v>
      </c>
      <c r="DN51" s="141">
        <f t="shared" si="64"/>
        <v>41.425790909165549</v>
      </c>
      <c r="DO51" s="141">
        <f t="shared" si="64"/>
        <v>7.6793310624406619</v>
      </c>
      <c r="DP51" s="142">
        <f t="shared" si="64"/>
        <v>0.50308025792107935</v>
      </c>
      <c r="DQ51" s="143">
        <f t="shared" si="64"/>
        <v>1083920.3</v>
      </c>
    </row>
    <row r="52" spans="1:121" ht="19" customHeight="1" x14ac:dyDescent="0.35">
      <c r="A52" s="139">
        <v>44378</v>
      </c>
      <c r="B52" s="140">
        <v>62.76</v>
      </c>
      <c r="C52" s="141">
        <v>2.66</v>
      </c>
      <c r="D52" s="141">
        <v>2.67</v>
      </c>
      <c r="E52" s="141">
        <v>9.6</v>
      </c>
      <c r="F52" s="141">
        <v>16.899999999999999</v>
      </c>
      <c r="G52" s="141">
        <f t="shared" si="68"/>
        <v>5.33</v>
      </c>
      <c r="H52" s="142">
        <f t="shared" si="69"/>
        <v>1.0037593984962405</v>
      </c>
      <c r="I52" s="143">
        <v>56042</v>
      </c>
      <c r="J52" s="144"/>
      <c r="K52" s="139">
        <v>44378</v>
      </c>
      <c r="L52" s="140">
        <v>62.269999999999996</v>
      </c>
      <c r="M52" s="141">
        <v>3</v>
      </c>
      <c r="N52" s="141">
        <v>2.82</v>
      </c>
      <c r="O52" s="141">
        <v>0</v>
      </c>
      <c r="P52" s="141">
        <v>0</v>
      </c>
      <c r="Q52" s="141">
        <f t="shared" si="70"/>
        <v>5.82</v>
      </c>
      <c r="R52" s="142">
        <f t="shared" si="71"/>
        <v>0.94</v>
      </c>
      <c r="S52" s="143">
        <v>90871</v>
      </c>
      <c r="U52" s="139">
        <v>44378</v>
      </c>
      <c r="V52" s="140">
        <v>0</v>
      </c>
      <c r="W52" s="141">
        <v>0</v>
      </c>
      <c r="X52" s="141">
        <v>0</v>
      </c>
      <c r="Y52" s="141">
        <v>0</v>
      </c>
      <c r="Z52" s="141">
        <v>0</v>
      </c>
      <c r="AA52" s="141">
        <f t="shared" si="72"/>
        <v>0</v>
      </c>
      <c r="AB52" s="142" t="str">
        <f t="shared" si="73"/>
        <v/>
      </c>
      <c r="AC52" s="143">
        <v>0</v>
      </c>
      <c r="AD52" s="144"/>
      <c r="AE52" s="139">
        <v>44378</v>
      </c>
      <c r="AF52" s="140">
        <v>0</v>
      </c>
      <c r="AG52" s="141">
        <v>0</v>
      </c>
      <c r="AH52" s="141">
        <v>0</v>
      </c>
      <c r="AI52" s="141">
        <v>0</v>
      </c>
      <c r="AJ52" s="141">
        <v>0</v>
      </c>
      <c r="AK52" s="141">
        <f t="shared" si="74"/>
        <v>0</v>
      </c>
      <c r="AL52" s="142" t="str">
        <f t="shared" si="75"/>
        <v/>
      </c>
      <c r="AM52" s="143">
        <v>0</v>
      </c>
      <c r="AO52" s="145">
        <f t="shared" si="76"/>
        <v>44378</v>
      </c>
      <c r="AP52" s="140">
        <v>62.189756657601627</v>
      </c>
      <c r="AQ52" s="141">
        <v>3.6371226989114818</v>
      </c>
      <c r="AR52" s="141">
        <v>2.3740678934910586</v>
      </c>
      <c r="AS52" s="141">
        <v>10.495921430351418</v>
      </c>
      <c r="AT52" s="141">
        <v>19.338224555003752</v>
      </c>
      <c r="AU52" s="141">
        <f t="shared" si="66"/>
        <v>6.0111905924025404</v>
      </c>
      <c r="AV52" s="142">
        <f t="shared" si="79"/>
        <v>0.65273241790868641</v>
      </c>
      <c r="AW52" s="143">
        <v>756826.6</v>
      </c>
      <c r="AY52" s="145">
        <f t="shared" si="80"/>
        <v>44378</v>
      </c>
      <c r="AZ52" s="140">
        <v>61.739520448042533</v>
      </c>
      <c r="BA52" s="141">
        <v>4.500191821705215</v>
      </c>
      <c r="BB52" s="141">
        <v>2.5033469520662464</v>
      </c>
      <c r="BC52" s="141">
        <v>5.8384303571347616</v>
      </c>
      <c r="BD52" s="141">
        <v>35.508927888678585</v>
      </c>
      <c r="BE52" s="141">
        <f t="shared" si="67"/>
        <v>7.0035387737714618</v>
      </c>
      <c r="BF52" s="142">
        <f t="shared" si="81"/>
        <v>0.55627561029558004</v>
      </c>
      <c r="BG52" s="143">
        <v>1301197.8999999999</v>
      </c>
      <c r="CD52" s="101">
        <f t="shared" si="77"/>
        <v>0</v>
      </c>
      <c r="CE52" s="545">
        <f t="shared" si="77"/>
        <v>44378</v>
      </c>
      <c r="CF52" s="546">
        <f t="shared" si="77"/>
        <v>0</v>
      </c>
      <c r="CG52" s="547">
        <f t="shared" si="77"/>
        <v>0</v>
      </c>
      <c r="CH52" s="547">
        <f t="shared" si="77"/>
        <v>0</v>
      </c>
      <c r="CI52" s="547">
        <f t="shared" si="77"/>
        <v>0</v>
      </c>
      <c r="CJ52" s="547">
        <f t="shared" si="77"/>
        <v>0</v>
      </c>
      <c r="CK52" s="547">
        <f t="shared" si="77"/>
        <v>0</v>
      </c>
      <c r="CL52" s="548" t="str">
        <f t="shared" si="77"/>
        <v/>
      </c>
      <c r="CM52" s="549">
        <f t="shared" si="77"/>
        <v>0</v>
      </c>
      <c r="CN52" s="108">
        <f t="shared" si="77"/>
        <v>0</v>
      </c>
      <c r="CO52" s="545">
        <f t="shared" si="77"/>
        <v>44378</v>
      </c>
      <c r="CP52" s="546">
        <f t="shared" si="77"/>
        <v>0</v>
      </c>
      <c r="CQ52" s="547">
        <f t="shared" si="77"/>
        <v>0</v>
      </c>
      <c r="CR52" s="547">
        <f t="shared" si="77"/>
        <v>0</v>
      </c>
      <c r="CS52" s="547">
        <f t="shared" si="77"/>
        <v>0</v>
      </c>
      <c r="CT52" s="547">
        <f t="shared" si="78"/>
        <v>0</v>
      </c>
      <c r="CU52" s="547">
        <f t="shared" si="78"/>
        <v>0</v>
      </c>
      <c r="CV52" s="548" t="str">
        <f t="shared" si="78"/>
        <v/>
      </c>
      <c r="CW52" s="549">
        <f t="shared" si="78"/>
        <v>0</v>
      </c>
      <c r="CX52" s="101">
        <f t="shared" si="2"/>
        <v>0</v>
      </c>
      <c r="CY52" s="707">
        <f t="shared" si="2"/>
        <v>44378</v>
      </c>
      <c r="CZ52" s="140">
        <f t="shared" si="2"/>
        <v>62.189756657601627</v>
      </c>
      <c r="DA52" s="141">
        <f t="shared" si="2"/>
        <v>3.6371226989114818</v>
      </c>
      <c r="DB52" s="141">
        <f t="shared" si="2"/>
        <v>2.3740678934910586</v>
      </c>
      <c r="DC52" s="141">
        <f t="shared" si="2"/>
        <v>10.495921430351418</v>
      </c>
      <c r="DD52" s="141">
        <f t="shared" si="2"/>
        <v>19.338224555003752</v>
      </c>
      <c r="DE52" s="141">
        <f t="shared" si="2"/>
        <v>6.0111905924025404</v>
      </c>
      <c r="DF52" s="142">
        <f t="shared" si="2"/>
        <v>0.65273241790868641</v>
      </c>
      <c r="DG52" s="143">
        <f t="shared" si="2"/>
        <v>756826.6</v>
      </c>
      <c r="DH52" s="101">
        <f t="shared" si="65"/>
        <v>0</v>
      </c>
      <c r="DI52" s="707">
        <f t="shared" si="65"/>
        <v>44378</v>
      </c>
      <c r="DJ52" s="140">
        <f t="shared" si="64"/>
        <v>61.739520448042533</v>
      </c>
      <c r="DK52" s="141">
        <f t="shared" si="64"/>
        <v>4.500191821705215</v>
      </c>
      <c r="DL52" s="141">
        <f t="shared" si="64"/>
        <v>2.5033469520662464</v>
      </c>
      <c r="DM52" s="141">
        <f t="shared" si="64"/>
        <v>5.8384303571347616</v>
      </c>
      <c r="DN52" s="141">
        <f t="shared" si="64"/>
        <v>35.508927888678585</v>
      </c>
      <c r="DO52" s="141">
        <f t="shared" si="64"/>
        <v>7.0035387737714618</v>
      </c>
      <c r="DP52" s="142">
        <f t="shared" si="64"/>
        <v>0.55627561029558004</v>
      </c>
      <c r="DQ52" s="143">
        <f t="shared" si="64"/>
        <v>1301197.8999999999</v>
      </c>
    </row>
    <row r="53" spans="1:121" ht="19" customHeight="1" x14ac:dyDescent="0.35">
      <c r="A53" s="139">
        <v>44409</v>
      </c>
      <c r="B53" s="140">
        <v>62.53</v>
      </c>
      <c r="C53" s="141">
        <v>2.99</v>
      </c>
      <c r="D53" s="141">
        <v>2.79</v>
      </c>
      <c r="E53" s="141">
        <v>7.5</v>
      </c>
      <c r="F53" s="141">
        <v>16.3</v>
      </c>
      <c r="G53" s="141">
        <f t="shared" si="68"/>
        <v>5.78</v>
      </c>
      <c r="H53" s="142">
        <f t="shared" si="69"/>
        <v>0.93311036789297652</v>
      </c>
      <c r="I53" s="143">
        <v>29374</v>
      </c>
      <c r="J53" s="144"/>
      <c r="K53" s="139">
        <v>44409</v>
      </c>
      <c r="L53" s="140">
        <v>62.43</v>
      </c>
      <c r="M53" s="141">
        <v>3.01</v>
      </c>
      <c r="N53" s="141">
        <v>2.5400000000000005</v>
      </c>
      <c r="O53" s="141">
        <v>0</v>
      </c>
      <c r="P53" s="141">
        <v>0</v>
      </c>
      <c r="Q53" s="141">
        <f t="shared" si="70"/>
        <v>5.5500000000000007</v>
      </c>
      <c r="R53" s="142">
        <f t="shared" si="71"/>
        <v>0.84385382059800684</v>
      </c>
      <c r="S53" s="143">
        <v>103429</v>
      </c>
      <c r="U53" s="139">
        <v>44409</v>
      </c>
      <c r="V53" s="140">
        <v>0</v>
      </c>
      <c r="W53" s="141">
        <v>0</v>
      </c>
      <c r="X53" s="141">
        <v>0</v>
      </c>
      <c r="Y53" s="141">
        <v>0</v>
      </c>
      <c r="Z53" s="141">
        <v>0</v>
      </c>
      <c r="AA53" s="141">
        <f t="shared" si="72"/>
        <v>0</v>
      </c>
      <c r="AB53" s="142" t="str">
        <f t="shared" si="73"/>
        <v/>
      </c>
      <c r="AC53" s="143">
        <v>0</v>
      </c>
      <c r="AD53" s="144"/>
      <c r="AE53" s="139">
        <v>44409</v>
      </c>
      <c r="AF53" s="140">
        <v>0</v>
      </c>
      <c r="AG53" s="141">
        <v>0</v>
      </c>
      <c r="AH53" s="141">
        <v>0</v>
      </c>
      <c r="AI53" s="141">
        <v>0</v>
      </c>
      <c r="AJ53" s="141">
        <v>0</v>
      </c>
      <c r="AK53" s="141">
        <f t="shared" si="74"/>
        <v>0</v>
      </c>
      <c r="AL53" s="142" t="str">
        <f t="shared" si="75"/>
        <v/>
      </c>
      <c r="AM53" s="143">
        <v>0</v>
      </c>
      <c r="AO53" s="145">
        <f t="shared" si="76"/>
        <v>44409</v>
      </c>
      <c r="AP53" s="140">
        <v>61.886427685225478</v>
      </c>
      <c r="AQ53" s="141">
        <v>4.1065349556883399</v>
      </c>
      <c r="AR53" s="141">
        <v>2.2155639107845233</v>
      </c>
      <c r="AS53" s="141">
        <v>11.829466028956677</v>
      </c>
      <c r="AT53" s="141">
        <v>20.018273317753216</v>
      </c>
      <c r="AU53" s="141">
        <f t="shared" si="66"/>
        <v>6.3220988664728637</v>
      </c>
      <c r="AV53" s="142">
        <f t="shared" si="79"/>
        <v>0.53952150284646705</v>
      </c>
      <c r="AW53" s="143">
        <v>759258.4</v>
      </c>
      <c r="AY53" s="145">
        <f t="shared" si="80"/>
        <v>44409</v>
      </c>
      <c r="AZ53" s="140">
        <v>61.568616540267179</v>
      </c>
      <c r="BA53" s="141">
        <v>4.6869774265404303</v>
      </c>
      <c r="BB53" s="141">
        <v>2.4864320218400207</v>
      </c>
      <c r="BC53" s="141">
        <v>5.2550185919545029</v>
      </c>
      <c r="BD53" s="141">
        <v>32.708001075994979</v>
      </c>
      <c r="BE53" s="141">
        <f t="shared" si="67"/>
        <v>7.1734094483804505</v>
      </c>
      <c r="BF53" s="142">
        <f t="shared" si="81"/>
        <v>0.5304979724801695</v>
      </c>
      <c r="BG53" s="143">
        <v>1359485.9</v>
      </c>
      <c r="CD53" s="101">
        <f t="shared" si="77"/>
        <v>0</v>
      </c>
      <c r="CE53" s="545">
        <f t="shared" si="77"/>
        <v>44409</v>
      </c>
      <c r="CF53" s="546">
        <f t="shared" si="77"/>
        <v>0</v>
      </c>
      <c r="CG53" s="547">
        <f t="shared" si="77"/>
        <v>0</v>
      </c>
      <c r="CH53" s="547">
        <f t="shared" si="77"/>
        <v>0</v>
      </c>
      <c r="CI53" s="547">
        <f t="shared" si="77"/>
        <v>0</v>
      </c>
      <c r="CJ53" s="547">
        <f t="shared" si="77"/>
        <v>0</v>
      </c>
      <c r="CK53" s="547">
        <f t="shared" si="77"/>
        <v>0</v>
      </c>
      <c r="CL53" s="548" t="str">
        <f t="shared" si="77"/>
        <v/>
      </c>
      <c r="CM53" s="549">
        <f t="shared" si="77"/>
        <v>0</v>
      </c>
      <c r="CN53" s="108">
        <f t="shared" si="77"/>
        <v>0</v>
      </c>
      <c r="CO53" s="545">
        <f t="shared" si="77"/>
        <v>44409</v>
      </c>
      <c r="CP53" s="546">
        <f t="shared" si="77"/>
        <v>0</v>
      </c>
      <c r="CQ53" s="547">
        <f t="shared" si="77"/>
        <v>0</v>
      </c>
      <c r="CR53" s="547">
        <f t="shared" si="77"/>
        <v>0</v>
      </c>
      <c r="CS53" s="547">
        <f t="shared" si="77"/>
        <v>0</v>
      </c>
      <c r="CT53" s="547">
        <f t="shared" si="78"/>
        <v>0</v>
      </c>
      <c r="CU53" s="547">
        <f t="shared" si="78"/>
        <v>0</v>
      </c>
      <c r="CV53" s="548" t="str">
        <f t="shared" si="78"/>
        <v/>
      </c>
      <c r="CW53" s="549">
        <f t="shared" si="78"/>
        <v>0</v>
      </c>
      <c r="CX53" s="101">
        <f t="shared" si="2"/>
        <v>0</v>
      </c>
      <c r="CY53" s="707">
        <f t="shared" si="2"/>
        <v>44409</v>
      </c>
      <c r="CZ53" s="140">
        <f t="shared" si="2"/>
        <v>61.886427685225478</v>
      </c>
      <c r="DA53" s="141">
        <f t="shared" si="2"/>
        <v>4.1065349556883399</v>
      </c>
      <c r="DB53" s="141">
        <f t="shared" si="2"/>
        <v>2.2155639107845233</v>
      </c>
      <c r="DC53" s="141">
        <f t="shared" si="2"/>
        <v>11.829466028956677</v>
      </c>
      <c r="DD53" s="141">
        <f t="shared" si="2"/>
        <v>20.018273317753216</v>
      </c>
      <c r="DE53" s="141">
        <f t="shared" si="2"/>
        <v>6.3220988664728637</v>
      </c>
      <c r="DF53" s="142">
        <f t="shared" si="2"/>
        <v>0.53952150284646705</v>
      </c>
      <c r="DG53" s="143">
        <f t="shared" si="2"/>
        <v>759258.4</v>
      </c>
      <c r="DH53" s="101">
        <f t="shared" si="65"/>
        <v>0</v>
      </c>
      <c r="DI53" s="707">
        <f t="shared" si="65"/>
        <v>44409</v>
      </c>
      <c r="DJ53" s="140">
        <f t="shared" si="64"/>
        <v>61.568616540267179</v>
      </c>
      <c r="DK53" s="141">
        <f t="shared" si="64"/>
        <v>4.6869774265404303</v>
      </c>
      <c r="DL53" s="141">
        <f t="shared" si="64"/>
        <v>2.4864320218400207</v>
      </c>
      <c r="DM53" s="141">
        <f t="shared" si="64"/>
        <v>5.2550185919545029</v>
      </c>
      <c r="DN53" s="141">
        <f t="shared" si="64"/>
        <v>32.708001075994979</v>
      </c>
      <c r="DO53" s="141">
        <f t="shared" si="64"/>
        <v>7.1734094483804505</v>
      </c>
      <c r="DP53" s="142">
        <f t="shared" si="64"/>
        <v>0.5304979724801695</v>
      </c>
      <c r="DQ53" s="143">
        <f t="shared" si="64"/>
        <v>1359485.9</v>
      </c>
    </row>
    <row r="54" spans="1:121" ht="19" customHeight="1" x14ac:dyDescent="0.35">
      <c r="A54" s="139">
        <v>44440</v>
      </c>
      <c r="B54" s="140">
        <v>62.69</v>
      </c>
      <c r="C54" s="141">
        <v>3.07</v>
      </c>
      <c r="D54" s="141">
        <v>2.37</v>
      </c>
      <c r="E54" s="141">
        <v>5.6700000000000008</v>
      </c>
      <c r="F54" s="141">
        <v>16.829999999999998</v>
      </c>
      <c r="G54" s="141">
        <f t="shared" si="68"/>
        <v>5.4399999999999995</v>
      </c>
      <c r="H54" s="142">
        <f t="shared" si="69"/>
        <v>0.77198697068403921</v>
      </c>
      <c r="I54" s="143">
        <v>27310</v>
      </c>
      <c r="J54" s="144"/>
      <c r="K54" s="139">
        <v>44440</v>
      </c>
      <c r="L54" s="140">
        <v>62.59</v>
      </c>
      <c r="M54" s="141">
        <v>2.8700000000000006</v>
      </c>
      <c r="N54" s="141">
        <v>2.5</v>
      </c>
      <c r="O54" s="141">
        <v>0</v>
      </c>
      <c r="P54" s="141">
        <v>0</v>
      </c>
      <c r="Q54" s="141">
        <f t="shared" si="70"/>
        <v>5.370000000000001</v>
      </c>
      <c r="R54" s="142">
        <f t="shared" si="71"/>
        <v>0.87108013937282214</v>
      </c>
      <c r="S54" s="143">
        <v>95655</v>
      </c>
      <c r="U54" s="139">
        <v>44440</v>
      </c>
      <c r="V54" s="140">
        <v>0</v>
      </c>
      <c r="W54" s="141">
        <v>0</v>
      </c>
      <c r="X54" s="141">
        <v>0</v>
      </c>
      <c r="Y54" s="141">
        <v>0</v>
      </c>
      <c r="Z54" s="141">
        <v>0</v>
      </c>
      <c r="AA54" s="141">
        <f t="shared" si="72"/>
        <v>0</v>
      </c>
      <c r="AB54" s="142" t="str">
        <f t="shared" si="73"/>
        <v/>
      </c>
      <c r="AC54" s="143">
        <v>0</v>
      </c>
      <c r="AD54" s="144"/>
      <c r="AE54" s="139">
        <v>44440</v>
      </c>
      <c r="AF54" s="140">
        <v>0</v>
      </c>
      <c r="AG54" s="141">
        <v>0</v>
      </c>
      <c r="AH54" s="141">
        <v>0</v>
      </c>
      <c r="AI54" s="141">
        <v>0</v>
      </c>
      <c r="AJ54" s="141">
        <v>0</v>
      </c>
      <c r="AK54" s="141">
        <f t="shared" si="74"/>
        <v>0</v>
      </c>
      <c r="AL54" s="142" t="str">
        <f t="shared" si="75"/>
        <v/>
      </c>
      <c r="AM54" s="143">
        <v>0</v>
      </c>
      <c r="AO54" s="145">
        <f t="shared" si="76"/>
        <v>44440</v>
      </c>
      <c r="AP54" s="140">
        <v>61.75230798635836</v>
      </c>
      <c r="AQ54" s="141">
        <v>4.2742510062586669</v>
      </c>
      <c r="AR54" s="141">
        <v>2.2333794850653974</v>
      </c>
      <c r="AS54" s="141">
        <v>12.481415388074804</v>
      </c>
      <c r="AT54" s="141">
        <v>18.704597399093053</v>
      </c>
      <c r="AU54" s="141">
        <f t="shared" si="66"/>
        <v>6.5076304913240648</v>
      </c>
      <c r="AV54" s="142">
        <f t="shared" si="79"/>
        <v>0.52251949681830145</v>
      </c>
      <c r="AW54" s="143">
        <v>667075</v>
      </c>
      <c r="AY54" s="145">
        <f t="shared" si="80"/>
        <v>44440</v>
      </c>
      <c r="AZ54" s="140">
        <v>61.36723371474686</v>
      </c>
      <c r="BA54" s="141">
        <v>5.1048845780191252</v>
      </c>
      <c r="BB54" s="141">
        <v>2.3594603134759558</v>
      </c>
      <c r="BC54" s="141">
        <v>6.1914589228288364</v>
      </c>
      <c r="BD54" s="141">
        <v>33.235967864129904</v>
      </c>
      <c r="BE54" s="141">
        <f t="shared" si="67"/>
        <v>7.464344891495081</v>
      </c>
      <c r="BF54" s="142">
        <f t="shared" si="81"/>
        <v>0.46219660355014519</v>
      </c>
      <c r="BG54" s="143">
        <v>1271638.2</v>
      </c>
      <c r="CD54" s="101">
        <f t="shared" si="77"/>
        <v>0</v>
      </c>
      <c r="CE54" s="545">
        <f t="shared" si="77"/>
        <v>44440</v>
      </c>
      <c r="CF54" s="546">
        <f t="shared" si="77"/>
        <v>0</v>
      </c>
      <c r="CG54" s="547">
        <f t="shared" si="77"/>
        <v>0</v>
      </c>
      <c r="CH54" s="547">
        <f t="shared" si="77"/>
        <v>0</v>
      </c>
      <c r="CI54" s="547">
        <f t="shared" si="77"/>
        <v>0</v>
      </c>
      <c r="CJ54" s="547">
        <f t="shared" si="77"/>
        <v>0</v>
      </c>
      <c r="CK54" s="547">
        <f t="shared" si="77"/>
        <v>0</v>
      </c>
      <c r="CL54" s="548" t="str">
        <f t="shared" si="77"/>
        <v/>
      </c>
      <c r="CM54" s="549">
        <f t="shared" si="77"/>
        <v>0</v>
      </c>
      <c r="CN54" s="108">
        <f t="shared" si="77"/>
        <v>0</v>
      </c>
      <c r="CO54" s="545">
        <f t="shared" si="77"/>
        <v>44440</v>
      </c>
      <c r="CP54" s="546">
        <f t="shared" si="77"/>
        <v>0</v>
      </c>
      <c r="CQ54" s="547">
        <f t="shared" si="77"/>
        <v>0</v>
      </c>
      <c r="CR54" s="547">
        <f t="shared" si="77"/>
        <v>0</v>
      </c>
      <c r="CS54" s="547">
        <f t="shared" si="77"/>
        <v>0</v>
      </c>
      <c r="CT54" s="547">
        <f t="shared" si="78"/>
        <v>0</v>
      </c>
      <c r="CU54" s="547">
        <f t="shared" si="78"/>
        <v>0</v>
      </c>
      <c r="CV54" s="548" t="str">
        <f t="shared" si="78"/>
        <v/>
      </c>
      <c r="CW54" s="549">
        <f t="shared" si="78"/>
        <v>0</v>
      </c>
      <c r="CX54" s="101">
        <f t="shared" si="2"/>
        <v>0</v>
      </c>
      <c r="CY54" s="707">
        <f t="shared" si="2"/>
        <v>44440</v>
      </c>
      <c r="CZ54" s="140">
        <f t="shared" si="2"/>
        <v>61.75230798635836</v>
      </c>
      <c r="DA54" s="141">
        <f t="shared" si="2"/>
        <v>4.2742510062586669</v>
      </c>
      <c r="DB54" s="141">
        <f t="shared" si="2"/>
        <v>2.2333794850653974</v>
      </c>
      <c r="DC54" s="141">
        <f t="shared" si="2"/>
        <v>12.481415388074804</v>
      </c>
      <c r="DD54" s="141">
        <f t="shared" si="2"/>
        <v>18.704597399093053</v>
      </c>
      <c r="DE54" s="141">
        <f t="shared" si="2"/>
        <v>6.5076304913240648</v>
      </c>
      <c r="DF54" s="142">
        <f t="shared" si="2"/>
        <v>0.52251949681830145</v>
      </c>
      <c r="DG54" s="143">
        <f t="shared" si="2"/>
        <v>667075</v>
      </c>
      <c r="DH54" s="101">
        <f t="shared" si="65"/>
        <v>0</v>
      </c>
      <c r="DI54" s="707">
        <f t="shared" si="65"/>
        <v>44440</v>
      </c>
      <c r="DJ54" s="140">
        <f t="shared" si="64"/>
        <v>61.36723371474686</v>
      </c>
      <c r="DK54" s="141">
        <f t="shared" si="64"/>
        <v>5.1048845780191252</v>
      </c>
      <c r="DL54" s="141">
        <f t="shared" si="64"/>
        <v>2.3594603134759558</v>
      </c>
      <c r="DM54" s="141">
        <f t="shared" si="64"/>
        <v>6.1914589228288364</v>
      </c>
      <c r="DN54" s="141">
        <f t="shared" si="64"/>
        <v>33.235967864129904</v>
      </c>
      <c r="DO54" s="141">
        <f t="shared" si="64"/>
        <v>7.464344891495081</v>
      </c>
      <c r="DP54" s="142">
        <f t="shared" si="64"/>
        <v>0.46219660355014519</v>
      </c>
      <c r="DQ54" s="143">
        <f t="shared" si="64"/>
        <v>1271638.2</v>
      </c>
    </row>
    <row r="55" spans="1:121" ht="19" customHeight="1" x14ac:dyDescent="0.35">
      <c r="A55" s="139">
        <v>44470</v>
      </c>
      <c r="B55" s="140">
        <v>62.800000000000004</v>
      </c>
      <c r="C55" s="141">
        <v>2.85</v>
      </c>
      <c r="D55" s="141">
        <v>2.35</v>
      </c>
      <c r="E55" s="141">
        <v>4</v>
      </c>
      <c r="F55" s="141">
        <v>16.5</v>
      </c>
      <c r="G55" s="141">
        <f t="shared" si="68"/>
        <v>5.2</v>
      </c>
      <c r="H55" s="142">
        <f t="shared" si="69"/>
        <v>0.82456140350877194</v>
      </c>
      <c r="I55" s="143">
        <v>15062.8</v>
      </c>
      <c r="J55" s="109"/>
      <c r="K55" s="139">
        <v>44470</v>
      </c>
      <c r="L55" s="140">
        <v>62.49</v>
      </c>
      <c r="M55" s="141">
        <v>2.94</v>
      </c>
      <c r="N55" s="141">
        <v>2.54</v>
      </c>
      <c r="O55" s="141">
        <v>8</v>
      </c>
      <c r="P55" s="141">
        <v>17</v>
      </c>
      <c r="Q55" s="141">
        <f t="shared" si="70"/>
        <v>5.48</v>
      </c>
      <c r="R55" s="142">
        <f t="shared" si="71"/>
        <v>0.86394557823129259</v>
      </c>
      <c r="S55" s="143">
        <v>121213.8</v>
      </c>
      <c r="U55" s="139">
        <v>44470</v>
      </c>
      <c r="V55" s="140">
        <v>63.32</v>
      </c>
      <c r="W55" s="141">
        <v>2.8</v>
      </c>
      <c r="X55" s="141">
        <v>1.8</v>
      </c>
      <c r="Y55" s="141">
        <v>7.6</v>
      </c>
      <c r="Z55" s="141">
        <v>10.1</v>
      </c>
      <c r="AA55" s="141">
        <f t="shared" si="72"/>
        <v>4.5999999999999996</v>
      </c>
      <c r="AB55" s="142">
        <f t="shared" si="73"/>
        <v>0.6428571428571429</v>
      </c>
      <c r="AC55" s="143">
        <v>3404.2</v>
      </c>
      <c r="AD55" s="109"/>
      <c r="AE55" s="139">
        <v>44470</v>
      </c>
      <c r="AF55" s="140">
        <v>0</v>
      </c>
      <c r="AG55" s="141">
        <v>0</v>
      </c>
      <c r="AH55" s="141">
        <v>0</v>
      </c>
      <c r="AI55" s="141">
        <v>0</v>
      </c>
      <c r="AJ55" s="141">
        <v>0</v>
      </c>
      <c r="AK55" s="141">
        <f t="shared" si="74"/>
        <v>0</v>
      </c>
      <c r="AL55" s="142" t="str">
        <f t="shared" si="75"/>
        <v/>
      </c>
      <c r="AM55" s="143">
        <v>0</v>
      </c>
      <c r="AO55" s="145">
        <f t="shared" si="76"/>
        <v>44470</v>
      </c>
      <c r="AP55" s="140">
        <v>61.253454841675733</v>
      </c>
      <c r="AQ55" s="141">
        <v>5.1049478003241315</v>
      </c>
      <c r="AR55" s="141">
        <v>2.2326491333871208</v>
      </c>
      <c r="AS55" s="141">
        <v>17.536743855249913</v>
      </c>
      <c r="AT55" s="141">
        <v>17.795901741042449</v>
      </c>
      <c r="AU55" s="141">
        <f t="shared" si="66"/>
        <v>7.3375969337112519</v>
      </c>
      <c r="AV55" s="142">
        <f t="shared" si="79"/>
        <v>0.43735004170764719</v>
      </c>
      <c r="AW55" s="143">
        <v>689294.51</v>
      </c>
      <c r="AY55" s="145">
        <f t="shared" si="80"/>
        <v>44470</v>
      </c>
      <c r="AZ55" s="140">
        <v>61.139426944963247</v>
      </c>
      <c r="BA55" s="141">
        <v>5.2696263485878667</v>
      </c>
      <c r="BB55" s="141">
        <v>2.5112062065003768</v>
      </c>
      <c r="BC55" s="141">
        <v>5.8595840318478087</v>
      </c>
      <c r="BD55" s="141">
        <v>30.455494647370532</v>
      </c>
      <c r="BE55" s="141">
        <f t="shared" si="67"/>
        <v>7.780832555088244</v>
      </c>
      <c r="BF55" s="142">
        <f t="shared" si="81"/>
        <v>0.47654350429861497</v>
      </c>
      <c r="BG55" s="143">
        <v>1475959.6300000001</v>
      </c>
      <c r="CD55" s="101">
        <f t="shared" si="77"/>
        <v>0</v>
      </c>
      <c r="CE55" s="545">
        <f t="shared" si="77"/>
        <v>44470</v>
      </c>
      <c r="CF55" s="546">
        <f t="shared" si="77"/>
        <v>63.32</v>
      </c>
      <c r="CG55" s="547">
        <f t="shared" si="77"/>
        <v>2.8</v>
      </c>
      <c r="CH55" s="547">
        <f t="shared" si="77"/>
        <v>1.8</v>
      </c>
      <c r="CI55" s="547">
        <f t="shared" si="77"/>
        <v>7.6</v>
      </c>
      <c r="CJ55" s="547">
        <f t="shared" si="77"/>
        <v>10.1</v>
      </c>
      <c r="CK55" s="547">
        <f t="shared" si="77"/>
        <v>4.5999999999999996</v>
      </c>
      <c r="CL55" s="548">
        <f t="shared" si="77"/>
        <v>0.6428571428571429</v>
      </c>
      <c r="CM55" s="549">
        <f t="shared" si="77"/>
        <v>3404.2</v>
      </c>
      <c r="CN55" s="106">
        <f t="shared" si="77"/>
        <v>0</v>
      </c>
      <c r="CO55" s="545">
        <f t="shared" si="77"/>
        <v>44470</v>
      </c>
      <c r="CP55" s="546">
        <f t="shared" si="77"/>
        <v>0</v>
      </c>
      <c r="CQ55" s="547">
        <f t="shared" si="77"/>
        <v>0</v>
      </c>
      <c r="CR55" s="547">
        <f t="shared" si="77"/>
        <v>0</v>
      </c>
      <c r="CS55" s="547">
        <f t="shared" si="77"/>
        <v>0</v>
      </c>
      <c r="CT55" s="547">
        <f t="shared" si="78"/>
        <v>0</v>
      </c>
      <c r="CU55" s="547">
        <f t="shared" si="78"/>
        <v>0</v>
      </c>
      <c r="CV55" s="548" t="str">
        <f t="shared" si="78"/>
        <v/>
      </c>
      <c r="CW55" s="549">
        <f t="shared" si="78"/>
        <v>0</v>
      </c>
      <c r="CX55" s="101">
        <f t="shared" si="2"/>
        <v>0</v>
      </c>
      <c r="CY55" s="707">
        <f t="shared" si="2"/>
        <v>44470</v>
      </c>
      <c r="CZ55" s="140">
        <f t="shared" si="2"/>
        <v>61.253454841675733</v>
      </c>
      <c r="DA55" s="141">
        <f t="shared" si="2"/>
        <v>5.1049478003241315</v>
      </c>
      <c r="DB55" s="141">
        <f t="shared" si="2"/>
        <v>2.2326491333871208</v>
      </c>
      <c r="DC55" s="141">
        <f t="shared" si="2"/>
        <v>17.536743855249913</v>
      </c>
      <c r="DD55" s="141">
        <f t="shared" si="2"/>
        <v>17.795901741042449</v>
      </c>
      <c r="DE55" s="141">
        <f t="shared" si="2"/>
        <v>7.3375969337112519</v>
      </c>
      <c r="DF55" s="142">
        <f t="shared" si="2"/>
        <v>0.43735004170764719</v>
      </c>
      <c r="DG55" s="143">
        <f t="shared" si="2"/>
        <v>689294.51</v>
      </c>
      <c r="DH55" s="101">
        <f t="shared" si="65"/>
        <v>0</v>
      </c>
      <c r="DI55" s="707">
        <f t="shared" si="65"/>
        <v>44470</v>
      </c>
      <c r="DJ55" s="140">
        <f t="shared" si="64"/>
        <v>61.139426944963247</v>
      </c>
      <c r="DK55" s="141">
        <f t="shared" si="64"/>
        <v>5.2696263485878667</v>
      </c>
      <c r="DL55" s="141">
        <f t="shared" si="64"/>
        <v>2.5112062065003768</v>
      </c>
      <c r="DM55" s="141">
        <f t="shared" si="64"/>
        <v>5.8595840318478087</v>
      </c>
      <c r="DN55" s="141">
        <f t="shared" si="64"/>
        <v>30.455494647370532</v>
      </c>
      <c r="DO55" s="141">
        <f t="shared" si="64"/>
        <v>7.780832555088244</v>
      </c>
      <c r="DP55" s="142">
        <f t="shared" si="64"/>
        <v>0.47654350429861497</v>
      </c>
      <c r="DQ55" s="143">
        <f t="shared" si="64"/>
        <v>1475959.6300000001</v>
      </c>
    </row>
    <row r="56" spans="1:121" ht="19" customHeight="1" x14ac:dyDescent="0.35">
      <c r="A56" s="139">
        <v>44501</v>
      </c>
      <c r="B56" s="140">
        <v>62.79</v>
      </c>
      <c r="C56" s="141">
        <v>2.79</v>
      </c>
      <c r="D56" s="141">
        <v>2.42</v>
      </c>
      <c r="E56" s="141">
        <v>5.83</v>
      </c>
      <c r="F56" s="141">
        <v>14.580000000000002</v>
      </c>
      <c r="G56" s="141">
        <f t="shared" si="68"/>
        <v>5.21</v>
      </c>
      <c r="H56" s="142">
        <f t="shared" si="69"/>
        <v>0.86738351254480284</v>
      </c>
      <c r="I56" s="143">
        <v>37197.300000000003</v>
      </c>
      <c r="J56" s="109"/>
      <c r="K56" s="139">
        <v>44501</v>
      </c>
      <c r="L56" s="140">
        <v>62.52000000000001</v>
      </c>
      <c r="M56" s="141">
        <v>3.09</v>
      </c>
      <c r="N56" s="141">
        <v>2.35</v>
      </c>
      <c r="O56" s="141">
        <v>0</v>
      </c>
      <c r="P56" s="141">
        <v>0</v>
      </c>
      <c r="Q56" s="141">
        <f t="shared" si="70"/>
        <v>5.4399999999999995</v>
      </c>
      <c r="R56" s="142">
        <f t="shared" si="71"/>
        <v>0.76051779935275088</v>
      </c>
      <c r="S56" s="143">
        <v>81590.399999999994</v>
      </c>
      <c r="U56" s="139">
        <v>44501</v>
      </c>
      <c r="V56" s="140">
        <v>0</v>
      </c>
      <c r="W56" s="141">
        <v>0</v>
      </c>
      <c r="X56" s="141">
        <v>0</v>
      </c>
      <c r="Y56" s="141">
        <v>0</v>
      </c>
      <c r="Z56" s="141">
        <v>0</v>
      </c>
      <c r="AA56" s="141">
        <f t="shared" si="72"/>
        <v>0</v>
      </c>
      <c r="AB56" s="142" t="str">
        <f t="shared" si="73"/>
        <v/>
      </c>
      <c r="AC56" s="143">
        <v>0</v>
      </c>
      <c r="AD56" s="109"/>
      <c r="AE56" s="139">
        <v>44501</v>
      </c>
      <c r="AF56" s="140">
        <v>0</v>
      </c>
      <c r="AG56" s="141">
        <v>0</v>
      </c>
      <c r="AH56" s="141">
        <v>0</v>
      </c>
      <c r="AI56" s="141">
        <v>0</v>
      </c>
      <c r="AJ56" s="141">
        <v>0</v>
      </c>
      <c r="AK56" s="141">
        <f t="shared" si="74"/>
        <v>0</v>
      </c>
      <c r="AL56" s="142" t="str">
        <f t="shared" si="75"/>
        <v/>
      </c>
      <c r="AM56" s="143">
        <v>0</v>
      </c>
      <c r="AO56" s="145">
        <f t="shared" si="76"/>
        <v>44501</v>
      </c>
      <c r="AP56" s="140">
        <v>61.941954483581881</v>
      </c>
      <c r="AQ56" s="141">
        <v>4.0035334962739171</v>
      </c>
      <c r="AR56" s="141">
        <v>2.2974442808537163</v>
      </c>
      <c r="AS56" s="141">
        <v>15.505897396942936</v>
      </c>
      <c r="AT56" s="141">
        <v>18.093414181738364</v>
      </c>
      <c r="AU56" s="141">
        <f t="shared" si="66"/>
        <v>6.300977777127633</v>
      </c>
      <c r="AV56" s="142">
        <f t="shared" si="79"/>
        <v>0.5738541423449921</v>
      </c>
      <c r="AW56" s="143">
        <v>710954.45000000019</v>
      </c>
      <c r="AY56" s="145">
        <f t="shared" si="80"/>
        <v>44501</v>
      </c>
      <c r="AZ56" s="140">
        <v>61.321600718557626</v>
      </c>
      <c r="BA56" s="141">
        <v>4.8878762172764212</v>
      </c>
      <c r="BB56" s="141">
        <v>2.6055967721468098</v>
      </c>
      <c r="BC56" s="141">
        <v>4.5504923461243605</v>
      </c>
      <c r="BD56" s="141">
        <v>27.003989167285606</v>
      </c>
      <c r="BE56" s="141">
        <f t="shared" si="67"/>
        <v>7.493472989423231</v>
      </c>
      <c r="BF56" s="142">
        <f t="shared" si="81"/>
        <v>0.53307339554492184</v>
      </c>
      <c r="BG56" s="143">
        <v>1438086.47</v>
      </c>
      <c r="CD56" s="101">
        <f t="shared" si="77"/>
        <v>0</v>
      </c>
      <c r="CE56" s="545">
        <f t="shared" si="77"/>
        <v>44501</v>
      </c>
      <c r="CF56" s="546">
        <f t="shared" si="77"/>
        <v>0</v>
      </c>
      <c r="CG56" s="547">
        <f t="shared" si="77"/>
        <v>0</v>
      </c>
      <c r="CH56" s="547">
        <f t="shared" si="77"/>
        <v>0</v>
      </c>
      <c r="CI56" s="547">
        <f t="shared" si="77"/>
        <v>0</v>
      </c>
      <c r="CJ56" s="547">
        <f t="shared" si="77"/>
        <v>0</v>
      </c>
      <c r="CK56" s="547">
        <f t="shared" si="77"/>
        <v>0</v>
      </c>
      <c r="CL56" s="548" t="str">
        <f t="shared" si="77"/>
        <v/>
      </c>
      <c r="CM56" s="549">
        <f t="shared" si="77"/>
        <v>0</v>
      </c>
      <c r="CN56" s="106">
        <f t="shared" si="77"/>
        <v>0</v>
      </c>
      <c r="CO56" s="545">
        <f t="shared" si="77"/>
        <v>44501</v>
      </c>
      <c r="CP56" s="546">
        <f t="shared" si="77"/>
        <v>0</v>
      </c>
      <c r="CQ56" s="547">
        <f t="shared" si="77"/>
        <v>0</v>
      </c>
      <c r="CR56" s="547">
        <f t="shared" si="77"/>
        <v>0</v>
      </c>
      <c r="CS56" s="547">
        <f t="shared" si="77"/>
        <v>0</v>
      </c>
      <c r="CT56" s="547">
        <f t="shared" si="78"/>
        <v>0</v>
      </c>
      <c r="CU56" s="547">
        <f t="shared" si="78"/>
        <v>0</v>
      </c>
      <c r="CV56" s="548" t="str">
        <f t="shared" si="78"/>
        <v/>
      </c>
      <c r="CW56" s="549">
        <f t="shared" si="78"/>
        <v>0</v>
      </c>
      <c r="CX56" s="101">
        <f t="shared" si="2"/>
        <v>0</v>
      </c>
      <c r="CY56" s="707">
        <f t="shared" si="2"/>
        <v>44501</v>
      </c>
      <c r="CZ56" s="140">
        <f t="shared" si="2"/>
        <v>61.941954483581881</v>
      </c>
      <c r="DA56" s="141">
        <f t="shared" si="2"/>
        <v>4.0035334962739171</v>
      </c>
      <c r="DB56" s="141">
        <f t="shared" si="2"/>
        <v>2.2974442808537163</v>
      </c>
      <c r="DC56" s="141">
        <f t="shared" si="2"/>
        <v>15.505897396942936</v>
      </c>
      <c r="DD56" s="141">
        <f t="shared" si="2"/>
        <v>18.093414181738364</v>
      </c>
      <c r="DE56" s="141">
        <f t="shared" si="2"/>
        <v>6.300977777127633</v>
      </c>
      <c r="DF56" s="142">
        <f t="shared" si="2"/>
        <v>0.5738541423449921</v>
      </c>
      <c r="DG56" s="143">
        <f t="shared" si="2"/>
        <v>710954.45000000019</v>
      </c>
      <c r="DH56" s="101">
        <f t="shared" si="65"/>
        <v>0</v>
      </c>
      <c r="DI56" s="707">
        <f t="shared" si="65"/>
        <v>44501</v>
      </c>
      <c r="DJ56" s="140">
        <f t="shared" si="64"/>
        <v>61.321600718557626</v>
      </c>
      <c r="DK56" s="141">
        <f t="shared" si="64"/>
        <v>4.8878762172764212</v>
      </c>
      <c r="DL56" s="141">
        <f t="shared" si="64"/>
        <v>2.6055967721468098</v>
      </c>
      <c r="DM56" s="141">
        <f t="shared" si="64"/>
        <v>4.5504923461243605</v>
      </c>
      <c r="DN56" s="141">
        <f t="shared" si="64"/>
        <v>27.003989167285606</v>
      </c>
      <c r="DO56" s="141">
        <f t="shared" si="64"/>
        <v>7.493472989423231</v>
      </c>
      <c r="DP56" s="142">
        <f t="shared" si="64"/>
        <v>0.53307339554492184</v>
      </c>
      <c r="DQ56" s="143">
        <f t="shared" si="64"/>
        <v>1438086.47</v>
      </c>
    </row>
    <row r="57" spans="1:121" ht="19" customHeight="1" x14ac:dyDescent="0.35">
      <c r="A57" s="139">
        <v>44531</v>
      </c>
      <c r="B57" s="140">
        <v>62.439999999999991</v>
      </c>
      <c r="C57" s="141">
        <v>3.2400000000000007</v>
      </c>
      <c r="D57" s="141">
        <v>2.66</v>
      </c>
      <c r="E57" s="141">
        <v>7.67</v>
      </c>
      <c r="F57" s="141">
        <v>14.580000000000002</v>
      </c>
      <c r="G57" s="141">
        <f t="shared" si="68"/>
        <v>5.9</v>
      </c>
      <c r="H57" s="142">
        <f t="shared" si="69"/>
        <v>0.82098765432098753</v>
      </c>
      <c r="I57" s="143">
        <v>25614.400000000001</v>
      </c>
      <c r="J57" s="109"/>
      <c r="K57" s="139">
        <v>44531</v>
      </c>
      <c r="L57" s="140">
        <v>62.55</v>
      </c>
      <c r="M57" s="141">
        <v>3.05</v>
      </c>
      <c r="N57" s="141">
        <v>2.36</v>
      </c>
      <c r="O57" s="141">
        <v>0</v>
      </c>
      <c r="P57" s="141">
        <v>0</v>
      </c>
      <c r="Q57" s="141">
        <f t="shared" si="70"/>
        <v>5.41</v>
      </c>
      <c r="R57" s="142">
        <f t="shared" si="71"/>
        <v>0.77377049180327873</v>
      </c>
      <c r="S57" s="143">
        <v>29324</v>
      </c>
      <c r="U57" s="139">
        <v>44531</v>
      </c>
      <c r="V57" s="140">
        <v>63.2</v>
      </c>
      <c r="W57" s="141">
        <v>2.76</v>
      </c>
      <c r="X57" s="141">
        <v>2.27</v>
      </c>
      <c r="Y57" s="141">
        <v>0</v>
      </c>
      <c r="Z57" s="141">
        <v>0</v>
      </c>
      <c r="AA57" s="141">
        <f t="shared" si="72"/>
        <v>5.0299999999999994</v>
      </c>
      <c r="AB57" s="142">
        <f t="shared" si="73"/>
        <v>0.82246376811594213</v>
      </c>
      <c r="AC57" s="143">
        <v>7206</v>
      </c>
      <c r="AD57" s="109"/>
      <c r="AE57" s="139">
        <v>44531</v>
      </c>
      <c r="AF57" s="140">
        <v>63.15</v>
      </c>
      <c r="AG57" s="141">
        <v>2.84</v>
      </c>
      <c r="AH57" s="141">
        <v>2.25</v>
      </c>
      <c r="AI57" s="141">
        <v>0</v>
      </c>
      <c r="AJ57" s="141">
        <v>0</v>
      </c>
      <c r="AK57" s="141">
        <f t="shared" si="74"/>
        <v>5.09</v>
      </c>
      <c r="AL57" s="142">
        <f t="shared" si="75"/>
        <v>0.79225352112676062</v>
      </c>
      <c r="AM57" s="143">
        <v>7228</v>
      </c>
      <c r="AO57" s="145">
        <f t="shared" si="76"/>
        <v>44531</v>
      </c>
      <c r="AP57" s="140">
        <v>61.536415131679618</v>
      </c>
      <c r="AQ57" s="141">
        <v>4.5157645985192181</v>
      </c>
      <c r="AR57" s="141">
        <v>2.341559804005759</v>
      </c>
      <c r="AS57" s="141">
        <v>19.06665355917184</v>
      </c>
      <c r="AT57" s="141">
        <v>18.004967269118374</v>
      </c>
      <c r="AU57" s="141">
        <f t="shared" si="66"/>
        <v>6.8573244025249771</v>
      </c>
      <c r="AV57" s="142">
        <f t="shared" si="79"/>
        <v>0.51853008564121983</v>
      </c>
      <c r="AW57" s="143">
        <v>715000.6</v>
      </c>
      <c r="AY57" s="145">
        <f t="shared" si="80"/>
        <v>44531</v>
      </c>
      <c r="AZ57" s="140">
        <v>60.912427188988261</v>
      </c>
      <c r="BA57" s="141">
        <v>5.5342153713872815</v>
      </c>
      <c r="BB57" s="141">
        <v>2.5626780789737236</v>
      </c>
      <c r="BC57" s="141">
        <v>5.0860036440223757</v>
      </c>
      <c r="BD57" s="141">
        <v>27.521941626348248</v>
      </c>
      <c r="BE57" s="141">
        <f t="shared" si="67"/>
        <v>8.0968934503610051</v>
      </c>
      <c r="BF57" s="142">
        <f t="shared" si="81"/>
        <v>0.46306077862873773</v>
      </c>
      <c r="BG57" s="143">
        <v>1478344.3800000001</v>
      </c>
      <c r="CD57" s="101">
        <f t="shared" si="77"/>
        <v>0</v>
      </c>
      <c r="CE57" s="545">
        <f t="shared" si="77"/>
        <v>44531</v>
      </c>
      <c r="CF57" s="546">
        <f t="shared" si="77"/>
        <v>63.2</v>
      </c>
      <c r="CG57" s="547">
        <f t="shared" si="77"/>
        <v>2.76</v>
      </c>
      <c r="CH57" s="547">
        <f t="shared" si="77"/>
        <v>2.27</v>
      </c>
      <c r="CI57" s="547">
        <f t="shared" si="77"/>
        <v>0</v>
      </c>
      <c r="CJ57" s="547">
        <f t="shared" si="77"/>
        <v>0</v>
      </c>
      <c r="CK57" s="547">
        <f t="shared" si="77"/>
        <v>5.0299999999999994</v>
      </c>
      <c r="CL57" s="548">
        <f t="shared" si="77"/>
        <v>0.82246376811594213</v>
      </c>
      <c r="CM57" s="549">
        <f t="shared" si="77"/>
        <v>7206</v>
      </c>
      <c r="CN57" s="106">
        <f t="shared" si="77"/>
        <v>0</v>
      </c>
      <c r="CO57" s="545">
        <f t="shared" si="77"/>
        <v>44531</v>
      </c>
      <c r="CP57" s="546">
        <f t="shared" si="77"/>
        <v>63.15</v>
      </c>
      <c r="CQ57" s="547">
        <f t="shared" si="77"/>
        <v>2.84</v>
      </c>
      <c r="CR57" s="547">
        <f t="shared" si="77"/>
        <v>2.25</v>
      </c>
      <c r="CS57" s="547">
        <f t="shared" si="77"/>
        <v>0</v>
      </c>
      <c r="CT57" s="547">
        <f t="shared" si="78"/>
        <v>0</v>
      </c>
      <c r="CU57" s="547">
        <f t="shared" si="78"/>
        <v>5.09</v>
      </c>
      <c r="CV57" s="548">
        <f t="shared" si="78"/>
        <v>0.79225352112676062</v>
      </c>
      <c r="CW57" s="549">
        <f t="shared" si="78"/>
        <v>7228</v>
      </c>
      <c r="CX57" s="101">
        <f t="shared" si="2"/>
        <v>0</v>
      </c>
      <c r="CY57" s="707">
        <f t="shared" si="2"/>
        <v>44531</v>
      </c>
      <c r="CZ57" s="140">
        <f t="shared" si="2"/>
        <v>61.536415131679618</v>
      </c>
      <c r="DA57" s="141">
        <f t="shared" si="2"/>
        <v>4.5157645985192181</v>
      </c>
      <c r="DB57" s="141">
        <f t="shared" si="2"/>
        <v>2.341559804005759</v>
      </c>
      <c r="DC57" s="141">
        <f t="shared" si="2"/>
        <v>19.06665355917184</v>
      </c>
      <c r="DD57" s="141">
        <f t="shared" si="2"/>
        <v>18.004967269118374</v>
      </c>
      <c r="DE57" s="141">
        <f t="shared" si="2"/>
        <v>6.8573244025249771</v>
      </c>
      <c r="DF57" s="142">
        <f t="shared" si="2"/>
        <v>0.51853008564121983</v>
      </c>
      <c r="DG57" s="143">
        <f t="shared" si="2"/>
        <v>715000.6</v>
      </c>
      <c r="DH57" s="101">
        <f t="shared" si="65"/>
        <v>0</v>
      </c>
      <c r="DI57" s="707">
        <f t="shared" si="65"/>
        <v>44531</v>
      </c>
      <c r="DJ57" s="140">
        <f t="shared" si="64"/>
        <v>60.912427188988261</v>
      </c>
      <c r="DK57" s="141">
        <f t="shared" si="64"/>
        <v>5.5342153713872815</v>
      </c>
      <c r="DL57" s="141">
        <f t="shared" si="64"/>
        <v>2.5626780789737236</v>
      </c>
      <c r="DM57" s="141">
        <f t="shared" si="64"/>
        <v>5.0860036440223757</v>
      </c>
      <c r="DN57" s="141">
        <f t="shared" si="64"/>
        <v>27.521941626348248</v>
      </c>
      <c r="DO57" s="141">
        <f t="shared" si="64"/>
        <v>8.0968934503610051</v>
      </c>
      <c r="DP57" s="142">
        <f t="shared" si="64"/>
        <v>0.46306077862873773</v>
      </c>
      <c r="DQ57" s="143">
        <f t="shared" si="64"/>
        <v>1478344.3800000001</v>
      </c>
    </row>
    <row r="58" spans="1:121" ht="19" customHeight="1" x14ac:dyDescent="0.35">
      <c r="A58" s="139">
        <v>44562</v>
      </c>
      <c r="B58" s="140">
        <v>62.85</v>
      </c>
      <c r="C58" s="141">
        <v>2.63</v>
      </c>
      <c r="D58" s="141">
        <v>2.5499999999999998</v>
      </c>
      <c r="E58" s="141">
        <v>6.3299999999999992</v>
      </c>
      <c r="F58" s="141">
        <v>13</v>
      </c>
      <c r="G58" s="141">
        <f t="shared" si="68"/>
        <v>5.18</v>
      </c>
      <c r="H58" s="142">
        <f t="shared" si="69"/>
        <v>0.96958174904942962</v>
      </c>
      <c r="I58" s="143">
        <v>22142.9</v>
      </c>
      <c r="J58" s="109"/>
      <c r="K58" s="139">
        <v>44562</v>
      </c>
      <c r="L58" s="140">
        <v>62.48</v>
      </c>
      <c r="M58" s="141">
        <v>3.0200000000000005</v>
      </c>
      <c r="N58" s="141">
        <v>2.48</v>
      </c>
      <c r="O58" s="141">
        <v>0</v>
      </c>
      <c r="P58" s="141">
        <v>0</v>
      </c>
      <c r="Q58" s="141">
        <f t="shared" si="70"/>
        <v>5.5</v>
      </c>
      <c r="R58" s="142">
        <f t="shared" si="71"/>
        <v>0.82119205298013231</v>
      </c>
      <c r="S58" s="143">
        <v>29603.599999999999</v>
      </c>
      <c r="U58" s="139">
        <v>44562</v>
      </c>
      <c r="V58" s="140">
        <v>63.41</v>
      </c>
      <c r="W58" s="141">
        <v>2.4300000000000002</v>
      </c>
      <c r="X58" s="141">
        <v>2.34</v>
      </c>
      <c r="Y58" s="141">
        <v>7.4</v>
      </c>
      <c r="Z58" s="141">
        <v>11.5</v>
      </c>
      <c r="AA58" s="141">
        <f t="shared" si="72"/>
        <v>4.7699999999999996</v>
      </c>
      <c r="AB58" s="142">
        <f t="shared" si="73"/>
        <v>0.9629629629629628</v>
      </c>
      <c r="AC58" s="143">
        <v>3604</v>
      </c>
      <c r="AD58" s="109"/>
      <c r="AE58" s="139">
        <v>44562</v>
      </c>
      <c r="AF58" s="140">
        <v>63.05</v>
      </c>
      <c r="AG58" s="141">
        <v>2.87</v>
      </c>
      <c r="AH58" s="141">
        <v>2.36</v>
      </c>
      <c r="AI58" s="141">
        <v>3.45</v>
      </c>
      <c r="AJ58" s="141">
        <v>32.35</v>
      </c>
      <c r="AK58" s="141">
        <f t="shared" si="74"/>
        <v>5.23</v>
      </c>
      <c r="AL58" s="142">
        <f t="shared" si="75"/>
        <v>0.82229965156794416</v>
      </c>
      <c r="AM58" s="143">
        <v>3743.3</v>
      </c>
      <c r="AO58" s="145">
        <f t="shared" si="76"/>
        <v>44562</v>
      </c>
      <c r="AP58" s="140">
        <v>61.758270807124894</v>
      </c>
      <c r="AQ58" s="141">
        <v>4.0315277686285462</v>
      </c>
      <c r="AR58" s="141">
        <v>2.5123079163625315</v>
      </c>
      <c r="AS58" s="141">
        <v>14.89830149153325</v>
      </c>
      <c r="AT58" s="141">
        <v>19.418587026266913</v>
      </c>
      <c r="AU58" s="141">
        <f t="shared" si="66"/>
        <v>6.5438356849910777</v>
      </c>
      <c r="AV58" s="142">
        <f t="shared" si="79"/>
        <v>0.6231652268185105</v>
      </c>
      <c r="AW58" s="143">
        <v>701030.29999999993</v>
      </c>
      <c r="AY58" s="145">
        <f t="shared" si="80"/>
        <v>44562</v>
      </c>
      <c r="AZ58" s="140">
        <v>61.356633076397891</v>
      </c>
      <c r="BA58" s="141">
        <v>4.9181066582272228</v>
      </c>
      <c r="BB58" s="141">
        <v>2.5891245754591758</v>
      </c>
      <c r="BC58" s="141">
        <v>4.5335728127812303</v>
      </c>
      <c r="BD58" s="141">
        <v>29.720684950129161</v>
      </c>
      <c r="BE58" s="141">
        <f t="shared" si="67"/>
        <v>7.5072312336863991</v>
      </c>
      <c r="BF58" s="142">
        <f t="shared" si="81"/>
        <v>0.52644742283658608</v>
      </c>
      <c r="BG58" s="143">
        <v>1442370.12</v>
      </c>
      <c r="CD58" s="101">
        <f t="shared" si="77"/>
        <v>0</v>
      </c>
      <c r="CE58" s="545">
        <f t="shared" si="77"/>
        <v>44562</v>
      </c>
      <c r="CF58" s="546">
        <f t="shared" si="77"/>
        <v>63.41</v>
      </c>
      <c r="CG58" s="547">
        <f t="shared" si="77"/>
        <v>2.4300000000000002</v>
      </c>
      <c r="CH58" s="547">
        <f t="shared" si="77"/>
        <v>2.34</v>
      </c>
      <c r="CI58" s="547">
        <f t="shared" si="77"/>
        <v>7.4</v>
      </c>
      <c r="CJ58" s="547">
        <f t="shared" si="77"/>
        <v>11.5</v>
      </c>
      <c r="CK58" s="547">
        <f t="shared" si="77"/>
        <v>4.7699999999999996</v>
      </c>
      <c r="CL58" s="548">
        <f t="shared" si="77"/>
        <v>0.9629629629629628</v>
      </c>
      <c r="CM58" s="549">
        <f t="shared" si="77"/>
        <v>3604</v>
      </c>
      <c r="CN58" s="106">
        <f t="shared" si="77"/>
        <v>0</v>
      </c>
      <c r="CO58" s="545">
        <f t="shared" si="77"/>
        <v>44562</v>
      </c>
      <c r="CP58" s="546">
        <f t="shared" si="77"/>
        <v>63.05</v>
      </c>
      <c r="CQ58" s="547">
        <f t="shared" si="77"/>
        <v>2.87</v>
      </c>
      <c r="CR58" s="547">
        <f t="shared" si="77"/>
        <v>2.36</v>
      </c>
      <c r="CS58" s="547">
        <f t="shared" si="77"/>
        <v>3.45</v>
      </c>
      <c r="CT58" s="547">
        <f t="shared" si="78"/>
        <v>32.35</v>
      </c>
      <c r="CU58" s="547">
        <f t="shared" si="78"/>
        <v>5.23</v>
      </c>
      <c r="CV58" s="548">
        <f t="shared" si="78"/>
        <v>0.82229965156794416</v>
      </c>
      <c r="CW58" s="549">
        <f t="shared" si="78"/>
        <v>3743.3</v>
      </c>
      <c r="CX58" s="101">
        <f t="shared" si="2"/>
        <v>0</v>
      </c>
      <c r="CY58" s="707">
        <f t="shared" si="2"/>
        <v>44562</v>
      </c>
      <c r="CZ58" s="140">
        <f t="shared" si="2"/>
        <v>61.758270807124894</v>
      </c>
      <c r="DA58" s="141">
        <f t="shared" si="2"/>
        <v>4.0315277686285462</v>
      </c>
      <c r="DB58" s="141">
        <f t="shared" si="2"/>
        <v>2.5123079163625315</v>
      </c>
      <c r="DC58" s="141">
        <f t="shared" si="2"/>
        <v>14.89830149153325</v>
      </c>
      <c r="DD58" s="141">
        <f t="shared" si="2"/>
        <v>19.418587026266913</v>
      </c>
      <c r="DE58" s="141">
        <f t="shared" si="2"/>
        <v>6.5438356849910777</v>
      </c>
      <c r="DF58" s="142">
        <f t="shared" si="2"/>
        <v>0.6231652268185105</v>
      </c>
      <c r="DG58" s="143">
        <f t="shared" si="2"/>
        <v>701030.29999999993</v>
      </c>
      <c r="DH58" s="101">
        <f t="shared" si="65"/>
        <v>0</v>
      </c>
      <c r="DI58" s="707">
        <f t="shared" si="65"/>
        <v>44562</v>
      </c>
      <c r="DJ58" s="140">
        <f t="shared" si="64"/>
        <v>61.356633076397891</v>
      </c>
      <c r="DK58" s="141">
        <f t="shared" si="64"/>
        <v>4.9181066582272228</v>
      </c>
      <c r="DL58" s="141">
        <f t="shared" si="64"/>
        <v>2.5891245754591758</v>
      </c>
      <c r="DM58" s="141">
        <f t="shared" si="64"/>
        <v>4.5335728127812303</v>
      </c>
      <c r="DN58" s="141">
        <f t="shared" si="64"/>
        <v>29.720684950129161</v>
      </c>
      <c r="DO58" s="141">
        <f t="shared" si="64"/>
        <v>7.5072312336863991</v>
      </c>
      <c r="DP58" s="142">
        <f t="shared" si="64"/>
        <v>0.52644742283658608</v>
      </c>
      <c r="DQ58" s="143">
        <f t="shared" si="64"/>
        <v>1442370.12</v>
      </c>
    </row>
    <row r="59" spans="1:121" ht="19" customHeight="1" x14ac:dyDescent="0.35">
      <c r="A59" s="139">
        <v>44593</v>
      </c>
      <c r="B59" s="140">
        <v>62.78</v>
      </c>
      <c r="C59" s="141">
        <v>2.8</v>
      </c>
      <c r="D59" s="141">
        <v>2.54</v>
      </c>
      <c r="E59" s="141">
        <v>5.25</v>
      </c>
      <c r="F59" s="141">
        <v>13.63</v>
      </c>
      <c r="G59" s="141">
        <f t="shared" si="68"/>
        <v>5.34</v>
      </c>
      <c r="H59" s="142">
        <f t="shared" si="69"/>
        <v>0.90714285714285725</v>
      </c>
      <c r="I59" s="143">
        <v>29782.6</v>
      </c>
      <c r="J59" s="109"/>
      <c r="K59" s="139">
        <v>44593</v>
      </c>
      <c r="L59" s="140">
        <v>62.5</v>
      </c>
      <c r="M59" s="141">
        <v>2.87</v>
      </c>
      <c r="N59" s="141">
        <v>2.54</v>
      </c>
      <c r="O59" s="141">
        <v>5</v>
      </c>
      <c r="P59" s="141">
        <v>36.71</v>
      </c>
      <c r="Q59" s="141">
        <f t="shared" si="70"/>
        <v>5.41</v>
      </c>
      <c r="R59" s="142">
        <f t="shared" si="71"/>
        <v>0.8850174216027874</v>
      </c>
      <c r="S59" s="143">
        <v>37044.1</v>
      </c>
      <c r="U59" s="139">
        <v>44593</v>
      </c>
      <c r="V59" s="140">
        <v>0</v>
      </c>
      <c r="W59" s="141">
        <v>0</v>
      </c>
      <c r="X59" s="141">
        <v>0</v>
      </c>
      <c r="Y59" s="141">
        <v>0</v>
      </c>
      <c r="Z59" s="141">
        <v>0</v>
      </c>
      <c r="AA59" s="141">
        <f t="shared" si="72"/>
        <v>0</v>
      </c>
      <c r="AB59" s="142" t="str">
        <f t="shared" si="73"/>
        <v/>
      </c>
      <c r="AC59" s="143">
        <v>0</v>
      </c>
      <c r="AD59" s="109"/>
      <c r="AE59" s="139">
        <v>44593</v>
      </c>
      <c r="AF59" s="140">
        <v>0</v>
      </c>
      <c r="AG59" s="141">
        <v>0</v>
      </c>
      <c r="AH59" s="141">
        <v>0</v>
      </c>
      <c r="AI59" s="141">
        <v>0</v>
      </c>
      <c r="AJ59" s="141">
        <v>0</v>
      </c>
      <c r="AK59" s="141">
        <f t="shared" si="74"/>
        <v>0</v>
      </c>
      <c r="AL59" s="142" t="str">
        <f t="shared" si="75"/>
        <v/>
      </c>
      <c r="AM59" s="143">
        <v>0</v>
      </c>
      <c r="AO59" s="145">
        <f t="shared" si="76"/>
        <v>44593</v>
      </c>
      <c r="AP59" s="140">
        <v>61.917215530001634</v>
      </c>
      <c r="AQ59" s="141">
        <v>3.6891438379045298</v>
      </c>
      <c r="AR59" s="141">
        <v>2.6216896639891978</v>
      </c>
      <c r="AS59" s="141">
        <v>11.814970930308734</v>
      </c>
      <c r="AT59" s="141">
        <v>20.836801924766988</v>
      </c>
      <c r="AU59" s="141">
        <f t="shared" si="66"/>
        <v>6.3108335018937272</v>
      </c>
      <c r="AV59" s="142">
        <f t="shared" si="79"/>
        <v>0.71064989037628401</v>
      </c>
      <c r="AW59" s="143">
        <v>675475.00999999989</v>
      </c>
      <c r="AY59" s="145">
        <f t="shared" si="80"/>
        <v>44593</v>
      </c>
      <c r="AZ59" s="140">
        <v>61.527411103355071</v>
      </c>
      <c r="BA59" s="141">
        <v>4.6325419635003859</v>
      </c>
      <c r="BB59" s="141">
        <v>2.6523870026849119</v>
      </c>
      <c r="BC59" s="141">
        <v>6.4674018291062891</v>
      </c>
      <c r="BD59" s="141">
        <v>41.877794921936243</v>
      </c>
      <c r="BE59" s="141">
        <f t="shared" si="67"/>
        <v>7.2849289661852978</v>
      </c>
      <c r="BF59" s="142">
        <f t="shared" si="81"/>
        <v>0.57255541851168623</v>
      </c>
      <c r="BG59" s="143">
        <v>1211958</v>
      </c>
      <c r="CD59" s="101">
        <f t="shared" si="77"/>
        <v>0</v>
      </c>
      <c r="CE59" s="545">
        <f t="shared" si="77"/>
        <v>44593</v>
      </c>
      <c r="CF59" s="546">
        <f t="shared" si="77"/>
        <v>0</v>
      </c>
      <c r="CG59" s="547">
        <f t="shared" si="77"/>
        <v>0</v>
      </c>
      <c r="CH59" s="547">
        <f t="shared" si="77"/>
        <v>0</v>
      </c>
      <c r="CI59" s="547">
        <f t="shared" si="77"/>
        <v>0</v>
      </c>
      <c r="CJ59" s="547">
        <f t="shared" si="77"/>
        <v>0</v>
      </c>
      <c r="CK59" s="547">
        <f t="shared" si="77"/>
        <v>0</v>
      </c>
      <c r="CL59" s="548" t="str">
        <f t="shared" si="77"/>
        <v/>
      </c>
      <c r="CM59" s="549">
        <f t="shared" si="77"/>
        <v>0</v>
      </c>
      <c r="CN59" s="106">
        <f t="shared" si="77"/>
        <v>0</v>
      </c>
      <c r="CO59" s="545">
        <f t="shared" si="77"/>
        <v>44593</v>
      </c>
      <c r="CP59" s="546">
        <f t="shared" si="77"/>
        <v>0</v>
      </c>
      <c r="CQ59" s="547">
        <f t="shared" si="77"/>
        <v>0</v>
      </c>
      <c r="CR59" s="547">
        <f t="shared" si="77"/>
        <v>0</v>
      </c>
      <c r="CS59" s="547">
        <f t="shared" si="77"/>
        <v>0</v>
      </c>
      <c r="CT59" s="547">
        <f t="shared" si="78"/>
        <v>0</v>
      </c>
      <c r="CU59" s="547">
        <f t="shared" si="78"/>
        <v>0</v>
      </c>
      <c r="CV59" s="548" t="str">
        <f t="shared" si="78"/>
        <v/>
      </c>
      <c r="CW59" s="549">
        <f t="shared" si="78"/>
        <v>0</v>
      </c>
      <c r="CX59" s="101">
        <f t="shared" si="78"/>
        <v>0</v>
      </c>
      <c r="CY59" s="707">
        <f t="shared" si="78"/>
        <v>44593</v>
      </c>
      <c r="CZ59" s="140">
        <f t="shared" si="78"/>
        <v>61.917215530001634</v>
      </c>
      <c r="DA59" s="141">
        <f t="shared" si="78"/>
        <v>3.6891438379045298</v>
      </c>
      <c r="DB59" s="141">
        <f t="shared" si="78"/>
        <v>2.6216896639891978</v>
      </c>
      <c r="DC59" s="141">
        <f t="shared" si="78"/>
        <v>11.814970930308734</v>
      </c>
      <c r="DD59" s="141">
        <f t="shared" si="78"/>
        <v>20.836801924766988</v>
      </c>
      <c r="DE59" s="141">
        <f t="shared" si="78"/>
        <v>6.3108335018937272</v>
      </c>
      <c r="DF59" s="142">
        <f t="shared" si="78"/>
        <v>0.71064989037628401</v>
      </c>
      <c r="DG59" s="143">
        <f t="shared" si="78"/>
        <v>675475.00999999989</v>
      </c>
      <c r="DH59" s="101">
        <f t="shared" si="65"/>
        <v>0</v>
      </c>
      <c r="DI59" s="707">
        <f t="shared" si="65"/>
        <v>44593</v>
      </c>
      <c r="DJ59" s="140">
        <f t="shared" si="64"/>
        <v>61.527411103355071</v>
      </c>
      <c r="DK59" s="141">
        <f t="shared" si="64"/>
        <v>4.6325419635003859</v>
      </c>
      <c r="DL59" s="141">
        <f t="shared" si="64"/>
        <v>2.6523870026849119</v>
      </c>
      <c r="DM59" s="141">
        <f t="shared" si="64"/>
        <v>6.4674018291062891</v>
      </c>
      <c r="DN59" s="141">
        <f t="shared" si="64"/>
        <v>41.877794921936243</v>
      </c>
      <c r="DO59" s="141">
        <f t="shared" si="64"/>
        <v>7.2849289661852978</v>
      </c>
      <c r="DP59" s="142">
        <f t="shared" si="64"/>
        <v>0.57255541851168623</v>
      </c>
      <c r="DQ59" s="143">
        <f t="shared" si="64"/>
        <v>1211958</v>
      </c>
    </row>
    <row r="60" spans="1:121" ht="19" customHeight="1" thickBot="1" x14ac:dyDescent="0.4">
      <c r="A60" s="139">
        <v>44621</v>
      </c>
      <c r="B60" s="146">
        <v>0</v>
      </c>
      <c r="C60" s="147">
        <v>0</v>
      </c>
      <c r="D60" s="147">
        <v>0</v>
      </c>
      <c r="E60" s="141">
        <v>0</v>
      </c>
      <c r="F60" s="141">
        <v>0</v>
      </c>
      <c r="G60" s="141">
        <f t="shared" si="68"/>
        <v>0</v>
      </c>
      <c r="H60" s="142" t="str">
        <f t="shared" si="69"/>
        <v/>
      </c>
      <c r="I60" s="143">
        <v>0</v>
      </c>
      <c r="J60" s="109"/>
      <c r="K60" s="139">
        <v>44621</v>
      </c>
      <c r="L60" s="146">
        <v>0</v>
      </c>
      <c r="M60" s="147">
        <v>0</v>
      </c>
      <c r="N60" s="147">
        <v>0</v>
      </c>
      <c r="O60" s="141">
        <v>0</v>
      </c>
      <c r="P60" s="141">
        <v>0</v>
      </c>
      <c r="Q60" s="141">
        <f t="shared" si="70"/>
        <v>0</v>
      </c>
      <c r="R60" s="142" t="str">
        <f t="shared" si="71"/>
        <v/>
      </c>
      <c r="S60" s="143">
        <v>0</v>
      </c>
      <c r="U60" s="139">
        <v>44621</v>
      </c>
      <c r="V60" s="146">
        <v>0</v>
      </c>
      <c r="W60" s="147">
        <v>0</v>
      </c>
      <c r="X60" s="147">
        <v>0</v>
      </c>
      <c r="Y60" s="141">
        <v>0</v>
      </c>
      <c r="Z60" s="141">
        <v>0</v>
      </c>
      <c r="AA60" s="141">
        <f t="shared" si="72"/>
        <v>0</v>
      </c>
      <c r="AB60" s="142" t="str">
        <f t="shared" si="73"/>
        <v/>
      </c>
      <c r="AC60" s="143">
        <v>0</v>
      </c>
      <c r="AD60" s="109"/>
      <c r="AE60" s="139">
        <v>44621</v>
      </c>
      <c r="AF60" s="146">
        <v>0</v>
      </c>
      <c r="AG60" s="147">
        <v>0</v>
      </c>
      <c r="AH60" s="147">
        <v>0</v>
      </c>
      <c r="AI60" s="141">
        <v>0</v>
      </c>
      <c r="AJ60" s="141">
        <v>0</v>
      </c>
      <c r="AK60" s="141">
        <f t="shared" si="74"/>
        <v>0</v>
      </c>
      <c r="AL60" s="142" t="str">
        <f t="shared" si="75"/>
        <v/>
      </c>
      <c r="AM60" s="143">
        <v>0</v>
      </c>
      <c r="AO60" s="148">
        <f t="shared" si="76"/>
        <v>44621</v>
      </c>
      <c r="AP60" s="146">
        <v>0</v>
      </c>
      <c r="AQ60" s="147">
        <v>0</v>
      </c>
      <c r="AR60" s="147">
        <v>0</v>
      </c>
      <c r="AS60" s="147">
        <v>0</v>
      </c>
      <c r="AT60" s="147">
        <v>0</v>
      </c>
      <c r="AU60" s="141">
        <f t="shared" si="66"/>
        <v>0</v>
      </c>
      <c r="AV60" s="142" t="str">
        <f t="shared" si="79"/>
        <v/>
      </c>
      <c r="AW60" s="143">
        <v>0</v>
      </c>
      <c r="AY60" s="148">
        <f t="shared" si="80"/>
        <v>44621</v>
      </c>
      <c r="AZ60" s="146">
        <v>0</v>
      </c>
      <c r="BA60" s="147">
        <v>0</v>
      </c>
      <c r="BB60" s="147">
        <v>0</v>
      </c>
      <c r="BC60" s="147">
        <v>0</v>
      </c>
      <c r="BD60" s="147">
        <v>0</v>
      </c>
      <c r="BE60" s="141">
        <f t="shared" si="67"/>
        <v>0</v>
      </c>
      <c r="BF60" s="142" t="str">
        <f t="shared" si="81"/>
        <v/>
      </c>
      <c r="BG60" s="143">
        <v>0</v>
      </c>
      <c r="CD60" s="101">
        <f t="shared" si="77"/>
        <v>0</v>
      </c>
      <c r="CE60" s="550">
        <f t="shared" si="77"/>
        <v>44621</v>
      </c>
      <c r="CF60" s="551">
        <f t="shared" si="77"/>
        <v>0</v>
      </c>
      <c r="CG60" s="552">
        <f t="shared" si="77"/>
        <v>0</v>
      </c>
      <c r="CH60" s="552">
        <f t="shared" si="77"/>
        <v>0</v>
      </c>
      <c r="CI60" s="552">
        <f t="shared" si="77"/>
        <v>0</v>
      </c>
      <c r="CJ60" s="552">
        <f t="shared" si="77"/>
        <v>0</v>
      </c>
      <c r="CK60" s="552">
        <f t="shared" si="77"/>
        <v>0</v>
      </c>
      <c r="CL60" s="553" t="str">
        <f t="shared" si="77"/>
        <v/>
      </c>
      <c r="CM60" s="554">
        <f t="shared" si="77"/>
        <v>0</v>
      </c>
      <c r="CN60" s="106">
        <f t="shared" si="77"/>
        <v>0</v>
      </c>
      <c r="CO60" s="550">
        <f t="shared" si="77"/>
        <v>44621</v>
      </c>
      <c r="CP60" s="551">
        <f t="shared" si="77"/>
        <v>0</v>
      </c>
      <c r="CQ60" s="552">
        <f t="shared" si="77"/>
        <v>0</v>
      </c>
      <c r="CR60" s="552">
        <f t="shared" si="77"/>
        <v>0</v>
      </c>
      <c r="CS60" s="552">
        <f t="shared" si="77"/>
        <v>0</v>
      </c>
      <c r="CT60" s="552">
        <f t="shared" si="78"/>
        <v>0</v>
      </c>
      <c r="CU60" s="552">
        <f t="shared" si="78"/>
        <v>0</v>
      </c>
      <c r="CV60" s="553" t="str">
        <f t="shared" si="78"/>
        <v/>
      </c>
      <c r="CW60" s="554">
        <f t="shared" si="78"/>
        <v>0</v>
      </c>
      <c r="CX60" s="101">
        <f t="shared" si="78"/>
        <v>0</v>
      </c>
      <c r="CY60" s="708">
        <f t="shared" si="78"/>
        <v>44621</v>
      </c>
      <c r="CZ60" s="146">
        <f t="shared" si="78"/>
        <v>0</v>
      </c>
      <c r="DA60" s="147">
        <f t="shared" si="78"/>
        <v>0</v>
      </c>
      <c r="DB60" s="147">
        <f t="shared" si="78"/>
        <v>0</v>
      </c>
      <c r="DC60" s="147">
        <f t="shared" si="78"/>
        <v>0</v>
      </c>
      <c r="DD60" s="147">
        <f t="shared" si="78"/>
        <v>0</v>
      </c>
      <c r="DE60" s="141">
        <f t="shared" si="78"/>
        <v>0</v>
      </c>
      <c r="DF60" s="142" t="str">
        <f t="shared" si="78"/>
        <v/>
      </c>
      <c r="DG60" s="143">
        <f t="shared" si="78"/>
        <v>0</v>
      </c>
      <c r="DH60" s="101">
        <f t="shared" si="65"/>
        <v>0</v>
      </c>
      <c r="DI60" s="708">
        <f t="shared" si="65"/>
        <v>44621</v>
      </c>
      <c r="DJ60" s="146">
        <f t="shared" si="64"/>
        <v>0</v>
      </c>
      <c r="DK60" s="147">
        <f t="shared" si="64"/>
        <v>0</v>
      </c>
      <c r="DL60" s="147">
        <f t="shared" si="64"/>
        <v>0</v>
      </c>
      <c r="DM60" s="147">
        <f t="shared" si="64"/>
        <v>0</v>
      </c>
      <c r="DN60" s="147">
        <f t="shared" si="64"/>
        <v>0</v>
      </c>
      <c r="DO60" s="141">
        <f t="shared" si="64"/>
        <v>0</v>
      </c>
      <c r="DP60" s="142" t="str">
        <f t="shared" si="64"/>
        <v/>
      </c>
      <c r="DQ60" s="143">
        <f t="shared" si="64"/>
        <v>0</v>
      </c>
    </row>
    <row r="61" spans="1:121" ht="29" thickBot="1" x14ac:dyDescent="0.4">
      <c r="A61" s="149" t="s">
        <v>17</v>
      </c>
      <c r="B61" s="150">
        <f>+SUMPRODUCT(B49:B60,I49:I60)/I61</f>
        <v>62.71887951654459</v>
      </c>
      <c r="C61" s="150">
        <f>+SUMPRODUCT(C49:C60,I49:I60)/I61</f>
        <v>2.7960830938988033</v>
      </c>
      <c r="D61" s="150">
        <f>+SUMPRODUCT(D49:D60,I49:I60)/I61</f>
        <v>2.6058856352771369</v>
      </c>
      <c r="E61" s="150">
        <f>+SUMPRODUCT(E49:E60,I49:I60)/SUMIF(E49:E60,"&gt;0",I49:I60)</f>
        <v>7.0469980008902908</v>
      </c>
      <c r="F61" s="150">
        <f>+SUMPRODUCT(F49:F60,I49:I60)/SUMIF(F49:F60,"&gt;0",I49:I60)</f>
        <v>15.670790670821361</v>
      </c>
      <c r="G61" s="151">
        <f t="shared" si="68"/>
        <v>5.4019687291759402</v>
      </c>
      <c r="H61" s="152">
        <f t="shared" si="69"/>
        <v>0.93197717942049474</v>
      </c>
      <c r="I61" s="153">
        <f>SUM(I49:I60)</f>
        <v>370665</v>
      </c>
      <c r="J61" s="109"/>
      <c r="K61" s="149" t="s">
        <v>17</v>
      </c>
      <c r="L61" s="150">
        <f>+SUMPRODUCT(L49:L60,S49:S60)/S61</f>
        <v>62.441690258442883</v>
      </c>
      <c r="M61" s="150">
        <f>+SUMPRODUCT(M49:M60,S49:S60)/S61</f>
        <v>3.0199175053062732</v>
      </c>
      <c r="N61" s="150">
        <f>+SUMPRODUCT(N49:N60,S49:S60)/S61</f>
        <v>2.5565327112799774</v>
      </c>
      <c r="O61" s="150">
        <f>+SUMPRODUCT(O49:O60,S49:S60)/SUMIF(O49:O60,"&gt;0",S49:S60)</f>
        <v>6.1508737459646845</v>
      </c>
      <c r="P61" s="150">
        <f>+SUMPRODUCT(P49:P60,S49:S60)/SUMIF(P49:P60,"&gt;0",S49:S60)</f>
        <v>32.444691625039447</v>
      </c>
      <c r="Q61" s="151">
        <f t="shared" si="70"/>
        <v>5.5764502165862506</v>
      </c>
      <c r="R61" s="152">
        <f t="shared" si="71"/>
        <v>0.84655713501707053</v>
      </c>
      <c r="S61" s="153">
        <f>SUM(S49:S60)</f>
        <v>859218.9</v>
      </c>
      <c r="U61" s="149" t="s">
        <v>17</v>
      </c>
      <c r="V61" s="150">
        <f>+SUMPRODUCT(V49:V60,AC49:AC60)/AC61</f>
        <v>63.340601899767712</v>
      </c>
      <c r="W61" s="150">
        <f>+SUMPRODUCT(W49:W60,AC49:AC60)/AC61</f>
        <v>2.577892200832586</v>
      </c>
      <c r="X61" s="150">
        <f>+SUMPRODUCT(X49:X60,AC49:AC60)/AC61</f>
        <v>2.2198837369764712</v>
      </c>
      <c r="Y61" s="150">
        <f>+SUMPRODUCT(Y49:Y60,AC49:AC60)/SUMIF(Y49:Y60,"&gt;0",AC49:AC60)</f>
        <v>7.949866556430675</v>
      </c>
      <c r="Z61" s="150">
        <f>+SUMPRODUCT(Z49:Z60,AC49:AC60)/SUMIF(Z49:Z60,"&gt;0",AC49:AC60)</f>
        <v>10.138610881452793</v>
      </c>
      <c r="AA61" s="151">
        <f t="shared" si="72"/>
        <v>4.7977759378090568</v>
      </c>
      <c r="AB61" s="152">
        <f t="shared" si="73"/>
        <v>0.86112357074493329</v>
      </c>
      <c r="AC61" s="153">
        <f>SUM(AC49:AC60)</f>
        <v>34783.199999999997</v>
      </c>
      <c r="AD61" s="144"/>
      <c r="AE61" s="154" t="s">
        <v>17</v>
      </c>
      <c r="AF61" s="150">
        <f>+SUMPRODUCT(AF49:AF60,AM49:AM60)/AM61</f>
        <v>63.238062760320922</v>
      </c>
      <c r="AG61" s="150">
        <f>+SUMPRODUCT(AG49:AG60,AM49:AM60)/AM61</f>
        <v>2.6403755050702933</v>
      </c>
      <c r="AH61" s="150">
        <f>+SUMPRODUCT(AH49:AH60,AM49:AM60)/AM61</f>
        <v>2.2951972963795675</v>
      </c>
      <c r="AI61" s="150">
        <f>+SUMPRODUCT(AI49:AI60,AM49:AM60)/SUMIF(AI49:AI60,"&gt;0",AM49:AM60)</f>
        <v>4.6519408917712486</v>
      </c>
      <c r="AJ61" s="150">
        <f>+SUMPRODUCT(AJ49:AJ60,AM49:AM60)/SUMIF(AJ49:AJ60,"&gt;0",AM49:AM60)</f>
        <v>34.216686568427185</v>
      </c>
      <c r="AK61" s="151">
        <f t="shared" si="74"/>
        <v>4.9355728014498608</v>
      </c>
      <c r="AL61" s="152">
        <f t="shared" si="75"/>
        <v>0.86926927324242986</v>
      </c>
      <c r="AM61" s="153">
        <f>SUM(AM49:AM60)</f>
        <v>49770.3</v>
      </c>
      <c r="AO61" s="154" t="s">
        <v>17</v>
      </c>
      <c r="AP61" s="150">
        <f>+SUMPRODUCT(AP49:AP60,AW49:AW60)/AW61</f>
        <v>61.863772589400526</v>
      </c>
      <c r="AQ61" s="150">
        <f>+SUMPRODUCT(AQ49:AQ60,AW49:AW60)/AW61</f>
        <v>4.0257591157220327</v>
      </c>
      <c r="AR61" s="150">
        <f>+SUMPRODUCT(AR49:AR60,AW49:AW60)/AW61</f>
        <v>2.3858776826303876</v>
      </c>
      <c r="AS61" s="150">
        <f>+SUMPRODUCT(AS49:AS60,AW49:AW60)/SUMIF(AS49:AS60,"&gt;0",AW49:AW60)</f>
        <v>14.398553861094729</v>
      </c>
      <c r="AT61" s="150">
        <f>+SUMPRODUCT(AT49:AT60,AW49:AW60)/SUMIF(AT49:AT60,"&gt;0",AW49:AW60)</f>
        <v>18.444352284672057</v>
      </c>
      <c r="AU61" s="151">
        <f t="shared" si="66"/>
        <v>6.4116367983524203</v>
      </c>
      <c r="AV61" s="152">
        <f t="shared" si="79"/>
        <v>0.59265286721023114</v>
      </c>
      <c r="AW61" s="153">
        <f>SUM(AW49:AW60)</f>
        <v>7516680.7699999996</v>
      </c>
      <c r="AY61" s="154" t="s">
        <v>17</v>
      </c>
      <c r="AZ61" s="150">
        <f>+SUMPRODUCT(AZ49:AZ60,BG49:BG60)/BG61</f>
        <v>61.37108434779455</v>
      </c>
      <c r="BA61" s="150">
        <f>+SUMPRODUCT(BA49:BA60,BG49:BG60)/BG61</f>
        <v>4.8435092339313526</v>
      </c>
      <c r="BB61" s="150">
        <f>+SUMPRODUCT(BB49:BB60,BG49:BG60)/BG61</f>
        <v>2.5965958562380291</v>
      </c>
      <c r="BC61" s="150">
        <f>+SUMPRODUCT(BC49:BC60,BG49:BG60)/SUMIF(BC49:BC60,"&gt;0",BG49:BG60)</f>
        <v>5.6845621418052872</v>
      </c>
      <c r="BD61" s="150">
        <f>+SUMPRODUCT(BD49:BD60,BG49:BG60)/SUMIF(BD49:BD60,"&gt;0",BG49:BG60)</f>
        <v>34.311342390927692</v>
      </c>
      <c r="BE61" s="151">
        <f t="shared" si="67"/>
        <v>7.4401050901693822</v>
      </c>
      <c r="BF61" s="152">
        <f t="shared" si="81"/>
        <v>0.53609805015906586</v>
      </c>
      <c r="BG61" s="153">
        <f>SUM(BG49:BG60)</f>
        <v>14445163.700000003</v>
      </c>
      <c r="CD61" s="101">
        <f t="shared" si="77"/>
        <v>0</v>
      </c>
      <c r="CE61" s="555" t="str">
        <f t="shared" si="77"/>
        <v>CUMML</v>
      </c>
      <c r="CF61" s="556">
        <f t="shared" si="77"/>
        <v>63.340601899767712</v>
      </c>
      <c r="CG61" s="557">
        <f t="shared" si="77"/>
        <v>2.577892200832586</v>
      </c>
      <c r="CH61" s="557">
        <f t="shared" si="77"/>
        <v>2.2198837369764712</v>
      </c>
      <c r="CI61" s="557">
        <f t="shared" si="77"/>
        <v>7.949866556430675</v>
      </c>
      <c r="CJ61" s="557">
        <f t="shared" si="77"/>
        <v>10.138610881452793</v>
      </c>
      <c r="CK61" s="557">
        <f t="shared" si="77"/>
        <v>4.7977759378090568</v>
      </c>
      <c r="CL61" s="558">
        <f t="shared" si="77"/>
        <v>0.86112357074493329</v>
      </c>
      <c r="CM61" s="559">
        <f t="shared" si="77"/>
        <v>34783.199999999997</v>
      </c>
      <c r="CN61" s="108">
        <f t="shared" si="77"/>
        <v>0</v>
      </c>
      <c r="CO61" s="555" t="str">
        <f t="shared" si="77"/>
        <v>CUMML</v>
      </c>
      <c r="CP61" s="556">
        <f t="shared" si="77"/>
        <v>63.238062760320922</v>
      </c>
      <c r="CQ61" s="557">
        <f t="shared" si="77"/>
        <v>2.6403755050702933</v>
      </c>
      <c r="CR61" s="557">
        <f t="shared" si="77"/>
        <v>2.2951972963795675</v>
      </c>
      <c r="CS61" s="557">
        <f t="shared" si="77"/>
        <v>4.6519408917712486</v>
      </c>
      <c r="CT61" s="557">
        <f t="shared" si="78"/>
        <v>34.216686568427185</v>
      </c>
      <c r="CU61" s="557">
        <f t="shared" si="78"/>
        <v>4.9355728014498608</v>
      </c>
      <c r="CV61" s="558">
        <f t="shared" si="78"/>
        <v>0.86926927324242986</v>
      </c>
      <c r="CW61" s="559">
        <f t="shared" si="78"/>
        <v>49770.3</v>
      </c>
      <c r="CX61" s="101">
        <f t="shared" si="78"/>
        <v>0</v>
      </c>
      <c r="CY61" s="709" t="str">
        <f t="shared" si="78"/>
        <v>CUMML</v>
      </c>
      <c r="CZ61" s="140">
        <f t="shared" si="78"/>
        <v>61.863772589400526</v>
      </c>
      <c r="DA61" s="140">
        <f t="shared" si="78"/>
        <v>4.0257591157220327</v>
      </c>
      <c r="DB61" s="140">
        <f t="shared" si="78"/>
        <v>2.3858776826303876</v>
      </c>
      <c r="DC61" s="140">
        <f t="shared" si="78"/>
        <v>14.398553861094729</v>
      </c>
      <c r="DD61" s="140">
        <f t="shared" si="78"/>
        <v>18.444352284672057</v>
      </c>
      <c r="DE61" s="141">
        <f t="shared" si="78"/>
        <v>6.4116367983524203</v>
      </c>
      <c r="DF61" s="142">
        <f t="shared" si="78"/>
        <v>0.59265286721023114</v>
      </c>
      <c r="DG61" s="153">
        <f t="shared" si="78"/>
        <v>7516680.7699999996</v>
      </c>
      <c r="DH61" s="101">
        <f t="shared" si="65"/>
        <v>0</v>
      </c>
      <c r="DI61" s="709" t="str">
        <f t="shared" si="65"/>
        <v>CUMML</v>
      </c>
      <c r="DJ61" s="150">
        <f t="shared" si="64"/>
        <v>61.37108434779455</v>
      </c>
      <c r="DK61" s="150">
        <f t="shared" si="64"/>
        <v>4.8435092339313526</v>
      </c>
      <c r="DL61" s="150">
        <f t="shared" si="64"/>
        <v>2.5965958562380291</v>
      </c>
      <c r="DM61" s="150">
        <f t="shared" si="64"/>
        <v>5.6845621418052872</v>
      </c>
      <c r="DN61" s="150">
        <f t="shared" si="64"/>
        <v>34.311342390927692</v>
      </c>
      <c r="DO61" s="151">
        <f t="shared" si="64"/>
        <v>7.4401050901693822</v>
      </c>
      <c r="DP61" s="152">
        <f t="shared" si="64"/>
        <v>0.53609805015906586</v>
      </c>
      <c r="DQ61" s="153">
        <f t="shared" si="64"/>
        <v>14445163.700000003</v>
      </c>
    </row>
    <row r="62" spans="1:121" ht="27" customHeight="1" x14ac:dyDescent="0.35">
      <c r="CE62" s="680"/>
      <c r="CF62" s="108"/>
      <c r="CG62" s="108"/>
      <c r="CH62" s="108"/>
      <c r="CI62" s="108"/>
      <c r="CJ62" s="108"/>
      <c r="CK62" s="108"/>
      <c r="CL62" s="108"/>
      <c r="CM62" s="108"/>
      <c r="CN62" s="108"/>
      <c r="CO62" s="680"/>
      <c r="CP62" s="108"/>
      <c r="CQ62" s="108"/>
      <c r="CR62" s="108"/>
      <c r="CS62" s="108"/>
      <c r="CT62" s="108"/>
      <c r="CU62" s="108"/>
      <c r="CV62" s="108"/>
      <c r="CW62" s="108"/>
    </row>
    <row r="63" spans="1:121" ht="27" customHeight="1" x14ac:dyDescent="0.35">
      <c r="A63" s="800"/>
      <c r="B63" s="800"/>
      <c r="C63" s="800"/>
      <c r="D63" s="800"/>
      <c r="E63" s="800"/>
      <c r="F63" s="800"/>
      <c r="G63" s="171"/>
      <c r="H63" s="166"/>
      <c r="I63" s="166"/>
      <c r="J63" s="509"/>
      <c r="K63" s="800"/>
      <c r="L63" s="800"/>
      <c r="M63" s="800"/>
      <c r="N63" s="800"/>
      <c r="O63" s="800"/>
      <c r="P63" s="800"/>
      <c r="Q63" s="166"/>
      <c r="R63" s="166"/>
      <c r="S63" s="166"/>
      <c r="T63" s="171"/>
      <c r="U63" s="165"/>
      <c r="V63" s="166"/>
      <c r="W63" s="166"/>
      <c r="X63" s="166"/>
      <c r="Y63" s="166"/>
      <c r="Z63" s="166"/>
      <c r="AA63" s="166"/>
      <c r="AB63" s="171"/>
      <c r="AD63" s="171"/>
      <c r="AE63" s="171"/>
      <c r="AF63" s="171"/>
      <c r="AG63" s="171"/>
      <c r="AH63" s="171"/>
      <c r="AI63" s="180"/>
      <c r="AJ63" s="160"/>
      <c r="AK63" s="171"/>
      <c r="AL63" s="171"/>
      <c r="AM63" s="171"/>
      <c r="AP63" s="159"/>
      <c r="AQ63" s="159"/>
      <c r="AR63" s="159"/>
      <c r="AS63" s="159"/>
      <c r="AT63" s="159"/>
      <c r="CE63" s="680"/>
      <c r="CF63" s="108"/>
      <c r="CG63" s="108"/>
      <c r="CH63" s="108"/>
      <c r="CI63" s="108"/>
      <c r="CJ63" s="108"/>
      <c r="CK63" s="108"/>
      <c r="CL63" s="108"/>
      <c r="CM63" s="108"/>
      <c r="CN63" s="108"/>
      <c r="CO63" s="680"/>
      <c r="CP63" s="108"/>
      <c r="CQ63" s="108"/>
      <c r="CR63" s="108"/>
      <c r="CS63" s="108"/>
      <c r="CT63" s="108"/>
      <c r="CU63" s="108"/>
      <c r="CV63" s="108"/>
      <c r="CW63" s="108"/>
    </row>
    <row r="64" spans="1:121" ht="27" customHeight="1" x14ac:dyDescent="0.35">
      <c r="A64" s="509"/>
      <c r="B64" s="181"/>
      <c r="C64" s="181"/>
      <c r="D64" s="509"/>
      <c r="E64" s="180"/>
      <c r="F64" s="160"/>
      <c r="G64" s="171"/>
      <c r="H64" s="182"/>
      <c r="I64" s="182"/>
      <c r="J64" s="171"/>
      <c r="K64" s="509"/>
      <c r="L64" s="181"/>
      <c r="M64" s="181"/>
      <c r="N64" s="509"/>
      <c r="O64" s="180"/>
      <c r="P64" s="160"/>
      <c r="Q64" s="182"/>
      <c r="R64" s="182"/>
      <c r="S64" s="182"/>
      <c r="T64" s="171"/>
      <c r="U64" s="509"/>
      <c r="V64" s="181"/>
      <c r="W64" s="181"/>
      <c r="X64" s="509"/>
      <c r="Y64" s="180"/>
      <c r="Z64" s="160"/>
      <c r="AA64" s="182"/>
      <c r="AB64" s="171"/>
      <c r="AD64" s="171"/>
      <c r="AE64" s="509"/>
      <c r="AF64" s="181"/>
      <c r="AG64" s="181"/>
      <c r="AH64" s="182"/>
      <c r="AI64" s="160"/>
      <c r="AJ64" s="160"/>
      <c r="AK64" s="171"/>
      <c r="AL64" s="171"/>
      <c r="AM64" s="171"/>
      <c r="CE64" s="668" t="str">
        <f t="shared" ref="CE64:CT80" si="82">AO23</f>
        <v>काल्‍टा</v>
      </c>
      <c r="CF64" s="106">
        <f t="shared" si="82"/>
        <v>0</v>
      </c>
      <c r="CG64" s="106">
        <f t="shared" si="82"/>
        <v>0</v>
      </c>
      <c r="CH64" s="104" t="str">
        <f t="shared" si="82"/>
        <v>लम्प</v>
      </c>
      <c r="CI64" s="106">
        <f t="shared" si="82"/>
        <v>0</v>
      </c>
      <c r="CJ64" s="106">
        <f t="shared" si="82"/>
        <v>0</v>
      </c>
      <c r="CK64" s="107">
        <f t="shared" si="82"/>
        <v>0</v>
      </c>
      <c r="CL64" s="107">
        <f t="shared" si="82"/>
        <v>0</v>
      </c>
      <c r="CM64" s="107">
        <f t="shared" si="82"/>
        <v>0</v>
      </c>
      <c r="CN64" s="108">
        <f t="shared" si="82"/>
        <v>0</v>
      </c>
      <c r="CO64" s="668" t="str">
        <f t="shared" si="82"/>
        <v>काल्‍टा</v>
      </c>
      <c r="CP64" s="106">
        <f t="shared" si="82"/>
        <v>0</v>
      </c>
      <c r="CQ64" s="106">
        <f t="shared" si="82"/>
        <v>0</v>
      </c>
      <c r="CR64" s="104" t="str">
        <f t="shared" si="82"/>
        <v>फाईन्स</v>
      </c>
      <c r="CS64" s="106">
        <f t="shared" si="82"/>
        <v>0</v>
      </c>
      <c r="CT64" s="106">
        <f t="shared" si="82"/>
        <v>0</v>
      </c>
      <c r="CU64" s="107">
        <f t="shared" ref="CU64:CW66" si="83">BE23</f>
        <v>0</v>
      </c>
      <c r="CV64" s="107">
        <f t="shared" si="83"/>
        <v>0</v>
      </c>
      <c r="CW64" s="107">
        <f t="shared" si="83"/>
        <v>0</v>
      </c>
    </row>
    <row r="65" spans="1:121" ht="27" customHeight="1" thickBot="1" x14ac:dyDescent="0.4">
      <c r="A65" s="160"/>
      <c r="B65" s="160"/>
      <c r="C65" s="160"/>
      <c r="D65" s="160"/>
      <c r="E65" s="160"/>
      <c r="F65" s="160"/>
      <c r="G65" s="171"/>
      <c r="H65" s="160"/>
      <c r="I65" s="160"/>
      <c r="J65" s="171"/>
      <c r="K65" s="801"/>
      <c r="L65" s="801"/>
      <c r="M65" s="801"/>
      <c r="N65" s="801"/>
      <c r="O65" s="801"/>
      <c r="P65" s="801"/>
      <c r="Q65" s="160"/>
      <c r="R65" s="160"/>
      <c r="S65" s="160"/>
      <c r="T65" s="171"/>
      <c r="U65" s="160"/>
      <c r="V65" s="160"/>
      <c r="W65" s="160"/>
      <c r="X65" s="160"/>
      <c r="Y65" s="160"/>
      <c r="Z65" s="160"/>
      <c r="AA65" s="182"/>
      <c r="AB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CE65" s="672">
        <f t="shared" si="82"/>
        <v>0</v>
      </c>
      <c r="CF65" s="106">
        <f t="shared" si="82"/>
        <v>0</v>
      </c>
      <c r="CG65" s="106">
        <f t="shared" si="82"/>
        <v>0</v>
      </c>
      <c r="CH65" s="106">
        <f t="shared" si="82"/>
        <v>0</v>
      </c>
      <c r="CI65" s="106">
        <f t="shared" si="82"/>
        <v>0</v>
      </c>
      <c r="CJ65" s="106">
        <f t="shared" si="82"/>
        <v>0</v>
      </c>
      <c r="CK65" s="106">
        <f t="shared" si="82"/>
        <v>0</v>
      </c>
      <c r="CL65" s="106">
        <f t="shared" si="82"/>
        <v>0</v>
      </c>
      <c r="CM65" s="106">
        <f t="shared" si="82"/>
        <v>0</v>
      </c>
      <c r="CN65" s="108">
        <f t="shared" si="82"/>
        <v>0</v>
      </c>
      <c r="CO65" s="672">
        <f t="shared" si="82"/>
        <v>0</v>
      </c>
      <c r="CP65" s="106">
        <f t="shared" si="82"/>
        <v>0</v>
      </c>
      <c r="CQ65" s="106">
        <f t="shared" si="82"/>
        <v>0</v>
      </c>
      <c r="CR65" s="106">
        <f t="shared" si="82"/>
        <v>0</v>
      </c>
      <c r="CS65" s="106">
        <f t="shared" si="82"/>
        <v>0</v>
      </c>
      <c r="CT65" s="106">
        <f t="shared" si="82"/>
        <v>0</v>
      </c>
      <c r="CU65" s="106">
        <f t="shared" si="83"/>
        <v>0</v>
      </c>
      <c r="CV65" s="106">
        <f t="shared" si="83"/>
        <v>0</v>
      </c>
      <c r="CW65" s="106">
        <f t="shared" si="83"/>
        <v>0</v>
      </c>
    </row>
    <row r="66" spans="1:121" ht="27" customHeight="1" thickBot="1" x14ac:dyDescent="0.4">
      <c r="A66" s="166"/>
      <c r="B66" s="166"/>
      <c r="C66" s="166"/>
      <c r="D66" s="166"/>
      <c r="E66" s="166"/>
      <c r="F66" s="166"/>
      <c r="G66" s="171"/>
      <c r="H66" s="171"/>
      <c r="I66" s="171"/>
      <c r="J66" s="171"/>
      <c r="K66" s="166"/>
      <c r="L66" s="166"/>
      <c r="M66" s="166"/>
      <c r="N66" s="166"/>
      <c r="O66" s="166"/>
      <c r="P66" s="166"/>
      <c r="Q66" s="160"/>
      <c r="R66" s="171"/>
      <c r="S66" s="171"/>
      <c r="T66" s="171"/>
      <c r="U66" s="166"/>
      <c r="V66" s="166"/>
      <c r="W66" s="166"/>
      <c r="X66" s="166"/>
      <c r="Y66" s="166"/>
      <c r="Z66" s="166"/>
      <c r="AA66" s="182"/>
      <c r="AB66" s="166"/>
      <c r="AD66" s="171"/>
      <c r="AE66" s="166"/>
      <c r="AF66" s="166"/>
      <c r="AG66" s="166"/>
      <c r="AH66" s="166"/>
      <c r="AI66" s="166"/>
      <c r="AJ66" s="166"/>
      <c r="AK66" s="166"/>
      <c r="AL66" s="171"/>
      <c r="AM66" s="171"/>
      <c r="CE66" s="525">
        <f t="shared" si="82"/>
        <v>0</v>
      </c>
      <c r="CF66" s="710" t="str">
        <f t="shared" si="82"/>
        <v>Fe</v>
      </c>
      <c r="CG66" s="711" t="str">
        <f t="shared" si="82"/>
        <v>SiO2</v>
      </c>
      <c r="CH66" s="711" t="str">
        <f t="shared" si="82"/>
        <v>Al2O3</v>
      </c>
      <c r="CI66" s="711" t="str">
        <f t="shared" si="82"/>
        <v>OS</v>
      </c>
      <c r="CJ66" s="711" t="str">
        <f t="shared" si="82"/>
        <v>US</v>
      </c>
      <c r="CK66" s="711" t="str">
        <f t="shared" si="82"/>
        <v>Al+Si</v>
      </c>
      <c r="CL66" s="711" t="str">
        <f t="shared" si="82"/>
        <v>Al/Si</v>
      </c>
      <c r="CM66" s="712" t="str">
        <f t="shared" si="82"/>
        <v>PLANT RCT</v>
      </c>
      <c r="CN66" s="108">
        <f t="shared" si="82"/>
        <v>0</v>
      </c>
      <c r="CO66" s="525">
        <f t="shared" si="82"/>
        <v>0</v>
      </c>
      <c r="CP66" s="710" t="str">
        <f t="shared" si="82"/>
        <v>Fe</v>
      </c>
      <c r="CQ66" s="711" t="str">
        <f t="shared" si="82"/>
        <v>SiO2</v>
      </c>
      <c r="CR66" s="711" t="str">
        <f t="shared" si="82"/>
        <v>Al2O3</v>
      </c>
      <c r="CS66" s="711" t="str">
        <f t="shared" si="82"/>
        <v>OS</v>
      </c>
      <c r="CT66" s="711" t="str">
        <f t="shared" si="82"/>
        <v>US</v>
      </c>
      <c r="CU66" s="711" t="str">
        <f t="shared" si="83"/>
        <v>Al+Si</v>
      </c>
      <c r="CV66" s="711" t="str">
        <f t="shared" si="83"/>
        <v>Al/Si</v>
      </c>
      <c r="CW66" s="712" t="str">
        <f t="shared" si="83"/>
        <v>PLANT RCT</v>
      </c>
    </row>
    <row r="67" spans="1:121" ht="27" customHeight="1" x14ac:dyDescent="0.35">
      <c r="A67" s="183"/>
      <c r="B67" s="183"/>
      <c r="C67" s="183"/>
      <c r="D67" s="183"/>
      <c r="E67" s="183"/>
      <c r="F67" s="183"/>
      <c r="G67" s="171"/>
      <c r="H67" s="171"/>
      <c r="I67" s="171"/>
      <c r="J67" s="184"/>
      <c r="K67" s="183"/>
      <c r="L67" s="183"/>
      <c r="M67" s="185"/>
      <c r="N67" s="183"/>
      <c r="O67" s="183"/>
      <c r="P67" s="183"/>
      <c r="Q67" s="160"/>
      <c r="R67" s="171"/>
      <c r="S67" s="171"/>
      <c r="T67" s="171"/>
      <c r="U67" s="183"/>
      <c r="V67" s="183"/>
      <c r="W67" s="183"/>
      <c r="X67" s="183"/>
      <c r="Y67" s="183"/>
      <c r="Z67" s="183"/>
      <c r="AA67" s="182"/>
      <c r="AB67" s="185"/>
      <c r="AD67" s="171"/>
      <c r="AE67" s="183"/>
      <c r="AF67" s="186"/>
      <c r="AG67" s="186"/>
      <c r="AH67" s="186"/>
      <c r="AI67" s="186"/>
      <c r="AJ67" s="186"/>
      <c r="AK67" s="185"/>
      <c r="AL67" s="171"/>
      <c r="AM67" s="171"/>
      <c r="CE67" s="713" t="str">
        <f t="shared" si="82"/>
        <v>Act 20-21</v>
      </c>
      <c r="CF67" s="714">
        <v>63.14</v>
      </c>
      <c r="CG67" s="715">
        <v>2.61</v>
      </c>
      <c r="CH67" s="715">
        <v>2.41</v>
      </c>
      <c r="CI67" s="715">
        <v>10.19</v>
      </c>
      <c r="CJ67" s="715">
        <v>15.82</v>
      </c>
      <c r="CK67" s="715">
        <v>5.0199999999999996</v>
      </c>
      <c r="CL67" s="715">
        <v>0.92</v>
      </c>
      <c r="CM67" s="716">
        <v>845508</v>
      </c>
      <c r="CN67" s="108">
        <f t="shared" si="82"/>
        <v>0</v>
      </c>
      <c r="CO67" s="713" t="str">
        <f t="shared" si="82"/>
        <v>Act 20-21</v>
      </c>
      <c r="CP67" s="714">
        <v>62.812496724968788</v>
      </c>
      <c r="CQ67" s="715">
        <v>2.7236805807396562</v>
      </c>
      <c r="CR67" s="715">
        <v>2.4363395280936788</v>
      </c>
      <c r="CS67" s="715">
        <v>6.5454376655189739</v>
      </c>
      <c r="CT67" s="715">
        <v>37.459299017276138</v>
      </c>
      <c r="CU67" s="715">
        <v>5.1600201088333346</v>
      </c>
      <c r="CV67" s="715">
        <v>0.89450266133338374</v>
      </c>
      <c r="CW67" s="716">
        <v>825355</v>
      </c>
    </row>
    <row r="68" spans="1:121" ht="27" customHeight="1" thickBot="1" x14ac:dyDescent="0.4">
      <c r="A68" s="187"/>
      <c r="B68" s="188"/>
      <c r="C68" s="188"/>
      <c r="D68" s="188"/>
      <c r="E68" s="188"/>
      <c r="F68" s="188"/>
      <c r="G68" s="171"/>
      <c r="H68" s="171"/>
      <c r="I68" s="171"/>
      <c r="J68" s="184"/>
      <c r="K68" s="187"/>
      <c r="L68" s="188"/>
      <c r="M68" s="188"/>
      <c r="N68" s="188"/>
      <c r="O68" s="188"/>
      <c r="P68" s="188"/>
      <c r="Q68" s="160"/>
      <c r="R68" s="171"/>
      <c r="S68" s="171"/>
      <c r="T68" s="171"/>
      <c r="U68" s="187"/>
      <c r="V68" s="189"/>
      <c r="W68" s="189"/>
      <c r="X68" s="189"/>
      <c r="Y68" s="189"/>
      <c r="Z68" s="189"/>
      <c r="AA68" s="182"/>
      <c r="AB68" s="156"/>
      <c r="AD68" s="171"/>
      <c r="AE68" s="190"/>
      <c r="AF68" s="191"/>
      <c r="AG68" s="191"/>
      <c r="AH68" s="191"/>
      <c r="AI68" s="191"/>
      <c r="AJ68" s="191"/>
      <c r="AK68" s="156"/>
      <c r="AL68" s="171"/>
      <c r="AM68" s="171"/>
      <c r="BU68" s="717"/>
      <c r="BV68" s="173"/>
      <c r="BW68" s="173"/>
      <c r="BX68" s="174"/>
      <c r="BY68" s="175"/>
      <c r="BZ68" s="100"/>
      <c r="CA68" s="176"/>
      <c r="CB68" s="176"/>
      <c r="CE68" s="718" t="str">
        <f t="shared" si="82"/>
        <v>APP 21-22</v>
      </c>
      <c r="CF68" s="719">
        <f t="shared" si="82"/>
        <v>63</v>
      </c>
      <c r="CG68" s="720">
        <f t="shared" si="82"/>
        <v>2.6</v>
      </c>
      <c r="CH68" s="720">
        <f t="shared" si="82"/>
        <v>2.2000000000000002</v>
      </c>
      <c r="CI68" s="720">
        <f t="shared" si="82"/>
        <v>5</v>
      </c>
      <c r="CJ68" s="720">
        <f t="shared" si="82"/>
        <v>5</v>
      </c>
      <c r="CK68" s="720">
        <f t="shared" si="82"/>
        <v>4.8000000000000007</v>
      </c>
      <c r="CL68" s="720">
        <f t="shared" si="82"/>
        <v>0.84615384615384615</v>
      </c>
      <c r="CM68" s="721">
        <f t="shared" si="82"/>
        <v>0</v>
      </c>
      <c r="CN68" s="138">
        <f t="shared" si="82"/>
        <v>0</v>
      </c>
      <c r="CO68" s="718" t="str">
        <f t="shared" si="82"/>
        <v>APP 21-22</v>
      </c>
      <c r="CP68" s="719">
        <f t="shared" si="82"/>
        <v>63</v>
      </c>
      <c r="CQ68" s="720">
        <f t="shared" si="82"/>
        <v>2.9</v>
      </c>
      <c r="CR68" s="720">
        <f t="shared" si="82"/>
        <v>2.5</v>
      </c>
      <c r="CS68" s="720">
        <f t="shared" si="82"/>
        <v>5</v>
      </c>
      <c r="CT68" s="720">
        <f t="shared" si="82"/>
        <v>40</v>
      </c>
      <c r="CU68" s="720">
        <f t="shared" ref="CU68:CW81" si="84">BE27</f>
        <v>5.4</v>
      </c>
      <c r="CV68" s="720">
        <f t="shared" si="84"/>
        <v>0.86206896551724144</v>
      </c>
      <c r="CW68" s="721">
        <f t="shared" si="84"/>
        <v>0</v>
      </c>
      <c r="DI68" s="717"/>
      <c r="DJ68" s="109"/>
      <c r="DK68" s="109"/>
      <c r="DL68" s="174"/>
      <c r="DM68" s="109"/>
      <c r="DN68" s="109"/>
      <c r="DO68" s="176"/>
      <c r="DP68" s="176"/>
      <c r="DQ68" s="176"/>
    </row>
    <row r="69" spans="1:121" ht="27" customHeight="1" thickBot="1" x14ac:dyDescent="0.4">
      <c r="A69" s="158"/>
      <c r="B69" s="159"/>
      <c r="C69" s="159"/>
      <c r="D69" s="159"/>
      <c r="E69" s="159"/>
      <c r="F69" s="159"/>
      <c r="G69" s="171"/>
      <c r="H69" s="171"/>
      <c r="I69" s="171"/>
      <c r="J69" s="184"/>
      <c r="K69" s="158"/>
      <c r="L69" s="159"/>
      <c r="M69" s="159"/>
      <c r="N69" s="159"/>
      <c r="O69" s="159"/>
      <c r="P69" s="159"/>
      <c r="Q69" s="160"/>
      <c r="R69" s="171"/>
      <c r="S69" s="171"/>
      <c r="T69" s="171"/>
      <c r="U69" s="158"/>
      <c r="V69" s="159"/>
      <c r="W69" s="159"/>
      <c r="X69" s="159"/>
      <c r="Y69" s="159"/>
      <c r="Z69" s="159"/>
      <c r="AA69" s="182"/>
      <c r="AB69" s="192"/>
      <c r="AD69" s="171"/>
      <c r="AE69" s="158"/>
      <c r="AF69" s="159"/>
      <c r="AG69" s="159"/>
      <c r="AH69" s="159"/>
      <c r="AI69" s="159"/>
      <c r="AJ69" s="159"/>
      <c r="AK69" s="192"/>
      <c r="AL69" s="171"/>
      <c r="AM69" s="171"/>
      <c r="BK69" s="722"/>
      <c r="BL69" s="173"/>
      <c r="BM69" s="173"/>
      <c r="BN69" s="174"/>
      <c r="BO69" s="175"/>
      <c r="BP69" s="100"/>
      <c r="BQ69" s="176"/>
      <c r="BR69" s="176"/>
      <c r="BS69" s="176"/>
      <c r="BU69" s="703"/>
      <c r="BV69" s="100"/>
      <c r="BW69" s="100"/>
      <c r="BX69" s="100"/>
      <c r="BY69" s="100"/>
      <c r="BZ69" s="100"/>
      <c r="CA69" s="100"/>
      <c r="CB69" s="100"/>
      <c r="CE69" s="723">
        <f t="shared" si="82"/>
        <v>44287</v>
      </c>
      <c r="CF69" s="724">
        <f t="shared" si="82"/>
        <v>63.245650950565782</v>
      </c>
      <c r="CG69" s="542">
        <f t="shared" si="82"/>
        <v>2.5844593154645343</v>
      </c>
      <c r="CH69" s="542">
        <f t="shared" si="82"/>
        <v>2.2924653992456325</v>
      </c>
      <c r="CI69" s="542">
        <f t="shared" si="82"/>
        <v>5.4513254742820463</v>
      </c>
      <c r="CJ69" s="542">
        <f t="shared" si="82"/>
        <v>10.190828136186489</v>
      </c>
      <c r="CK69" s="542">
        <f t="shared" si="82"/>
        <v>4.8769247147101673</v>
      </c>
      <c r="CL69" s="542">
        <f t="shared" si="82"/>
        <v>0.88701934115514669</v>
      </c>
      <c r="CM69" s="725">
        <f t="shared" si="82"/>
        <v>149873.9</v>
      </c>
      <c r="CN69" s="108">
        <f t="shared" si="82"/>
        <v>0</v>
      </c>
      <c r="CO69" s="723">
        <f t="shared" si="82"/>
        <v>44287</v>
      </c>
      <c r="CP69" s="724">
        <f t="shared" si="82"/>
        <v>62.88</v>
      </c>
      <c r="CQ69" s="542">
        <f t="shared" si="82"/>
        <v>2.69</v>
      </c>
      <c r="CR69" s="542">
        <f t="shared" si="82"/>
        <v>2.31</v>
      </c>
      <c r="CS69" s="542">
        <f t="shared" si="82"/>
        <v>4.75</v>
      </c>
      <c r="CT69" s="542">
        <f t="shared" si="82"/>
        <v>37.21</v>
      </c>
      <c r="CU69" s="542">
        <f t="shared" si="84"/>
        <v>5</v>
      </c>
      <c r="CV69" s="542">
        <f t="shared" si="84"/>
        <v>0.85873605947955389</v>
      </c>
      <c r="CW69" s="725">
        <f t="shared" si="84"/>
        <v>143043.9</v>
      </c>
      <c r="DI69" s="703"/>
      <c r="DJ69" s="100"/>
      <c r="DK69" s="100"/>
      <c r="DL69" s="100"/>
      <c r="DM69" s="100"/>
      <c r="DN69" s="100"/>
      <c r="DO69" s="100"/>
      <c r="DP69" s="100"/>
      <c r="DQ69" s="100"/>
    </row>
    <row r="70" spans="1:121" ht="27" customHeight="1" thickBot="1" x14ac:dyDescent="0.4">
      <c r="A70" s="158"/>
      <c r="B70" s="159"/>
      <c r="C70" s="159"/>
      <c r="D70" s="159"/>
      <c r="E70" s="159"/>
      <c r="F70" s="159"/>
      <c r="G70" s="171"/>
      <c r="H70" s="171"/>
      <c r="I70" s="171"/>
      <c r="J70" s="184"/>
      <c r="K70" s="158"/>
      <c r="L70" s="159"/>
      <c r="M70" s="159"/>
      <c r="N70" s="159"/>
      <c r="O70" s="159"/>
      <c r="P70" s="159"/>
      <c r="Q70" s="160"/>
      <c r="R70" s="171"/>
      <c r="S70" s="171"/>
      <c r="T70" s="171"/>
      <c r="U70" s="158"/>
      <c r="V70" s="159"/>
      <c r="W70" s="159"/>
      <c r="X70" s="159"/>
      <c r="Y70" s="159"/>
      <c r="Z70" s="159"/>
      <c r="AA70" s="182"/>
      <c r="AB70" s="159"/>
      <c r="AD70" s="171"/>
      <c r="AE70" s="158"/>
      <c r="AF70" s="159"/>
      <c r="AG70" s="159"/>
      <c r="AH70" s="159"/>
      <c r="AI70" s="159"/>
      <c r="AJ70" s="159"/>
      <c r="AK70" s="192"/>
      <c r="AL70" s="171"/>
      <c r="AM70" s="171"/>
      <c r="CE70" s="726">
        <f t="shared" si="82"/>
        <v>44317</v>
      </c>
      <c r="CF70" s="727">
        <f t="shared" si="82"/>
        <v>63.13</v>
      </c>
      <c r="CG70" s="547">
        <f t="shared" si="82"/>
        <v>2.5</v>
      </c>
      <c r="CH70" s="547">
        <f t="shared" si="82"/>
        <v>2.3199999999999998</v>
      </c>
      <c r="CI70" s="547">
        <f t="shared" si="82"/>
        <v>4.7</v>
      </c>
      <c r="CJ70" s="547">
        <f t="shared" si="82"/>
        <v>10.4</v>
      </c>
      <c r="CK70" s="547">
        <f t="shared" si="82"/>
        <v>4.82</v>
      </c>
      <c r="CL70" s="547">
        <f t="shared" si="82"/>
        <v>0.92799999999999994</v>
      </c>
      <c r="CM70" s="728">
        <f t="shared" si="82"/>
        <v>135426.5</v>
      </c>
      <c r="CN70" s="108">
        <f t="shared" si="82"/>
        <v>0</v>
      </c>
      <c r="CO70" s="726">
        <f t="shared" si="82"/>
        <v>44317</v>
      </c>
      <c r="CP70" s="727">
        <f t="shared" si="82"/>
        <v>62.91</v>
      </c>
      <c r="CQ70" s="547">
        <f t="shared" si="82"/>
        <v>2.5700000000000003</v>
      </c>
      <c r="CR70" s="547">
        <f t="shared" si="82"/>
        <v>2.38</v>
      </c>
      <c r="CS70" s="547">
        <f t="shared" si="82"/>
        <v>4.3</v>
      </c>
      <c r="CT70" s="547">
        <f t="shared" si="82"/>
        <v>37.200000000000003</v>
      </c>
      <c r="CU70" s="547">
        <f t="shared" si="84"/>
        <v>4.95</v>
      </c>
      <c r="CV70" s="547">
        <f t="shared" si="84"/>
        <v>0.92607003891050566</v>
      </c>
      <c r="CW70" s="728">
        <f t="shared" si="84"/>
        <v>114004.9</v>
      </c>
      <c r="DI70" s="702"/>
      <c r="DJ70" s="110"/>
      <c r="DK70" s="111"/>
      <c r="DL70" s="111"/>
      <c r="DM70" s="111"/>
      <c r="DN70" s="115"/>
      <c r="DO70" s="111"/>
      <c r="DP70" s="111"/>
      <c r="DQ70" s="729"/>
    </row>
    <row r="71" spans="1:121" ht="27" customHeight="1" thickBot="1" x14ac:dyDescent="0.4">
      <c r="A71" s="158"/>
      <c r="B71" s="159"/>
      <c r="C71" s="159"/>
      <c r="D71" s="159"/>
      <c r="E71" s="159"/>
      <c r="F71" s="159"/>
      <c r="G71" s="171"/>
      <c r="H71" s="171"/>
      <c r="I71" s="171"/>
      <c r="J71" s="184"/>
      <c r="K71" s="158"/>
      <c r="L71" s="159"/>
      <c r="M71" s="159"/>
      <c r="N71" s="159"/>
      <c r="O71" s="159"/>
      <c r="P71" s="159"/>
      <c r="Q71" s="160"/>
      <c r="R71" s="171"/>
      <c r="S71" s="171"/>
      <c r="T71" s="171"/>
      <c r="U71" s="158"/>
      <c r="V71" s="159"/>
      <c r="W71" s="159"/>
      <c r="X71" s="159"/>
      <c r="Y71" s="159"/>
      <c r="Z71" s="159"/>
      <c r="AA71" s="182"/>
      <c r="AB71" s="159"/>
      <c r="AD71" s="171"/>
      <c r="AE71" s="158"/>
      <c r="AF71" s="159"/>
      <c r="AG71" s="159"/>
      <c r="AH71" s="159"/>
      <c r="AI71" s="159"/>
      <c r="AJ71" s="159"/>
      <c r="AK71" s="192"/>
      <c r="AL71" s="171"/>
      <c r="AM71" s="171"/>
      <c r="CE71" s="726">
        <f t="shared" si="82"/>
        <v>44348</v>
      </c>
      <c r="CF71" s="727">
        <f t="shared" si="82"/>
        <v>63.17</v>
      </c>
      <c r="CG71" s="547">
        <f t="shared" si="82"/>
        <v>2.46</v>
      </c>
      <c r="CH71" s="547">
        <f t="shared" si="82"/>
        <v>2.2799999999999998</v>
      </c>
      <c r="CI71" s="547">
        <f t="shared" si="82"/>
        <v>5</v>
      </c>
      <c r="CJ71" s="547">
        <f t="shared" si="82"/>
        <v>11.9</v>
      </c>
      <c r="CK71" s="547">
        <f t="shared" si="82"/>
        <v>4.74</v>
      </c>
      <c r="CL71" s="547">
        <f t="shared" si="82"/>
        <v>0.92682926829268286</v>
      </c>
      <c r="CM71" s="728">
        <f t="shared" si="82"/>
        <v>55378.5</v>
      </c>
      <c r="CN71" s="108">
        <f t="shared" si="82"/>
        <v>0</v>
      </c>
      <c r="CO71" s="726">
        <f t="shared" si="82"/>
        <v>44348</v>
      </c>
      <c r="CP71" s="727">
        <f t="shared" si="82"/>
        <v>62.92</v>
      </c>
      <c r="CQ71" s="547">
        <f t="shared" si="82"/>
        <v>2.69</v>
      </c>
      <c r="CR71" s="547">
        <f t="shared" si="82"/>
        <v>2.2400000000000002</v>
      </c>
      <c r="CS71" s="547">
        <f t="shared" si="82"/>
        <v>4</v>
      </c>
      <c r="CT71" s="547">
        <f t="shared" si="82"/>
        <v>37.6</v>
      </c>
      <c r="CU71" s="547">
        <f t="shared" si="84"/>
        <v>4.93</v>
      </c>
      <c r="CV71" s="547">
        <f t="shared" si="84"/>
        <v>0.83271375464684028</v>
      </c>
      <c r="CW71" s="728">
        <f t="shared" si="84"/>
        <v>40694.300000000003</v>
      </c>
      <c r="DI71" s="704"/>
      <c r="DJ71" s="123"/>
      <c r="DK71" s="119"/>
      <c r="DL71" s="119"/>
      <c r="DM71" s="119"/>
      <c r="DN71" s="119"/>
      <c r="DO71" s="119"/>
      <c r="DP71" s="119"/>
      <c r="DQ71" s="730"/>
    </row>
    <row r="72" spans="1:121" ht="27" customHeight="1" thickBot="1" x14ac:dyDescent="0.4">
      <c r="A72" s="158"/>
      <c r="B72" s="159"/>
      <c r="C72" s="159"/>
      <c r="D72" s="159"/>
      <c r="E72" s="159"/>
      <c r="F72" s="159"/>
      <c r="G72" s="171"/>
      <c r="H72" s="171"/>
      <c r="I72" s="171"/>
      <c r="J72" s="184"/>
      <c r="K72" s="158"/>
      <c r="L72" s="159"/>
      <c r="M72" s="159"/>
      <c r="N72" s="159"/>
      <c r="O72" s="159"/>
      <c r="P72" s="159"/>
      <c r="Q72" s="160"/>
      <c r="R72" s="171"/>
      <c r="S72" s="171"/>
      <c r="T72" s="171"/>
      <c r="U72" s="158"/>
      <c r="V72" s="159"/>
      <c r="W72" s="159"/>
      <c r="X72" s="159"/>
      <c r="Y72" s="159"/>
      <c r="Z72" s="159"/>
      <c r="AA72" s="182"/>
      <c r="AB72" s="159"/>
      <c r="AD72" s="171"/>
      <c r="AE72" s="158"/>
      <c r="AF72" s="159"/>
      <c r="AG72" s="159"/>
      <c r="AH72" s="159"/>
      <c r="AI72" s="159"/>
      <c r="AJ72" s="159"/>
      <c r="AK72" s="192"/>
      <c r="AL72" s="171"/>
      <c r="AM72" s="171"/>
      <c r="CE72" s="726">
        <f t="shared" si="82"/>
        <v>44378</v>
      </c>
      <c r="CF72" s="727">
        <f t="shared" si="82"/>
        <v>63.06</v>
      </c>
      <c r="CG72" s="547">
        <f t="shared" si="82"/>
        <v>2.41</v>
      </c>
      <c r="CH72" s="547">
        <f t="shared" si="82"/>
        <v>2.4700000000000002</v>
      </c>
      <c r="CI72" s="547">
        <f t="shared" si="82"/>
        <v>4.5999999999999996</v>
      </c>
      <c r="CJ72" s="547">
        <f t="shared" si="82"/>
        <v>13.1</v>
      </c>
      <c r="CK72" s="547">
        <f t="shared" si="82"/>
        <v>4.8800000000000008</v>
      </c>
      <c r="CL72" s="547">
        <f t="shared" si="82"/>
        <v>1.0248962655601659</v>
      </c>
      <c r="CM72" s="728">
        <f t="shared" si="82"/>
        <v>137310.6</v>
      </c>
      <c r="CN72" s="108">
        <f t="shared" si="82"/>
        <v>0</v>
      </c>
      <c r="CO72" s="726">
        <f t="shared" si="82"/>
        <v>44378</v>
      </c>
      <c r="CP72" s="727">
        <f t="shared" si="82"/>
        <v>62.76</v>
      </c>
      <c r="CQ72" s="547">
        <f t="shared" si="82"/>
        <v>2.72</v>
      </c>
      <c r="CR72" s="547">
        <f t="shared" si="82"/>
        <v>2.4300000000000002</v>
      </c>
      <c r="CS72" s="547">
        <f t="shared" si="82"/>
        <v>3.3000000000000003</v>
      </c>
      <c r="CT72" s="547">
        <f t="shared" si="82"/>
        <v>37</v>
      </c>
      <c r="CU72" s="547">
        <f t="shared" si="84"/>
        <v>5.15</v>
      </c>
      <c r="CV72" s="547">
        <f t="shared" si="84"/>
        <v>0.89338235294117652</v>
      </c>
      <c r="CW72" s="728">
        <f t="shared" si="84"/>
        <v>207253.9</v>
      </c>
      <c r="DI72" s="731"/>
      <c r="DJ72" s="732"/>
      <c r="DK72" s="733"/>
      <c r="DL72" s="733"/>
      <c r="DM72" s="733"/>
      <c r="DN72" s="733"/>
      <c r="DO72" s="733"/>
      <c r="DP72" s="734"/>
      <c r="DQ72" s="735"/>
    </row>
    <row r="73" spans="1:121" ht="27" customHeight="1" x14ac:dyDescent="0.35">
      <c r="A73" s="158"/>
      <c r="B73" s="159"/>
      <c r="C73" s="159"/>
      <c r="D73" s="159"/>
      <c r="E73" s="159"/>
      <c r="F73" s="159"/>
      <c r="G73" s="171"/>
      <c r="H73" s="171"/>
      <c r="I73" s="171"/>
      <c r="J73" s="171"/>
      <c r="K73" s="158"/>
      <c r="L73" s="159"/>
      <c r="M73" s="159"/>
      <c r="N73" s="159"/>
      <c r="O73" s="159"/>
      <c r="P73" s="159"/>
      <c r="Q73" s="160"/>
      <c r="R73" s="171"/>
      <c r="S73" s="171"/>
      <c r="T73" s="171"/>
      <c r="U73" s="158"/>
      <c r="V73" s="159"/>
      <c r="W73" s="159"/>
      <c r="X73" s="159"/>
      <c r="Y73" s="159"/>
      <c r="Z73" s="159"/>
      <c r="AA73" s="182"/>
      <c r="AB73" s="159"/>
      <c r="AD73" s="171"/>
      <c r="AE73" s="158"/>
      <c r="AF73" s="159"/>
      <c r="AG73" s="159"/>
      <c r="AH73" s="159"/>
      <c r="AI73" s="159"/>
      <c r="AJ73" s="159"/>
      <c r="AK73" s="192"/>
      <c r="AL73" s="171"/>
      <c r="AM73" s="171"/>
      <c r="CE73" s="726">
        <f t="shared" si="82"/>
        <v>44409</v>
      </c>
      <c r="CF73" s="727">
        <f t="shared" si="82"/>
        <v>62.94</v>
      </c>
      <c r="CG73" s="547">
        <f t="shared" si="82"/>
        <v>2.7</v>
      </c>
      <c r="CH73" s="547">
        <f t="shared" si="82"/>
        <v>2.35</v>
      </c>
      <c r="CI73" s="547">
        <f t="shared" si="82"/>
        <v>4</v>
      </c>
      <c r="CJ73" s="547">
        <f t="shared" si="82"/>
        <v>12.6</v>
      </c>
      <c r="CK73" s="547">
        <f t="shared" si="82"/>
        <v>5.0500000000000007</v>
      </c>
      <c r="CL73" s="547">
        <f t="shared" si="82"/>
        <v>0.87037037037037035</v>
      </c>
      <c r="CM73" s="728">
        <f t="shared" si="82"/>
        <v>95691.4</v>
      </c>
      <c r="CN73" s="108">
        <f t="shared" si="82"/>
        <v>0</v>
      </c>
      <c r="CO73" s="726">
        <f t="shared" si="82"/>
        <v>44409</v>
      </c>
      <c r="CP73" s="727">
        <f t="shared" si="82"/>
        <v>62.709999999999994</v>
      </c>
      <c r="CQ73" s="547">
        <f t="shared" si="82"/>
        <v>2.85</v>
      </c>
      <c r="CR73" s="547">
        <f t="shared" si="82"/>
        <v>2.35</v>
      </c>
      <c r="CS73" s="547">
        <f t="shared" si="82"/>
        <v>3.6000000000000005</v>
      </c>
      <c r="CT73" s="547">
        <f t="shared" si="82"/>
        <v>37.299999999999997</v>
      </c>
      <c r="CU73" s="547">
        <f t="shared" si="84"/>
        <v>5.2</v>
      </c>
      <c r="CV73" s="547">
        <f t="shared" si="84"/>
        <v>0.82456140350877194</v>
      </c>
      <c r="CW73" s="728">
        <f t="shared" si="84"/>
        <v>181008.9</v>
      </c>
      <c r="DI73" s="736"/>
      <c r="DJ73" s="737"/>
      <c r="DK73" s="738"/>
      <c r="DL73" s="738"/>
      <c r="DM73" s="738"/>
      <c r="DN73" s="738"/>
      <c r="DO73" s="738"/>
      <c r="DP73" s="739"/>
      <c r="DQ73" s="740"/>
    </row>
    <row r="74" spans="1:121" ht="27" customHeight="1" x14ac:dyDescent="0.35">
      <c r="A74" s="158"/>
      <c r="B74" s="159"/>
      <c r="C74" s="159"/>
      <c r="D74" s="159"/>
      <c r="E74" s="159"/>
      <c r="F74" s="159"/>
      <c r="G74" s="171"/>
      <c r="H74" s="171"/>
      <c r="I74" s="171"/>
      <c r="J74" s="171"/>
      <c r="K74" s="158"/>
      <c r="L74" s="159"/>
      <c r="M74" s="159"/>
      <c r="N74" s="159"/>
      <c r="O74" s="159"/>
      <c r="P74" s="159"/>
      <c r="Q74" s="160"/>
      <c r="R74" s="171"/>
      <c r="S74" s="171"/>
      <c r="T74" s="171"/>
      <c r="U74" s="158"/>
      <c r="V74" s="159"/>
      <c r="W74" s="159"/>
      <c r="X74" s="159"/>
      <c r="Y74" s="159"/>
      <c r="Z74" s="159"/>
      <c r="AA74" s="182"/>
      <c r="AB74" s="159"/>
      <c r="AD74" s="171"/>
      <c r="AE74" s="158"/>
      <c r="AF74" s="159"/>
      <c r="AG74" s="159"/>
      <c r="AH74" s="159"/>
      <c r="AI74" s="159"/>
      <c r="AJ74" s="159"/>
      <c r="AK74" s="192"/>
      <c r="AL74" s="171"/>
      <c r="AM74" s="171"/>
      <c r="CE74" s="726">
        <f t="shared" si="82"/>
        <v>44440</v>
      </c>
      <c r="CF74" s="727">
        <f t="shared" si="82"/>
        <v>63.17</v>
      </c>
      <c r="CG74" s="547">
        <f t="shared" si="82"/>
        <v>2.5099999999999998</v>
      </c>
      <c r="CH74" s="547">
        <f t="shared" si="82"/>
        <v>2.2200000000000002</v>
      </c>
      <c r="CI74" s="547">
        <f t="shared" si="82"/>
        <v>3.91</v>
      </c>
      <c r="CJ74" s="547">
        <f t="shared" si="82"/>
        <v>13.77</v>
      </c>
      <c r="CK74" s="547">
        <f t="shared" si="82"/>
        <v>4.7300000000000004</v>
      </c>
      <c r="CL74" s="547">
        <f t="shared" si="82"/>
        <v>0.88446215139442241</v>
      </c>
      <c r="CM74" s="728">
        <f t="shared" si="82"/>
        <v>94563</v>
      </c>
      <c r="CN74" s="108">
        <f t="shared" si="82"/>
        <v>0</v>
      </c>
      <c r="CO74" s="726">
        <f t="shared" si="82"/>
        <v>44440</v>
      </c>
      <c r="CP74" s="727">
        <f t="shared" si="82"/>
        <v>62.8</v>
      </c>
      <c r="CQ74" s="547">
        <f t="shared" si="82"/>
        <v>2.73</v>
      </c>
      <c r="CR74" s="547">
        <f t="shared" si="82"/>
        <v>2.33</v>
      </c>
      <c r="CS74" s="547">
        <f t="shared" si="82"/>
        <v>3</v>
      </c>
      <c r="CT74" s="547">
        <f t="shared" si="82"/>
        <v>37</v>
      </c>
      <c r="CU74" s="547">
        <f t="shared" si="84"/>
        <v>5.0600000000000005</v>
      </c>
      <c r="CV74" s="547">
        <f t="shared" si="84"/>
        <v>0.85347985347985356</v>
      </c>
      <c r="CW74" s="728">
        <f t="shared" si="84"/>
        <v>173397.2</v>
      </c>
      <c r="DI74" s="741"/>
      <c r="DJ74" s="742"/>
      <c r="DK74" s="141"/>
      <c r="DL74" s="141"/>
      <c r="DM74" s="141"/>
      <c r="DN74" s="141"/>
      <c r="DO74" s="141"/>
      <c r="DP74" s="142"/>
      <c r="DQ74" s="143"/>
    </row>
    <row r="75" spans="1:121" ht="27" customHeight="1" x14ac:dyDescent="0.35">
      <c r="A75" s="158"/>
      <c r="B75" s="159"/>
      <c r="C75" s="159"/>
      <c r="D75" s="159"/>
      <c r="E75" s="159"/>
      <c r="F75" s="159"/>
      <c r="G75" s="171"/>
      <c r="H75" s="171"/>
      <c r="I75" s="171"/>
      <c r="J75" s="171"/>
      <c r="K75" s="158"/>
      <c r="L75" s="159"/>
      <c r="M75" s="159"/>
      <c r="N75" s="159"/>
      <c r="O75" s="159"/>
      <c r="P75" s="159"/>
      <c r="Q75" s="160"/>
      <c r="R75" s="171"/>
      <c r="S75" s="171"/>
      <c r="T75" s="171"/>
      <c r="U75" s="158"/>
      <c r="V75" s="159"/>
      <c r="W75" s="159"/>
      <c r="X75" s="159"/>
      <c r="Y75" s="159"/>
      <c r="Z75" s="159"/>
      <c r="AA75" s="182"/>
      <c r="AB75" s="159"/>
      <c r="AD75" s="171"/>
      <c r="AE75" s="158"/>
      <c r="AF75" s="159"/>
      <c r="AG75" s="159"/>
      <c r="AH75" s="159"/>
      <c r="AI75" s="159"/>
      <c r="AJ75" s="159"/>
      <c r="AK75" s="192"/>
      <c r="AL75" s="171"/>
      <c r="AM75" s="171"/>
      <c r="CE75" s="726">
        <f t="shared" si="82"/>
        <v>44470</v>
      </c>
      <c r="CF75" s="727">
        <f t="shared" si="82"/>
        <v>63.14</v>
      </c>
      <c r="CG75" s="547">
        <f t="shared" si="82"/>
        <v>2.56</v>
      </c>
      <c r="CH75" s="547">
        <f t="shared" si="82"/>
        <v>2.21</v>
      </c>
      <c r="CI75" s="547">
        <f t="shared" si="82"/>
        <v>3.54</v>
      </c>
      <c r="CJ75" s="547">
        <f t="shared" si="82"/>
        <v>14.65</v>
      </c>
      <c r="CK75" s="547">
        <f t="shared" si="82"/>
        <v>4.7699999999999996</v>
      </c>
      <c r="CL75" s="547">
        <f t="shared" si="82"/>
        <v>0.86328125</v>
      </c>
      <c r="CM75" s="728">
        <f t="shared" si="82"/>
        <v>99961.5</v>
      </c>
      <c r="CN75" s="108">
        <f t="shared" si="82"/>
        <v>0</v>
      </c>
      <c r="CO75" s="726">
        <f t="shared" si="82"/>
        <v>44470</v>
      </c>
      <c r="CP75" s="727">
        <f t="shared" si="82"/>
        <v>62.8</v>
      </c>
      <c r="CQ75" s="547">
        <f t="shared" si="82"/>
        <v>2.73</v>
      </c>
      <c r="CR75" s="547">
        <f t="shared" si="82"/>
        <v>2.33</v>
      </c>
      <c r="CS75" s="547">
        <f t="shared" si="82"/>
        <v>0</v>
      </c>
      <c r="CT75" s="547">
        <f t="shared" si="82"/>
        <v>0</v>
      </c>
      <c r="CU75" s="547">
        <f t="shared" si="84"/>
        <v>5.0600000000000005</v>
      </c>
      <c r="CV75" s="547">
        <f t="shared" si="84"/>
        <v>0.85347985347985356</v>
      </c>
      <c r="CW75" s="728">
        <f t="shared" si="84"/>
        <v>209031.1</v>
      </c>
      <c r="DI75" s="741"/>
      <c r="DJ75" s="742"/>
      <c r="DK75" s="141"/>
      <c r="DL75" s="141"/>
      <c r="DM75" s="141"/>
      <c r="DN75" s="141"/>
      <c r="DO75" s="141"/>
      <c r="DP75" s="142"/>
      <c r="DQ75" s="143"/>
    </row>
    <row r="76" spans="1:121" ht="27" customHeight="1" x14ac:dyDescent="0.35">
      <c r="A76" s="158"/>
      <c r="B76" s="159"/>
      <c r="C76" s="159"/>
      <c r="D76" s="159"/>
      <c r="E76" s="159"/>
      <c r="F76" s="159"/>
      <c r="G76" s="171"/>
      <c r="H76" s="171"/>
      <c r="I76" s="171"/>
      <c r="J76" s="171"/>
      <c r="K76" s="158"/>
      <c r="L76" s="159"/>
      <c r="M76" s="159"/>
      <c r="N76" s="159"/>
      <c r="O76" s="159"/>
      <c r="P76" s="159"/>
      <c r="Q76" s="160"/>
      <c r="R76" s="171"/>
      <c r="S76" s="171"/>
      <c r="T76" s="171"/>
      <c r="U76" s="158"/>
      <c r="V76" s="159"/>
      <c r="W76" s="159"/>
      <c r="X76" s="159"/>
      <c r="Y76" s="159"/>
      <c r="Z76" s="159"/>
      <c r="AA76" s="182"/>
      <c r="AB76" s="159"/>
      <c r="AD76" s="171"/>
      <c r="AE76" s="158"/>
      <c r="AF76" s="159"/>
      <c r="AG76" s="159"/>
      <c r="AH76" s="159"/>
      <c r="AI76" s="159"/>
      <c r="AJ76" s="159"/>
      <c r="AK76" s="192"/>
      <c r="AL76" s="171"/>
      <c r="AM76" s="171"/>
      <c r="CE76" s="726">
        <f t="shared" si="82"/>
        <v>44501</v>
      </c>
      <c r="CF76" s="727">
        <f t="shared" si="82"/>
        <v>63.15</v>
      </c>
      <c r="CG76" s="547">
        <f t="shared" si="82"/>
        <v>2.5299999999999998</v>
      </c>
      <c r="CH76" s="547">
        <f t="shared" si="82"/>
        <v>2.19</v>
      </c>
      <c r="CI76" s="547">
        <f t="shared" si="82"/>
        <v>3.1499999999999995</v>
      </c>
      <c r="CJ76" s="547">
        <f t="shared" si="82"/>
        <v>14.63</v>
      </c>
      <c r="CK76" s="547">
        <f t="shared" si="82"/>
        <v>4.72</v>
      </c>
      <c r="CL76" s="547">
        <f t="shared" si="82"/>
        <v>0.86561264822134387</v>
      </c>
      <c r="CM76" s="728">
        <f t="shared" si="82"/>
        <v>114924.1</v>
      </c>
      <c r="CN76" s="108">
        <f t="shared" si="82"/>
        <v>0</v>
      </c>
      <c r="CO76" s="726">
        <f t="shared" si="82"/>
        <v>44501</v>
      </c>
      <c r="CP76" s="727">
        <f t="shared" si="82"/>
        <v>62.900000000000006</v>
      </c>
      <c r="CQ76" s="547">
        <f t="shared" si="82"/>
        <v>2.65</v>
      </c>
      <c r="CR76" s="547">
        <f t="shared" si="82"/>
        <v>2.2799999999999998</v>
      </c>
      <c r="CS76" s="547">
        <f t="shared" si="82"/>
        <v>0</v>
      </c>
      <c r="CT76" s="547">
        <f t="shared" si="82"/>
        <v>0</v>
      </c>
      <c r="CU76" s="547">
        <f t="shared" si="84"/>
        <v>4.93</v>
      </c>
      <c r="CV76" s="547">
        <f t="shared" si="84"/>
        <v>0.86037735849056596</v>
      </c>
      <c r="CW76" s="728">
        <f t="shared" si="84"/>
        <v>195558.2</v>
      </c>
      <c r="DI76" s="741"/>
      <c r="DJ76" s="742"/>
      <c r="DK76" s="141"/>
      <c r="DL76" s="141"/>
      <c r="DM76" s="141"/>
      <c r="DN76" s="141"/>
      <c r="DO76" s="141"/>
      <c r="DP76" s="142"/>
      <c r="DQ76" s="143"/>
    </row>
    <row r="77" spans="1:121" ht="27" customHeight="1" x14ac:dyDescent="0.35">
      <c r="A77" s="158"/>
      <c r="B77" s="159"/>
      <c r="C77" s="159"/>
      <c r="D77" s="159"/>
      <c r="E77" s="159"/>
      <c r="F77" s="159"/>
      <c r="G77" s="171"/>
      <c r="H77" s="171"/>
      <c r="I77" s="171"/>
      <c r="J77" s="171"/>
      <c r="K77" s="158"/>
      <c r="L77" s="159"/>
      <c r="M77" s="159"/>
      <c r="N77" s="159"/>
      <c r="O77" s="159"/>
      <c r="P77" s="159"/>
      <c r="Q77" s="160"/>
      <c r="R77" s="171"/>
      <c r="S77" s="171"/>
      <c r="T77" s="171"/>
      <c r="U77" s="158"/>
      <c r="V77" s="159"/>
      <c r="W77" s="159"/>
      <c r="X77" s="159"/>
      <c r="Y77" s="159"/>
      <c r="Z77" s="159"/>
      <c r="AA77" s="182"/>
      <c r="AB77" s="159"/>
      <c r="AD77" s="171"/>
      <c r="AE77" s="158"/>
      <c r="AF77" s="159"/>
      <c r="AG77" s="159"/>
      <c r="AH77" s="159"/>
      <c r="AI77" s="159"/>
      <c r="AJ77" s="159"/>
      <c r="AK77" s="192"/>
      <c r="AL77" s="171"/>
      <c r="AM77" s="171"/>
      <c r="CE77" s="726">
        <f t="shared" si="82"/>
        <v>44531</v>
      </c>
      <c r="CF77" s="727">
        <f t="shared" si="82"/>
        <v>63.2</v>
      </c>
      <c r="CG77" s="547">
        <f t="shared" si="82"/>
        <v>2.4700000000000002</v>
      </c>
      <c r="CH77" s="547">
        <f t="shared" si="82"/>
        <v>2.23</v>
      </c>
      <c r="CI77" s="547">
        <f t="shared" si="82"/>
        <v>3.21</v>
      </c>
      <c r="CJ77" s="547">
        <f t="shared" si="82"/>
        <v>14.63</v>
      </c>
      <c r="CK77" s="547">
        <f t="shared" si="82"/>
        <v>4.7</v>
      </c>
      <c r="CL77" s="547">
        <f t="shared" si="82"/>
        <v>0.90283400809716596</v>
      </c>
      <c r="CM77" s="728">
        <f t="shared" si="82"/>
        <v>128173.1</v>
      </c>
      <c r="CN77" s="108">
        <f t="shared" si="82"/>
        <v>0</v>
      </c>
      <c r="CO77" s="726">
        <f t="shared" si="82"/>
        <v>44531</v>
      </c>
      <c r="CP77" s="727">
        <f t="shared" si="82"/>
        <v>62.97</v>
      </c>
      <c r="CQ77" s="547">
        <f t="shared" si="82"/>
        <v>2.56</v>
      </c>
      <c r="CR77" s="547">
        <f t="shared" si="82"/>
        <v>2.2599999999999998</v>
      </c>
      <c r="CS77" s="547">
        <f t="shared" si="82"/>
        <v>0</v>
      </c>
      <c r="CT77" s="547">
        <f t="shared" si="82"/>
        <v>0</v>
      </c>
      <c r="CU77" s="547">
        <f t="shared" si="84"/>
        <v>4.82</v>
      </c>
      <c r="CV77" s="547">
        <f t="shared" si="84"/>
        <v>0.88281249999999989</v>
      </c>
      <c r="CW77" s="728">
        <f t="shared" si="84"/>
        <v>176815.3</v>
      </c>
      <c r="DI77" s="741"/>
      <c r="DJ77" s="742"/>
      <c r="DK77" s="141"/>
      <c r="DL77" s="141"/>
      <c r="DM77" s="141"/>
      <c r="DN77" s="141"/>
      <c r="DO77" s="141"/>
      <c r="DP77" s="142"/>
      <c r="DQ77" s="143"/>
    </row>
    <row r="78" spans="1:121" ht="27" customHeight="1" x14ac:dyDescent="0.35">
      <c r="A78" s="158"/>
      <c r="B78" s="159"/>
      <c r="C78" s="159"/>
      <c r="D78" s="159"/>
      <c r="E78" s="159"/>
      <c r="F78" s="159"/>
      <c r="G78" s="171"/>
      <c r="H78" s="171"/>
      <c r="I78" s="171"/>
      <c r="J78" s="171"/>
      <c r="K78" s="158"/>
      <c r="L78" s="159"/>
      <c r="M78" s="159"/>
      <c r="N78" s="159"/>
      <c r="O78" s="159"/>
      <c r="P78" s="159"/>
      <c r="Q78" s="160"/>
      <c r="R78" s="171"/>
      <c r="S78" s="171"/>
      <c r="T78" s="171"/>
      <c r="U78" s="158"/>
      <c r="V78" s="159"/>
      <c r="W78" s="159"/>
      <c r="X78" s="159"/>
      <c r="Y78" s="159"/>
      <c r="Z78" s="159"/>
      <c r="AA78" s="182"/>
      <c r="AB78" s="159"/>
      <c r="AD78" s="171"/>
      <c r="AE78" s="158"/>
      <c r="AF78" s="159"/>
      <c r="AG78" s="159"/>
      <c r="AH78" s="159"/>
      <c r="AI78" s="159"/>
      <c r="AJ78" s="159"/>
      <c r="AK78" s="192"/>
      <c r="AL78" s="171"/>
      <c r="AM78" s="171"/>
      <c r="CE78" s="726">
        <f t="shared" si="82"/>
        <v>44562</v>
      </c>
      <c r="CF78" s="727">
        <f t="shared" si="82"/>
        <v>63.22</v>
      </c>
      <c r="CG78" s="547">
        <f t="shared" si="82"/>
        <v>2.46</v>
      </c>
      <c r="CH78" s="547">
        <f t="shared" si="82"/>
        <v>2.2200000000000002</v>
      </c>
      <c r="CI78" s="547">
        <f t="shared" si="82"/>
        <v>3.8999999999999995</v>
      </c>
      <c r="CJ78" s="547">
        <f t="shared" si="82"/>
        <v>13.62</v>
      </c>
      <c r="CK78" s="547">
        <f t="shared" si="82"/>
        <v>4.68</v>
      </c>
      <c r="CL78" s="547">
        <f t="shared" si="82"/>
        <v>0.90243902439024404</v>
      </c>
      <c r="CM78" s="728">
        <f t="shared" si="82"/>
        <v>118652.9</v>
      </c>
      <c r="CN78" s="108">
        <f t="shared" si="82"/>
        <v>0</v>
      </c>
      <c r="CO78" s="726">
        <f t="shared" si="82"/>
        <v>44562</v>
      </c>
      <c r="CP78" s="727">
        <f t="shared" si="82"/>
        <v>62.97</v>
      </c>
      <c r="CQ78" s="547">
        <f t="shared" si="82"/>
        <v>2.5499999999999998</v>
      </c>
      <c r="CR78" s="547">
        <f t="shared" si="82"/>
        <v>2.2799999999999998</v>
      </c>
      <c r="CS78" s="547">
        <f t="shared" si="82"/>
        <v>0</v>
      </c>
      <c r="CT78" s="547">
        <f t="shared" si="82"/>
        <v>0</v>
      </c>
      <c r="CU78" s="547">
        <f t="shared" si="84"/>
        <v>4.83</v>
      </c>
      <c r="CV78" s="547">
        <f t="shared" si="84"/>
        <v>0.89411764705882346</v>
      </c>
      <c r="CW78" s="728">
        <f t="shared" si="84"/>
        <v>185442.5</v>
      </c>
      <c r="DI78" s="741"/>
      <c r="DJ78" s="742"/>
      <c r="DK78" s="141"/>
      <c r="DL78" s="141"/>
      <c r="DM78" s="141"/>
      <c r="DN78" s="141"/>
      <c r="DO78" s="141"/>
      <c r="DP78" s="142"/>
      <c r="DQ78" s="143"/>
    </row>
    <row r="79" spans="1:121" ht="27" customHeight="1" x14ac:dyDescent="0.35">
      <c r="A79" s="158"/>
      <c r="B79" s="159"/>
      <c r="C79" s="159"/>
      <c r="D79" s="159"/>
      <c r="E79" s="159"/>
      <c r="F79" s="159"/>
      <c r="G79" s="171"/>
      <c r="H79" s="171"/>
      <c r="I79" s="171"/>
      <c r="J79" s="171"/>
      <c r="K79" s="158"/>
      <c r="L79" s="159"/>
      <c r="M79" s="159"/>
      <c r="N79" s="159"/>
      <c r="O79" s="159"/>
      <c r="P79" s="159"/>
      <c r="Q79" s="160"/>
      <c r="R79" s="171"/>
      <c r="S79" s="171"/>
      <c r="T79" s="171"/>
      <c r="U79" s="158"/>
      <c r="V79" s="159"/>
      <c r="W79" s="159"/>
      <c r="X79" s="159"/>
      <c r="Y79" s="159"/>
      <c r="Z79" s="159"/>
      <c r="AA79" s="182"/>
      <c r="AB79" s="159"/>
      <c r="AD79" s="171"/>
      <c r="AE79" s="158"/>
      <c r="AF79" s="159"/>
      <c r="AG79" s="159"/>
      <c r="AH79" s="159"/>
      <c r="AI79" s="159"/>
      <c r="AJ79" s="159"/>
      <c r="AK79" s="192"/>
      <c r="AL79" s="171"/>
      <c r="AM79" s="171"/>
      <c r="CE79" s="726">
        <f t="shared" si="82"/>
        <v>44593</v>
      </c>
      <c r="CF79" s="727">
        <f t="shared" si="82"/>
        <v>63.23</v>
      </c>
      <c r="CG79" s="547">
        <f t="shared" si="82"/>
        <v>2.36</v>
      </c>
      <c r="CH79" s="547">
        <f t="shared" si="82"/>
        <v>2.31</v>
      </c>
      <c r="CI79" s="547">
        <f t="shared" si="82"/>
        <v>3.38</v>
      </c>
      <c r="CJ79" s="547">
        <f t="shared" si="82"/>
        <v>12.09</v>
      </c>
      <c r="CK79" s="547">
        <f t="shared" si="82"/>
        <v>4.67</v>
      </c>
      <c r="CL79" s="547">
        <f t="shared" si="82"/>
        <v>0.97881355932203395</v>
      </c>
      <c r="CM79" s="728">
        <f t="shared" si="82"/>
        <v>118876.2</v>
      </c>
      <c r="CN79" s="108">
        <f t="shared" si="82"/>
        <v>0</v>
      </c>
      <c r="CO79" s="726">
        <f t="shared" si="82"/>
        <v>44593</v>
      </c>
      <c r="CP79" s="727">
        <f t="shared" si="82"/>
        <v>62.93</v>
      </c>
      <c r="CQ79" s="547">
        <f t="shared" si="82"/>
        <v>2.57</v>
      </c>
      <c r="CR79" s="547">
        <f t="shared" si="82"/>
        <v>2.31</v>
      </c>
      <c r="CS79" s="547">
        <f t="shared" si="82"/>
        <v>3.61</v>
      </c>
      <c r="CT79" s="547">
        <f t="shared" si="82"/>
        <v>37.39</v>
      </c>
      <c r="CU79" s="547">
        <f t="shared" si="84"/>
        <v>4.88</v>
      </c>
      <c r="CV79" s="547">
        <f t="shared" si="84"/>
        <v>0.89883268482490275</v>
      </c>
      <c r="CW79" s="728">
        <f t="shared" si="84"/>
        <v>130194.2</v>
      </c>
      <c r="DI79" s="741"/>
      <c r="DJ79" s="742"/>
      <c r="DK79" s="141"/>
      <c r="DL79" s="141"/>
      <c r="DM79" s="141"/>
      <c r="DN79" s="141"/>
      <c r="DO79" s="141"/>
      <c r="DP79" s="142"/>
      <c r="DQ79" s="143"/>
    </row>
    <row r="80" spans="1:121" ht="27" customHeight="1" thickBot="1" x14ac:dyDescent="0.4">
      <c r="A80" s="158"/>
      <c r="B80" s="159"/>
      <c r="C80" s="159"/>
      <c r="D80" s="159"/>
      <c r="E80" s="159"/>
      <c r="F80" s="159"/>
      <c r="G80" s="171"/>
      <c r="H80" s="171"/>
      <c r="I80" s="171"/>
      <c r="J80" s="171"/>
      <c r="K80" s="158"/>
      <c r="L80" s="159"/>
      <c r="M80" s="159"/>
      <c r="N80" s="159"/>
      <c r="O80" s="159"/>
      <c r="P80" s="159"/>
      <c r="Q80" s="160"/>
      <c r="R80" s="171"/>
      <c r="S80" s="171"/>
      <c r="T80" s="171"/>
      <c r="U80" s="158"/>
      <c r="V80" s="159"/>
      <c r="W80" s="159"/>
      <c r="X80" s="159"/>
      <c r="Y80" s="159"/>
      <c r="Z80" s="159"/>
      <c r="AA80" s="182"/>
      <c r="AB80" s="159"/>
      <c r="AD80" s="171"/>
      <c r="AE80" s="158"/>
      <c r="AF80" s="159"/>
      <c r="AG80" s="159"/>
      <c r="AH80" s="159"/>
      <c r="AI80" s="159"/>
      <c r="AJ80" s="159"/>
      <c r="AK80" s="192"/>
      <c r="AL80" s="171"/>
      <c r="AM80" s="171"/>
      <c r="CE80" s="743">
        <f t="shared" si="82"/>
        <v>44621</v>
      </c>
      <c r="CF80" s="744">
        <f t="shared" si="82"/>
        <v>0</v>
      </c>
      <c r="CG80" s="552">
        <f t="shared" si="82"/>
        <v>0</v>
      </c>
      <c r="CH80" s="552">
        <f t="shared" si="82"/>
        <v>0</v>
      </c>
      <c r="CI80" s="552">
        <f t="shared" si="82"/>
        <v>0</v>
      </c>
      <c r="CJ80" s="552">
        <f t="shared" si="82"/>
        <v>0</v>
      </c>
      <c r="CK80" s="552">
        <f t="shared" si="82"/>
        <v>0</v>
      </c>
      <c r="CL80" s="552" t="str">
        <f t="shared" si="82"/>
        <v/>
      </c>
      <c r="CM80" s="745">
        <f t="shared" si="82"/>
        <v>0</v>
      </c>
      <c r="CN80" s="108">
        <f t="shared" si="82"/>
        <v>0</v>
      </c>
      <c r="CO80" s="743">
        <f t="shared" si="82"/>
        <v>44621</v>
      </c>
      <c r="CP80" s="744">
        <f t="shared" si="82"/>
        <v>0</v>
      </c>
      <c r="CQ80" s="552">
        <f t="shared" ref="CQ80:CT81" si="85">BA39</f>
        <v>0</v>
      </c>
      <c r="CR80" s="552">
        <f t="shared" si="85"/>
        <v>0</v>
      </c>
      <c r="CS80" s="552">
        <f t="shared" si="85"/>
        <v>0</v>
      </c>
      <c r="CT80" s="552">
        <f t="shared" si="85"/>
        <v>0</v>
      </c>
      <c r="CU80" s="552">
        <f t="shared" si="84"/>
        <v>0</v>
      </c>
      <c r="CV80" s="552" t="str">
        <f t="shared" si="84"/>
        <v/>
      </c>
      <c r="CW80" s="745">
        <f t="shared" si="84"/>
        <v>0</v>
      </c>
      <c r="DI80" s="741"/>
      <c r="DJ80" s="742"/>
      <c r="DK80" s="141"/>
      <c r="DL80" s="141"/>
      <c r="DM80" s="141"/>
      <c r="DN80" s="141"/>
      <c r="DO80" s="141"/>
      <c r="DP80" s="142"/>
      <c r="DQ80" s="143"/>
    </row>
    <row r="81" spans="1:121" ht="27" customHeight="1" thickBot="1" x14ac:dyDescent="0.4">
      <c r="A81" s="509"/>
      <c r="B81" s="159"/>
      <c r="C81" s="159"/>
      <c r="D81" s="159"/>
      <c r="E81" s="159"/>
      <c r="F81" s="159"/>
      <c r="G81" s="171"/>
      <c r="H81" s="171"/>
      <c r="I81" s="171"/>
      <c r="J81" s="171"/>
      <c r="K81" s="509"/>
      <c r="L81" s="159"/>
      <c r="M81" s="159"/>
      <c r="N81" s="159"/>
      <c r="O81" s="159"/>
      <c r="P81" s="159"/>
      <c r="Q81" s="171"/>
      <c r="R81" s="171"/>
      <c r="S81" s="171"/>
      <c r="T81" s="171"/>
      <c r="U81" s="509"/>
      <c r="V81" s="159"/>
      <c r="W81" s="159"/>
      <c r="X81" s="159"/>
      <c r="Y81" s="159"/>
      <c r="Z81" s="159"/>
      <c r="AA81" s="171"/>
      <c r="AB81" s="192"/>
      <c r="AD81" s="171"/>
      <c r="AE81" s="158"/>
      <c r="AF81" s="159"/>
      <c r="AG81" s="159"/>
      <c r="AH81" s="159"/>
      <c r="AI81" s="159"/>
      <c r="AJ81" s="159"/>
      <c r="AK81" s="192"/>
      <c r="AL81" s="171"/>
      <c r="AM81" s="171"/>
      <c r="CE81" s="746" t="str">
        <f t="shared" ref="CE81:CP81" si="86">AO40</f>
        <v>CUMML</v>
      </c>
      <c r="CF81" s="747">
        <f t="shared" si="86"/>
        <v>63.154322097204933</v>
      </c>
      <c r="CG81" s="557">
        <f t="shared" si="86"/>
        <v>2.5019061807928162</v>
      </c>
      <c r="CH81" s="557">
        <f t="shared" si="86"/>
        <v>2.2856828418112709</v>
      </c>
      <c r="CI81" s="557">
        <f t="shared" si="86"/>
        <v>4.0889435229743123</v>
      </c>
      <c r="CJ81" s="557">
        <f t="shared" si="86"/>
        <v>12.792440874138604</v>
      </c>
      <c r="CK81" s="557">
        <f t="shared" si="86"/>
        <v>4.7875890226040871</v>
      </c>
      <c r="CL81" s="557">
        <f t="shared" si="86"/>
        <v>0.91357655988801811</v>
      </c>
      <c r="CM81" s="748">
        <f t="shared" si="86"/>
        <v>1248831.7</v>
      </c>
      <c r="CN81" s="108">
        <f t="shared" si="86"/>
        <v>0</v>
      </c>
      <c r="CO81" s="746" t="str">
        <f t="shared" si="86"/>
        <v>CUMML</v>
      </c>
      <c r="CP81" s="747">
        <f t="shared" si="86"/>
        <v>62.858271871287229</v>
      </c>
      <c r="CQ81" s="557">
        <f t="shared" si="85"/>
        <v>2.6697329274983024</v>
      </c>
      <c r="CR81" s="557">
        <f t="shared" si="85"/>
        <v>2.3240171507848464</v>
      </c>
      <c r="CS81" s="557">
        <f t="shared" si="85"/>
        <v>3.69667476558394</v>
      </c>
      <c r="CT81" s="557">
        <f t="shared" si="85"/>
        <v>37.1842519042847</v>
      </c>
      <c r="CU81" s="557">
        <f t="shared" si="84"/>
        <v>4.9937500782831492</v>
      </c>
      <c r="CV81" s="557">
        <f t="shared" si="84"/>
        <v>0.870505482719797</v>
      </c>
      <c r="CW81" s="748">
        <f t="shared" si="84"/>
        <v>1756444.4000000001</v>
      </c>
      <c r="DI81" s="741"/>
      <c r="DJ81" s="742"/>
      <c r="DK81" s="141"/>
      <c r="DL81" s="141"/>
      <c r="DM81" s="141"/>
      <c r="DN81" s="141"/>
      <c r="DO81" s="141"/>
      <c r="DP81" s="142"/>
      <c r="DQ81" s="143"/>
    </row>
    <row r="82" spans="1:121" s="108" customFormat="1" ht="42" customHeight="1" x14ac:dyDescent="0.65">
      <c r="A82" s="193"/>
      <c r="B82" s="193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61"/>
      <c r="R82" s="193"/>
      <c r="S82" s="193"/>
      <c r="T82" s="193"/>
      <c r="U82" s="193"/>
      <c r="V82" s="193"/>
      <c r="W82" s="193"/>
      <c r="X82" s="193"/>
      <c r="Y82" s="193"/>
      <c r="Z82" s="193"/>
      <c r="AA82" s="194"/>
      <c r="AB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BI82" s="666"/>
      <c r="BK82" s="680"/>
      <c r="BU82" s="680"/>
      <c r="CE82" s="749"/>
      <c r="CF82" s="162"/>
      <c r="CG82" s="162"/>
      <c r="CH82" s="162"/>
      <c r="CI82" s="162"/>
      <c r="CJ82" s="162"/>
      <c r="CK82" s="162"/>
      <c r="CL82" s="162"/>
      <c r="CM82" s="799" t="s">
        <v>30</v>
      </c>
      <c r="CN82" s="799"/>
      <c r="CO82" s="799"/>
      <c r="CP82" s="162"/>
      <c r="CQ82" s="162"/>
      <c r="CR82" s="162"/>
      <c r="CS82" s="162"/>
      <c r="CT82" s="162"/>
      <c r="CU82" s="162"/>
      <c r="CV82" s="162"/>
      <c r="CW82" s="750"/>
      <c r="CY82" s="680"/>
      <c r="DI82" s="545"/>
      <c r="DJ82" s="546"/>
      <c r="DK82" s="547"/>
      <c r="DL82" s="547"/>
      <c r="DM82" s="547"/>
      <c r="DN82" s="547"/>
      <c r="DO82" s="547"/>
      <c r="DP82" s="548"/>
      <c r="DQ82" s="549"/>
    </row>
    <row r="83" spans="1:121" ht="27" customHeight="1" x14ac:dyDescent="0.35">
      <c r="A83" s="158"/>
      <c r="B83" s="159"/>
      <c r="C83" s="159"/>
      <c r="D83" s="159"/>
      <c r="E83" s="159"/>
      <c r="F83" s="159"/>
      <c r="G83" s="171"/>
      <c r="H83" s="171"/>
      <c r="I83" s="171"/>
      <c r="J83" s="171"/>
      <c r="K83" s="158"/>
      <c r="L83" s="159"/>
      <c r="M83" s="159"/>
      <c r="N83" s="159"/>
      <c r="O83" s="159"/>
      <c r="P83" s="159"/>
      <c r="Q83" s="160"/>
      <c r="R83" s="171"/>
      <c r="S83" s="171"/>
      <c r="T83" s="171"/>
      <c r="U83" s="158"/>
      <c r="V83" s="159"/>
      <c r="W83" s="159"/>
      <c r="X83" s="159"/>
      <c r="Y83" s="159"/>
      <c r="Z83" s="159"/>
      <c r="AA83" s="182"/>
      <c r="AB83" s="171"/>
      <c r="AD83" s="171"/>
      <c r="AE83" s="158"/>
      <c r="AF83" s="159"/>
      <c r="AG83" s="159"/>
      <c r="AH83" s="159"/>
      <c r="AI83" s="195"/>
      <c r="AJ83" s="195"/>
      <c r="AK83" s="171"/>
      <c r="AL83" s="171"/>
      <c r="AM83" s="171"/>
      <c r="CE83" s="751"/>
      <c r="CF83" s="752"/>
      <c r="CG83" s="752"/>
      <c r="CH83" s="752"/>
      <c r="CI83" s="752"/>
      <c r="CJ83" s="752"/>
      <c r="CK83" s="752"/>
      <c r="CL83" s="752"/>
      <c r="CM83" s="752"/>
      <c r="CN83" s="160"/>
      <c r="CO83" s="751"/>
      <c r="CP83" s="752"/>
      <c r="CQ83" s="752"/>
      <c r="CR83" s="752"/>
      <c r="CS83" s="752"/>
      <c r="CT83" s="752"/>
      <c r="CU83" s="752"/>
      <c r="CV83" s="752"/>
      <c r="CW83" s="752"/>
      <c r="DI83" s="741"/>
      <c r="DJ83" s="742"/>
      <c r="DK83" s="141"/>
      <c r="DL83" s="141"/>
      <c r="DM83" s="141"/>
      <c r="DN83" s="141"/>
      <c r="DO83" s="141"/>
      <c r="DP83" s="142"/>
      <c r="DQ83" s="143"/>
    </row>
    <row r="84" spans="1:121" ht="27" customHeight="1" thickBot="1" x14ac:dyDescent="0.4">
      <c r="A84" s="196"/>
      <c r="B84" s="197"/>
      <c r="C84" s="197"/>
      <c r="D84" s="197"/>
      <c r="E84" s="197"/>
      <c r="F84" s="197"/>
      <c r="G84" s="171"/>
      <c r="H84" s="171"/>
      <c r="I84" s="171"/>
      <c r="J84" s="171"/>
      <c r="K84" s="196"/>
      <c r="L84" s="197"/>
      <c r="M84" s="197"/>
      <c r="N84" s="197"/>
      <c r="O84" s="197"/>
      <c r="P84" s="197"/>
      <c r="Q84" s="160"/>
      <c r="R84" s="171"/>
      <c r="S84" s="171"/>
      <c r="T84" s="171"/>
      <c r="U84" s="196"/>
      <c r="V84" s="197"/>
      <c r="W84" s="197"/>
      <c r="X84" s="197"/>
      <c r="Y84" s="197"/>
      <c r="Z84" s="197"/>
      <c r="AA84" s="182"/>
      <c r="AB84" s="171"/>
      <c r="AD84" s="171"/>
      <c r="AE84" s="171"/>
      <c r="AF84" s="171"/>
      <c r="AG84" s="171"/>
      <c r="AH84" s="171"/>
      <c r="AI84" s="171"/>
      <c r="AJ84" s="171"/>
      <c r="AK84" s="171"/>
      <c r="AL84" s="171"/>
      <c r="AM84" s="171"/>
      <c r="CE84" s="751"/>
      <c r="CF84" s="752"/>
      <c r="CG84" s="752"/>
      <c r="CH84" s="752"/>
      <c r="CI84" s="752"/>
      <c r="CJ84" s="752"/>
      <c r="CK84" s="752"/>
      <c r="CL84" s="752"/>
      <c r="CM84" s="752"/>
      <c r="CN84" s="160"/>
      <c r="CO84" s="751"/>
      <c r="CP84" s="752"/>
      <c r="CQ84" s="752"/>
      <c r="CR84" s="752"/>
      <c r="CS84" s="752"/>
      <c r="CT84" s="752"/>
      <c r="CU84" s="752"/>
      <c r="CV84" s="752"/>
      <c r="CW84" s="752"/>
      <c r="CY84" s="753"/>
      <c r="CZ84" s="156"/>
      <c r="DA84" s="156"/>
      <c r="DB84" s="156"/>
      <c r="DC84" s="156"/>
      <c r="DD84" s="156"/>
      <c r="DE84" s="156"/>
      <c r="DF84" s="156"/>
      <c r="DG84" s="156"/>
      <c r="DI84" s="754"/>
      <c r="DJ84" s="755"/>
      <c r="DK84" s="147"/>
      <c r="DL84" s="147"/>
      <c r="DM84" s="147"/>
      <c r="DN84" s="147"/>
      <c r="DO84" s="147"/>
      <c r="DP84" s="756"/>
      <c r="DQ84" s="143"/>
    </row>
    <row r="85" spans="1:121" ht="27" customHeight="1" thickBot="1" x14ac:dyDescent="0.4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60"/>
      <c r="R85" s="171"/>
      <c r="S85" s="171"/>
      <c r="T85" s="171"/>
      <c r="U85" s="171"/>
      <c r="V85" s="171"/>
      <c r="W85" s="171"/>
      <c r="X85" s="171"/>
      <c r="Y85" s="171"/>
      <c r="Z85" s="171"/>
      <c r="AA85" s="182"/>
      <c r="AB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CE85" s="751"/>
      <c r="CF85" s="752"/>
      <c r="CG85" s="752"/>
      <c r="CH85" s="752"/>
      <c r="CI85" s="752"/>
      <c r="CJ85" s="752"/>
      <c r="CK85" s="752"/>
      <c r="CL85" s="752"/>
      <c r="CM85" s="752"/>
      <c r="CN85" s="160"/>
      <c r="CO85" s="751"/>
      <c r="CP85" s="752"/>
      <c r="CQ85" s="752"/>
      <c r="CR85" s="752"/>
      <c r="CS85" s="752"/>
      <c r="CT85" s="752"/>
      <c r="CU85" s="752"/>
      <c r="CV85" s="752"/>
      <c r="CW85" s="752"/>
      <c r="CY85" s="697"/>
      <c r="CZ85" s="159"/>
      <c r="DA85" s="159"/>
      <c r="DB85" s="159"/>
      <c r="DC85" s="159"/>
      <c r="DD85" s="159"/>
      <c r="DE85" s="159"/>
      <c r="DF85" s="159"/>
      <c r="DG85" s="159"/>
      <c r="DI85" s="757"/>
      <c r="DJ85" s="150"/>
      <c r="DK85" s="151"/>
      <c r="DL85" s="151"/>
      <c r="DM85" s="151"/>
      <c r="DN85" s="151"/>
      <c r="DO85" s="151"/>
      <c r="DP85" s="152"/>
      <c r="DQ85" s="153"/>
    </row>
    <row r="86" spans="1:121" ht="27" customHeight="1" x14ac:dyDescent="0.3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60"/>
      <c r="R86" s="171"/>
      <c r="S86" s="171"/>
      <c r="T86" s="171"/>
      <c r="U86" s="171"/>
      <c r="V86" s="171"/>
      <c r="W86" s="171"/>
      <c r="X86" s="171"/>
      <c r="Y86" s="171"/>
      <c r="Z86" s="171"/>
      <c r="AA86" s="182"/>
      <c r="AB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CE86" s="700"/>
      <c r="CF86" s="758"/>
      <c r="CG86" s="758"/>
      <c r="CH86" s="758"/>
      <c r="CI86" s="758"/>
      <c r="CJ86" s="758"/>
      <c r="CK86" s="758"/>
      <c r="CL86" s="758"/>
      <c r="CM86" s="759"/>
      <c r="CN86" s="160"/>
      <c r="CO86" s="700"/>
      <c r="CP86" s="758"/>
      <c r="CQ86" s="758"/>
      <c r="CR86" s="758"/>
      <c r="CS86" s="758"/>
      <c r="CT86" s="758"/>
      <c r="CU86" s="758"/>
      <c r="CV86" s="758"/>
      <c r="CW86" s="759"/>
      <c r="CY86" s="760"/>
      <c r="CZ86" s="752"/>
      <c r="DA86" s="752"/>
      <c r="DB86" s="752"/>
      <c r="DC86" s="752"/>
      <c r="DD86" s="752"/>
      <c r="DE86" s="752"/>
      <c r="DF86" s="752"/>
      <c r="DG86" s="761"/>
    </row>
    <row r="87" spans="1:121" ht="27" customHeight="1" x14ac:dyDescent="0.35">
      <c r="A87" s="800"/>
      <c r="B87" s="800"/>
      <c r="C87" s="800"/>
      <c r="D87" s="800"/>
      <c r="E87" s="800"/>
      <c r="F87" s="800"/>
      <c r="G87" s="171"/>
      <c r="H87" s="166"/>
      <c r="I87" s="166"/>
      <c r="J87" s="509"/>
      <c r="K87" s="800"/>
      <c r="L87" s="800"/>
      <c r="M87" s="800"/>
      <c r="N87" s="800"/>
      <c r="O87" s="800"/>
      <c r="P87" s="800"/>
      <c r="Q87" s="160"/>
      <c r="R87" s="171"/>
      <c r="S87" s="171"/>
      <c r="T87" s="171"/>
      <c r="U87" s="171"/>
      <c r="V87" s="171"/>
      <c r="W87" s="171"/>
      <c r="X87" s="171"/>
      <c r="Y87" s="171"/>
      <c r="Z87" s="171"/>
      <c r="AA87" s="182"/>
      <c r="AB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CE87" s="717"/>
      <c r="CF87" s="109"/>
      <c r="CG87" s="109"/>
      <c r="CH87" s="174"/>
      <c r="CI87" s="109"/>
      <c r="CJ87" s="109"/>
      <c r="CK87" s="176"/>
      <c r="CL87" s="176"/>
      <c r="CM87" s="176"/>
      <c r="CO87" s="717"/>
      <c r="CP87" s="109"/>
      <c r="CQ87" s="109"/>
      <c r="CR87" s="174"/>
      <c r="CS87" s="109"/>
      <c r="CT87" s="109"/>
      <c r="CU87" s="176"/>
      <c r="CV87" s="176"/>
      <c r="CW87" s="176"/>
      <c r="CY87" s="717"/>
      <c r="CZ87" s="109"/>
      <c r="DA87" s="109"/>
      <c r="DB87" s="174"/>
      <c r="DC87" s="109"/>
      <c r="DD87" s="109"/>
      <c r="DE87" s="176"/>
      <c r="DF87" s="176"/>
      <c r="DG87" s="176"/>
    </row>
    <row r="88" spans="1:121" ht="27" customHeight="1" thickBot="1" x14ac:dyDescent="0.4">
      <c r="A88" s="509"/>
      <c r="B88" s="181"/>
      <c r="C88" s="181"/>
      <c r="D88" s="509"/>
      <c r="E88" s="180"/>
      <c r="F88" s="160"/>
      <c r="G88" s="171"/>
      <c r="H88" s="171"/>
      <c r="I88" s="171"/>
      <c r="J88" s="171"/>
      <c r="K88" s="509"/>
      <c r="L88" s="181"/>
      <c r="M88" s="181"/>
      <c r="N88" s="509"/>
      <c r="O88" s="180"/>
      <c r="P88" s="160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D88" s="171"/>
      <c r="AE88" s="171"/>
      <c r="AF88" s="171"/>
      <c r="AG88" s="171"/>
      <c r="AH88" s="171"/>
      <c r="AI88" s="171"/>
      <c r="AJ88" s="171"/>
      <c r="AK88" s="171"/>
      <c r="AL88" s="171"/>
      <c r="AM88" s="171"/>
      <c r="BK88" s="697"/>
      <c r="BL88" s="159"/>
      <c r="BM88" s="159"/>
      <c r="BN88" s="159"/>
      <c r="BO88" s="159"/>
      <c r="BP88" s="159"/>
      <c r="BQ88" s="159"/>
      <c r="BR88" s="159"/>
      <c r="BS88" s="159"/>
      <c r="CE88" s="703"/>
      <c r="CF88" s="100"/>
      <c r="CG88" s="100"/>
      <c r="CH88" s="100"/>
      <c r="CI88" s="100"/>
      <c r="CJ88" s="100"/>
      <c r="CK88" s="100"/>
      <c r="CL88" s="100"/>
      <c r="CM88" s="100"/>
      <c r="CO88" s="703"/>
      <c r="CP88" s="100"/>
      <c r="CQ88" s="100"/>
      <c r="CR88" s="100"/>
      <c r="CS88" s="100"/>
      <c r="CT88" s="100"/>
      <c r="CU88" s="100"/>
      <c r="CV88" s="100"/>
      <c r="CW88" s="100"/>
      <c r="CY88" s="703"/>
      <c r="CZ88" s="100"/>
      <c r="DA88" s="100"/>
      <c r="DB88" s="100"/>
      <c r="DC88" s="100"/>
      <c r="DD88" s="100"/>
      <c r="DE88" s="100"/>
      <c r="DF88" s="100"/>
      <c r="DG88" s="100"/>
    </row>
    <row r="89" spans="1:121" ht="27" customHeight="1" thickBot="1" x14ac:dyDescent="0.4">
      <c r="A89" s="160"/>
      <c r="B89" s="160"/>
      <c r="C89" s="160"/>
      <c r="D89" s="160"/>
      <c r="E89" s="160"/>
      <c r="F89" s="160"/>
      <c r="G89" s="171"/>
      <c r="H89" s="171"/>
      <c r="I89" s="171"/>
      <c r="J89" s="171"/>
      <c r="K89" s="801"/>
      <c r="L89" s="801"/>
      <c r="M89" s="801"/>
      <c r="N89" s="801"/>
      <c r="O89" s="801"/>
      <c r="P89" s="80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BK89" s="699"/>
      <c r="BL89" s="156"/>
      <c r="BM89" s="156"/>
      <c r="BN89" s="156"/>
      <c r="BO89" s="156"/>
      <c r="BP89" s="156"/>
      <c r="BQ89" s="156"/>
      <c r="BR89" s="156"/>
      <c r="BS89" s="164"/>
      <c r="CE89" s="702"/>
      <c r="CF89" s="110"/>
      <c r="CG89" s="111"/>
      <c r="CH89" s="111"/>
      <c r="CI89" s="111"/>
      <c r="CJ89" s="115"/>
      <c r="CK89" s="111"/>
      <c r="CL89" s="111"/>
      <c r="CM89" s="113"/>
      <c r="CO89" s="702"/>
      <c r="CP89" s="110"/>
      <c r="CQ89" s="111"/>
      <c r="CR89" s="111"/>
      <c r="CS89" s="111"/>
      <c r="CT89" s="115"/>
      <c r="CU89" s="111"/>
      <c r="CV89" s="111"/>
      <c r="CW89" s="729"/>
      <c r="CY89" s="702"/>
      <c r="CZ89" s="110"/>
      <c r="DA89" s="111"/>
      <c r="DB89" s="111"/>
      <c r="DC89" s="111"/>
      <c r="DD89" s="115"/>
      <c r="DE89" s="111"/>
      <c r="DF89" s="111"/>
      <c r="DG89" s="729"/>
    </row>
    <row r="90" spans="1:121" ht="27" customHeight="1" thickBot="1" x14ac:dyDescent="0.4">
      <c r="A90" s="166"/>
      <c r="B90" s="166"/>
      <c r="C90" s="166"/>
      <c r="D90" s="166"/>
      <c r="E90" s="166"/>
      <c r="F90" s="166"/>
      <c r="G90" s="171"/>
      <c r="H90" s="171"/>
      <c r="I90" s="171"/>
      <c r="J90" s="171"/>
      <c r="K90" s="166"/>
      <c r="L90" s="166"/>
      <c r="M90" s="166"/>
      <c r="N90" s="166"/>
      <c r="O90" s="166"/>
      <c r="P90" s="166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D90" s="171"/>
      <c r="AE90" s="171"/>
      <c r="AF90" s="171"/>
      <c r="AG90" s="171"/>
      <c r="AH90" s="171"/>
      <c r="AI90" s="171"/>
      <c r="AJ90" s="171"/>
      <c r="AK90" s="171"/>
      <c r="AL90" s="171"/>
      <c r="AM90" s="171"/>
      <c r="BK90" s="717"/>
      <c r="BL90" s="173"/>
      <c r="BM90" s="173"/>
      <c r="BN90" s="174"/>
      <c r="BO90" s="175"/>
      <c r="BP90" s="100"/>
      <c r="BQ90" s="176"/>
      <c r="BR90" s="176"/>
      <c r="BS90" s="176"/>
      <c r="CE90" s="762"/>
      <c r="CF90" s="763"/>
      <c r="CG90" s="119"/>
      <c r="CH90" s="119"/>
      <c r="CI90" s="119"/>
      <c r="CJ90" s="119"/>
      <c r="CK90" s="119"/>
      <c r="CL90" s="119"/>
      <c r="CM90" s="730"/>
      <c r="CO90" s="762"/>
      <c r="CP90" s="763"/>
      <c r="CQ90" s="119"/>
      <c r="CR90" s="119"/>
      <c r="CS90" s="119"/>
      <c r="CT90" s="119"/>
      <c r="CU90" s="119"/>
      <c r="CV90" s="119"/>
      <c r="CW90" s="730"/>
      <c r="CY90" s="762"/>
      <c r="CZ90" s="763"/>
      <c r="DA90" s="119"/>
      <c r="DB90" s="119"/>
      <c r="DC90" s="119"/>
      <c r="DD90" s="119"/>
      <c r="DE90" s="119"/>
      <c r="DF90" s="119"/>
      <c r="DG90" s="730"/>
    </row>
    <row r="91" spans="1:121" ht="27" customHeight="1" thickBot="1" x14ac:dyDescent="0.4">
      <c r="A91" s="183"/>
      <c r="B91" s="183"/>
      <c r="C91" s="183"/>
      <c r="D91" s="183"/>
      <c r="E91" s="183"/>
      <c r="F91" s="183"/>
      <c r="G91" s="171"/>
      <c r="H91" s="171"/>
      <c r="I91" s="171"/>
      <c r="J91" s="171"/>
      <c r="K91" s="183"/>
      <c r="L91" s="185"/>
      <c r="M91" s="185"/>
      <c r="N91" s="185"/>
      <c r="O91" s="185"/>
      <c r="P91" s="185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1"/>
      <c r="AD91" s="171"/>
      <c r="AE91" s="171"/>
      <c r="AF91" s="171"/>
      <c r="AG91" s="171"/>
      <c r="AH91" s="171"/>
      <c r="AI91" s="171"/>
      <c r="AJ91" s="171"/>
      <c r="AK91" s="171"/>
      <c r="AL91" s="171"/>
      <c r="AM91" s="171"/>
      <c r="BK91" s="703"/>
      <c r="BL91" s="100"/>
      <c r="BM91" s="100"/>
      <c r="BN91" s="100"/>
      <c r="BO91" s="100"/>
      <c r="BP91" s="100"/>
      <c r="BQ91" s="100"/>
      <c r="BR91" s="100"/>
      <c r="BS91" s="100"/>
      <c r="CE91" s="731"/>
      <c r="CF91" s="732"/>
      <c r="CG91" s="733"/>
      <c r="CH91" s="733"/>
      <c r="CI91" s="733"/>
      <c r="CJ91" s="733"/>
      <c r="CK91" s="733"/>
      <c r="CL91" s="764"/>
      <c r="CM91" s="735"/>
      <c r="CO91" s="731"/>
      <c r="CP91" s="732"/>
      <c r="CQ91" s="733"/>
      <c r="CR91" s="733"/>
      <c r="CS91" s="733"/>
      <c r="CT91" s="733"/>
      <c r="CU91" s="733"/>
      <c r="CV91" s="734"/>
      <c r="CW91" s="735"/>
      <c r="CY91" s="731"/>
      <c r="CZ91" s="732"/>
      <c r="DA91" s="733"/>
      <c r="DB91" s="733"/>
      <c r="DC91" s="733"/>
      <c r="DD91" s="733"/>
      <c r="DE91" s="733"/>
      <c r="DF91" s="734"/>
      <c r="DG91" s="735"/>
    </row>
    <row r="92" spans="1:121" ht="27" customHeight="1" thickBot="1" x14ac:dyDescent="0.4">
      <c r="A92" s="187"/>
      <c r="B92" s="188"/>
      <c r="C92" s="188"/>
      <c r="D92" s="188"/>
      <c r="E92" s="188"/>
      <c r="F92" s="188"/>
      <c r="G92" s="171"/>
      <c r="H92" s="171"/>
      <c r="I92" s="171"/>
      <c r="J92" s="171"/>
      <c r="K92" s="187"/>
      <c r="L92" s="188"/>
      <c r="M92" s="188"/>
      <c r="N92" s="188"/>
      <c r="O92" s="188"/>
      <c r="P92" s="188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BK92" s="765"/>
      <c r="BL92" s="110"/>
      <c r="BM92" s="111"/>
      <c r="BN92" s="111"/>
      <c r="BO92" s="111"/>
      <c r="BP92" s="111"/>
      <c r="BQ92" s="114"/>
      <c r="BR92" s="111"/>
      <c r="BS92" s="729"/>
      <c r="CE92" s="736"/>
      <c r="CF92" s="737"/>
      <c r="CG92" s="738"/>
      <c r="CH92" s="738"/>
      <c r="CI92" s="738"/>
      <c r="CJ92" s="738"/>
      <c r="CK92" s="738"/>
      <c r="CL92" s="766"/>
      <c r="CM92" s="767"/>
      <c r="CO92" s="736"/>
      <c r="CP92" s="737"/>
      <c r="CQ92" s="738"/>
      <c r="CR92" s="738"/>
      <c r="CS92" s="738"/>
      <c r="CT92" s="738"/>
      <c r="CU92" s="738"/>
      <c r="CV92" s="739"/>
      <c r="CW92" s="740"/>
      <c r="CY92" s="736"/>
      <c r="CZ92" s="737"/>
      <c r="DA92" s="738"/>
      <c r="DB92" s="738"/>
      <c r="DC92" s="738"/>
      <c r="DD92" s="738"/>
      <c r="DE92" s="738"/>
      <c r="DF92" s="739"/>
      <c r="DG92" s="740"/>
    </row>
    <row r="93" spans="1:121" ht="27" customHeight="1" thickBot="1" x14ac:dyDescent="0.4">
      <c r="A93" s="158"/>
      <c r="B93" s="159"/>
      <c r="C93" s="159"/>
      <c r="D93" s="159"/>
      <c r="E93" s="159"/>
      <c r="F93" s="159"/>
      <c r="G93" s="171"/>
      <c r="H93" s="171"/>
      <c r="I93" s="171"/>
      <c r="J93" s="171"/>
      <c r="K93" s="158"/>
      <c r="L93" s="159"/>
      <c r="M93" s="159"/>
      <c r="N93" s="159"/>
      <c r="O93" s="159"/>
      <c r="P93" s="159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BK93" s="704"/>
      <c r="BL93" s="768"/>
      <c r="BM93" s="151"/>
      <c r="BN93" s="151"/>
      <c r="BO93" s="151"/>
      <c r="BP93" s="151"/>
      <c r="BQ93" s="151"/>
      <c r="BR93" s="769"/>
      <c r="BS93" s="770"/>
      <c r="CE93" s="741"/>
      <c r="CF93" s="742"/>
      <c r="CG93" s="141"/>
      <c r="CH93" s="141"/>
      <c r="CI93" s="141"/>
      <c r="CJ93" s="141"/>
      <c r="CK93" s="141"/>
      <c r="CL93" s="771"/>
      <c r="CM93" s="772"/>
      <c r="CO93" s="741"/>
      <c r="CP93" s="742"/>
      <c r="CQ93" s="141"/>
      <c r="CR93" s="141"/>
      <c r="CS93" s="141"/>
      <c r="CT93" s="141"/>
      <c r="CU93" s="141"/>
      <c r="CV93" s="142"/>
      <c r="CW93" s="143"/>
      <c r="CY93" s="741"/>
      <c r="CZ93" s="742"/>
      <c r="DA93" s="141"/>
      <c r="DB93" s="773"/>
      <c r="DC93" s="141"/>
      <c r="DD93" s="141"/>
      <c r="DE93" s="141"/>
      <c r="DF93" s="142"/>
      <c r="DG93" s="143"/>
    </row>
    <row r="94" spans="1:121" ht="27" customHeight="1" thickBot="1" x14ac:dyDescent="0.4">
      <c r="A94" s="158"/>
      <c r="B94" s="159"/>
      <c r="C94" s="159"/>
      <c r="D94" s="159"/>
      <c r="E94" s="159"/>
      <c r="F94" s="159"/>
      <c r="G94" s="171"/>
      <c r="H94" s="171"/>
      <c r="I94" s="171"/>
      <c r="J94" s="171"/>
      <c r="K94" s="158"/>
      <c r="L94" s="159"/>
      <c r="M94" s="159"/>
      <c r="N94" s="159"/>
      <c r="O94" s="159"/>
      <c r="P94" s="159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  <c r="BK94" s="731"/>
      <c r="BL94" s="732"/>
      <c r="BM94" s="733"/>
      <c r="BN94" s="733"/>
      <c r="BO94" s="733"/>
      <c r="BP94" s="733"/>
      <c r="BQ94" s="733"/>
      <c r="BR94" s="734"/>
      <c r="BS94" s="735"/>
      <c r="CE94" s="741"/>
      <c r="CF94" s="742"/>
      <c r="CG94" s="141"/>
      <c r="CH94" s="141"/>
      <c r="CI94" s="141"/>
      <c r="CJ94" s="141"/>
      <c r="CK94" s="141"/>
      <c r="CL94" s="771"/>
      <c r="CM94" s="772"/>
      <c r="CN94" s="144"/>
      <c r="CO94" s="741"/>
      <c r="CP94" s="742"/>
      <c r="CQ94" s="141"/>
      <c r="CR94" s="141"/>
      <c r="CS94" s="141"/>
      <c r="CT94" s="141"/>
      <c r="CU94" s="141"/>
      <c r="CV94" s="142"/>
      <c r="CW94" s="143"/>
      <c r="CY94" s="741"/>
      <c r="CZ94" s="742"/>
      <c r="DA94" s="141"/>
      <c r="DB94" s="141"/>
      <c r="DC94" s="141"/>
      <c r="DD94" s="141"/>
      <c r="DE94" s="141"/>
      <c r="DF94" s="142"/>
      <c r="DG94" s="143"/>
    </row>
    <row r="95" spans="1:121" ht="27" customHeight="1" x14ac:dyDescent="0.35">
      <c r="A95" s="158"/>
      <c r="B95" s="159"/>
      <c r="C95" s="159"/>
      <c r="D95" s="159"/>
      <c r="E95" s="159"/>
      <c r="F95" s="159"/>
      <c r="G95" s="171"/>
      <c r="H95" s="171"/>
      <c r="I95" s="171"/>
      <c r="J95" s="171"/>
      <c r="K95" s="158"/>
      <c r="L95" s="159"/>
      <c r="M95" s="159"/>
      <c r="N95" s="159"/>
      <c r="O95" s="159"/>
      <c r="P95" s="159"/>
      <c r="Q95" s="171"/>
      <c r="R95" s="171"/>
      <c r="S95" s="171"/>
      <c r="T95" s="171"/>
      <c r="U95" s="171"/>
      <c r="V95" s="171"/>
      <c r="W95" s="171"/>
      <c r="X95" s="171"/>
      <c r="Y95" s="171"/>
      <c r="Z95" s="171"/>
      <c r="AA95" s="171"/>
      <c r="AB95" s="171"/>
      <c r="AD95" s="171"/>
      <c r="AE95" s="171"/>
      <c r="AF95" s="171"/>
      <c r="AG95" s="171"/>
      <c r="AH95" s="171"/>
      <c r="AI95" s="171"/>
      <c r="AJ95" s="171"/>
      <c r="AK95" s="171"/>
      <c r="AL95" s="171"/>
      <c r="AM95" s="171"/>
      <c r="BK95" s="774"/>
      <c r="BL95" s="775"/>
      <c r="BM95" s="738"/>
      <c r="BN95" s="738"/>
      <c r="BO95" s="738"/>
      <c r="BP95" s="738"/>
      <c r="BQ95" s="738"/>
      <c r="BR95" s="739"/>
      <c r="BS95" s="740"/>
      <c r="CE95" s="741"/>
      <c r="CF95" s="742"/>
      <c r="CG95" s="141"/>
      <c r="CH95" s="141"/>
      <c r="CI95" s="141"/>
      <c r="CJ95" s="141"/>
      <c r="CK95" s="141"/>
      <c r="CL95" s="771"/>
      <c r="CM95" s="772"/>
      <c r="CN95" s="144"/>
      <c r="CO95" s="741"/>
      <c r="CP95" s="742"/>
      <c r="CQ95" s="141"/>
      <c r="CR95" s="141"/>
      <c r="CS95" s="141"/>
      <c r="CT95" s="141"/>
      <c r="CU95" s="141"/>
      <c r="CV95" s="142"/>
      <c r="CW95" s="143"/>
      <c r="CY95" s="741"/>
      <c r="CZ95" s="742"/>
      <c r="DA95" s="141"/>
      <c r="DB95" s="141"/>
      <c r="DC95" s="141"/>
      <c r="DD95" s="141"/>
      <c r="DE95" s="141"/>
      <c r="DF95" s="142"/>
      <c r="DG95" s="143"/>
    </row>
    <row r="96" spans="1:121" ht="27" customHeight="1" x14ac:dyDescent="0.35">
      <c r="A96" s="158"/>
      <c r="B96" s="159"/>
      <c r="C96" s="159"/>
      <c r="D96" s="159"/>
      <c r="E96" s="159"/>
      <c r="F96" s="159"/>
      <c r="G96" s="171"/>
      <c r="H96" s="171"/>
      <c r="I96" s="171"/>
      <c r="J96" s="171"/>
      <c r="K96" s="158"/>
      <c r="L96" s="159"/>
      <c r="M96" s="159"/>
      <c r="N96" s="159"/>
      <c r="O96" s="159"/>
      <c r="P96" s="159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1"/>
      <c r="BK96" s="776"/>
      <c r="BL96" s="140"/>
      <c r="BM96" s="141"/>
      <c r="BN96" s="141"/>
      <c r="BO96" s="141"/>
      <c r="BP96" s="141"/>
      <c r="BQ96" s="141"/>
      <c r="BR96" s="142"/>
      <c r="BS96" s="143"/>
      <c r="CE96" s="741"/>
      <c r="CF96" s="742"/>
      <c r="CG96" s="141"/>
      <c r="CH96" s="141"/>
      <c r="CI96" s="141"/>
      <c r="CJ96" s="141"/>
      <c r="CK96" s="141"/>
      <c r="CL96" s="771"/>
      <c r="CM96" s="772"/>
      <c r="CN96" s="144"/>
      <c r="CO96" s="741"/>
      <c r="CP96" s="742"/>
      <c r="CQ96" s="141"/>
      <c r="CR96" s="141"/>
      <c r="CS96" s="141"/>
      <c r="CT96" s="141"/>
      <c r="CU96" s="141"/>
      <c r="CV96" s="142"/>
      <c r="CW96" s="143"/>
      <c r="CY96" s="741"/>
      <c r="CZ96" s="742"/>
      <c r="DA96" s="141"/>
      <c r="DB96" s="141"/>
      <c r="DC96" s="141"/>
      <c r="DD96" s="141"/>
      <c r="DE96" s="141"/>
      <c r="DF96" s="142"/>
      <c r="DG96" s="143"/>
    </row>
    <row r="97" spans="1:111" ht="27" customHeight="1" x14ac:dyDescent="0.35">
      <c r="A97" s="158"/>
      <c r="B97" s="159"/>
      <c r="C97" s="159"/>
      <c r="D97" s="159"/>
      <c r="E97" s="159"/>
      <c r="F97" s="159"/>
      <c r="G97" s="171"/>
      <c r="H97" s="171"/>
      <c r="I97" s="171"/>
      <c r="J97" s="171"/>
      <c r="K97" s="158"/>
      <c r="L97" s="159"/>
      <c r="M97" s="159"/>
      <c r="N97" s="159"/>
      <c r="O97" s="159"/>
      <c r="P97" s="159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  <c r="BK97" s="776"/>
      <c r="BL97" s="140"/>
      <c r="BM97" s="141"/>
      <c r="BN97" s="141"/>
      <c r="BO97" s="141"/>
      <c r="BP97" s="141"/>
      <c r="BQ97" s="141"/>
      <c r="BR97" s="142"/>
      <c r="BS97" s="143"/>
      <c r="CE97" s="741"/>
      <c r="CF97" s="742"/>
      <c r="CG97" s="141"/>
      <c r="CH97" s="141"/>
      <c r="CI97" s="141"/>
      <c r="CJ97" s="141"/>
      <c r="CK97" s="141"/>
      <c r="CL97" s="771"/>
      <c r="CM97" s="772"/>
      <c r="CN97" s="144"/>
      <c r="CO97" s="741"/>
      <c r="CP97" s="742"/>
      <c r="CQ97" s="141"/>
      <c r="CR97" s="141"/>
      <c r="CS97" s="141"/>
      <c r="CT97" s="141"/>
      <c r="CU97" s="141"/>
      <c r="CV97" s="142"/>
      <c r="CW97" s="143"/>
      <c r="CY97" s="741"/>
      <c r="CZ97" s="742"/>
      <c r="DA97" s="141"/>
      <c r="DB97" s="141"/>
      <c r="DC97" s="141"/>
      <c r="DD97" s="141"/>
      <c r="DE97" s="141"/>
      <c r="DF97" s="142"/>
      <c r="DG97" s="143"/>
    </row>
    <row r="98" spans="1:111" ht="27" customHeight="1" x14ac:dyDescent="0.35">
      <c r="A98" s="158"/>
      <c r="B98" s="159"/>
      <c r="C98" s="159"/>
      <c r="D98" s="159"/>
      <c r="E98" s="159"/>
      <c r="F98" s="159"/>
      <c r="G98" s="171"/>
      <c r="H98" s="171"/>
      <c r="I98" s="171"/>
      <c r="J98" s="171"/>
      <c r="K98" s="158"/>
      <c r="L98" s="159"/>
      <c r="M98" s="159"/>
      <c r="N98" s="159"/>
      <c r="O98" s="159"/>
      <c r="P98" s="159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D98" s="171"/>
      <c r="AE98" s="171"/>
      <c r="AF98" s="171"/>
      <c r="AG98" s="171"/>
      <c r="AH98" s="171"/>
      <c r="AI98" s="171"/>
      <c r="AJ98" s="171"/>
      <c r="AK98" s="171"/>
      <c r="AL98" s="171"/>
      <c r="AM98" s="171"/>
      <c r="BK98" s="776"/>
      <c r="BL98" s="140"/>
      <c r="BM98" s="141"/>
      <c r="BN98" s="141"/>
      <c r="BO98" s="141"/>
      <c r="BP98" s="141"/>
      <c r="BQ98" s="141"/>
      <c r="BR98" s="142"/>
      <c r="BS98" s="143"/>
      <c r="CE98" s="741"/>
      <c r="CF98" s="742"/>
      <c r="CG98" s="141"/>
      <c r="CH98" s="141"/>
      <c r="CI98" s="141"/>
      <c r="CJ98" s="141"/>
      <c r="CK98" s="141"/>
      <c r="CL98" s="771"/>
      <c r="CM98" s="772"/>
      <c r="CN98" s="144"/>
      <c r="CO98" s="741"/>
      <c r="CP98" s="742"/>
      <c r="CQ98" s="141"/>
      <c r="CR98" s="141"/>
      <c r="CS98" s="141"/>
      <c r="CT98" s="141"/>
      <c r="CU98" s="141"/>
      <c r="CV98" s="142"/>
      <c r="CW98" s="143"/>
      <c r="CY98" s="741"/>
      <c r="CZ98" s="742"/>
      <c r="DA98" s="141"/>
      <c r="DB98" s="141"/>
      <c r="DC98" s="141"/>
      <c r="DD98" s="141"/>
      <c r="DE98" s="141"/>
      <c r="DF98" s="142"/>
      <c r="DG98" s="143"/>
    </row>
    <row r="99" spans="1:111" ht="27" customHeight="1" x14ac:dyDescent="0.35">
      <c r="A99" s="158"/>
      <c r="B99" s="159"/>
      <c r="C99" s="159"/>
      <c r="D99" s="159"/>
      <c r="E99" s="159"/>
      <c r="F99" s="159"/>
      <c r="G99" s="171"/>
      <c r="H99" s="171"/>
      <c r="I99" s="171"/>
      <c r="J99" s="171"/>
      <c r="K99" s="158"/>
      <c r="L99" s="159"/>
      <c r="M99" s="159"/>
      <c r="N99" s="159"/>
      <c r="O99" s="159"/>
      <c r="P99" s="159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71"/>
      <c r="AD99" s="171"/>
      <c r="AE99" s="171"/>
      <c r="AF99" s="171"/>
      <c r="AG99" s="171"/>
      <c r="AH99" s="171"/>
      <c r="AI99" s="171"/>
      <c r="AJ99" s="171"/>
      <c r="AK99" s="171"/>
      <c r="AL99" s="171"/>
      <c r="AM99" s="171"/>
      <c r="BK99" s="776"/>
      <c r="BL99" s="140"/>
      <c r="BM99" s="141"/>
      <c r="BN99" s="141"/>
      <c r="BO99" s="141"/>
      <c r="BP99" s="141"/>
      <c r="BQ99" s="141"/>
      <c r="BR99" s="142"/>
      <c r="BS99" s="143"/>
      <c r="CE99" s="741"/>
      <c r="CF99" s="742"/>
      <c r="CG99" s="141"/>
      <c r="CH99" s="141"/>
      <c r="CI99" s="141"/>
      <c r="CJ99" s="141"/>
      <c r="CK99" s="141"/>
      <c r="CL99" s="771"/>
      <c r="CM99" s="772"/>
      <c r="CN99" s="144"/>
      <c r="CO99" s="741"/>
      <c r="CP99" s="742"/>
      <c r="CQ99" s="141"/>
      <c r="CR99" s="141"/>
      <c r="CS99" s="141"/>
      <c r="CT99" s="141"/>
      <c r="CU99" s="141"/>
      <c r="CV99" s="142"/>
      <c r="CW99" s="143"/>
      <c r="CY99" s="741"/>
      <c r="CZ99" s="742"/>
      <c r="DA99" s="141"/>
      <c r="DB99" s="141"/>
      <c r="DC99" s="141"/>
      <c r="DD99" s="141"/>
      <c r="DE99" s="141"/>
      <c r="DF99" s="142"/>
      <c r="DG99" s="143"/>
    </row>
    <row r="100" spans="1:111" ht="27" customHeight="1" x14ac:dyDescent="0.35">
      <c r="A100" s="158"/>
      <c r="B100" s="159"/>
      <c r="C100" s="159"/>
      <c r="D100" s="159"/>
      <c r="E100" s="159"/>
      <c r="F100" s="159"/>
      <c r="G100" s="171"/>
      <c r="H100" s="171"/>
      <c r="I100" s="171"/>
      <c r="J100" s="171"/>
      <c r="K100" s="158"/>
      <c r="L100" s="159"/>
      <c r="M100" s="159"/>
      <c r="N100" s="159"/>
      <c r="O100" s="159"/>
      <c r="P100" s="159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BK100" s="776"/>
      <c r="BL100" s="140"/>
      <c r="BM100" s="141"/>
      <c r="BN100" s="141"/>
      <c r="BO100" s="141"/>
      <c r="BP100" s="141"/>
      <c r="BQ100" s="141"/>
      <c r="BR100" s="142"/>
      <c r="BS100" s="143"/>
      <c r="CE100" s="741"/>
      <c r="CF100" s="742"/>
      <c r="CG100" s="141"/>
      <c r="CH100" s="141"/>
      <c r="CI100" s="141"/>
      <c r="CJ100" s="141"/>
      <c r="CK100" s="141"/>
      <c r="CL100" s="771"/>
      <c r="CM100" s="772"/>
      <c r="CN100" s="144"/>
      <c r="CO100" s="741"/>
      <c r="CP100" s="742"/>
      <c r="CQ100" s="141"/>
      <c r="CR100" s="141"/>
      <c r="CS100" s="141"/>
      <c r="CT100" s="141"/>
      <c r="CU100" s="141"/>
      <c r="CV100" s="142"/>
      <c r="CW100" s="143"/>
      <c r="CY100" s="741"/>
      <c r="CZ100" s="742"/>
      <c r="DA100" s="141"/>
      <c r="DB100" s="141"/>
      <c r="DC100" s="141"/>
      <c r="DD100" s="141"/>
      <c r="DE100" s="141"/>
      <c r="DF100" s="142"/>
      <c r="DG100" s="143"/>
    </row>
    <row r="101" spans="1:111" ht="27" customHeight="1" x14ac:dyDescent="0.35">
      <c r="A101" s="158"/>
      <c r="B101" s="159"/>
      <c r="C101" s="159"/>
      <c r="D101" s="159"/>
      <c r="E101" s="159"/>
      <c r="F101" s="159"/>
      <c r="G101" s="171"/>
      <c r="H101" s="171"/>
      <c r="I101" s="171"/>
      <c r="J101" s="171"/>
      <c r="K101" s="158"/>
      <c r="L101" s="159"/>
      <c r="M101" s="159"/>
      <c r="N101" s="159"/>
      <c r="O101" s="159"/>
      <c r="P101" s="159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BK101" s="776"/>
      <c r="BL101" s="140"/>
      <c r="BM101" s="141"/>
      <c r="BN101" s="141"/>
      <c r="BO101" s="141"/>
      <c r="BP101" s="141"/>
      <c r="BQ101" s="141"/>
      <c r="BR101" s="142"/>
      <c r="BS101" s="143"/>
      <c r="CE101" s="741"/>
      <c r="CF101" s="742"/>
      <c r="CG101" s="141"/>
      <c r="CH101" s="141"/>
      <c r="CI101" s="141"/>
      <c r="CJ101" s="141"/>
      <c r="CK101" s="141"/>
      <c r="CL101" s="771"/>
      <c r="CM101" s="772"/>
      <c r="CN101" s="144"/>
      <c r="CO101" s="741"/>
      <c r="CP101" s="742"/>
      <c r="CQ101" s="141"/>
      <c r="CR101" s="141"/>
      <c r="CS101" s="141"/>
      <c r="CT101" s="141"/>
      <c r="CU101" s="141"/>
      <c r="CV101" s="142"/>
      <c r="CW101" s="143"/>
      <c r="CY101" s="741"/>
      <c r="CZ101" s="742"/>
      <c r="DA101" s="141"/>
      <c r="DB101" s="141"/>
      <c r="DC101" s="141"/>
      <c r="DD101" s="141"/>
      <c r="DE101" s="141"/>
      <c r="DF101" s="142"/>
      <c r="DG101" s="143"/>
    </row>
    <row r="102" spans="1:111" ht="27" customHeight="1" x14ac:dyDescent="0.35">
      <c r="A102" s="158"/>
      <c r="B102" s="159"/>
      <c r="C102" s="159"/>
      <c r="D102" s="159"/>
      <c r="E102" s="159"/>
      <c r="F102" s="159"/>
      <c r="G102" s="171"/>
      <c r="H102" s="171"/>
      <c r="I102" s="171"/>
      <c r="J102" s="171"/>
      <c r="K102" s="158"/>
      <c r="L102" s="159"/>
      <c r="M102" s="159"/>
      <c r="N102" s="159"/>
      <c r="O102" s="159"/>
      <c r="P102" s="159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BK102" s="776"/>
      <c r="BL102" s="140"/>
      <c r="BM102" s="141"/>
      <c r="BN102" s="141"/>
      <c r="BO102" s="141"/>
      <c r="BP102" s="141"/>
      <c r="BQ102" s="141"/>
      <c r="BR102" s="142"/>
      <c r="BS102" s="143"/>
      <c r="CE102" s="741"/>
      <c r="CF102" s="742"/>
      <c r="CG102" s="141"/>
      <c r="CH102" s="141"/>
      <c r="CI102" s="141"/>
      <c r="CJ102" s="141"/>
      <c r="CK102" s="141"/>
      <c r="CL102" s="771"/>
      <c r="CM102" s="772"/>
      <c r="CN102" s="144"/>
      <c r="CO102" s="741"/>
      <c r="CP102" s="742"/>
      <c r="CQ102" s="141"/>
      <c r="CR102" s="141"/>
      <c r="CS102" s="141"/>
      <c r="CT102" s="141"/>
      <c r="CU102" s="141"/>
      <c r="CV102" s="142"/>
      <c r="CW102" s="143"/>
      <c r="CY102" s="741"/>
      <c r="CZ102" s="742"/>
      <c r="DA102" s="141"/>
      <c r="DB102" s="141"/>
      <c r="DC102" s="141"/>
      <c r="DD102" s="141"/>
      <c r="DE102" s="141"/>
      <c r="DF102" s="142"/>
      <c r="DG102" s="143"/>
    </row>
    <row r="103" spans="1:111" ht="27" customHeight="1" thickBot="1" x14ac:dyDescent="0.4">
      <c r="A103" s="158"/>
      <c r="B103" s="159"/>
      <c r="C103" s="159"/>
      <c r="D103" s="159"/>
      <c r="E103" s="159"/>
      <c r="F103" s="159"/>
      <c r="G103" s="171"/>
      <c r="H103" s="171"/>
      <c r="I103" s="171"/>
      <c r="J103" s="171"/>
      <c r="K103" s="158"/>
      <c r="L103" s="159"/>
      <c r="M103" s="159"/>
      <c r="N103" s="159"/>
      <c r="O103" s="159"/>
      <c r="P103" s="159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  <c r="AA103" s="171"/>
      <c r="AB103" s="171"/>
      <c r="AD103" s="171"/>
      <c r="AE103" s="171"/>
      <c r="AF103" s="171"/>
      <c r="AG103" s="171"/>
      <c r="AH103" s="171"/>
      <c r="AI103" s="171"/>
      <c r="AJ103" s="171"/>
      <c r="AK103" s="171"/>
      <c r="AL103" s="171"/>
      <c r="AM103" s="171"/>
      <c r="BK103" s="776"/>
      <c r="BL103" s="140"/>
      <c r="BM103" s="141"/>
      <c r="BN103" s="141"/>
      <c r="BO103" s="141"/>
      <c r="BP103" s="141"/>
      <c r="BQ103" s="141"/>
      <c r="BR103" s="142"/>
      <c r="BS103" s="143"/>
      <c r="CE103" s="754"/>
      <c r="CF103" s="755"/>
      <c r="CG103" s="147"/>
      <c r="CH103" s="147"/>
      <c r="CI103" s="147"/>
      <c r="CJ103" s="147"/>
      <c r="CK103" s="147"/>
      <c r="CL103" s="777"/>
      <c r="CM103" s="778"/>
      <c r="CN103" s="144"/>
      <c r="CO103" s="754"/>
      <c r="CP103" s="755"/>
      <c r="CQ103" s="147"/>
      <c r="CR103" s="147"/>
      <c r="CS103" s="147"/>
      <c r="CT103" s="147"/>
      <c r="CU103" s="147"/>
      <c r="CV103" s="756"/>
      <c r="CW103" s="170"/>
      <c r="CY103" s="754"/>
      <c r="CZ103" s="755"/>
      <c r="DA103" s="147"/>
      <c r="DB103" s="147"/>
      <c r="DC103" s="147"/>
      <c r="DD103" s="147"/>
      <c r="DE103" s="147"/>
      <c r="DF103" s="756"/>
      <c r="DG103" s="143"/>
    </row>
    <row r="104" spans="1:111" ht="27" customHeight="1" thickBot="1" x14ac:dyDescent="0.4">
      <c r="A104" s="158"/>
      <c r="B104" s="159"/>
      <c r="C104" s="159"/>
      <c r="D104" s="159"/>
      <c r="E104" s="159"/>
      <c r="F104" s="159"/>
      <c r="G104" s="171"/>
      <c r="H104" s="171"/>
      <c r="I104" s="171"/>
      <c r="J104" s="171"/>
      <c r="K104" s="158"/>
      <c r="L104" s="159"/>
      <c r="M104" s="159"/>
      <c r="N104" s="159"/>
      <c r="O104" s="159"/>
      <c r="P104" s="159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BK104" s="776"/>
      <c r="BL104" s="140"/>
      <c r="BM104" s="141"/>
      <c r="BN104" s="141"/>
      <c r="BO104" s="141"/>
      <c r="BP104" s="141"/>
      <c r="BQ104" s="141"/>
      <c r="BR104" s="142"/>
      <c r="BS104" s="143"/>
      <c r="CE104" s="779"/>
      <c r="CF104" s="150"/>
      <c r="CG104" s="151"/>
      <c r="CH104" s="151"/>
      <c r="CI104" s="151"/>
      <c r="CJ104" s="151"/>
      <c r="CK104" s="151"/>
      <c r="CL104" s="780"/>
      <c r="CM104" s="781"/>
      <c r="CN104" s="144"/>
      <c r="CO104" s="779"/>
      <c r="CP104" s="150"/>
      <c r="CQ104" s="151"/>
      <c r="CR104" s="151"/>
      <c r="CS104" s="151"/>
      <c r="CT104" s="151"/>
      <c r="CU104" s="151"/>
      <c r="CV104" s="780"/>
      <c r="CW104" s="781"/>
      <c r="CY104" s="757"/>
      <c r="CZ104" s="150"/>
      <c r="DA104" s="151"/>
      <c r="DB104" s="151"/>
      <c r="DC104" s="151"/>
      <c r="DD104" s="151"/>
      <c r="DE104" s="151"/>
      <c r="DF104" s="152"/>
      <c r="DG104" s="153"/>
    </row>
    <row r="105" spans="1:111" ht="27" customHeight="1" x14ac:dyDescent="0.35">
      <c r="A105" s="509"/>
      <c r="B105" s="159"/>
      <c r="C105" s="159"/>
      <c r="D105" s="159"/>
      <c r="E105" s="159"/>
      <c r="F105" s="159"/>
      <c r="G105" s="171"/>
      <c r="H105" s="171"/>
      <c r="I105" s="171"/>
      <c r="J105" s="171"/>
      <c r="K105" s="509"/>
      <c r="L105" s="159"/>
      <c r="M105" s="159"/>
      <c r="N105" s="159"/>
      <c r="O105" s="159"/>
      <c r="P105" s="159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D105" s="171"/>
      <c r="AE105" s="171"/>
      <c r="AF105" s="171"/>
      <c r="AG105" s="171"/>
      <c r="AH105" s="171"/>
      <c r="AI105" s="171"/>
      <c r="AJ105" s="171"/>
      <c r="AK105" s="171"/>
      <c r="AL105" s="171"/>
      <c r="AM105" s="171"/>
      <c r="BK105" s="776"/>
      <c r="BL105" s="140"/>
      <c r="BM105" s="141"/>
      <c r="BN105" s="141"/>
      <c r="BO105" s="141"/>
      <c r="BP105" s="141"/>
      <c r="BQ105" s="141"/>
      <c r="BR105" s="142"/>
      <c r="BS105" s="143"/>
    </row>
    <row r="106" spans="1:111" ht="27" customHeight="1" thickBot="1" x14ac:dyDescent="0.4">
      <c r="A106" s="171"/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  <c r="BK106" s="776"/>
      <c r="BL106" s="146"/>
      <c r="BM106" s="147"/>
      <c r="BN106" s="147"/>
      <c r="BO106" s="147"/>
      <c r="BP106" s="147"/>
      <c r="BQ106" s="147"/>
      <c r="BR106" s="756"/>
      <c r="BS106" s="143"/>
    </row>
    <row r="107" spans="1:111" ht="27" customHeight="1" thickBot="1" x14ac:dyDescent="0.4">
      <c r="A107" s="158"/>
      <c r="B107" s="159"/>
      <c r="C107" s="159"/>
      <c r="D107" s="159"/>
      <c r="E107" s="159"/>
      <c r="F107" s="159"/>
      <c r="G107" s="171"/>
      <c r="H107" s="171"/>
      <c r="I107" s="171"/>
      <c r="J107" s="171"/>
      <c r="K107" s="158"/>
      <c r="L107" s="159"/>
      <c r="M107" s="159"/>
      <c r="N107" s="159"/>
      <c r="O107" s="159"/>
      <c r="P107" s="159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  <c r="BK107" s="757"/>
      <c r="BL107" s="150"/>
      <c r="BM107" s="151"/>
      <c r="BN107" s="151"/>
      <c r="BO107" s="151"/>
      <c r="BP107" s="151"/>
      <c r="BQ107" s="151"/>
      <c r="BR107" s="152"/>
      <c r="BS107" s="153"/>
    </row>
    <row r="108" spans="1:111" ht="27" customHeight="1" x14ac:dyDescent="0.35">
      <c r="A108" s="196"/>
      <c r="B108" s="197"/>
      <c r="C108" s="197"/>
      <c r="D108" s="197"/>
      <c r="E108" s="197"/>
      <c r="F108" s="197"/>
      <c r="G108" s="171"/>
      <c r="H108" s="171"/>
      <c r="I108" s="171"/>
      <c r="J108" s="171"/>
      <c r="K108" s="196"/>
      <c r="L108" s="197"/>
      <c r="M108" s="197"/>
      <c r="N108" s="197"/>
      <c r="O108" s="197"/>
      <c r="P108" s="197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1"/>
    </row>
    <row r="109" spans="1:111" ht="27" customHeight="1" x14ac:dyDescent="0.35">
      <c r="A109" s="171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</row>
    <row r="110" spans="1:111" ht="27" customHeight="1" x14ac:dyDescent="0.35">
      <c r="A110" s="171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</row>
    <row r="111" spans="1:111" ht="27" customHeight="1" x14ac:dyDescent="0.35">
      <c r="A111" s="171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</row>
    <row r="112" spans="1:111" ht="27" customHeight="1" x14ac:dyDescent="0.35">
      <c r="A112" s="171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</row>
    <row r="113" spans="1:39" ht="27" customHeight="1" x14ac:dyDescent="0.35">
      <c r="A113" s="171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D113" s="171"/>
      <c r="AE113" s="171"/>
      <c r="AF113" s="171"/>
      <c r="AG113" s="171"/>
      <c r="AH113" s="171"/>
      <c r="AI113" s="171"/>
      <c r="AJ113" s="171"/>
      <c r="AK113" s="171"/>
      <c r="AL113" s="171"/>
      <c r="AM113" s="171"/>
    </row>
    <row r="114" spans="1:39" ht="27" customHeight="1" x14ac:dyDescent="0.35">
      <c r="A114" s="171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</row>
    <row r="115" spans="1:39" ht="27" customHeight="1" x14ac:dyDescent="0.35">
      <c r="A115" s="171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</row>
    <row r="116" spans="1:39" ht="27" customHeight="1" x14ac:dyDescent="0.35">
      <c r="A116" s="171"/>
      <c r="B116" s="171"/>
      <c r="C116" s="171"/>
      <c r="D116" s="171"/>
      <c r="E116" s="171"/>
      <c r="F116" s="171"/>
      <c r="G116" s="171"/>
      <c r="H116" s="171"/>
      <c r="I116" s="171"/>
      <c r="J116" s="171"/>
      <c r="K116" s="198"/>
      <c r="L116" s="198"/>
      <c r="M116" s="198"/>
      <c r="N116" s="198"/>
      <c r="O116" s="198"/>
      <c r="P116" s="198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  <c r="AD116" s="171"/>
      <c r="AE116" s="171"/>
      <c r="AF116" s="171"/>
      <c r="AG116" s="171"/>
      <c r="AH116" s="171"/>
      <c r="AI116" s="171"/>
      <c r="AJ116" s="171"/>
      <c r="AK116" s="171"/>
      <c r="AL116" s="171"/>
      <c r="AM116" s="171"/>
    </row>
    <row r="117" spans="1:39" ht="27" customHeight="1" x14ac:dyDescent="0.35">
      <c r="A117" s="171"/>
      <c r="B117" s="171"/>
      <c r="C117" s="171"/>
      <c r="D117" s="171"/>
      <c r="E117" s="171"/>
      <c r="F117" s="171"/>
      <c r="G117" s="171"/>
      <c r="H117" s="171"/>
      <c r="I117" s="171"/>
      <c r="J117" s="171"/>
      <c r="K117" s="199"/>
      <c r="L117" s="199"/>
      <c r="M117" s="199"/>
      <c r="N117" s="199"/>
      <c r="O117" s="199"/>
      <c r="P117" s="199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  <c r="AD117" s="171"/>
      <c r="AE117" s="171"/>
      <c r="AF117" s="171"/>
      <c r="AG117" s="171"/>
      <c r="AH117" s="171"/>
      <c r="AI117" s="171"/>
      <c r="AJ117" s="171"/>
      <c r="AK117" s="171"/>
      <c r="AL117" s="171"/>
      <c r="AM117" s="171"/>
    </row>
    <row r="118" spans="1:39" ht="27" customHeight="1" x14ac:dyDescent="0.35">
      <c r="A118" s="171"/>
      <c r="B118" s="171"/>
      <c r="C118" s="171"/>
      <c r="D118" s="171"/>
      <c r="E118" s="171"/>
      <c r="F118" s="171"/>
      <c r="G118" s="171"/>
      <c r="H118" s="171"/>
      <c r="I118" s="171"/>
      <c r="J118" s="171"/>
      <c r="K118" s="199"/>
      <c r="L118" s="199"/>
      <c r="M118" s="199"/>
      <c r="N118" s="199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D118" s="171"/>
      <c r="AE118" s="171"/>
      <c r="AF118" s="171"/>
      <c r="AG118" s="171"/>
      <c r="AH118" s="171"/>
      <c r="AI118" s="171"/>
      <c r="AJ118" s="171"/>
      <c r="AK118" s="171"/>
      <c r="AL118" s="171"/>
      <c r="AM118" s="171"/>
    </row>
    <row r="119" spans="1:39" ht="27" customHeight="1" x14ac:dyDescent="0.35">
      <c r="A119" s="171"/>
      <c r="B119" s="171"/>
      <c r="C119" s="171"/>
      <c r="D119" s="171"/>
      <c r="E119" s="171"/>
      <c r="F119" s="171"/>
      <c r="G119" s="171"/>
      <c r="H119" s="171"/>
      <c r="I119" s="171"/>
      <c r="J119" s="171"/>
      <c r="K119" s="200"/>
      <c r="L119" s="201"/>
      <c r="M119" s="201"/>
      <c r="N119" s="202"/>
      <c r="O119" s="201"/>
      <c r="P119" s="20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D119" s="171"/>
      <c r="AE119" s="171"/>
      <c r="AF119" s="171"/>
      <c r="AG119" s="171"/>
      <c r="AH119" s="171"/>
      <c r="AI119" s="171"/>
      <c r="AJ119" s="171"/>
      <c r="AK119" s="171"/>
      <c r="AL119" s="171"/>
      <c r="AM119" s="171"/>
    </row>
    <row r="120" spans="1:39" ht="27" customHeight="1" x14ac:dyDescent="0.35">
      <c r="A120" s="171"/>
      <c r="B120" s="171"/>
      <c r="C120" s="171"/>
      <c r="D120" s="171"/>
      <c r="E120" s="171"/>
      <c r="F120" s="171"/>
      <c r="G120" s="171"/>
      <c r="H120" s="171"/>
      <c r="I120" s="171"/>
      <c r="J120" s="171"/>
      <c r="K120" s="200"/>
      <c r="L120" s="201"/>
      <c r="M120" s="201"/>
      <c r="N120" s="202"/>
      <c r="O120" s="201"/>
      <c r="P120" s="20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D120" s="171"/>
      <c r="AE120" s="171"/>
      <c r="AF120" s="171"/>
      <c r="AG120" s="171"/>
      <c r="AH120" s="171"/>
      <c r="AI120" s="171"/>
      <c r="AJ120" s="171"/>
      <c r="AK120" s="171"/>
      <c r="AL120" s="171"/>
      <c r="AM120" s="171"/>
    </row>
    <row r="121" spans="1:39" ht="27" customHeight="1" x14ac:dyDescent="0.35">
      <c r="A121" s="171"/>
      <c r="B121" s="171"/>
      <c r="C121" s="171"/>
      <c r="D121" s="171"/>
      <c r="E121" s="171"/>
      <c r="F121" s="171"/>
      <c r="G121" s="171"/>
      <c r="H121" s="171"/>
      <c r="I121" s="171"/>
      <c r="J121" s="171"/>
      <c r="K121" s="200"/>
      <c r="L121" s="201"/>
      <c r="M121" s="201"/>
      <c r="N121" s="202"/>
      <c r="O121" s="201"/>
      <c r="P121" s="20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171"/>
      <c r="AD121" s="171"/>
      <c r="AE121" s="171"/>
      <c r="AF121" s="171"/>
      <c r="AG121" s="171"/>
      <c r="AH121" s="171"/>
      <c r="AI121" s="171"/>
      <c r="AJ121" s="171"/>
      <c r="AK121" s="171"/>
      <c r="AL121" s="171"/>
      <c r="AM121" s="171"/>
    </row>
    <row r="122" spans="1:39" ht="27" customHeight="1" x14ac:dyDescent="0.35">
      <c r="A122" s="171"/>
      <c r="B122" s="171"/>
      <c r="C122" s="171"/>
      <c r="D122" s="171"/>
      <c r="E122" s="171"/>
      <c r="F122" s="171"/>
      <c r="G122" s="171"/>
      <c r="H122" s="171"/>
      <c r="I122" s="171"/>
      <c r="J122" s="171"/>
      <c r="K122" s="200"/>
      <c r="L122" s="201"/>
      <c r="M122" s="201"/>
      <c r="N122" s="202"/>
      <c r="O122" s="201"/>
      <c r="P122" s="20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D122" s="171"/>
      <c r="AE122" s="171"/>
      <c r="AF122" s="171"/>
      <c r="AG122" s="171"/>
      <c r="AH122" s="171"/>
      <c r="AI122" s="171"/>
      <c r="AJ122" s="171"/>
      <c r="AK122" s="171"/>
      <c r="AL122" s="171"/>
      <c r="AM122" s="171"/>
    </row>
    <row r="123" spans="1:39" ht="27" customHeight="1" x14ac:dyDescent="0.35">
      <c r="A123" s="171"/>
      <c r="B123" s="171"/>
      <c r="C123" s="171"/>
      <c r="D123" s="171"/>
      <c r="E123" s="171"/>
      <c r="F123" s="171"/>
      <c r="G123" s="171"/>
      <c r="H123" s="171"/>
      <c r="I123" s="171"/>
      <c r="J123" s="171"/>
      <c r="K123" s="200"/>
      <c r="L123" s="201"/>
      <c r="M123" s="201"/>
      <c r="N123" s="202"/>
      <c r="O123" s="201"/>
      <c r="P123" s="20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71"/>
      <c r="AD123" s="171"/>
      <c r="AE123" s="171"/>
      <c r="AF123" s="171"/>
      <c r="AG123" s="171"/>
      <c r="AH123" s="171"/>
      <c r="AI123" s="171"/>
      <c r="AJ123" s="171"/>
      <c r="AK123" s="171"/>
      <c r="AL123" s="171"/>
      <c r="AM123" s="171"/>
    </row>
    <row r="124" spans="1:39" ht="27" customHeight="1" x14ac:dyDescent="0.35">
      <c r="A124" s="171"/>
      <c r="B124" s="171"/>
      <c r="C124" s="171"/>
      <c r="D124" s="171"/>
      <c r="E124" s="171"/>
      <c r="F124" s="171"/>
      <c r="G124" s="171"/>
      <c r="H124" s="171"/>
      <c r="I124" s="171"/>
      <c r="J124" s="171"/>
      <c r="K124" s="203"/>
      <c r="L124" s="203"/>
      <c r="M124" s="203"/>
      <c r="N124" s="203"/>
      <c r="O124" s="203"/>
      <c r="P124" s="203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D124" s="171"/>
      <c r="AE124" s="171"/>
      <c r="AF124" s="171"/>
      <c r="AG124" s="171"/>
      <c r="AH124" s="171"/>
      <c r="AI124" s="171"/>
      <c r="AJ124" s="171"/>
      <c r="AK124" s="171"/>
      <c r="AL124" s="171"/>
      <c r="AM124" s="171"/>
    </row>
    <row r="125" spans="1:39" ht="27" customHeight="1" x14ac:dyDescent="0.35">
      <c r="A125" s="171"/>
      <c r="B125" s="171"/>
      <c r="C125" s="171"/>
      <c r="D125" s="171"/>
      <c r="E125" s="171"/>
      <c r="F125" s="171"/>
      <c r="G125" s="171"/>
      <c r="H125" s="171"/>
      <c r="I125" s="171"/>
      <c r="J125" s="171"/>
      <c r="K125" s="203"/>
      <c r="L125" s="204"/>
      <c r="M125" s="204"/>
      <c r="N125" s="204"/>
      <c r="O125" s="204"/>
      <c r="P125" s="204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D125" s="171"/>
      <c r="AE125" s="171"/>
      <c r="AF125" s="171"/>
      <c r="AG125" s="171"/>
      <c r="AH125" s="171"/>
      <c r="AI125" s="171"/>
      <c r="AJ125" s="171"/>
      <c r="AK125" s="171"/>
      <c r="AL125" s="171"/>
      <c r="AM125" s="171"/>
    </row>
    <row r="126" spans="1:39" ht="27" customHeight="1" x14ac:dyDescent="0.35">
      <c r="A126" s="171"/>
      <c r="B126" s="171"/>
      <c r="C126" s="171"/>
      <c r="D126" s="171"/>
      <c r="E126" s="171"/>
      <c r="F126" s="171"/>
      <c r="G126" s="171"/>
      <c r="H126" s="171"/>
      <c r="I126" s="171"/>
      <c r="J126" s="171"/>
      <c r="K126" s="203"/>
      <c r="L126" s="203"/>
      <c r="M126" s="203"/>
      <c r="N126" s="203"/>
      <c r="O126" s="203"/>
      <c r="P126" s="203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</row>
    <row r="127" spans="1:39" ht="27" customHeight="1" x14ac:dyDescent="0.35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203"/>
      <c r="L127" s="203"/>
      <c r="M127" s="203"/>
      <c r="N127" s="203"/>
      <c r="O127" s="203"/>
      <c r="P127" s="203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</row>
    <row r="128" spans="1:39" ht="27" customHeight="1" x14ac:dyDescent="0.35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203"/>
      <c r="L128" s="204"/>
      <c r="M128" s="204"/>
      <c r="N128" s="204"/>
      <c r="O128" s="204"/>
      <c r="P128" s="204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D128" s="171"/>
      <c r="AE128" s="171"/>
      <c r="AF128" s="171"/>
      <c r="AG128" s="171"/>
      <c r="AH128" s="171"/>
      <c r="AI128" s="171"/>
      <c r="AJ128" s="171"/>
      <c r="AK128" s="171"/>
      <c r="AL128" s="171"/>
      <c r="AM128" s="171"/>
    </row>
    <row r="129" spans="1:39" ht="27" customHeight="1" x14ac:dyDescent="0.35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205"/>
      <c r="M129" s="205"/>
      <c r="N129" s="205"/>
      <c r="O129" s="205"/>
      <c r="P129" s="205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171"/>
      <c r="AB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1"/>
    </row>
    <row r="130" spans="1:39" ht="27" customHeight="1" x14ac:dyDescent="0.35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D130" s="171"/>
      <c r="AE130" s="171"/>
      <c r="AF130" s="171"/>
      <c r="AG130" s="171"/>
      <c r="AH130" s="171"/>
      <c r="AI130" s="171"/>
      <c r="AJ130" s="171"/>
      <c r="AK130" s="171"/>
      <c r="AL130" s="171"/>
      <c r="AM130" s="171"/>
    </row>
    <row r="131" spans="1:39" ht="27" customHeight="1" x14ac:dyDescent="0.35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1"/>
      <c r="AB131" s="171"/>
      <c r="AD131" s="171"/>
      <c r="AE131" s="171"/>
      <c r="AF131" s="171"/>
      <c r="AG131" s="171"/>
      <c r="AH131" s="171"/>
      <c r="AI131" s="171"/>
      <c r="AJ131" s="171"/>
      <c r="AK131" s="171"/>
      <c r="AL131" s="171"/>
      <c r="AM131" s="171"/>
    </row>
    <row r="132" spans="1:39" ht="27" customHeight="1" x14ac:dyDescent="0.35">
      <c r="A132" s="171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  <c r="AA132" s="171"/>
      <c r="AB132" s="171"/>
      <c r="AD132" s="171"/>
      <c r="AE132" s="171"/>
      <c r="AF132" s="171"/>
      <c r="AG132" s="171"/>
      <c r="AH132" s="171"/>
      <c r="AI132" s="171"/>
      <c r="AJ132" s="171"/>
      <c r="AK132" s="171"/>
      <c r="AL132" s="171"/>
      <c r="AM132" s="171"/>
    </row>
    <row r="133" spans="1:39" ht="27" customHeight="1" x14ac:dyDescent="0.35">
      <c r="A133" s="171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  <c r="AA133" s="171"/>
      <c r="AB133" s="171"/>
      <c r="AD133" s="171"/>
      <c r="AE133" s="171"/>
      <c r="AF133" s="171"/>
      <c r="AG133" s="171"/>
      <c r="AH133" s="171"/>
      <c r="AI133" s="171"/>
      <c r="AJ133" s="171"/>
      <c r="AK133" s="171"/>
      <c r="AL133" s="171"/>
      <c r="AM133" s="171"/>
    </row>
    <row r="134" spans="1:39" ht="27" customHeight="1" x14ac:dyDescent="0.35">
      <c r="A134" s="171"/>
      <c r="B134" s="171"/>
      <c r="C134" s="171"/>
      <c r="D134" s="171"/>
      <c r="E134" s="171"/>
      <c r="F134" s="171"/>
      <c r="G134" s="171"/>
      <c r="H134" s="171"/>
      <c r="I134" s="171"/>
      <c r="J134" s="171"/>
      <c r="K134" s="203"/>
      <c r="L134" s="203"/>
      <c r="M134" s="203"/>
      <c r="N134" s="203"/>
      <c r="O134" s="203"/>
      <c r="P134" s="203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  <c r="AA134" s="171"/>
      <c r="AB134" s="171"/>
      <c r="AD134" s="171"/>
      <c r="AE134" s="171"/>
      <c r="AF134" s="171"/>
      <c r="AG134" s="171"/>
      <c r="AH134" s="171"/>
      <c r="AI134" s="171"/>
      <c r="AJ134" s="171"/>
      <c r="AK134" s="171"/>
      <c r="AL134" s="171"/>
      <c r="AM134" s="171"/>
    </row>
    <row r="135" spans="1:39" ht="27" customHeight="1" x14ac:dyDescent="0.35">
      <c r="A135" s="171"/>
      <c r="B135" s="171"/>
      <c r="C135" s="171"/>
      <c r="D135" s="171"/>
      <c r="E135" s="171"/>
      <c r="F135" s="171"/>
      <c r="G135" s="171"/>
      <c r="H135" s="171"/>
      <c r="I135" s="171"/>
      <c r="J135" s="171"/>
      <c r="K135" s="203"/>
      <c r="L135" s="203"/>
      <c r="M135" s="203"/>
      <c r="N135" s="203"/>
      <c r="O135" s="203"/>
      <c r="P135" s="203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1"/>
      <c r="AB135" s="171"/>
      <c r="AD135" s="171"/>
      <c r="AE135" s="171"/>
      <c r="AF135" s="171"/>
      <c r="AG135" s="171"/>
      <c r="AH135" s="171"/>
      <c r="AI135" s="171"/>
      <c r="AJ135" s="171"/>
      <c r="AK135" s="171"/>
      <c r="AL135" s="171"/>
      <c r="AM135" s="171"/>
    </row>
    <row r="136" spans="1:39" ht="27" customHeight="1" x14ac:dyDescent="0.35">
      <c r="A136" s="171"/>
      <c r="B136" s="171"/>
      <c r="C136" s="171"/>
      <c r="D136" s="171"/>
      <c r="E136" s="171"/>
      <c r="F136" s="171"/>
      <c r="G136" s="171"/>
      <c r="H136" s="171"/>
      <c r="I136" s="171"/>
      <c r="J136" s="171"/>
      <c r="K136" s="203"/>
      <c r="L136" s="203"/>
      <c r="M136" s="203"/>
      <c r="N136" s="203"/>
      <c r="O136" s="203"/>
      <c r="P136" s="203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  <c r="AA136" s="171"/>
      <c r="AB136" s="171"/>
      <c r="AD136" s="171"/>
      <c r="AE136" s="171"/>
      <c r="AF136" s="171"/>
      <c r="AG136" s="171"/>
      <c r="AH136" s="171"/>
      <c r="AI136" s="171"/>
      <c r="AJ136" s="171"/>
      <c r="AK136" s="171"/>
      <c r="AL136" s="171"/>
      <c r="AM136" s="171"/>
    </row>
    <row r="137" spans="1:39" ht="27" customHeight="1" x14ac:dyDescent="0.35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203"/>
      <c r="L137" s="203"/>
      <c r="M137" s="203"/>
      <c r="N137" s="203"/>
      <c r="O137" s="203"/>
      <c r="P137" s="203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  <c r="AA137" s="171"/>
      <c r="AB137" s="171"/>
      <c r="AD137" s="171"/>
      <c r="AE137" s="171"/>
      <c r="AF137" s="171"/>
      <c r="AG137" s="171"/>
      <c r="AH137" s="171"/>
      <c r="AI137" s="171"/>
      <c r="AJ137" s="171"/>
      <c r="AK137" s="171"/>
      <c r="AL137" s="171"/>
      <c r="AM137" s="171"/>
    </row>
    <row r="138" spans="1:39" ht="27" customHeight="1" x14ac:dyDescent="0.35">
      <c r="A138" s="171"/>
      <c r="B138" s="171"/>
      <c r="C138" s="171"/>
      <c r="D138" s="171"/>
      <c r="E138" s="171"/>
      <c r="F138" s="171"/>
      <c r="G138" s="171"/>
      <c r="H138" s="171"/>
      <c r="I138" s="171"/>
      <c r="J138" s="171"/>
      <c r="K138" s="203"/>
      <c r="L138" s="203"/>
      <c r="M138" s="203"/>
      <c r="N138" s="203"/>
      <c r="O138" s="203"/>
      <c r="P138" s="203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D138" s="171"/>
      <c r="AE138" s="171"/>
      <c r="AF138" s="171"/>
      <c r="AG138" s="171"/>
      <c r="AH138" s="171"/>
      <c r="AI138" s="171"/>
      <c r="AJ138" s="171"/>
      <c r="AK138" s="171"/>
      <c r="AL138" s="171"/>
      <c r="AM138" s="171"/>
    </row>
    <row r="139" spans="1:39" ht="27" customHeight="1" x14ac:dyDescent="0.35">
      <c r="A139" s="171"/>
      <c r="B139" s="171"/>
      <c r="C139" s="171"/>
      <c r="D139" s="171"/>
      <c r="E139" s="171"/>
      <c r="F139" s="171"/>
      <c r="G139" s="171"/>
      <c r="H139" s="171"/>
      <c r="I139" s="171"/>
      <c r="J139" s="171"/>
      <c r="K139" s="203"/>
      <c r="L139" s="203"/>
      <c r="M139" s="203"/>
      <c r="N139" s="203"/>
      <c r="O139" s="203"/>
      <c r="P139" s="203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  <c r="AA139" s="171"/>
      <c r="AB139" s="171"/>
      <c r="AD139" s="171"/>
      <c r="AE139" s="171"/>
      <c r="AF139" s="171"/>
      <c r="AG139" s="171"/>
      <c r="AH139" s="171"/>
      <c r="AI139" s="171"/>
      <c r="AJ139" s="171"/>
      <c r="AK139" s="171"/>
      <c r="AL139" s="171"/>
      <c r="AM139" s="171"/>
    </row>
    <row r="140" spans="1:39" ht="27" customHeight="1" x14ac:dyDescent="0.35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203"/>
      <c r="L140" s="203"/>
      <c r="M140" s="203"/>
      <c r="N140" s="203"/>
      <c r="O140" s="203"/>
      <c r="P140" s="203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  <c r="AA140" s="171"/>
      <c r="AB140" s="171"/>
      <c r="AD140" s="171"/>
      <c r="AE140" s="171"/>
      <c r="AF140" s="171"/>
      <c r="AG140" s="171"/>
      <c r="AH140" s="171"/>
      <c r="AI140" s="171"/>
      <c r="AJ140" s="171"/>
      <c r="AK140" s="171"/>
      <c r="AL140" s="171"/>
      <c r="AM140" s="171"/>
    </row>
    <row r="141" spans="1:39" ht="27" customHeight="1" x14ac:dyDescent="0.35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203"/>
      <c r="L141" s="203"/>
      <c r="M141" s="203"/>
      <c r="N141" s="203"/>
      <c r="O141" s="203"/>
      <c r="P141" s="203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  <c r="AD141" s="171"/>
      <c r="AE141" s="171"/>
      <c r="AF141" s="171"/>
      <c r="AG141" s="171"/>
      <c r="AH141" s="171"/>
      <c r="AI141" s="171"/>
      <c r="AJ141" s="171"/>
      <c r="AK141" s="171"/>
      <c r="AL141" s="171"/>
      <c r="AM141" s="171"/>
    </row>
    <row r="142" spans="1:39" ht="27" customHeight="1" x14ac:dyDescent="0.35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203"/>
      <c r="L142" s="203"/>
      <c r="M142" s="203"/>
      <c r="N142" s="203"/>
      <c r="O142" s="203"/>
      <c r="P142" s="203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  <c r="AA142" s="171"/>
      <c r="AB142" s="171"/>
      <c r="AD142" s="171"/>
      <c r="AE142" s="171"/>
      <c r="AF142" s="171"/>
      <c r="AG142" s="171"/>
      <c r="AH142" s="171"/>
      <c r="AI142" s="171"/>
      <c r="AJ142" s="171"/>
      <c r="AK142" s="171"/>
      <c r="AL142" s="171"/>
      <c r="AM142" s="171"/>
    </row>
    <row r="143" spans="1:39" ht="27" customHeight="1" x14ac:dyDescent="0.35">
      <c r="A143" s="171"/>
      <c r="B143" s="171"/>
      <c r="C143" s="171"/>
      <c r="D143" s="171"/>
      <c r="E143" s="171"/>
      <c r="F143" s="171"/>
      <c r="G143" s="171"/>
      <c r="H143" s="171"/>
      <c r="I143" s="171"/>
      <c r="J143" s="171"/>
      <c r="K143" s="198"/>
      <c r="L143" s="198"/>
      <c r="M143" s="198"/>
      <c r="N143" s="198"/>
      <c r="O143" s="198"/>
      <c r="P143" s="198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D143" s="171"/>
      <c r="AE143" s="171"/>
      <c r="AF143" s="171"/>
      <c r="AG143" s="171"/>
      <c r="AH143" s="171"/>
      <c r="AI143" s="171"/>
      <c r="AJ143" s="171"/>
      <c r="AK143" s="171"/>
      <c r="AL143" s="171"/>
      <c r="AM143" s="171"/>
    </row>
    <row r="144" spans="1:39" ht="27" customHeight="1" x14ac:dyDescent="0.35">
      <c r="A144" s="171"/>
      <c r="B144" s="171"/>
      <c r="C144" s="171"/>
      <c r="D144" s="171"/>
      <c r="E144" s="171"/>
      <c r="F144" s="171"/>
      <c r="G144" s="171"/>
      <c r="H144" s="171"/>
      <c r="I144" s="171"/>
      <c r="J144" s="171"/>
      <c r="K144" s="198"/>
      <c r="L144" s="198"/>
      <c r="M144" s="198"/>
      <c r="N144" s="198"/>
      <c r="O144" s="198"/>
      <c r="P144" s="198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</row>
    <row r="145" spans="1:39" ht="27" customHeight="1" x14ac:dyDescent="0.35">
      <c r="A145" s="171"/>
      <c r="B145" s="171"/>
      <c r="C145" s="171"/>
      <c r="D145" s="171"/>
      <c r="E145" s="171"/>
      <c r="F145" s="171"/>
      <c r="G145" s="171"/>
      <c r="H145" s="171"/>
      <c r="I145" s="171"/>
      <c r="J145" s="171"/>
      <c r="K145" s="171"/>
      <c r="L145" s="205"/>
      <c r="M145" s="205"/>
      <c r="N145" s="205"/>
      <c r="O145" s="205"/>
      <c r="P145" s="205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  <c r="AA145" s="171"/>
      <c r="AB145" s="171"/>
      <c r="AD145" s="171"/>
      <c r="AE145" s="171"/>
      <c r="AF145" s="171"/>
      <c r="AG145" s="171"/>
      <c r="AH145" s="171"/>
      <c r="AI145" s="171"/>
      <c r="AJ145" s="171"/>
      <c r="AK145" s="171"/>
      <c r="AL145" s="171"/>
      <c r="AM145" s="171"/>
    </row>
    <row r="146" spans="1:39" ht="27" customHeight="1" x14ac:dyDescent="0.35">
      <c r="A146" s="171"/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1"/>
      <c r="AB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</row>
    <row r="147" spans="1:39" ht="27" customHeight="1" x14ac:dyDescent="0.35">
      <c r="A147" s="171"/>
      <c r="B147" s="171"/>
      <c r="C147" s="171"/>
      <c r="D147" s="171"/>
      <c r="E147" s="171"/>
      <c r="F147" s="171"/>
      <c r="G147" s="171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  <c r="AA147" s="171"/>
      <c r="AB147" s="171"/>
      <c r="AD147" s="171"/>
      <c r="AE147" s="171"/>
      <c r="AF147" s="171"/>
      <c r="AG147" s="171"/>
      <c r="AH147" s="171"/>
      <c r="AI147" s="171"/>
      <c r="AJ147" s="171"/>
      <c r="AK147" s="171"/>
      <c r="AL147" s="171"/>
      <c r="AM147" s="171"/>
    </row>
    <row r="148" spans="1:39" ht="27" customHeight="1" x14ac:dyDescent="0.35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98"/>
      <c r="L148" s="198"/>
      <c r="M148" s="198"/>
      <c r="N148" s="198"/>
      <c r="O148" s="198"/>
      <c r="P148" s="198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  <c r="AA148" s="171"/>
      <c r="AB148" s="171"/>
      <c r="AD148" s="171"/>
      <c r="AE148" s="171"/>
      <c r="AF148" s="171"/>
      <c r="AG148" s="171"/>
      <c r="AH148" s="171"/>
      <c r="AI148" s="171"/>
      <c r="AJ148" s="171"/>
      <c r="AK148" s="171"/>
      <c r="AL148" s="171"/>
      <c r="AM148" s="171"/>
    </row>
    <row r="149" spans="1:39" ht="27" customHeight="1" x14ac:dyDescent="0.35">
      <c r="A149" s="171"/>
      <c r="B149" s="171"/>
      <c r="C149" s="171"/>
      <c r="D149" s="171"/>
      <c r="E149" s="171"/>
      <c r="F149" s="171"/>
      <c r="G149" s="171"/>
      <c r="H149" s="171"/>
      <c r="I149" s="171"/>
      <c r="J149" s="171"/>
      <c r="K149" s="198"/>
      <c r="L149" s="198"/>
      <c r="M149" s="198"/>
      <c r="N149" s="198"/>
      <c r="O149" s="198"/>
      <c r="P149" s="198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  <c r="AA149" s="171"/>
      <c r="AB149" s="171"/>
      <c r="AD149" s="171"/>
      <c r="AE149" s="171"/>
      <c r="AF149" s="171"/>
      <c r="AG149" s="171"/>
      <c r="AH149" s="171"/>
      <c r="AI149" s="171"/>
      <c r="AJ149" s="171"/>
      <c r="AK149" s="171"/>
      <c r="AL149" s="171"/>
      <c r="AM149" s="171"/>
    </row>
    <row r="150" spans="1:39" ht="27" customHeight="1" x14ac:dyDescent="0.35">
      <c r="A150" s="171"/>
      <c r="B150" s="171"/>
      <c r="C150" s="171"/>
      <c r="D150" s="171"/>
      <c r="E150" s="171"/>
      <c r="F150" s="171"/>
      <c r="G150" s="171"/>
      <c r="H150" s="171"/>
      <c r="I150" s="171"/>
      <c r="J150" s="171"/>
      <c r="K150" s="198"/>
      <c r="L150" s="198"/>
      <c r="M150" s="198"/>
      <c r="N150" s="198"/>
      <c r="O150" s="198"/>
      <c r="P150" s="198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</row>
    <row r="151" spans="1:39" ht="27" customHeight="1" x14ac:dyDescent="0.35">
      <c r="A151" s="171"/>
      <c r="B151" s="171"/>
      <c r="C151" s="171"/>
      <c r="D151" s="171"/>
      <c r="E151" s="171"/>
      <c r="F151" s="171"/>
      <c r="G151" s="171"/>
      <c r="H151" s="171"/>
      <c r="I151" s="171"/>
      <c r="J151" s="171"/>
      <c r="K151" s="198"/>
      <c r="L151" s="198"/>
      <c r="M151" s="198"/>
      <c r="N151" s="198"/>
      <c r="O151" s="198"/>
      <c r="P151" s="198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  <c r="AA151" s="171"/>
      <c r="AB151" s="171"/>
      <c r="AD151" s="171"/>
      <c r="AE151" s="171"/>
      <c r="AF151" s="171"/>
      <c r="AG151" s="171"/>
      <c r="AH151" s="171"/>
      <c r="AI151" s="171"/>
      <c r="AJ151" s="171"/>
      <c r="AK151" s="171"/>
      <c r="AL151" s="171"/>
      <c r="AM151" s="171"/>
    </row>
    <row r="152" spans="1:39" ht="27" customHeight="1" x14ac:dyDescent="0.35">
      <c r="A152" s="171"/>
      <c r="B152" s="171"/>
      <c r="C152" s="171"/>
      <c r="D152" s="171"/>
      <c r="E152" s="171"/>
      <c r="F152" s="171"/>
      <c r="G152" s="171"/>
      <c r="H152" s="171"/>
      <c r="I152" s="171"/>
      <c r="J152" s="171"/>
      <c r="K152" s="198"/>
      <c r="L152" s="198"/>
      <c r="M152" s="198"/>
      <c r="N152" s="198"/>
      <c r="O152" s="198"/>
      <c r="P152" s="198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D152" s="171"/>
      <c r="AE152" s="171"/>
      <c r="AF152" s="171"/>
      <c r="AG152" s="171"/>
      <c r="AH152" s="171"/>
      <c r="AI152" s="171"/>
      <c r="AJ152" s="171"/>
      <c r="AK152" s="171"/>
      <c r="AL152" s="171"/>
      <c r="AM152" s="171"/>
    </row>
    <row r="153" spans="1:39" ht="27" customHeight="1" x14ac:dyDescent="0.35">
      <c r="A153" s="171"/>
      <c r="B153" s="171"/>
      <c r="C153" s="171"/>
      <c r="D153" s="171"/>
      <c r="E153" s="171"/>
      <c r="F153" s="171"/>
      <c r="G153" s="171"/>
      <c r="H153" s="171"/>
      <c r="I153" s="171"/>
      <c r="J153" s="171"/>
      <c r="K153" s="198"/>
      <c r="L153" s="198"/>
      <c r="M153" s="198"/>
      <c r="N153" s="198"/>
      <c r="O153" s="198"/>
      <c r="P153" s="198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1"/>
    </row>
    <row r="154" spans="1:39" ht="27" customHeight="1" x14ac:dyDescent="0.35">
      <c r="A154" s="171"/>
      <c r="B154" s="171"/>
      <c r="C154" s="171"/>
      <c r="D154" s="171"/>
      <c r="E154" s="171"/>
      <c r="F154" s="171"/>
      <c r="G154" s="171"/>
      <c r="H154" s="171"/>
      <c r="I154" s="171"/>
      <c r="J154" s="171"/>
      <c r="K154" s="198"/>
      <c r="L154" s="198"/>
      <c r="M154" s="198"/>
      <c r="N154" s="198"/>
      <c r="O154" s="198"/>
      <c r="P154" s="198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D154" s="171"/>
      <c r="AE154" s="171"/>
      <c r="AF154" s="171"/>
      <c r="AG154" s="171"/>
      <c r="AH154" s="171"/>
      <c r="AI154" s="171"/>
      <c r="AJ154" s="171"/>
      <c r="AK154" s="171"/>
      <c r="AL154" s="171"/>
      <c r="AM154" s="171"/>
    </row>
    <row r="155" spans="1:39" ht="27" customHeight="1" x14ac:dyDescent="0.35">
      <c r="A155" s="171"/>
      <c r="B155" s="171"/>
      <c r="C155" s="171"/>
      <c r="D155" s="171"/>
      <c r="E155" s="171"/>
      <c r="F155" s="171"/>
      <c r="G155" s="171"/>
      <c r="H155" s="171"/>
      <c r="I155" s="171"/>
      <c r="J155" s="171"/>
      <c r="K155" s="198"/>
      <c r="L155" s="198"/>
      <c r="M155" s="198"/>
      <c r="N155" s="198"/>
      <c r="O155" s="198"/>
      <c r="P155" s="198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1"/>
      <c r="AB155" s="171"/>
      <c r="AD155" s="171"/>
      <c r="AE155" s="171"/>
      <c r="AF155" s="171"/>
      <c r="AG155" s="171"/>
      <c r="AH155" s="171"/>
      <c r="AI155" s="171"/>
      <c r="AJ155" s="171"/>
      <c r="AK155" s="171"/>
      <c r="AL155" s="171"/>
      <c r="AM155" s="171"/>
    </row>
    <row r="156" spans="1:39" ht="27" customHeight="1" x14ac:dyDescent="0.35">
      <c r="A156" s="171"/>
      <c r="B156" s="171"/>
      <c r="C156" s="171"/>
      <c r="D156" s="171"/>
      <c r="E156" s="171"/>
      <c r="F156" s="171"/>
      <c r="G156" s="171"/>
      <c r="H156" s="171"/>
      <c r="I156" s="171"/>
      <c r="J156" s="171"/>
      <c r="K156" s="198"/>
      <c r="L156" s="198"/>
      <c r="M156" s="198"/>
      <c r="N156" s="198"/>
      <c r="O156" s="198"/>
      <c r="P156" s="198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1"/>
      <c r="AB156" s="171"/>
      <c r="AD156" s="171"/>
      <c r="AE156" s="171"/>
      <c r="AF156" s="171"/>
      <c r="AG156" s="171"/>
      <c r="AH156" s="171"/>
      <c r="AI156" s="171"/>
      <c r="AJ156" s="171"/>
      <c r="AK156" s="171"/>
      <c r="AL156" s="171"/>
      <c r="AM156" s="171"/>
    </row>
    <row r="157" spans="1:39" ht="27" customHeight="1" x14ac:dyDescent="0.35">
      <c r="A157" s="171"/>
      <c r="B157" s="171"/>
      <c r="C157" s="171"/>
      <c r="D157" s="171"/>
      <c r="E157" s="171"/>
      <c r="F157" s="171"/>
      <c r="G157" s="171"/>
      <c r="H157" s="171"/>
      <c r="I157" s="171"/>
      <c r="J157" s="171"/>
      <c r="K157" s="171"/>
      <c r="L157" s="205"/>
      <c r="M157" s="205"/>
      <c r="N157" s="205"/>
      <c r="O157" s="205"/>
      <c r="P157" s="205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1"/>
      <c r="AB157" s="171"/>
      <c r="AD157" s="171"/>
      <c r="AE157" s="171"/>
      <c r="AF157" s="171"/>
      <c r="AG157" s="171"/>
      <c r="AH157" s="171"/>
      <c r="AI157" s="171"/>
      <c r="AJ157" s="171"/>
      <c r="AK157" s="171"/>
      <c r="AL157" s="171"/>
      <c r="AM157" s="171"/>
    </row>
    <row r="158" spans="1:39" ht="27" customHeight="1" x14ac:dyDescent="0.35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1"/>
      <c r="AB158" s="171"/>
      <c r="AD158" s="171"/>
      <c r="AE158" s="171"/>
      <c r="AF158" s="171"/>
      <c r="AG158" s="171"/>
      <c r="AH158" s="171"/>
      <c r="AI158" s="171"/>
      <c r="AJ158" s="171"/>
      <c r="AK158" s="171"/>
      <c r="AL158" s="171"/>
      <c r="AM158" s="171"/>
    </row>
    <row r="159" spans="1:39" ht="27" customHeight="1" x14ac:dyDescent="0.35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  <c r="AA159" s="171"/>
      <c r="AB159" s="171"/>
      <c r="AD159" s="171"/>
      <c r="AE159" s="171"/>
      <c r="AF159" s="171"/>
      <c r="AG159" s="171"/>
      <c r="AH159" s="171"/>
      <c r="AI159" s="171"/>
      <c r="AJ159" s="171"/>
      <c r="AK159" s="171"/>
      <c r="AL159" s="171"/>
      <c r="AM159" s="171"/>
    </row>
    <row r="160" spans="1:39" ht="27" customHeight="1" x14ac:dyDescent="0.35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206"/>
      <c r="L160" s="206"/>
      <c r="M160" s="206"/>
      <c r="N160" s="206"/>
      <c r="O160" s="206"/>
      <c r="P160" s="206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1"/>
      <c r="AB160" s="171"/>
      <c r="AD160" s="171"/>
      <c r="AE160" s="171"/>
      <c r="AF160" s="171"/>
      <c r="AG160" s="171"/>
      <c r="AH160" s="171"/>
      <c r="AI160" s="171"/>
      <c r="AJ160" s="171"/>
      <c r="AK160" s="171"/>
      <c r="AL160" s="171"/>
      <c r="AM160" s="171"/>
    </row>
    <row r="161" spans="1:39" ht="27" customHeight="1" x14ac:dyDescent="0.35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206"/>
      <c r="L161" s="206"/>
      <c r="M161" s="206"/>
      <c r="N161" s="206"/>
      <c r="O161" s="203"/>
      <c r="P161" s="203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171"/>
      <c r="AD161" s="171"/>
      <c r="AE161" s="171"/>
      <c r="AF161" s="171"/>
      <c r="AG161" s="171"/>
      <c r="AH161" s="171"/>
      <c r="AI161" s="171"/>
      <c r="AJ161" s="171"/>
      <c r="AK161" s="171"/>
      <c r="AL161" s="171"/>
      <c r="AM161" s="171"/>
    </row>
    <row r="162" spans="1:39" ht="27" customHeight="1" x14ac:dyDescent="0.35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203"/>
      <c r="L162" s="203"/>
      <c r="M162" s="203"/>
      <c r="N162" s="203"/>
      <c r="O162" s="203"/>
      <c r="P162" s="203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  <c r="AA162" s="171"/>
      <c r="AB162" s="171"/>
      <c r="AD162" s="171"/>
      <c r="AE162" s="171"/>
      <c r="AF162" s="171"/>
      <c r="AG162" s="171"/>
      <c r="AH162" s="171"/>
      <c r="AI162" s="171"/>
      <c r="AJ162" s="171"/>
      <c r="AK162" s="171"/>
      <c r="AL162" s="171"/>
      <c r="AM162" s="171"/>
    </row>
    <row r="163" spans="1:39" ht="27" customHeight="1" x14ac:dyDescent="0.35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203"/>
      <c r="L163" s="203"/>
      <c r="M163" s="203"/>
      <c r="N163" s="203"/>
      <c r="O163" s="203"/>
      <c r="P163" s="203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  <c r="AA163" s="171"/>
      <c r="AB163" s="171"/>
      <c r="AD163" s="171"/>
      <c r="AE163" s="171"/>
      <c r="AF163" s="171"/>
      <c r="AG163" s="171"/>
      <c r="AH163" s="171"/>
      <c r="AI163" s="171"/>
      <c r="AJ163" s="171"/>
      <c r="AK163" s="171"/>
      <c r="AL163" s="171"/>
      <c r="AM163" s="171"/>
    </row>
    <row r="164" spans="1:39" ht="27" customHeight="1" x14ac:dyDescent="0.35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203"/>
      <c r="L164" s="203"/>
      <c r="M164" s="203"/>
      <c r="N164" s="203"/>
      <c r="O164" s="203"/>
      <c r="P164" s="203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  <c r="AA164" s="171"/>
      <c r="AB164" s="171"/>
      <c r="AD164" s="171"/>
      <c r="AE164" s="171"/>
      <c r="AF164" s="171"/>
      <c r="AG164" s="171"/>
      <c r="AH164" s="171"/>
      <c r="AI164" s="171"/>
      <c r="AJ164" s="171"/>
      <c r="AK164" s="171"/>
      <c r="AL164" s="171"/>
      <c r="AM164" s="171"/>
    </row>
    <row r="165" spans="1:39" ht="27" customHeight="1" x14ac:dyDescent="0.35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203"/>
      <c r="L165" s="203"/>
      <c r="M165" s="203"/>
      <c r="N165" s="203"/>
      <c r="O165" s="203"/>
      <c r="P165" s="203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  <c r="AA165" s="171"/>
      <c r="AB165" s="171"/>
      <c r="AD165" s="171"/>
      <c r="AE165" s="171"/>
      <c r="AF165" s="171"/>
      <c r="AG165" s="171"/>
      <c r="AH165" s="171"/>
      <c r="AI165" s="171"/>
      <c r="AJ165" s="171"/>
      <c r="AK165" s="171"/>
      <c r="AL165" s="171"/>
      <c r="AM165" s="171"/>
    </row>
    <row r="166" spans="1:39" ht="27" customHeight="1" x14ac:dyDescent="0.35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203"/>
      <c r="L166" s="203"/>
      <c r="M166" s="203"/>
      <c r="N166" s="203"/>
      <c r="O166" s="203"/>
      <c r="P166" s="203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  <c r="AA166" s="171"/>
      <c r="AB166" s="171"/>
      <c r="AD166" s="171"/>
      <c r="AE166" s="171"/>
      <c r="AF166" s="171"/>
      <c r="AG166" s="171"/>
      <c r="AH166" s="171"/>
      <c r="AI166" s="171"/>
      <c r="AJ166" s="171"/>
      <c r="AK166" s="171"/>
      <c r="AL166" s="171"/>
      <c r="AM166" s="171"/>
    </row>
    <row r="167" spans="1:39" ht="27" customHeight="1" x14ac:dyDescent="0.35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203"/>
      <c r="L167" s="203"/>
      <c r="M167" s="203"/>
      <c r="N167" s="203"/>
      <c r="O167" s="203"/>
      <c r="P167" s="203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  <c r="AA167" s="171"/>
      <c r="AB167" s="171"/>
      <c r="AD167" s="171"/>
      <c r="AE167" s="171"/>
      <c r="AF167" s="171"/>
      <c r="AG167" s="171"/>
      <c r="AH167" s="171"/>
      <c r="AI167" s="171"/>
      <c r="AJ167" s="171"/>
      <c r="AK167" s="171"/>
      <c r="AL167" s="171"/>
      <c r="AM167" s="171"/>
    </row>
    <row r="168" spans="1:39" ht="27" customHeight="1" x14ac:dyDescent="0.35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203"/>
      <c r="L168" s="203"/>
      <c r="M168" s="203"/>
      <c r="N168" s="203"/>
      <c r="O168" s="203"/>
      <c r="P168" s="203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  <c r="AA168" s="171"/>
      <c r="AB168" s="171"/>
      <c r="AD168" s="171"/>
      <c r="AE168" s="171"/>
      <c r="AF168" s="171"/>
      <c r="AG168" s="171"/>
      <c r="AH168" s="171"/>
      <c r="AI168" s="171"/>
      <c r="AJ168" s="171"/>
      <c r="AK168" s="171"/>
      <c r="AL168" s="171"/>
      <c r="AM168" s="171"/>
    </row>
    <row r="169" spans="1:39" ht="27" customHeight="1" x14ac:dyDescent="0.35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203"/>
      <c r="L169" s="203"/>
      <c r="M169" s="203"/>
      <c r="N169" s="203"/>
      <c r="O169" s="203"/>
      <c r="P169" s="203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  <c r="AA169" s="171"/>
      <c r="AB169" s="171"/>
      <c r="AD169" s="171"/>
      <c r="AE169" s="171"/>
      <c r="AF169" s="171"/>
      <c r="AG169" s="171"/>
      <c r="AH169" s="171"/>
      <c r="AI169" s="171"/>
      <c r="AJ169" s="171"/>
      <c r="AK169" s="171"/>
      <c r="AL169" s="171"/>
      <c r="AM169" s="171"/>
    </row>
    <row r="170" spans="1:39" ht="27" customHeight="1" x14ac:dyDescent="0.35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205"/>
      <c r="M170" s="205"/>
      <c r="N170" s="205"/>
      <c r="O170" s="205"/>
      <c r="P170" s="205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  <c r="AA170" s="171"/>
      <c r="AB170" s="171"/>
      <c r="AD170" s="171"/>
      <c r="AE170" s="171"/>
      <c r="AF170" s="171"/>
      <c r="AG170" s="171"/>
      <c r="AH170" s="171"/>
      <c r="AI170" s="171"/>
      <c r="AJ170" s="171"/>
      <c r="AK170" s="171"/>
      <c r="AL170" s="171"/>
      <c r="AM170" s="171"/>
    </row>
    <row r="171" spans="1:39" ht="27" customHeight="1" x14ac:dyDescent="0.35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  <c r="AA171" s="171"/>
      <c r="AB171" s="171"/>
      <c r="AD171" s="171"/>
      <c r="AE171" s="171"/>
      <c r="AF171" s="171"/>
      <c r="AG171" s="171"/>
      <c r="AH171" s="171"/>
      <c r="AI171" s="171"/>
      <c r="AJ171" s="171"/>
      <c r="AK171" s="171"/>
      <c r="AL171" s="171"/>
      <c r="AM171" s="171"/>
    </row>
    <row r="172" spans="1:39" ht="27" customHeight="1" x14ac:dyDescent="0.35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D172" s="171"/>
      <c r="AE172" s="171"/>
      <c r="AF172" s="171"/>
      <c r="AG172" s="171"/>
      <c r="AH172" s="171"/>
      <c r="AI172" s="171"/>
      <c r="AJ172" s="171"/>
      <c r="AK172" s="171"/>
      <c r="AL172" s="171"/>
      <c r="AM172" s="171"/>
    </row>
    <row r="173" spans="1:39" ht="27" customHeight="1" x14ac:dyDescent="0.35">
      <c r="A173" s="171"/>
      <c r="B173" s="171"/>
      <c r="C173" s="171"/>
      <c r="D173" s="171"/>
      <c r="E173" s="171"/>
      <c r="F173" s="171"/>
      <c r="G173" s="171"/>
      <c r="H173" s="171"/>
      <c r="I173" s="171"/>
      <c r="J173" s="203"/>
      <c r="K173" s="203"/>
      <c r="L173" s="203"/>
      <c r="M173" s="203"/>
      <c r="N173" s="203"/>
      <c r="O173" s="203"/>
      <c r="P173" s="203"/>
      <c r="Q173" s="203"/>
      <c r="R173" s="203"/>
      <c r="S173" s="171"/>
      <c r="T173" s="171"/>
      <c r="U173" s="171"/>
      <c r="V173" s="171"/>
      <c r="W173" s="171"/>
      <c r="X173" s="171"/>
      <c r="Y173" s="171"/>
      <c r="Z173" s="171"/>
      <c r="AA173" s="171"/>
      <c r="AB173" s="171"/>
      <c r="AD173" s="171"/>
      <c r="AE173" s="171"/>
      <c r="AF173" s="171"/>
      <c r="AG173" s="171"/>
      <c r="AH173" s="171"/>
      <c r="AI173" s="171"/>
      <c r="AJ173" s="171"/>
      <c r="AK173" s="171"/>
      <c r="AL173" s="171"/>
      <c r="AM173" s="171"/>
    </row>
    <row r="174" spans="1:39" ht="27" customHeight="1" x14ac:dyDescent="0.35">
      <c r="A174" s="171"/>
      <c r="B174" s="171"/>
      <c r="C174" s="171"/>
      <c r="D174" s="171"/>
      <c r="E174" s="171"/>
      <c r="F174" s="171"/>
      <c r="G174" s="171"/>
      <c r="H174" s="171"/>
      <c r="I174" s="171"/>
      <c r="J174" s="206"/>
      <c r="K174" s="203"/>
      <c r="L174" s="203"/>
      <c r="M174" s="203"/>
      <c r="N174" s="203"/>
      <c r="O174" s="203"/>
      <c r="P174" s="203"/>
      <c r="Q174" s="203"/>
      <c r="R174" s="203"/>
      <c r="S174" s="203"/>
      <c r="T174" s="171"/>
      <c r="U174" s="171"/>
      <c r="V174" s="171"/>
      <c r="W174" s="171"/>
      <c r="X174" s="171"/>
      <c r="Y174" s="171"/>
      <c r="Z174" s="171"/>
      <c r="AA174" s="171"/>
      <c r="AB174" s="171"/>
      <c r="AD174" s="171"/>
      <c r="AE174" s="171"/>
      <c r="AF174" s="171"/>
      <c r="AG174" s="171"/>
      <c r="AH174" s="171"/>
      <c r="AI174" s="171"/>
      <c r="AJ174" s="171"/>
      <c r="AK174" s="171"/>
      <c r="AL174" s="171"/>
      <c r="AM174" s="171"/>
    </row>
    <row r="175" spans="1:39" ht="27" customHeight="1" x14ac:dyDescent="0.35">
      <c r="A175" s="171"/>
      <c r="B175" s="171"/>
      <c r="C175" s="171"/>
      <c r="D175" s="171"/>
      <c r="E175" s="171"/>
      <c r="F175" s="171"/>
      <c r="G175" s="171"/>
      <c r="H175" s="171"/>
      <c r="I175" s="171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171"/>
      <c r="U175" s="171"/>
      <c r="V175" s="171"/>
      <c r="W175" s="171"/>
      <c r="X175" s="171"/>
      <c r="Y175" s="171"/>
      <c r="Z175" s="171"/>
      <c r="AA175" s="171"/>
      <c r="AB175" s="171"/>
      <c r="AD175" s="171"/>
      <c r="AE175" s="171"/>
      <c r="AF175" s="171"/>
      <c r="AG175" s="171"/>
      <c r="AH175" s="171"/>
      <c r="AI175" s="171"/>
      <c r="AJ175" s="171"/>
      <c r="AK175" s="171"/>
      <c r="AL175" s="171"/>
      <c r="AM175" s="171"/>
    </row>
    <row r="176" spans="1:39" ht="27" customHeight="1" x14ac:dyDescent="0.35">
      <c r="A176" s="171"/>
      <c r="B176" s="171"/>
      <c r="C176" s="171"/>
      <c r="D176" s="171"/>
      <c r="E176" s="171"/>
      <c r="F176" s="171"/>
      <c r="G176" s="171"/>
      <c r="H176" s="171"/>
      <c r="I176" s="171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171"/>
      <c r="U176" s="171"/>
      <c r="V176" s="171"/>
      <c r="W176" s="171"/>
      <c r="X176" s="171"/>
      <c r="Y176" s="171"/>
      <c r="Z176" s="171"/>
      <c r="AA176" s="171"/>
      <c r="AB176" s="171"/>
      <c r="AD176" s="171"/>
      <c r="AE176" s="171"/>
      <c r="AF176" s="171"/>
      <c r="AG176" s="171"/>
      <c r="AH176" s="171"/>
      <c r="AI176" s="171"/>
      <c r="AJ176" s="171"/>
      <c r="AK176" s="171"/>
      <c r="AL176" s="171"/>
      <c r="AM176" s="171"/>
    </row>
    <row r="177" spans="1:39" ht="27" customHeight="1" x14ac:dyDescent="0.35">
      <c r="A177" s="171"/>
      <c r="B177" s="171"/>
      <c r="C177" s="171"/>
      <c r="D177" s="171"/>
      <c r="E177" s="171"/>
      <c r="F177" s="171"/>
      <c r="G177" s="171"/>
      <c r="H177" s="171"/>
      <c r="I177" s="171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171"/>
      <c r="U177" s="171"/>
      <c r="V177" s="171"/>
      <c r="W177" s="171"/>
      <c r="X177" s="171"/>
      <c r="Y177" s="171"/>
      <c r="Z177" s="171"/>
      <c r="AA177" s="171"/>
      <c r="AB177" s="171"/>
      <c r="AD177" s="171"/>
      <c r="AE177" s="171"/>
      <c r="AF177" s="171"/>
      <c r="AG177" s="171"/>
      <c r="AH177" s="171"/>
      <c r="AI177" s="171"/>
      <c r="AJ177" s="171"/>
      <c r="AK177" s="171"/>
      <c r="AL177" s="171"/>
      <c r="AM177" s="171"/>
    </row>
    <row r="178" spans="1:39" ht="27" customHeight="1" x14ac:dyDescent="0.35">
      <c r="A178" s="171"/>
      <c r="B178" s="171"/>
      <c r="C178" s="171"/>
      <c r="D178" s="171"/>
      <c r="E178" s="171"/>
      <c r="F178" s="171"/>
      <c r="G178" s="171"/>
      <c r="H178" s="171"/>
      <c r="I178" s="171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171"/>
      <c r="U178" s="171"/>
      <c r="V178" s="171"/>
      <c r="W178" s="171"/>
      <c r="X178" s="171"/>
      <c r="Y178" s="171"/>
      <c r="Z178" s="171"/>
      <c r="AA178" s="171"/>
      <c r="AB178" s="171"/>
      <c r="AD178" s="171"/>
      <c r="AE178" s="171"/>
      <c r="AF178" s="171"/>
      <c r="AG178" s="171"/>
      <c r="AH178" s="171"/>
      <c r="AI178" s="171"/>
      <c r="AJ178" s="171"/>
      <c r="AK178" s="171"/>
      <c r="AL178" s="171"/>
      <c r="AM178" s="171"/>
    </row>
    <row r="179" spans="1:39" ht="27" customHeight="1" x14ac:dyDescent="0.35">
      <c r="A179" s="171"/>
      <c r="B179" s="171"/>
      <c r="C179" s="171"/>
      <c r="D179" s="171"/>
      <c r="E179" s="171"/>
      <c r="F179" s="171"/>
      <c r="G179" s="171"/>
      <c r="H179" s="171"/>
      <c r="I179" s="171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171"/>
      <c r="U179" s="171"/>
      <c r="V179" s="171"/>
      <c r="W179" s="171"/>
      <c r="X179" s="171"/>
      <c r="Y179" s="171"/>
      <c r="Z179" s="171"/>
      <c r="AA179" s="171"/>
      <c r="AB179" s="171"/>
      <c r="AD179" s="171"/>
      <c r="AE179" s="171"/>
      <c r="AF179" s="171"/>
      <c r="AG179" s="171"/>
      <c r="AH179" s="171"/>
      <c r="AI179" s="171"/>
      <c r="AJ179" s="171"/>
      <c r="AK179" s="171"/>
      <c r="AL179" s="171"/>
      <c r="AM179" s="171"/>
    </row>
    <row r="180" spans="1:39" ht="27" customHeight="1" x14ac:dyDescent="0.35">
      <c r="A180" s="171"/>
      <c r="B180" s="171"/>
      <c r="C180" s="171"/>
      <c r="D180" s="171"/>
      <c r="E180" s="171"/>
      <c r="F180" s="171"/>
      <c r="G180" s="171"/>
      <c r="H180" s="171"/>
      <c r="I180" s="171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171"/>
      <c r="U180" s="171"/>
      <c r="V180" s="171"/>
      <c r="W180" s="171"/>
      <c r="X180" s="171"/>
      <c r="Y180" s="171"/>
      <c r="Z180" s="171"/>
      <c r="AA180" s="171"/>
      <c r="AB180" s="171"/>
      <c r="AD180" s="171"/>
      <c r="AE180" s="171"/>
      <c r="AF180" s="171"/>
      <c r="AG180" s="171"/>
      <c r="AH180" s="171"/>
      <c r="AI180" s="171"/>
      <c r="AJ180" s="171"/>
      <c r="AK180" s="171"/>
      <c r="AL180" s="171"/>
      <c r="AM180" s="171"/>
    </row>
    <row r="181" spans="1:39" ht="27" customHeight="1" x14ac:dyDescent="0.35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203"/>
      <c r="L181" s="203"/>
      <c r="M181" s="203"/>
      <c r="N181" s="203"/>
      <c r="O181" s="203"/>
      <c r="P181" s="203"/>
      <c r="Q181" s="203"/>
      <c r="R181" s="203"/>
      <c r="S181" s="203"/>
      <c r="T181" s="171"/>
      <c r="U181" s="171"/>
      <c r="V181" s="171"/>
      <c r="W181" s="171"/>
      <c r="X181" s="171"/>
      <c r="Y181" s="171"/>
      <c r="Z181" s="171"/>
      <c r="AA181" s="171"/>
      <c r="AB181" s="171"/>
      <c r="AD181" s="171"/>
      <c r="AE181" s="171"/>
      <c r="AF181" s="171"/>
      <c r="AG181" s="171"/>
      <c r="AH181" s="171"/>
      <c r="AI181" s="171"/>
      <c r="AJ181" s="171"/>
      <c r="AK181" s="171"/>
      <c r="AL181" s="171"/>
      <c r="AM181" s="171"/>
    </row>
    <row r="182" spans="1:39" ht="27" customHeight="1" x14ac:dyDescent="0.35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203"/>
      <c r="L182" s="203"/>
      <c r="M182" s="203"/>
      <c r="N182" s="203"/>
      <c r="O182" s="203"/>
      <c r="P182" s="203"/>
      <c r="Q182" s="203"/>
      <c r="R182" s="203"/>
      <c r="S182" s="203"/>
      <c r="T182" s="171"/>
      <c r="U182" s="171"/>
      <c r="V182" s="171"/>
      <c r="W182" s="171"/>
      <c r="X182" s="171"/>
      <c r="Y182" s="171"/>
      <c r="Z182" s="171"/>
      <c r="AA182" s="171"/>
      <c r="AB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</row>
    <row r="183" spans="1:39" ht="27" customHeight="1" x14ac:dyDescent="0.35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203"/>
      <c r="L183" s="203"/>
      <c r="M183" s="203"/>
      <c r="N183" s="203"/>
      <c r="O183" s="203"/>
      <c r="P183" s="203"/>
      <c r="Q183" s="203"/>
      <c r="R183" s="203"/>
      <c r="S183" s="203"/>
      <c r="T183" s="171"/>
      <c r="U183" s="171"/>
      <c r="V183" s="171"/>
      <c r="W183" s="171"/>
      <c r="X183" s="171"/>
      <c r="Y183" s="171"/>
      <c r="Z183" s="171"/>
      <c r="AA183" s="171"/>
      <c r="AB183" s="171"/>
      <c r="AD183" s="171"/>
      <c r="AE183" s="171"/>
      <c r="AF183" s="171"/>
      <c r="AG183" s="171"/>
      <c r="AH183" s="171"/>
      <c r="AI183" s="171"/>
      <c r="AJ183" s="171"/>
      <c r="AK183" s="171"/>
      <c r="AL183" s="171"/>
      <c r="AM183" s="171"/>
    </row>
    <row r="184" spans="1:39" ht="27" customHeight="1" x14ac:dyDescent="0.35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203"/>
      <c r="L184" s="203"/>
      <c r="M184" s="203"/>
      <c r="N184" s="203"/>
      <c r="O184" s="203"/>
      <c r="P184" s="203"/>
      <c r="Q184" s="203"/>
      <c r="R184" s="203"/>
      <c r="S184" s="203"/>
      <c r="T184" s="171"/>
      <c r="U184" s="171"/>
      <c r="V184" s="171"/>
      <c r="W184" s="171"/>
      <c r="X184" s="171"/>
      <c r="Y184" s="171"/>
      <c r="Z184" s="171"/>
      <c r="AA184" s="171"/>
      <c r="AB184" s="171"/>
      <c r="AD184" s="171"/>
      <c r="AE184" s="171"/>
      <c r="AF184" s="171"/>
      <c r="AG184" s="171"/>
      <c r="AH184" s="171"/>
      <c r="AI184" s="171"/>
      <c r="AJ184" s="171"/>
      <c r="AK184" s="171"/>
      <c r="AL184" s="171"/>
      <c r="AM184" s="171"/>
    </row>
    <row r="185" spans="1:39" ht="27" customHeight="1" x14ac:dyDescent="0.35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205"/>
      <c r="N185" s="205"/>
      <c r="O185" s="205"/>
      <c r="P185" s="205"/>
      <c r="Q185" s="205"/>
      <c r="R185" s="205"/>
      <c r="S185" s="205"/>
      <c r="T185" s="171"/>
      <c r="U185" s="171"/>
      <c r="V185" s="171"/>
      <c r="W185" s="171"/>
      <c r="X185" s="171"/>
      <c r="Y185" s="171"/>
      <c r="Z185" s="171"/>
      <c r="AA185" s="171"/>
      <c r="AB185" s="171"/>
      <c r="AD185" s="171"/>
      <c r="AE185" s="171"/>
      <c r="AF185" s="171"/>
      <c r="AG185" s="171"/>
      <c r="AH185" s="171"/>
      <c r="AI185" s="171"/>
      <c r="AJ185" s="171"/>
      <c r="AK185" s="171"/>
      <c r="AL185" s="171"/>
      <c r="AM185" s="171"/>
    </row>
    <row r="186" spans="1:39" ht="27" customHeight="1" x14ac:dyDescent="0.35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206"/>
      <c r="L186" s="206"/>
      <c r="M186" s="206"/>
      <c r="N186" s="206"/>
      <c r="O186" s="206"/>
      <c r="P186" s="206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  <c r="AA186" s="171"/>
      <c r="AB186" s="171"/>
      <c r="AD186" s="171"/>
      <c r="AE186" s="171"/>
      <c r="AF186" s="171"/>
      <c r="AG186" s="171"/>
      <c r="AH186" s="171"/>
      <c r="AI186" s="171"/>
      <c r="AJ186" s="171"/>
      <c r="AK186" s="171"/>
      <c r="AL186" s="171"/>
      <c r="AM186" s="171"/>
    </row>
    <row r="187" spans="1:39" ht="27" customHeight="1" x14ac:dyDescent="0.35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206"/>
      <c r="L187" s="206"/>
      <c r="M187" s="206"/>
      <c r="N187" s="206"/>
      <c r="O187" s="203"/>
      <c r="P187" s="203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  <c r="AA187" s="171"/>
      <c r="AB187" s="171"/>
      <c r="AD187" s="171"/>
      <c r="AE187" s="171"/>
      <c r="AF187" s="171"/>
      <c r="AG187" s="171"/>
      <c r="AH187" s="171"/>
      <c r="AI187" s="171"/>
      <c r="AJ187" s="171"/>
      <c r="AK187" s="171"/>
      <c r="AL187" s="171"/>
      <c r="AM187" s="171"/>
    </row>
    <row r="188" spans="1:39" ht="27" customHeight="1" x14ac:dyDescent="0.35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203"/>
      <c r="L188" s="203"/>
      <c r="M188" s="203"/>
      <c r="N188" s="203"/>
      <c r="O188" s="203"/>
      <c r="P188" s="203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  <c r="AA188" s="171"/>
      <c r="AB188" s="171"/>
      <c r="AD188" s="171"/>
      <c r="AE188" s="171"/>
      <c r="AF188" s="171"/>
      <c r="AG188" s="171"/>
      <c r="AH188" s="171"/>
      <c r="AI188" s="171"/>
      <c r="AJ188" s="171"/>
      <c r="AK188" s="171"/>
      <c r="AL188" s="171"/>
      <c r="AM188" s="171"/>
    </row>
    <row r="189" spans="1:39" ht="27" customHeight="1" x14ac:dyDescent="0.35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203"/>
      <c r="L189" s="203"/>
      <c r="M189" s="203"/>
      <c r="N189" s="203"/>
      <c r="O189" s="203"/>
      <c r="P189" s="203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  <c r="AA189" s="171"/>
      <c r="AB189" s="171"/>
      <c r="AD189" s="171"/>
      <c r="AE189" s="171"/>
      <c r="AF189" s="171"/>
      <c r="AG189" s="171"/>
      <c r="AH189" s="171"/>
      <c r="AI189" s="171"/>
      <c r="AJ189" s="171"/>
      <c r="AK189" s="171"/>
      <c r="AL189" s="171"/>
      <c r="AM189" s="171"/>
    </row>
    <row r="190" spans="1:39" ht="27" customHeight="1" x14ac:dyDescent="0.35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203"/>
      <c r="L190" s="203"/>
      <c r="M190" s="203"/>
      <c r="N190" s="203"/>
      <c r="O190" s="203"/>
      <c r="P190" s="203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1"/>
      <c r="AB190" s="171"/>
      <c r="AD190" s="171"/>
      <c r="AE190" s="171"/>
      <c r="AF190" s="171"/>
      <c r="AG190" s="171"/>
      <c r="AH190" s="171"/>
      <c r="AI190" s="171"/>
      <c r="AJ190" s="171"/>
      <c r="AK190" s="171"/>
      <c r="AL190" s="171"/>
      <c r="AM190" s="171"/>
    </row>
    <row r="191" spans="1:39" ht="27" customHeight="1" x14ac:dyDescent="0.35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203"/>
      <c r="L191" s="203"/>
      <c r="M191" s="203"/>
      <c r="N191" s="203"/>
      <c r="O191" s="203"/>
      <c r="P191" s="203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  <c r="AA191" s="171"/>
      <c r="AB191" s="171"/>
      <c r="AD191" s="171"/>
      <c r="AE191" s="171"/>
      <c r="AF191" s="171"/>
      <c r="AG191" s="171"/>
      <c r="AH191" s="171"/>
      <c r="AI191" s="171"/>
      <c r="AJ191" s="171"/>
      <c r="AK191" s="171"/>
      <c r="AL191" s="171"/>
      <c r="AM191" s="171"/>
    </row>
    <row r="192" spans="1:39" ht="27" customHeight="1" x14ac:dyDescent="0.35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203"/>
      <c r="L192" s="203"/>
      <c r="M192" s="203"/>
      <c r="N192" s="203"/>
      <c r="O192" s="203"/>
      <c r="P192" s="203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  <c r="AB192" s="171"/>
      <c r="AD192" s="171"/>
      <c r="AE192" s="171"/>
      <c r="AF192" s="171"/>
      <c r="AG192" s="171"/>
      <c r="AH192" s="171"/>
      <c r="AI192" s="171"/>
      <c r="AJ192" s="171"/>
      <c r="AK192" s="171"/>
      <c r="AL192" s="171"/>
      <c r="AM192" s="171"/>
    </row>
    <row r="193" spans="1:39" ht="27" customHeight="1" x14ac:dyDescent="0.35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203"/>
      <c r="L193" s="203"/>
      <c r="M193" s="203"/>
      <c r="N193" s="203"/>
      <c r="O193" s="203"/>
      <c r="P193" s="203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  <c r="AB193" s="171"/>
      <c r="AD193" s="171"/>
      <c r="AE193" s="171"/>
      <c r="AF193" s="171"/>
      <c r="AG193" s="171"/>
      <c r="AH193" s="171"/>
      <c r="AI193" s="171"/>
      <c r="AJ193" s="171"/>
      <c r="AK193" s="171"/>
      <c r="AL193" s="171"/>
      <c r="AM193" s="171"/>
    </row>
    <row r="194" spans="1:39" ht="27" customHeight="1" x14ac:dyDescent="0.35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203"/>
      <c r="L194" s="203"/>
      <c r="M194" s="203"/>
      <c r="N194" s="203"/>
      <c r="O194" s="203"/>
      <c r="P194" s="203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  <c r="AA194" s="171"/>
      <c r="AB194" s="171"/>
      <c r="AD194" s="171"/>
      <c r="AE194" s="171"/>
      <c r="AF194" s="171"/>
      <c r="AG194" s="171"/>
      <c r="AH194" s="171"/>
      <c r="AI194" s="171"/>
      <c r="AJ194" s="171"/>
      <c r="AK194" s="171"/>
      <c r="AL194" s="171"/>
      <c r="AM194" s="171"/>
    </row>
    <row r="195" spans="1:39" ht="27" customHeight="1" x14ac:dyDescent="0.35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203"/>
      <c r="L195" s="203"/>
      <c r="M195" s="203"/>
      <c r="N195" s="203"/>
      <c r="O195" s="203"/>
      <c r="P195" s="203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  <c r="AA195" s="171"/>
      <c r="AB195" s="171"/>
      <c r="AD195" s="171"/>
      <c r="AE195" s="171"/>
      <c r="AF195" s="171"/>
      <c r="AG195" s="171"/>
      <c r="AH195" s="171"/>
      <c r="AI195" s="171"/>
      <c r="AJ195" s="171"/>
      <c r="AK195" s="171"/>
      <c r="AL195" s="171"/>
      <c r="AM195" s="171"/>
    </row>
    <row r="196" spans="1:39" ht="27" customHeight="1" x14ac:dyDescent="0.35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  <c r="AA196" s="171"/>
      <c r="AB196" s="171"/>
      <c r="AD196" s="171"/>
      <c r="AE196" s="171"/>
      <c r="AF196" s="171"/>
      <c r="AG196" s="171"/>
      <c r="AH196" s="171"/>
      <c r="AI196" s="171"/>
      <c r="AJ196" s="171"/>
      <c r="AK196" s="171"/>
      <c r="AL196" s="171"/>
      <c r="AM196" s="171"/>
    </row>
    <row r="197" spans="1:39" ht="27" customHeight="1" x14ac:dyDescent="0.35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205"/>
      <c r="M197" s="205"/>
      <c r="N197" s="205"/>
      <c r="O197" s="205"/>
      <c r="P197" s="205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1"/>
      <c r="AB197" s="171"/>
      <c r="AD197" s="171"/>
      <c r="AE197" s="171"/>
      <c r="AF197" s="171"/>
      <c r="AG197" s="171"/>
      <c r="AH197" s="171"/>
      <c r="AI197" s="171"/>
      <c r="AJ197" s="171"/>
      <c r="AK197" s="171"/>
      <c r="AL197" s="171"/>
      <c r="AM197" s="171"/>
    </row>
    <row r="198" spans="1:39" ht="27" customHeight="1" x14ac:dyDescent="0.35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205"/>
      <c r="M198" s="205"/>
      <c r="N198" s="205"/>
      <c r="O198" s="205"/>
      <c r="P198" s="205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D198" s="171"/>
      <c r="AE198" s="171"/>
      <c r="AF198" s="171"/>
      <c r="AG198" s="171"/>
      <c r="AH198" s="171"/>
      <c r="AI198" s="171"/>
      <c r="AJ198" s="171"/>
      <c r="AK198" s="171"/>
      <c r="AL198" s="171"/>
      <c r="AM198" s="171"/>
    </row>
    <row r="199" spans="1:39" ht="27" customHeight="1" x14ac:dyDescent="0.35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206"/>
      <c r="L199" s="206"/>
      <c r="M199" s="206"/>
      <c r="N199" s="206"/>
      <c r="O199" s="203"/>
      <c r="P199" s="203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71"/>
      <c r="AB199" s="171"/>
      <c r="AD199" s="171"/>
      <c r="AE199" s="171"/>
      <c r="AF199" s="171"/>
      <c r="AG199" s="171"/>
      <c r="AH199" s="171"/>
      <c r="AI199" s="171"/>
      <c r="AJ199" s="171"/>
      <c r="AK199" s="171"/>
      <c r="AL199" s="171"/>
      <c r="AM199" s="171"/>
    </row>
    <row r="200" spans="1:39" ht="27" customHeight="1" x14ac:dyDescent="0.35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203"/>
      <c r="L200" s="203"/>
      <c r="M200" s="203"/>
      <c r="N200" s="203"/>
      <c r="O200" s="203"/>
      <c r="P200" s="203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  <c r="AA200" s="171"/>
      <c r="AB200" s="171"/>
      <c r="AD200" s="171"/>
      <c r="AE200" s="171"/>
      <c r="AF200" s="171"/>
      <c r="AG200" s="171"/>
      <c r="AH200" s="171"/>
      <c r="AI200" s="171"/>
      <c r="AJ200" s="171"/>
      <c r="AK200" s="171"/>
      <c r="AL200" s="171"/>
      <c r="AM200" s="171"/>
    </row>
    <row r="201" spans="1:39" ht="27" customHeight="1" x14ac:dyDescent="0.35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203"/>
      <c r="L201" s="203"/>
      <c r="M201" s="203"/>
      <c r="N201" s="203"/>
      <c r="O201" s="203"/>
      <c r="P201" s="203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  <c r="AA201" s="171"/>
      <c r="AB201" s="171"/>
      <c r="AD201" s="171"/>
      <c r="AE201" s="171"/>
      <c r="AF201" s="171"/>
      <c r="AG201" s="171"/>
      <c r="AH201" s="171"/>
      <c r="AI201" s="171"/>
      <c r="AJ201" s="171"/>
      <c r="AK201" s="171"/>
      <c r="AL201" s="171"/>
      <c r="AM201" s="171"/>
    </row>
    <row r="202" spans="1:39" ht="27" customHeight="1" x14ac:dyDescent="0.35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203"/>
      <c r="L202" s="203"/>
      <c r="M202" s="203"/>
      <c r="N202" s="203"/>
      <c r="O202" s="203"/>
      <c r="P202" s="203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  <c r="AA202" s="171"/>
      <c r="AB202" s="171"/>
      <c r="AD202" s="171"/>
      <c r="AE202" s="171"/>
      <c r="AF202" s="171"/>
      <c r="AG202" s="171"/>
      <c r="AH202" s="171"/>
      <c r="AI202" s="171"/>
      <c r="AJ202" s="171"/>
      <c r="AK202" s="171"/>
      <c r="AL202" s="171"/>
      <c r="AM202" s="171"/>
    </row>
    <row r="203" spans="1:39" ht="27" customHeight="1" x14ac:dyDescent="0.35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203"/>
      <c r="L203" s="203"/>
      <c r="M203" s="203"/>
      <c r="N203" s="203"/>
      <c r="O203" s="203"/>
      <c r="P203" s="203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  <c r="AA203" s="171"/>
      <c r="AB203" s="171"/>
      <c r="AD203" s="171"/>
      <c r="AE203" s="171"/>
      <c r="AF203" s="171"/>
      <c r="AG203" s="171"/>
      <c r="AH203" s="171"/>
      <c r="AI203" s="171"/>
      <c r="AJ203" s="171"/>
      <c r="AK203" s="171"/>
      <c r="AL203" s="171"/>
      <c r="AM203" s="171"/>
    </row>
    <row r="204" spans="1:39" ht="27" customHeight="1" x14ac:dyDescent="0.35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203"/>
      <c r="L204" s="203"/>
      <c r="M204" s="203"/>
      <c r="N204" s="203"/>
      <c r="O204" s="203"/>
      <c r="P204" s="203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  <c r="AB204" s="171"/>
      <c r="AD204" s="171"/>
      <c r="AE204" s="171"/>
      <c r="AF204" s="171"/>
      <c r="AG204" s="171"/>
      <c r="AH204" s="171"/>
      <c r="AI204" s="171"/>
      <c r="AJ204" s="171"/>
      <c r="AK204" s="171"/>
      <c r="AL204" s="171"/>
      <c r="AM204" s="171"/>
    </row>
    <row r="205" spans="1:39" ht="27" customHeight="1" x14ac:dyDescent="0.35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203"/>
      <c r="L205" s="203"/>
      <c r="M205" s="203"/>
      <c r="N205" s="203"/>
      <c r="O205" s="203"/>
      <c r="P205" s="203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  <c r="AB205" s="171"/>
      <c r="AD205" s="171"/>
      <c r="AE205" s="171"/>
      <c r="AF205" s="171"/>
      <c r="AG205" s="171"/>
      <c r="AH205" s="171"/>
      <c r="AI205" s="171"/>
      <c r="AJ205" s="171"/>
      <c r="AK205" s="171"/>
      <c r="AL205" s="171"/>
      <c r="AM205" s="171"/>
    </row>
    <row r="206" spans="1:39" ht="27" customHeight="1" x14ac:dyDescent="0.35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203"/>
      <c r="L206" s="203"/>
      <c r="M206" s="203"/>
      <c r="N206" s="203"/>
      <c r="O206" s="203"/>
      <c r="P206" s="203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  <c r="AA206" s="171"/>
      <c r="AB206" s="171"/>
      <c r="AD206" s="171"/>
      <c r="AE206" s="171"/>
      <c r="AF206" s="171"/>
      <c r="AG206" s="171"/>
      <c r="AH206" s="171"/>
      <c r="AI206" s="171"/>
      <c r="AJ206" s="171"/>
      <c r="AK206" s="171"/>
      <c r="AL206" s="171"/>
      <c r="AM206" s="171"/>
    </row>
    <row r="207" spans="1:39" ht="27" customHeight="1" x14ac:dyDescent="0.35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203"/>
      <c r="L207" s="203"/>
      <c r="M207" s="203"/>
      <c r="N207" s="203"/>
      <c r="O207" s="203"/>
      <c r="P207" s="203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1"/>
      <c r="AB207" s="171"/>
      <c r="AD207" s="171"/>
      <c r="AE207" s="171"/>
      <c r="AF207" s="171"/>
      <c r="AG207" s="171"/>
      <c r="AH207" s="171"/>
      <c r="AI207" s="171"/>
      <c r="AJ207" s="171"/>
      <c r="AK207" s="171"/>
      <c r="AL207" s="171"/>
      <c r="AM207" s="171"/>
    </row>
    <row r="208" spans="1:39" ht="27" customHeight="1" x14ac:dyDescent="0.35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  <c r="AA208" s="171"/>
      <c r="AB208" s="171"/>
      <c r="AD208" s="171"/>
      <c r="AE208" s="171"/>
      <c r="AF208" s="171"/>
      <c r="AG208" s="171"/>
      <c r="AH208" s="171"/>
      <c r="AI208" s="171"/>
      <c r="AJ208" s="171"/>
      <c r="AK208" s="171"/>
      <c r="AL208" s="171"/>
      <c r="AM208" s="171"/>
    </row>
    <row r="209" spans="1:39" ht="27" customHeight="1" x14ac:dyDescent="0.35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205"/>
      <c r="M209" s="205"/>
      <c r="N209" s="205"/>
      <c r="O209" s="205"/>
      <c r="P209" s="205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  <c r="AA209" s="171"/>
      <c r="AB209" s="171"/>
      <c r="AD209" s="171"/>
      <c r="AE209" s="171"/>
      <c r="AF209" s="171"/>
      <c r="AG209" s="171"/>
      <c r="AH209" s="171"/>
      <c r="AI209" s="171"/>
      <c r="AJ209" s="171"/>
      <c r="AK209" s="171"/>
      <c r="AL209" s="171"/>
      <c r="AM209" s="171"/>
    </row>
    <row r="210" spans="1:39" ht="27" customHeight="1" x14ac:dyDescent="0.35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205"/>
      <c r="M210" s="205"/>
      <c r="N210" s="205"/>
      <c r="O210" s="205"/>
      <c r="P210" s="205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  <c r="AA210" s="171"/>
      <c r="AB210" s="171"/>
      <c r="AD210" s="171"/>
      <c r="AE210" s="171"/>
      <c r="AF210" s="171"/>
      <c r="AG210" s="171"/>
      <c r="AH210" s="171"/>
      <c r="AI210" s="171"/>
      <c r="AJ210" s="171"/>
      <c r="AK210" s="171"/>
      <c r="AL210" s="171"/>
      <c r="AM210" s="171"/>
    </row>
    <row r="211" spans="1:39" ht="27" customHeight="1" x14ac:dyDescent="0.35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207"/>
      <c r="L211" s="207"/>
      <c r="M211" s="207"/>
      <c r="N211" s="207"/>
      <c r="O211" s="207"/>
      <c r="P211" s="207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  <c r="AA211" s="171"/>
      <c r="AB211" s="171"/>
      <c r="AD211" s="171"/>
      <c r="AE211" s="171"/>
      <c r="AF211" s="171"/>
      <c r="AG211" s="171"/>
      <c r="AH211" s="171"/>
      <c r="AI211" s="171"/>
      <c r="AJ211" s="171"/>
      <c r="AK211" s="171"/>
      <c r="AL211" s="171"/>
      <c r="AM211" s="171"/>
    </row>
    <row r="212" spans="1:39" ht="27" customHeight="1" x14ac:dyDescent="0.35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207"/>
      <c r="L212" s="207"/>
      <c r="M212" s="207"/>
      <c r="N212" s="207"/>
      <c r="O212" s="208"/>
      <c r="P212" s="198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  <c r="AA212" s="171"/>
      <c r="AB212" s="171"/>
      <c r="AD212" s="171"/>
      <c r="AE212" s="171"/>
      <c r="AF212" s="171"/>
      <c r="AG212" s="171"/>
      <c r="AH212" s="171"/>
      <c r="AI212" s="171"/>
      <c r="AJ212" s="171"/>
      <c r="AK212" s="171"/>
      <c r="AL212" s="171"/>
      <c r="AM212" s="171"/>
    </row>
    <row r="213" spans="1:39" ht="27" customHeight="1" x14ac:dyDescent="0.35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98"/>
      <c r="L213" s="198"/>
      <c r="M213" s="198"/>
      <c r="N213" s="198"/>
      <c r="O213" s="198"/>
      <c r="P213" s="198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  <c r="AA213" s="171"/>
      <c r="AB213" s="171"/>
      <c r="AD213" s="171"/>
      <c r="AE213" s="171"/>
      <c r="AF213" s="171"/>
      <c r="AG213" s="171"/>
      <c r="AH213" s="171"/>
      <c r="AI213" s="171"/>
      <c r="AJ213" s="171"/>
      <c r="AK213" s="171"/>
      <c r="AL213" s="171"/>
      <c r="AM213" s="171"/>
    </row>
    <row r="214" spans="1:39" ht="27" customHeight="1" x14ac:dyDescent="0.35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98"/>
      <c r="L214" s="198"/>
      <c r="M214" s="198"/>
      <c r="N214" s="198"/>
      <c r="O214" s="198"/>
      <c r="P214" s="198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  <c r="AA214" s="171"/>
      <c r="AB214" s="171"/>
      <c r="AD214" s="171"/>
      <c r="AE214" s="171"/>
      <c r="AF214" s="171"/>
      <c r="AG214" s="171"/>
      <c r="AH214" s="171"/>
      <c r="AI214" s="171"/>
      <c r="AJ214" s="171"/>
      <c r="AK214" s="171"/>
      <c r="AL214" s="171"/>
      <c r="AM214" s="171"/>
    </row>
    <row r="215" spans="1:39" ht="27" customHeight="1" x14ac:dyDescent="0.35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98"/>
      <c r="L215" s="198"/>
      <c r="M215" s="198"/>
      <c r="N215" s="198"/>
      <c r="O215" s="198"/>
      <c r="P215" s="198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  <c r="AA215" s="171"/>
      <c r="AB215" s="171"/>
      <c r="AD215" s="171"/>
      <c r="AE215" s="171"/>
      <c r="AF215" s="171"/>
      <c r="AG215" s="171"/>
      <c r="AH215" s="171"/>
      <c r="AI215" s="171"/>
      <c r="AJ215" s="171"/>
      <c r="AK215" s="171"/>
      <c r="AL215" s="171"/>
      <c r="AM215" s="171"/>
    </row>
    <row r="216" spans="1:39" ht="27" customHeight="1" x14ac:dyDescent="0.35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98"/>
      <c r="L216" s="198"/>
      <c r="M216" s="198"/>
      <c r="N216" s="198"/>
      <c r="O216" s="198"/>
      <c r="P216" s="198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  <c r="AA216" s="171"/>
      <c r="AB216" s="171"/>
      <c r="AD216" s="171"/>
      <c r="AE216" s="171"/>
      <c r="AF216" s="171"/>
      <c r="AG216" s="171"/>
      <c r="AH216" s="171"/>
      <c r="AI216" s="171"/>
      <c r="AJ216" s="171"/>
      <c r="AK216" s="171"/>
      <c r="AL216" s="171"/>
      <c r="AM216" s="171"/>
    </row>
    <row r="217" spans="1:39" ht="27" customHeight="1" x14ac:dyDescent="0.35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98"/>
      <c r="L217" s="198"/>
      <c r="M217" s="198"/>
      <c r="N217" s="198"/>
      <c r="O217" s="198"/>
      <c r="P217" s="198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  <c r="AA217" s="171"/>
      <c r="AB217" s="171"/>
      <c r="AD217" s="171"/>
      <c r="AE217" s="171"/>
      <c r="AF217" s="171"/>
      <c r="AG217" s="171"/>
      <c r="AH217" s="171"/>
      <c r="AI217" s="171"/>
      <c r="AJ217" s="171"/>
      <c r="AK217" s="171"/>
      <c r="AL217" s="171"/>
      <c r="AM217" s="171"/>
    </row>
    <row r="218" spans="1:39" ht="27" customHeight="1" x14ac:dyDescent="0.35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98"/>
      <c r="L218" s="198"/>
      <c r="M218" s="198"/>
      <c r="N218" s="198"/>
      <c r="O218" s="198"/>
      <c r="P218" s="198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  <c r="AA218" s="171"/>
      <c r="AB218" s="171"/>
      <c r="AD218" s="171"/>
      <c r="AE218" s="171"/>
      <c r="AF218" s="171"/>
      <c r="AG218" s="171"/>
      <c r="AH218" s="171"/>
      <c r="AI218" s="171"/>
      <c r="AJ218" s="171"/>
      <c r="AK218" s="171"/>
      <c r="AL218" s="171"/>
      <c r="AM218" s="171"/>
    </row>
    <row r="219" spans="1:39" ht="27" customHeight="1" x14ac:dyDescent="0.35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98"/>
      <c r="L219" s="198"/>
      <c r="M219" s="198"/>
      <c r="N219" s="198"/>
      <c r="O219" s="198"/>
      <c r="P219" s="198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  <c r="AA219" s="171"/>
      <c r="AB219" s="171"/>
      <c r="AD219" s="171"/>
      <c r="AE219" s="171"/>
      <c r="AF219" s="171"/>
      <c r="AG219" s="171"/>
      <c r="AH219" s="171"/>
      <c r="AI219" s="171"/>
      <c r="AJ219" s="171"/>
      <c r="AK219" s="171"/>
      <c r="AL219" s="171"/>
      <c r="AM219" s="171"/>
    </row>
    <row r="220" spans="1:39" ht="27" customHeight="1" x14ac:dyDescent="0.35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98"/>
      <c r="L220" s="198"/>
      <c r="M220" s="198"/>
      <c r="N220" s="198"/>
      <c r="O220" s="198"/>
      <c r="P220" s="198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  <c r="AA220" s="171"/>
      <c r="AB220" s="171"/>
      <c r="AD220" s="171"/>
      <c r="AE220" s="171"/>
      <c r="AF220" s="171"/>
      <c r="AG220" s="171"/>
      <c r="AH220" s="171"/>
      <c r="AI220" s="171"/>
      <c r="AJ220" s="171"/>
      <c r="AK220" s="171"/>
      <c r="AL220" s="171"/>
      <c r="AM220" s="171"/>
    </row>
    <row r="221" spans="1:39" ht="27" customHeight="1" x14ac:dyDescent="0.35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  <c r="AA221" s="171"/>
      <c r="AB221" s="171"/>
      <c r="AD221" s="171"/>
      <c r="AE221" s="171"/>
      <c r="AF221" s="171"/>
      <c r="AG221" s="171"/>
      <c r="AH221" s="171"/>
      <c r="AI221" s="171"/>
      <c r="AJ221" s="171"/>
      <c r="AK221" s="171"/>
      <c r="AL221" s="171"/>
      <c r="AM221" s="171"/>
    </row>
    <row r="222" spans="1:39" ht="27" customHeight="1" x14ac:dyDescent="0.35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  <c r="AA222" s="171"/>
      <c r="AB222" s="171"/>
      <c r="AD222" s="171"/>
      <c r="AE222" s="171"/>
      <c r="AF222" s="171"/>
      <c r="AG222" s="171"/>
      <c r="AH222" s="171"/>
      <c r="AI222" s="171"/>
      <c r="AJ222" s="171"/>
      <c r="AK222" s="171"/>
      <c r="AL222" s="171"/>
      <c r="AM222" s="171"/>
    </row>
    <row r="223" spans="1:39" ht="27" customHeight="1" x14ac:dyDescent="0.35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206"/>
      <c r="L223" s="206"/>
      <c r="M223" s="206"/>
      <c r="N223" s="206"/>
      <c r="O223" s="206"/>
      <c r="P223" s="206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  <c r="AA223" s="171"/>
      <c r="AB223" s="171"/>
      <c r="AD223" s="171"/>
      <c r="AE223" s="171"/>
      <c r="AF223" s="171"/>
      <c r="AG223" s="171"/>
      <c r="AH223" s="171"/>
      <c r="AI223" s="171"/>
      <c r="AJ223" s="171"/>
      <c r="AK223" s="171"/>
      <c r="AL223" s="171"/>
      <c r="AM223" s="171"/>
    </row>
    <row r="224" spans="1:39" ht="27" customHeight="1" x14ac:dyDescent="0.35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206"/>
      <c r="L224" s="206"/>
      <c r="M224" s="206"/>
      <c r="N224" s="206"/>
      <c r="O224" s="203"/>
      <c r="P224" s="203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  <c r="AA224" s="171"/>
      <c r="AB224" s="171"/>
      <c r="AD224" s="171"/>
      <c r="AE224" s="171"/>
      <c r="AF224" s="171"/>
      <c r="AG224" s="171"/>
      <c r="AH224" s="171"/>
      <c r="AI224" s="171"/>
      <c r="AJ224" s="171"/>
      <c r="AK224" s="171"/>
      <c r="AL224" s="171"/>
      <c r="AM224" s="171"/>
    </row>
    <row r="225" spans="1:39" ht="27" customHeight="1" x14ac:dyDescent="0.35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203"/>
      <c r="L225" s="203"/>
      <c r="M225" s="203"/>
      <c r="N225" s="203"/>
      <c r="O225" s="203"/>
      <c r="P225" s="203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  <c r="AA225" s="171"/>
      <c r="AB225" s="171"/>
      <c r="AD225" s="171"/>
      <c r="AE225" s="171"/>
      <c r="AF225" s="171"/>
      <c r="AG225" s="171"/>
      <c r="AH225" s="171"/>
      <c r="AI225" s="171"/>
      <c r="AJ225" s="171"/>
      <c r="AK225" s="171"/>
      <c r="AL225" s="171"/>
      <c r="AM225" s="171"/>
    </row>
    <row r="226" spans="1:39" ht="27" customHeight="1" x14ac:dyDescent="0.35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203"/>
      <c r="L226" s="203"/>
      <c r="M226" s="203"/>
      <c r="N226" s="203"/>
      <c r="O226" s="203"/>
      <c r="P226" s="203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  <c r="AA226" s="171"/>
      <c r="AB226" s="171"/>
      <c r="AD226" s="171"/>
      <c r="AE226" s="171"/>
      <c r="AF226" s="171"/>
      <c r="AG226" s="171"/>
      <c r="AH226" s="171"/>
      <c r="AI226" s="171"/>
      <c r="AJ226" s="171"/>
      <c r="AK226" s="171"/>
      <c r="AL226" s="171"/>
      <c r="AM226" s="171"/>
    </row>
    <row r="227" spans="1:39" ht="27" customHeight="1" x14ac:dyDescent="0.35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203"/>
      <c r="L227" s="203"/>
      <c r="M227" s="203"/>
      <c r="N227" s="203"/>
      <c r="O227" s="203"/>
      <c r="P227" s="203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  <c r="AA227" s="171"/>
      <c r="AB227" s="171"/>
      <c r="AD227" s="171"/>
      <c r="AE227" s="171"/>
      <c r="AF227" s="171"/>
      <c r="AG227" s="171"/>
      <c r="AH227" s="171"/>
      <c r="AI227" s="171"/>
      <c r="AJ227" s="171"/>
      <c r="AK227" s="171"/>
      <c r="AL227" s="171"/>
      <c r="AM227" s="171"/>
    </row>
    <row r="228" spans="1:39" ht="27" customHeight="1" x14ac:dyDescent="0.35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203"/>
      <c r="L228" s="203"/>
      <c r="M228" s="203"/>
      <c r="N228" s="203"/>
      <c r="O228" s="203"/>
      <c r="P228" s="203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  <c r="AA228" s="171"/>
      <c r="AB228" s="171"/>
      <c r="AD228" s="171"/>
      <c r="AE228" s="171"/>
      <c r="AF228" s="171"/>
      <c r="AG228" s="171"/>
      <c r="AH228" s="171"/>
      <c r="AI228" s="171"/>
      <c r="AJ228" s="171"/>
      <c r="AK228" s="171"/>
      <c r="AL228" s="171"/>
      <c r="AM228" s="171"/>
    </row>
    <row r="229" spans="1:39" ht="27" customHeight="1" x14ac:dyDescent="0.35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203"/>
      <c r="L229" s="203"/>
      <c r="M229" s="203"/>
      <c r="N229" s="203"/>
      <c r="O229" s="203"/>
      <c r="P229" s="203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  <c r="AA229" s="171"/>
      <c r="AB229" s="171"/>
      <c r="AD229" s="171"/>
      <c r="AE229" s="171"/>
      <c r="AF229" s="171"/>
      <c r="AG229" s="171"/>
      <c r="AH229" s="171"/>
      <c r="AI229" s="171"/>
      <c r="AJ229" s="171"/>
      <c r="AK229" s="171"/>
      <c r="AL229" s="171"/>
      <c r="AM229" s="171"/>
    </row>
    <row r="230" spans="1:39" ht="27" customHeight="1" x14ac:dyDescent="0.35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203"/>
      <c r="L230" s="203"/>
      <c r="M230" s="203"/>
      <c r="N230" s="203"/>
      <c r="O230" s="203"/>
      <c r="P230" s="203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  <c r="AA230" s="171"/>
      <c r="AB230" s="171"/>
      <c r="AD230" s="171"/>
      <c r="AE230" s="171"/>
      <c r="AF230" s="171"/>
      <c r="AG230" s="171"/>
      <c r="AH230" s="171"/>
      <c r="AI230" s="171"/>
      <c r="AJ230" s="171"/>
      <c r="AK230" s="171"/>
      <c r="AL230" s="171"/>
      <c r="AM230" s="171"/>
    </row>
    <row r="231" spans="1:39" ht="27" customHeight="1" x14ac:dyDescent="0.35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203"/>
      <c r="L231" s="203"/>
      <c r="M231" s="203"/>
      <c r="N231" s="203"/>
      <c r="O231" s="203"/>
      <c r="P231" s="203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  <c r="AA231" s="171"/>
      <c r="AB231" s="171"/>
      <c r="AD231" s="171"/>
      <c r="AE231" s="171"/>
      <c r="AF231" s="171"/>
      <c r="AG231" s="171"/>
      <c r="AH231" s="171"/>
      <c r="AI231" s="171"/>
      <c r="AJ231" s="171"/>
      <c r="AK231" s="171"/>
      <c r="AL231" s="171"/>
      <c r="AM231" s="171"/>
    </row>
    <row r="232" spans="1:39" ht="27" customHeight="1" x14ac:dyDescent="0.35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203"/>
      <c r="L232" s="203"/>
      <c r="M232" s="203"/>
      <c r="N232" s="203"/>
      <c r="O232" s="203"/>
      <c r="P232" s="203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  <c r="AA232" s="171"/>
      <c r="AB232" s="171"/>
      <c r="AD232" s="171"/>
      <c r="AE232" s="171"/>
      <c r="AF232" s="171"/>
      <c r="AG232" s="171"/>
      <c r="AH232" s="171"/>
      <c r="AI232" s="171"/>
      <c r="AJ232" s="171"/>
      <c r="AK232" s="171"/>
      <c r="AL232" s="171"/>
      <c r="AM232" s="171"/>
    </row>
    <row r="233" spans="1:39" ht="27" customHeight="1" x14ac:dyDescent="0.35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203"/>
      <c r="L233" s="203"/>
      <c r="M233" s="203"/>
      <c r="N233" s="203"/>
      <c r="O233" s="203"/>
      <c r="P233" s="203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  <c r="AA233" s="171"/>
      <c r="AB233" s="171"/>
      <c r="AD233" s="171"/>
      <c r="AE233" s="171"/>
      <c r="AF233" s="171"/>
      <c r="AG233" s="171"/>
      <c r="AH233" s="171"/>
      <c r="AI233" s="171"/>
      <c r="AJ233" s="171"/>
      <c r="AK233" s="171"/>
      <c r="AL233" s="171"/>
      <c r="AM233" s="171"/>
    </row>
    <row r="234" spans="1:39" ht="27" customHeight="1" x14ac:dyDescent="0.35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203"/>
      <c r="L234" s="203"/>
      <c r="M234" s="203"/>
      <c r="N234" s="203"/>
      <c r="O234" s="203"/>
      <c r="P234" s="203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  <c r="AA234" s="171"/>
      <c r="AB234" s="171"/>
      <c r="AD234" s="171"/>
      <c r="AE234" s="171"/>
      <c r="AF234" s="171"/>
      <c r="AG234" s="171"/>
      <c r="AH234" s="171"/>
      <c r="AI234" s="171"/>
      <c r="AJ234" s="171"/>
      <c r="AK234" s="171"/>
      <c r="AL234" s="171"/>
      <c r="AM234" s="171"/>
    </row>
    <row r="235" spans="1:39" ht="27" customHeight="1" x14ac:dyDescent="0.35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  <c r="AA235" s="171"/>
      <c r="AB235" s="171"/>
      <c r="AD235" s="171"/>
      <c r="AE235" s="171"/>
      <c r="AF235" s="171"/>
      <c r="AG235" s="171"/>
      <c r="AH235" s="171"/>
      <c r="AI235" s="171"/>
      <c r="AJ235" s="171"/>
      <c r="AK235" s="171"/>
      <c r="AL235" s="171"/>
      <c r="AM235" s="171"/>
    </row>
    <row r="236" spans="1:39" ht="27" customHeight="1" x14ac:dyDescent="0.35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  <c r="AA236" s="171"/>
      <c r="AB236" s="171"/>
      <c r="AD236" s="171"/>
      <c r="AE236" s="171"/>
      <c r="AF236" s="171"/>
      <c r="AG236" s="171"/>
      <c r="AH236" s="171"/>
      <c r="AI236" s="171"/>
      <c r="AJ236" s="171"/>
      <c r="AK236" s="171"/>
      <c r="AL236" s="171"/>
      <c r="AM236" s="171"/>
    </row>
    <row r="237" spans="1:39" ht="27" customHeight="1" x14ac:dyDescent="0.35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  <c r="AA237" s="171"/>
      <c r="AB237" s="171"/>
      <c r="AD237" s="171"/>
      <c r="AE237" s="171"/>
      <c r="AF237" s="171"/>
      <c r="AG237" s="171"/>
      <c r="AH237" s="171"/>
      <c r="AI237" s="171"/>
      <c r="AJ237" s="171"/>
      <c r="AK237" s="171"/>
      <c r="AL237" s="171"/>
      <c r="AM237" s="171"/>
    </row>
    <row r="238" spans="1:39" ht="27" customHeight="1" x14ac:dyDescent="0.35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209"/>
      <c r="L238" s="209"/>
      <c r="M238" s="209"/>
      <c r="N238" s="209"/>
      <c r="O238" s="209"/>
      <c r="P238" s="209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  <c r="AA238" s="171"/>
      <c r="AB238" s="171"/>
      <c r="AD238" s="171"/>
      <c r="AE238" s="171"/>
      <c r="AF238" s="171"/>
      <c r="AG238" s="171"/>
      <c r="AH238" s="171"/>
      <c r="AI238" s="171"/>
      <c r="AJ238" s="171"/>
      <c r="AK238" s="171"/>
      <c r="AL238" s="171"/>
      <c r="AM238" s="171"/>
    </row>
    <row r="239" spans="1:39" ht="27" customHeight="1" x14ac:dyDescent="0.35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210"/>
      <c r="L239" s="210"/>
      <c r="M239" s="210"/>
      <c r="N239" s="210"/>
      <c r="O239" s="210"/>
      <c r="P239" s="210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  <c r="AA239" s="171"/>
      <c r="AB239" s="171"/>
      <c r="AD239" s="171"/>
      <c r="AE239" s="171"/>
      <c r="AF239" s="171"/>
      <c r="AG239" s="171"/>
      <c r="AH239" s="171"/>
      <c r="AI239" s="171"/>
      <c r="AJ239" s="171"/>
      <c r="AK239" s="171"/>
      <c r="AL239" s="171"/>
      <c r="AM239" s="171"/>
    </row>
    <row r="240" spans="1:39" ht="27" customHeight="1" x14ac:dyDescent="0.35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211"/>
      <c r="L240" s="212"/>
      <c r="M240" s="212"/>
      <c r="N240" s="212"/>
      <c r="O240" s="211"/>
      <c r="P240" s="21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  <c r="AA240" s="171"/>
      <c r="AB240" s="171"/>
      <c r="AD240" s="171"/>
      <c r="AE240" s="171"/>
      <c r="AF240" s="171"/>
      <c r="AG240" s="171"/>
      <c r="AH240" s="171"/>
      <c r="AI240" s="171"/>
      <c r="AJ240" s="171"/>
      <c r="AK240" s="171"/>
      <c r="AL240" s="171"/>
      <c r="AM240" s="171"/>
    </row>
    <row r="241" spans="1:39" ht="27" customHeight="1" x14ac:dyDescent="0.35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212"/>
      <c r="L241" s="211"/>
      <c r="M241" s="211"/>
      <c r="N241" s="211"/>
      <c r="O241" s="210"/>
      <c r="P241" s="210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  <c r="AA241" s="171"/>
      <c r="AB241" s="171"/>
      <c r="AD241" s="171"/>
      <c r="AE241" s="171"/>
      <c r="AF241" s="171"/>
      <c r="AG241" s="171"/>
      <c r="AH241" s="171"/>
      <c r="AI241" s="171"/>
      <c r="AJ241" s="171"/>
      <c r="AK241" s="171"/>
      <c r="AL241" s="171"/>
      <c r="AM241" s="171"/>
    </row>
    <row r="242" spans="1:39" ht="27" customHeight="1" x14ac:dyDescent="0.35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210"/>
      <c r="L242" s="210"/>
      <c r="M242" s="210"/>
      <c r="N242" s="210"/>
      <c r="O242" s="210"/>
      <c r="P242" s="210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  <c r="AA242" s="171"/>
      <c r="AB242" s="171"/>
      <c r="AD242" s="171"/>
      <c r="AE242" s="171"/>
      <c r="AF242" s="171"/>
      <c r="AG242" s="171"/>
      <c r="AH242" s="171"/>
      <c r="AI242" s="171"/>
      <c r="AJ242" s="171"/>
      <c r="AK242" s="171"/>
      <c r="AL242" s="171"/>
      <c r="AM242" s="171"/>
    </row>
    <row r="243" spans="1:39" ht="27" customHeight="1" x14ac:dyDescent="0.35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210"/>
      <c r="L243" s="210"/>
      <c r="M243" s="210"/>
      <c r="N243" s="210"/>
      <c r="O243" s="210"/>
      <c r="P243" s="210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  <c r="AA243" s="171"/>
      <c r="AB243" s="171"/>
      <c r="AD243" s="171"/>
      <c r="AE243" s="171"/>
      <c r="AF243" s="171"/>
      <c r="AG243" s="171"/>
      <c r="AH243" s="171"/>
      <c r="AI243" s="171"/>
      <c r="AJ243" s="171"/>
      <c r="AK243" s="171"/>
      <c r="AL243" s="171"/>
      <c r="AM243" s="171"/>
    </row>
    <row r="244" spans="1:39" ht="27" customHeight="1" x14ac:dyDescent="0.35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210"/>
      <c r="L244" s="210"/>
      <c r="M244" s="210"/>
      <c r="N244" s="210"/>
      <c r="O244" s="210"/>
      <c r="P244" s="210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  <c r="AA244" s="171"/>
      <c r="AB244" s="171"/>
      <c r="AD244" s="171"/>
      <c r="AE244" s="171"/>
      <c r="AF244" s="171"/>
      <c r="AG244" s="171"/>
      <c r="AH244" s="171"/>
      <c r="AI244" s="171"/>
      <c r="AJ244" s="171"/>
      <c r="AK244" s="171"/>
      <c r="AL244" s="171"/>
      <c r="AM244" s="171"/>
    </row>
    <row r="245" spans="1:39" ht="27" customHeight="1" x14ac:dyDescent="0.35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210"/>
      <c r="L245" s="210"/>
      <c r="M245" s="210"/>
      <c r="N245" s="210"/>
      <c r="O245" s="210"/>
      <c r="P245" s="210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  <c r="AA245" s="171"/>
      <c r="AB245" s="171"/>
      <c r="AD245" s="171"/>
      <c r="AE245" s="171"/>
      <c r="AF245" s="171"/>
      <c r="AG245" s="171"/>
      <c r="AH245" s="171"/>
      <c r="AI245" s="171"/>
      <c r="AJ245" s="171"/>
      <c r="AK245" s="171"/>
      <c r="AL245" s="171"/>
      <c r="AM245" s="171"/>
    </row>
    <row r="246" spans="1:39" ht="27" customHeight="1" x14ac:dyDescent="0.35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210"/>
      <c r="L246" s="210"/>
      <c r="M246" s="210"/>
      <c r="N246" s="210"/>
      <c r="O246" s="210"/>
      <c r="P246" s="210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  <c r="AA246" s="171"/>
      <c r="AB246" s="171"/>
      <c r="AD246" s="171"/>
      <c r="AE246" s="171"/>
      <c r="AF246" s="171"/>
      <c r="AG246" s="171"/>
      <c r="AH246" s="171"/>
      <c r="AI246" s="171"/>
      <c r="AJ246" s="171"/>
      <c r="AK246" s="171"/>
      <c r="AL246" s="171"/>
      <c r="AM246" s="171"/>
    </row>
    <row r="247" spans="1:39" ht="27" customHeight="1" x14ac:dyDescent="0.35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210"/>
      <c r="L247" s="210"/>
      <c r="M247" s="210"/>
      <c r="N247" s="210"/>
      <c r="O247" s="210"/>
      <c r="P247" s="210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  <c r="AA247" s="171"/>
      <c r="AB247" s="171"/>
      <c r="AD247" s="171"/>
      <c r="AE247" s="171"/>
      <c r="AF247" s="171"/>
      <c r="AG247" s="171"/>
      <c r="AH247" s="171"/>
      <c r="AI247" s="171"/>
      <c r="AJ247" s="171"/>
      <c r="AK247" s="171"/>
      <c r="AL247" s="171"/>
      <c r="AM247" s="171"/>
    </row>
    <row r="248" spans="1:39" ht="27" customHeight="1" x14ac:dyDescent="0.35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210"/>
      <c r="L248" s="210"/>
      <c r="M248" s="210"/>
      <c r="N248" s="210"/>
      <c r="O248" s="210"/>
      <c r="P248" s="210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  <c r="AA248" s="171"/>
      <c r="AB248" s="171"/>
      <c r="AD248" s="171"/>
      <c r="AE248" s="171"/>
      <c r="AF248" s="171"/>
      <c r="AG248" s="171"/>
      <c r="AH248" s="171"/>
      <c r="AI248" s="171"/>
      <c r="AJ248" s="171"/>
      <c r="AK248" s="171"/>
      <c r="AL248" s="171"/>
      <c r="AM248" s="171"/>
    </row>
    <row r="249" spans="1:39" ht="27" customHeight="1" x14ac:dyDescent="0.35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210"/>
      <c r="L249" s="210"/>
      <c r="M249" s="210"/>
      <c r="N249" s="210"/>
      <c r="O249" s="210"/>
      <c r="P249" s="210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  <c r="AA249" s="171"/>
      <c r="AB249" s="171"/>
      <c r="AD249" s="171"/>
      <c r="AE249" s="171"/>
      <c r="AF249" s="171"/>
      <c r="AG249" s="171"/>
      <c r="AH249" s="171"/>
      <c r="AI249" s="171"/>
      <c r="AJ249" s="171"/>
      <c r="AK249" s="171"/>
      <c r="AL249" s="171"/>
      <c r="AM249" s="171"/>
    </row>
    <row r="250" spans="1:39" ht="27" customHeight="1" x14ac:dyDescent="0.35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205"/>
      <c r="M250" s="205"/>
      <c r="N250" s="205"/>
      <c r="O250" s="205"/>
      <c r="P250" s="205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  <c r="AA250" s="171"/>
      <c r="AB250" s="171"/>
      <c r="AD250" s="171"/>
      <c r="AE250" s="171"/>
      <c r="AF250" s="171"/>
      <c r="AG250" s="171"/>
      <c r="AH250" s="171"/>
      <c r="AI250" s="171"/>
      <c r="AJ250" s="171"/>
      <c r="AK250" s="171"/>
      <c r="AL250" s="171"/>
      <c r="AM250" s="171"/>
    </row>
    <row r="251" spans="1:39" ht="27" customHeight="1" x14ac:dyDescent="0.35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  <c r="AA251" s="171"/>
      <c r="AB251" s="171"/>
      <c r="AD251" s="171"/>
      <c r="AE251" s="171"/>
      <c r="AF251" s="171"/>
      <c r="AG251" s="171"/>
      <c r="AH251" s="171"/>
      <c r="AI251" s="171"/>
      <c r="AJ251" s="171"/>
      <c r="AK251" s="171"/>
      <c r="AL251" s="171"/>
      <c r="AM251" s="171"/>
    </row>
    <row r="252" spans="1:39" ht="27" customHeight="1" x14ac:dyDescent="0.35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209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  <c r="AA252" s="171"/>
      <c r="AB252" s="171"/>
      <c r="AD252" s="171"/>
      <c r="AE252" s="171"/>
      <c r="AF252" s="171"/>
      <c r="AG252" s="171"/>
      <c r="AH252" s="171"/>
      <c r="AI252" s="171"/>
      <c r="AJ252" s="171"/>
      <c r="AK252" s="171"/>
      <c r="AL252" s="171"/>
      <c r="AM252" s="171"/>
    </row>
    <row r="253" spans="1:39" ht="27" customHeight="1" x14ac:dyDescent="0.35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210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  <c r="AA253" s="171"/>
      <c r="AB253" s="171"/>
      <c r="AD253" s="171"/>
      <c r="AE253" s="171"/>
      <c r="AF253" s="171"/>
      <c r="AG253" s="171"/>
      <c r="AH253" s="171"/>
      <c r="AI253" s="171"/>
      <c r="AJ253" s="171"/>
      <c r="AK253" s="171"/>
      <c r="AL253" s="171"/>
      <c r="AM253" s="171"/>
    </row>
    <row r="254" spans="1:39" ht="27" customHeight="1" x14ac:dyDescent="0.35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211"/>
      <c r="L254" s="212"/>
      <c r="M254" s="212"/>
      <c r="N254" s="212"/>
      <c r="O254" s="211"/>
      <c r="P254" s="21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  <c r="AA254" s="171"/>
      <c r="AB254" s="171"/>
      <c r="AD254" s="171"/>
      <c r="AE254" s="171"/>
      <c r="AF254" s="171"/>
      <c r="AG254" s="171"/>
      <c r="AH254" s="171"/>
      <c r="AI254" s="171"/>
      <c r="AJ254" s="171"/>
      <c r="AK254" s="171"/>
      <c r="AL254" s="171"/>
      <c r="AM254" s="171"/>
    </row>
    <row r="255" spans="1:39" ht="27" customHeight="1" x14ac:dyDescent="0.35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212"/>
      <c r="L255" s="211"/>
      <c r="M255" s="211"/>
      <c r="N255" s="211"/>
      <c r="O255" s="210"/>
      <c r="P255" s="210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  <c r="AA255" s="171"/>
      <c r="AB255" s="171"/>
      <c r="AD255" s="171"/>
      <c r="AE255" s="171"/>
      <c r="AF255" s="171"/>
      <c r="AG255" s="171"/>
      <c r="AH255" s="171"/>
      <c r="AI255" s="171"/>
      <c r="AJ255" s="171"/>
      <c r="AK255" s="171"/>
      <c r="AL255" s="171"/>
      <c r="AM255" s="171"/>
    </row>
    <row r="256" spans="1:39" ht="27" customHeight="1" x14ac:dyDescent="0.35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210"/>
      <c r="L256" s="210"/>
      <c r="M256" s="210"/>
      <c r="N256" s="210"/>
      <c r="O256" s="210"/>
      <c r="P256" s="210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  <c r="AA256" s="171"/>
      <c r="AB256" s="171"/>
      <c r="AD256" s="171"/>
      <c r="AE256" s="171"/>
      <c r="AF256" s="171"/>
      <c r="AG256" s="171"/>
      <c r="AH256" s="171"/>
      <c r="AI256" s="171"/>
      <c r="AJ256" s="171"/>
      <c r="AK256" s="171"/>
      <c r="AL256" s="171"/>
      <c r="AM256" s="171"/>
    </row>
    <row r="257" spans="1:39" ht="27" customHeight="1" x14ac:dyDescent="0.35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210"/>
      <c r="L257" s="210"/>
      <c r="M257" s="210"/>
      <c r="N257" s="210"/>
      <c r="O257" s="210"/>
      <c r="P257" s="210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  <c r="AA257" s="171"/>
      <c r="AB257" s="171"/>
      <c r="AD257" s="171"/>
      <c r="AE257" s="171"/>
      <c r="AF257" s="171"/>
      <c r="AG257" s="171"/>
      <c r="AH257" s="171"/>
      <c r="AI257" s="171"/>
      <c r="AJ257" s="171"/>
      <c r="AK257" s="171"/>
      <c r="AL257" s="171"/>
      <c r="AM257" s="171"/>
    </row>
    <row r="258" spans="1:39" ht="27" customHeight="1" x14ac:dyDescent="0.35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210"/>
      <c r="L258" s="210"/>
      <c r="M258" s="210"/>
      <c r="N258" s="210"/>
      <c r="O258" s="210"/>
      <c r="P258" s="210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  <c r="AA258" s="171"/>
      <c r="AB258" s="171"/>
      <c r="AD258" s="171"/>
      <c r="AE258" s="171"/>
      <c r="AF258" s="171"/>
      <c r="AG258" s="171"/>
      <c r="AH258" s="171"/>
      <c r="AI258" s="171"/>
      <c r="AJ258" s="171"/>
      <c r="AK258" s="171"/>
      <c r="AL258" s="171"/>
      <c r="AM258" s="171"/>
    </row>
    <row r="259" spans="1:39" ht="27" customHeight="1" x14ac:dyDescent="0.35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210"/>
      <c r="L259" s="210"/>
      <c r="M259" s="210"/>
      <c r="N259" s="210"/>
      <c r="O259" s="210"/>
      <c r="P259" s="210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  <c r="AA259" s="171"/>
      <c r="AB259" s="171"/>
      <c r="AD259" s="171"/>
      <c r="AE259" s="171"/>
      <c r="AF259" s="171"/>
      <c r="AG259" s="171"/>
      <c r="AH259" s="171"/>
      <c r="AI259" s="171"/>
      <c r="AJ259" s="171"/>
      <c r="AK259" s="171"/>
      <c r="AL259" s="171"/>
      <c r="AM259" s="171"/>
    </row>
    <row r="260" spans="1:39" ht="27" customHeight="1" x14ac:dyDescent="0.35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210"/>
      <c r="L260" s="210"/>
      <c r="M260" s="210"/>
      <c r="N260" s="210"/>
      <c r="O260" s="210"/>
      <c r="P260" s="210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  <c r="AB260" s="171"/>
    </row>
    <row r="261" spans="1:39" ht="27" customHeight="1" x14ac:dyDescent="0.35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210"/>
      <c r="L261" s="210"/>
      <c r="M261" s="210"/>
      <c r="N261" s="210"/>
      <c r="O261" s="210"/>
      <c r="P261" s="210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  <c r="AA261" s="171"/>
      <c r="AB261" s="171"/>
    </row>
    <row r="262" spans="1:39" ht="27" customHeight="1" x14ac:dyDescent="0.35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210"/>
      <c r="L262" s="210"/>
      <c r="M262" s="210"/>
      <c r="N262" s="210"/>
      <c r="O262" s="210"/>
      <c r="P262" s="210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  <c r="AA262" s="171"/>
      <c r="AB262" s="171"/>
    </row>
    <row r="263" spans="1:39" ht="27" customHeight="1" x14ac:dyDescent="0.35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210"/>
      <c r="L263" s="210"/>
      <c r="M263" s="210"/>
      <c r="N263" s="210"/>
      <c r="O263" s="210"/>
      <c r="P263" s="210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  <c r="AA263" s="171"/>
      <c r="AB263" s="171"/>
    </row>
    <row r="264" spans="1:39" ht="27" customHeight="1" x14ac:dyDescent="0.35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205"/>
      <c r="M264" s="205"/>
      <c r="N264" s="205"/>
      <c r="O264" s="205"/>
      <c r="P264" s="205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  <c r="AA264" s="171"/>
      <c r="AB264" s="171"/>
    </row>
    <row r="265" spans="1:39" ht="27" customHeight="1" x14ac:dyDescent="0.35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1"/>
      <c r="AB265" s="171"/>
    </row>
    <row r="266" spans="1:39" ht="27" customHeight="1" x14ac:dyDescent="0.35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  <c r="AA266" s="171"/>
      <c r="AB266" s="171"/>
    </row>
    <row r="267" spans="1:39" ht="27" customHeight="1" x14ac:dyDescent="0.35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  <c r="AA267" s="171"/>
      <c r="AB267" s="171"/>
    </row>
    <row r="268" spans="1:39" ht="27" customHeight="1" x14ac:dyDescent="0.35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  <c r="AA268" s="171"/>
      <c r="AB268" s="171"/>
    </row>
    <row r="269" spans="1:39" ht="27" customHeight="1" x14ac:dyDescent="0.35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  <c r="AB269" s="171"/>
    </row>
    <row r="270" spans="1:39" ht="27" customHeight="1" x14ac:dyDescent="0.35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  <c r="AA270" s="171"/>
      <c r="AB270" s="171"/>
    </row>
    <row r="271" spans="1:39" ht="27" customHeight="1" x14ac:dyDescent="0.35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1"/>
      <c r="AB271" s="171"/>
    </row>
    <row r="272" spans="1:39" ht="27" customHeight="1" x14ac:dyDescent="0.35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1"/>
      <c r="AB272" s="171"/>
    </row>
    <row r="273" spans="1:28" ht="27" customHeight="1" x14ac:dyDescent="0.35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  <c r="AA273" s="171"/>
      <c r="AB273" s="171"/>
    </row>
    <row r="274" spans="1:28" ht="27" customHeight="1" x14ac:dyDescent="0.35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  <c r="AA274" s="171"/>
      <c r="AB274" s="171"/>
    </row>
    <row r="275" spans="1:28" ht="27" customHeight="1" x14ac:dyDescent="0.35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  <c r="AA275" s="171"/>
      <c r="AB275" s="171"/>
    </row>
    <row r="276" spans="1:28" ht="27" customHeight="1" x14ac:dyDescent="0.35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  <c r="AA276" s="171"/>
      <c r="AB276" s="171"/>
    </row>
    <row r="277" spans="1:28" ht="27" customHeight="1" x14ac:dyDescent="0.35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  <c r="AA277" s="171"/>
      <c r="AB277" s="171"/>
    </row>
    <row r="278" spans="1:28" ht="27" customHeight="1" x14ac:dyDescent="0.35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  <c r="AA278" s="171"/>
      <c r="AB278" s="171"/>
    </row>
    <row r="279" spans="1:28" ht="27" customHeight="1" x14ac:dyDescent="0.35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  <c r="AA279" s="171"/>
      <c r="AB279" s="171"/>
    </row>
    <row r="280" spans="1:28" ht="27" customHeight="1" x14ac:dyDescent="0.35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  <c r="AA280" s="171"/>
      <c r="AB280" s="171"/>
    </row>
    <row r="281" spans="1:28" ht="27" customHeight="1" x14ac:dyDescent="0.35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  <c r="AA281" s="171"/>
      <c r="AB281" s="171"/>
    </row>
    <row r="282" spans="1:28" ht="27" customHeight="1" x14ac:dyDescent="0.35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  <c r="AA282" s="171"/>
      <c r="AB282" s="171"/>
    </row>
    <row r="283" spans="1:28" ht="27" customHeight="1" x14ac:dyDescent="0.35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  <c r="AA283" s="171"/>
      <c r="AB283" s="171"/>
    </row>
    <row r="284" spans="1:28" ht="27" customHeight="1" x14ac:dyDescent="0.35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  <c r="AA284" s="171"/>
      <c r="AB284" s="171"/>
    </row>
    <row r="285" spans="1:28" ht="27" customHeight="1" x14ac:dyDescent="0.35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  <c r="AA285" s="171"/>
      <c r="AB285" s="171"/>
    </row>
    <row r="286" spans="1:28" ht="27" customHeight="1" x14ac:dyDescent="0.35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  <c r="AA286" s="171"/>
      <c r="AB286" s="171"/>
    </row>
    <row r="287" spans="1:28" ht="27" customHeight="1" x14ac:dyDescent="0.35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  <c r="AA287" s="171"/>
      <c r="AB287" s="171"/>
    </row>
    <row r="288" spans="1:28" ht="27" customHeight="1" x14ac:dyDescent="0.35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  <c r="AA288" s="171"/>
      <c r="AB288" s="171"/>
    </row>
    <row r="289" spans="1:28" ht="27" customHeight="1" x14ac:dyDescent="0.35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1"/>
      <c r="AB289" s="171"/>
    </row>
    <row r="290" spans="1:28" ht="27" customHeight="1" x14ac:dyDescent="0.35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</row>
    <row r="291" spans="1:28" ht="27" customHeight="1" x14ac:dyDescent="0.35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</row>
    <row r="292" spans="1:28" ht="27" customHeight="1" x14ac:dyDescent="0.35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</row>
    <row r="293" spans="1:28" ht="27" customHeight="1" x14ac:dyDescent="0.35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</row>
    <row r="294" spans="1:28" ht="27" customHeight="1" x14ac:dyDescent="0.35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</row>
    <row r="295" spans="1:28" ht="27" customHeight="1" x14ac:dyDescent="0.35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</row>
    <row r="296" spans="1:28" ht="27" customHeight="1" x14ac:dyDescent="0.35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</row>
    <row r="297" spans="1:28" ht="27" customHeight="1" x14ac:dyDescent="0.35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</row>
    <row r="298" spans="1:28" ht="27" customHeight="1" x14ac:dyDescent="0.35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</row>
    <row r="299" spans="1:28" ht="27" customHeight="1" x14ac:dyDescent="0.35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</row>
    <row r="300" spans="1:28" ht="27" customHeight="1" x14ac:dyDescent="0.35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  <c r="AA300" s="171"/>
      <c r="AB300" s="171"/>
    </row>
    <row r="301" spans="1:28" ht="27" customHeight="1" x14ac:dyDescent="0.35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  <c r="AB301" s="171"/>
    </row>
    <row r="302" spans="1:28" ht="27" customHeight="1" x14ac:dyDescent="0.35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  <c r="AA302" s="171"/>
      <c r="AB302" s="171"/>
    </row>
    <row r="303" spans="1:28" ht="27" customHeight="1" x14ac:dyDescent="0.35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  <c r="AA303" s="171"/>
      <c r="AB303" s="171"/>
    </row>
    <row r="304" spans="1:28" ht="27" customHeight="1" x14ac:dyDescent="0.35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  <c r="AA304" s="171"/>
      <c r="AB304" s="171"/>
    </row>
    <row r="305" spans="1:28" ht="27" customHeight="1" x14ac:dyDescent="0.35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  <c r="AA305" s="171"/>
      <c r="AB305" s="171"/>
    </row>
    <row r="306" spans="1:28" ht="27" customHeight="1" x14ac:dyDescent="0.35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  <c r="AA306" s="171"/>
      <c r="AB306" s="171"/>
    </row>
  </sheetData>
  <mergeCells count="58">
    <mergeCell ref="DI1:DQ1"/>
    <mergeCell ref="A1:I1"/>
    <mergeCell ref="K1:S1"/>
    <mergeCell ref="U1:AC1"/>
    <mergeCell ref="AE1:AM1"/>
    <mergeCell ref="AO1:AW1"/>
    <mergeCell ref="AY1:BG1"/>
    <mergeCell ref="BK1:BS1"/>
    <mergeCell ref="BU1:CC1"/>
    <mergeCell ref="CE1:CM1"/>
    <mergeCell ref="CO1:CW1"/>
    <mergeCell ref="CY1:DG1"/>
    <mergeCell ref="BB2:BD2"/>
    <mergeCell ref="A2:C2"/>
    <mergeCell ref="D2:F2"/>
    <mergeCell ref="K2:M2"/>
    <mergeCell ref="N2:P2"/>
    <mergeCell ref="U2:W2"/>
    <mergeCell ref="X2:Z2"/>
    <mergeCell ref="AE2:AG2"/>
    <mergeCell ref="AH2:AJ2"/>
    <mergeCell ref="AO2:AQ2"/>
    <mergeCell ref="AR2:AT2"/>
    <mergeCell ref="AY2:BA2"/>
    <mergeCell ref="BB23:BD23"/>
    <mergeCell ref="A23:C23"/>
    <mergeCell ref="D23:F23"/>
    <mergeCell ref="K23:M23"/>
    <mergeCell ref="N23:P23"/>
    <mergeCell ref="U23:W23"/>
    <mergeCell ref="X23:Z23"/>
    <mergeCell ref="AE23:AG23"/>
    <mergeCell ref="AH23:AJ23"/>
    <mergeCell ref="AO23:AQ23"/>
    <mergeCell ref="AR23:AT23"/>
    <mergeCell ref="AY23:BA23"/>
    <mergeCell ref="A63:F63"/>
    <mergeCell ref="K63:P63"/>
    <mergeCell ref="BS41:BU41"/>
    <mergeCell ref="CM41:CO41"/>
    <mergeCell ref="DG41:DI41"/>
    <mergeCell ref="A44:C44"/>
    <mergeCell ref="D44:F44"/>
    <mergeCell ref="K44:M44"/>
    <mergeCell ref="N44:P44"/>
    <mergeCell ref="U44:W44"/>
    <mergeCell ref="X44:Z44"/>
    <mergeCell ref="AE44:AG44"/>
    <mergeCell ref="AH44:AJ44"/>
    <mergeCell ref="AO44:AQ44"/>
    <mergeCell ref="AR44:AT44"/>
    <mergeCell ref="AY44:BA44"/>
    <mergeCell ref="BB44:BD44"/>
    <mergeCell ref="K65:P65"/>
    <mergeCell ref="CM82:CO82"/>
    <mergeCell ref="A87:F87"/>
    <mergeCell ref="K87:P87"/>
    <mergeCell ref="K89:P89"/>
  </mergeCells>
  <printOptions horizontalCentered="1" verticalCentered="1"/>
  <pageMargins left="0.28999999999999998" right="0.24" top="0.32" bottom="0.39370078740157483" header="0.19685039370078741" footer="0.19685039370078741"/>
  <pageSetup paperSize="9" scale="46" orientation="landscape" blackAndWhite="1" r:id="rId1"/>
  <headerFooter alignWithMargins="0">
    <oddHeader>&amp;RMaintained &amp;&amp; Compiled by Raw Materials Group, Ranchi</oddHeader>
    <oddFooter xml:space="preserve">&amp;LSend a request mail to access shared Google Drive&amp;RReport error(s)  if noticed at  rmgranchi.sail@sail.in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3:BH145"/>
  <sheetViews>
    <sheetView tabSelected="1" topLeftCell="A115" zoomScale="55" zoomScaleNormal="55" workbookViewId="0">
      <selection activeCell="M125" sqref="M125:R129"/>
    </sheetView>
  </sheetViews>
  <sheetFormatPr defaultRowHeight="14.5" x14ac:dyDescent="0.35"/>
  <cols>
    <col min="1" max="2" width="13.26953125" bestFit="1" customWidth="1"/>
    <col min="3" max="9" width="11.1796875" bestFit="1" customWidth="1"/>
    <col min="10" max="10" width="15.36328125" bestFit="1" customWidth="1"/>
    <col min="12" max="12" width="13.26953125" bestFit="1" customWidth="1"/>
    <col min="13" max="19" width="11.1796875" bestFit="1" customWidth="1"/>
    <col min="20" max="20" width="15.26953125" bestFit="1" customWidth="1"/>
  </cols>
  <sheetData>
    <row r="3" spans="2:20" ht="26" x14ac:dyDescent="0.6">
      <c r="C3" s="513"/>
      <c r="D3" s="664" t="s">
        <v>49</v>
      </c>
      <c r="E3" s="513"/>
      <c r="F3" s="513"/>
      <c r="G3" s="513"/>
      <c r="H3" s="513"/>
      <c r="I3" s="513"/>
      <c r="J3" s="514"/>
      <c r="K3" s="514"/>
      <c r="M3" s="513"/>
      <c r="N3" s="512" t="s">
        <v>49</v>
      </c>
      <c r="O3" s="513"/>
      <c r="P3" s="513"/>
      <c r="Q3" s="513"/>
      <c r="R3" s="513"/>
      <c r="S3" s="513"/>
      <c r="T3" s="515"/>
    </row>
    <row r="4" spans="2:20" ht="23.5" x14ac:dyDescent="0.35">
      <c r="B4" s="516" t="s">
        <v>22</v>
      </c>
      <c r="C4" s="517"/>
      <c r="D4" s="517"/>
      <c r="E4" s="518" t="s">
        <v>1</v>
      </c>
      <c r="F4" s="517"/>
      <c r="G4" s="517"/>
      <c r="H4" s="519"/>
      <c r="I4" s="519"/>
      <c r="J4" s="519"/>
      <c r="K4" s="520"/>
      <c r="L4" s="516" t="s">
        <v>22</v>
      </c>
      <c r="M4" s="517"/>
      <c r="N4" s="517"/>
      <c r="O4" s="518" t="s">
        <v>2</v>
      </c>
      <c r="P4" s="517"/>
      <c r="Q4" s="517"/>
      <c r="R4" s="519"/>
      <c r="S4" s="519"/>
      <c r="T4" s="519"/>
    </row>
    <row r="5" spans="2:20" ht="15" thickBot="1" x14ac:dyDescent="0.4">
      <c r="B5" s="522"/>
      <c r="C5" s="522"/>
      <c r="D5" s="522"/>
      <c r="E5" s="522"/>
      <c r="F5" s="522"/>
      <c r="G5" s="522"/>
      <c r="H5" s="522"/>
      <c r="I5" s="522"/>
      <c r="J5" s="522"/>
      <c r="K5" s="523"/>
      <c r="L5" s="522"/>
      <c r="M5" s="522"/>
      <c r="N5" s="522"/>
      <c r="O5" s="522"/>
      <c r="P5" s="522"/>
      <c r="Q5" s="522"/>
      <c r="R5" s="522"/>
      <c r="S5" s="522"/>
      <c r="T5" s="524"/>
    </row>
    <row r="6" spans="2:20" ht="24.5" thickBot="1" x14ac:dyDescent="0.4">
      <c r="B6" s="116"/>
      <c r="C6" s="110" t="s">
        <v>6</v>
      </c>
      <c r="D6" s="111" t="s">
        <v>7</v>
      </c>
      <c r="E6" s="111" t="s">
        <v>8</v>
      </c>
      <c r="F6" s="111" t="s">
        <v>9</v>
      </c>
      <c r="G6" s="111" t="s">
        <v>10</v>
      </c>
      <c r="H6" s="111" t="s">
        <v>11</v>
      </c>
      <c r="I6" s="111" t="s">
        <v>12</v>
      </c>
      <c r="J6" s="115" t="s">
        <v>23</v>
      </c>
      <c r="K6" s="523"/>
      <c r="L6" s="116"/>
      <c r="M6" s="110" t="s">
        <v>6</v>
      </c>
      <c r="N6" s="111" t="s">
        <v>7</v>
      </c>
      <c r="O6" s="111" t="s">
        <v>8</v>
      </c>
      <c r="P6" s="111" t="s">
        <v>9</v>
      </c>
      <c r="Q6" s="111" t="s">
        <v>10</v>
      </c>
      <c r="R6" s="111" t="s">
        <v>11</v>
      </c>
      <c r="S6" s="111" t="s">
        <v>12</v>
      </c>
      <c r="T6" s="115" t="s">
        <v>23</v>
      </c>
    </row>
    <row r="7" spans="2:20" ht="21" x14ac:dyDescent="0.35">
      <c r="B7" s="797" t="s">
        <v>63</v>
      </c>
      <c r="C7" s="789">
        <f t="array" ref="C7:J7">'BLEND 15-16'!$B$20:$I$20</f>
        <v>64.031280247260682</v>
      </c>
      <c r="D7" s="790">
        <v>2.0744654602623012</v>
      </c>
      <c r="E7" s="790">
        <v>1.773511090054217</v>
      </c>
      <c r="F7" s="790">
        <v>16.011333321334796</v>
      </c>
      <c r="G7" s="790">
        <v>22.393136998335446</v>
      </c>
      <c r="H7" s="790">
        <v>3.8479765503165182</v>
      </c>
      <c r="I7" s="790">
        <v>0.85492437643669872</v>
      </c>
      <c r="J7" s="791">
        <v>2055806</v>
      </c>
      <c r="K7" s="523"/>
      <c r="L7" s="797" t="s">
        <v>63</v>
      </c>
      <c r="M7" s="789">
        <f t="array" ref="M7:T7">'BLEND 15-16'!$L$20:$S$20</f>
        <v>62.754397463421647</v>
      </c>
      <c r="N7" s="790">
        <v>3.15794670309523</v>
      </c>
      <c r="O7" s="790">
        <v>2.513821516338929</v>
      </c>
      <c r="P7" s="790">
        <v>6.9136173764244875</v>
      </c>
      <c r="Q7" s="790">
        <v>34.319165779199764</v>
      </c>
      <c r="R7" s="790">
        <v>5.671768219434159</v>
      </c>
      <c r="S7" s="790">
        <v>0.79603038071384546</v>
      </c>
      <c r="T7" s="791">
        <v>3477125</v>
      </c>
    </row>
    <row r="8" spans="2:20" ht="21" x14ac:dyDescent="0.35">
      <c r="B8" s="798" t="s">
        <v>64</v>
      </c>
      <c r="C8" s="792">
        <f t="array" ref="C8:J8">'BLEND 16-17'!$B$20:$I$20</f>
        <v>63.765929354825744</v>
      </c>
      <c r="D8" s="786">
        <v>2.3224557668557142</v>
      </c>
      <c r="E8" s="786">
        <v>2.001136430144836</v>
      </c>
      <c r="F8" s="786">
        <v>15.907327301294602</v>
      </c>
      <c r="G8" s="786">
        <v>23.595762975928242</v>
      </c>
      <c r="H8" s="786">
        <v>4.3235921970005506</v>
      </c>
      <c r="I8" s="786">
        <v>0.86164673562506622</v>
      </c>
      <c r="J8" s="793">
        <v>1814533</v>
      </c>
      <c r="K8" s="539"/>
      <c r="L8" s="798" t="s">
        <v>64</v>
      </c>
      <c r="M8" s="792">
        <f t="array" ref="M8:T8">'BLEND 16-17'!$L$20:$S$20</f>
        <v>62.607849896186067</v>
      </c>
      <c r="N8" s="786">
        <v>3.3559305026569186</v>
      </c>
      <c r="O8" s="786">
        <v>2.5758509455729866</v>
      </c>
      <c r="P8" s="786">
        <v>7.5837083148429532</v>
      </c>
      <c r="Q8" s="786">
        <v>35.515657667901181</v>
      </c>
      <c r="R8" s="786">
        <v>5.9317814482299056</v>
      </c>
      <c r="S8" s="786">
        <v>0.76755193337098715</v>
      </c>
      <c r="T8" s="793">
        <v>3422951</v>
      </c>
    </row>
    <row r="9" spans="2:20" ht="21" x14ac:dyDescent="0.35">
      <c r="B9" s="787" t="s">
        <v>65</v>
      </c>
      <c r="C9" s="792">
        <f t="array" ref="C9:J9">'BLEND 17-18'!$B$20:$I$20</f>
        <v>63.180574540568685</v>
      </c>
      <c r="D9" s="786">
        <v>2.732991139627253</v>
      </c>
      <c r="E9" s="786">
        <v>1.8541970565617651</v>
      </c>
      <c r="F9" s="786">
        <v>13.609368898116289</v>
      </c>
      <c r="G9" s="786">
        <v>20.043748854262144</v>
      </c>
      <c r="H9" s="786">
        <v>4.5871881961890182</v>
      </c>
      <c r="I9" s="786">
        <v>0.67844971382331487</v>
      </c>
      <c r="J9" s="793">
        <v>2222367</v>
      </c>
      <c r="K9" s="523"/>
      <c r="L9" s="787" t="s">
        <v>65</v>
      </c>
      <c r="M9" s="792">
        <f t="array" ref="M9:T9">'BLEND 17-18'!$L$20:$S$20</f>
        <v>62.329953007244804</v>
      </c>
      <c r="N9" s="786">
        <v>3.3460869299481639</v>
      </c>
      <c r="O9" s="786">
        <v>2.4143784737583718</v>
      </c>
      <c r="P9" s="786">
        <v>6.1329597738332993</v>
      </c>
      <c r="Q9" s="786">
        <v>33.980908154941069</v>
      </c>
      <c r="R9" s="786">
        <v>5.7604654037065357</v>
      </c>
      <c r="S9" s="786">
        <v>0.72155282403131538</v>
      </c>
      <c r="T9" s="793">
        <v>3910390</v>
      </c>
    </row>
    <row r="10" spans="2:20" ht="21" x14ac:dyDescent="0.35">
      <c r="B10" s="787" t="s">
        <v>66</v>
      </c>
      <c r="C10" s="792">
        <f t="array" ref="C10:J10">'BLEND 18-19'!$B$20:$I$20</f>
        <v>63.094854525900622</v>
      </c>
      <c r="D10" s="786">
        <v>2.7188798445941535</v>
      </c>
      <c r="E10" s="786">
        <v>2.0885068453076232</v>
      </c>
      <c r="F10" s="786">
        <v>15.932239010150626</v>
      </c>
      <c r="G10" s="786">
        <v>16.562234986098922</v>
      </c>
      <c r="H10" s="786">
        <v>4.8073866899017768</v>
      </c>
      <c r="I10" s="786">
        <v>0.76814973984971158</v>
      </c>
      <c r="J10" s="793">
        <v>2375715</v>
      </c>
      <c r="K10" s="523"/>
      <c r="L10" s="787" t="s">
        <v>66</v>
      </c>
      <c r="M10" s="792">
        <f t="array" ref="M10:T10">'BLEND 18-19'!$L$20:$S$20</f>
        <v>61.991823150931857</v>
      </c>
      <c r="N10" s="786">
        <v>3.6494882698906892</v>
      </c>
      <c r="O10" s="786">
        <v>2.6983714885751651</v>
      </c>
      <c r="P10" s="786">
        <v>6.6063850902181969</v>
      </c>
      <c r="Q10" s="786">
        <v>33.323533950123327</v>
      </c>
      <c r="R10" s="786">
        <v>6.3478597584658543</v>
      </c>
      <c r="S10" s="786">
        <v>0.73938352147546094</v>
      </c>
      <c r="T10" s="793">
        <v>4186406</v>
      </c>
    </row>
    <row r="11" spans="2:20" ht="21" x14ac:dyDescent="0.35">
      <c r="B11" s="787" t="s">
        <v>67</v>
      </c>
      <c r="C11" s="792">
        <f t="array" ref="C11:J11">'BLEND 19-20'!$B$20:$I$20</f>
        <v>62.923187930431112</v>
      </c>
      <c r="D11" s="786">
        <v>2.8464241103412804</v>
      </c>
      <c r="E11" s="786">
        <v>2.2009049366304518</v>
      </c>
      <c r="F11" s="786">
        <v>17.503223471737311</v>
      </c>
      <c r="G11" s="786">
        <v>17.400647939724532</v>
      </c>
      <c r="H11" s="786">
        <v>5.0473290469717327</v>
      </c>
      <c r="I11" s="786">
        <v>0.77321750073518314</v>
      </c>
      <c r="J11" s="793">
        <v>2597541</v>
      </c>
      <c r="K11" s="523"/>
      <c r="L11" s="787" t="s">
        <v>67</v>
      </c>
      <c r="M11" s="792">
        <f t="array" ref="M11:T11">'BLEND 19-20'!$L$20:$S$20</f>
        <v>61.505540764562085</v>
      </c>
      <c r="N11" s="786">
        <v>4.3661433055109509</v>
      </c>
      <c r="O11" s="786">
        <v>2.6831722864834076</v>
      </c>
      <c r="P11" s="786">
        <v>6.7680833969564471</v>
      </c>
      <c r="Q11" s="786">
        <v>34.33356576323073</v>
      </c>
      <c r="R11" s="786">
        <v>7.0493155919943584</v>
      </c>
      <c r="S11" s="786">
        <v>0.61454059079936851</v>
      </c>
      <c r="T11" s="793">
        <v>4074777</v>
      </c>
    </row>
    <row r="12" spans="2:20" ht="21" x14ac:dyDescent="0.35">
      <c r="B12" s="787" t="s">
        <v>68</v>
      </c>
      <c r="C12" s="792">
        <f t="array" ref="C12:J12">'BLEND 20-21'!$B$20:$I$20</f>
        <v>62.318637394881399</v>
      </c>
      <c r="D12" s="786">
        <v>3.7537683237525985</v>
      </c>
      <c r="E12" s="786">
        <v>2.2724633358892108</v>
      </c>
      <c r="F12" s="786">
        <v>17.803202500636203</v>
      </c>
      <c r="G12" s="786">
        <v>20.928880961563451</v>
      </c>
      <c r="H12" s="786">
        <v>6.0262316596418088</v>
      </c>
      <c r="I12" s="786">
        <v>0.6053818829227734</v>
      </c>
      <c r="J12" s="793">
        <v>2408827</v>
      </c>
      <c r="K12" s="523"/>
      <c r="L12" s="787" t="s">
        <v>68</v>
      </c>
      <c r="M12" s="792">
        <f t="array" ref="M12:T12">'BLEND 20-21'!$L$20:$S$20</f>
        <v>61.494951488116712</v>
      </c>
      <c r="N12" s="786">
        <v>4.7055199243780219</v>
      </c>
      <c r="O12" s="786">
        <v>2.5995513770927552</v>
      </c>
      <c r="P12" s="786">
        <v>5.8060985872957867</v>
      </c>
      <c r="Q12" s="786">
        <v>39.048325883245617</v>
      </c>
      <c r="R12" s="786">
        <v>7.3050713014707771</v>
      </c>
      <c r="S12" s="786">
        <v>0.55244721494540594</v>
      </c>
      <c r="T12" s="793">
        <v>3437096</v>
      </c>
    </row>
    <row r="13" spans="2:20" ht="21.5" thickBot="1" x14ac:dyDescent="0.4">
      <c r="B13" s="788" t="s">
        <v>69</v>
      </c>
      <c r="C13" s="794">
        <f t="array" ref="C13:J13">'BLEND 21-22'!$B$20:$I$20</f>
        <v>61.288494472519311</v>
      </c>
      <c r="D13" s="795">
        <v>4.6654648982144797</v>
      </c>
      <c r="E13" s="795">
        <v>2.6951601735390351</v>
      </c>
      <c r="F13" s="795">
        <v>14.924082191013552</v>
      </c>
      <c r="G13" s="795">
        <v>27.204732848105138</v>
      </c>
      <c r="H13" s="795">
        <v>7.3606250717535149</v>
      </c>
      <c r="I13" s="795">
        <v>0.57768308889656417</v>
      </c>
      <c r="J13" s="796">
        <v>2539161.29</v>
      </c>
      <c r="K13" s="523"/>
      <c r="L13" s="788" t="s">
        <v>69</v>
      </c>
      <c r="M13" s="794">
        <f t="array" ref="M13:T13">'BLEND 21-22'!$L$20:$S$20</f>
        <v>60.498898453736032</v>
      </c>
      <c r="N13" s="795">
        <v>5.8921921740655936</v>
      </c>
      <c r="O13" s="795">
        <v>2.8215791564942538</v>
      </c>
      <c r="P13" s="795">
        <v>5.3218343227668852</v>
      </c>
      <c r="Q13" s="795">
        <v>42.372272783487325</v>
      </c>
      <c r="R13" s="795">
        <v>8.7137713305598474</v>
      </c>
      <c r="S13" s="795">
        <v>0.47886746954951631</v>
      </c>
      <c r="T13" s="796">
        <v>3707060.46</v>
      </c>
    </row>
    <row r="15" spans="2:20" s="515" customFormat="1" ht="26" x14ac:dyDescent="0.6">
      <c r="B15" s="513"/>
      <c r="C15" s="513"/>
      <c r="D15" s="512" t="s">
        <v>50</v>
      </c>
      <c r="E15" s="513"/>
      <c r="F15" s="513"/>
      <c r="G15" s="513"/>
      <c r="H15" s="513"/>
      <c r="I15" s="514"/>
      <c r="J15" s="514"/>
      <c r="L15" s="513"/>
      <c r="M15" s="513"/>
      <c r="N15" s="512" t="s">
        <v>50</v>
      </c>
      <c r="O15" s="513"/>
      <c r="P15" s="513"/>
      <c r="Q15" s="513"/>
      <c r="R15" s="513"/>
    </row>
    <row r="16" spans="2:20" ht="23.5" x14ac:dyDescent="0.35">
      <c r="B16" s="516" t="s">
        <v>22</v>
      </c>
      <c r="C16" s="517"/>
      <c r="D16" s="517"/>
      <c r="E16" s="518" t="s">
        <v>1</v>
      </c>
      <c r="F16" s="517"/>
      <c r="G16" s="517"/>
      <c r="H16" s="519"/>
      <c r="I16" s="519"/>
      <c r="J16" s="519"/>
      <c r="K16" s="520"/>
      <c r="L16" s="516" t="s">
        <v>22</v>
      </c>
      <c r="M16" s="517"/>
      <c r="N16" s="517"/>
      <c r="O16" s="518" t="s">
        <v>2</v>
      </c>
      <c r="P16" s="517"/>
      <c r="Q16" s="517"/>
      <c r="R16" s="519"/>
      <c r="S16" s="519"/>
      <c r="T16" s="519"/>
    </row>
    <row r="17" spans="2:20" ht="15" thickBot="1" x14ac:dyDescent="0.4">
      <c r="B17" s="522"/>
      <c r="C17" s="522"/>
      <c r="D17" s="522"/>
      <c r="E17" s="522"/>
      <c r="F17" s="522"/>
      <c r="G17" s="522"/>
      <c r="H17" s="522"/>
      <c r="I17" s="522"/>
      <c r="J17" s="522"/>
      <c r="K17" s="523"/>
      <c r="L17" s="522"/>
      <c r="M17" s="522"/>
      <c r="N17" s="522"/>
      <c r="O17" s="522"/>
      <c r="P17" s="522"/>
      <c r="Q17" s="522"/>
      <c r="R17" s="522"/>
      <c r="S17" s="522"/>
      <c r="T17" s="524"/>
    </row>
    <row r="18" spans="2:20" ht="24.5" thickBot="1" x14ac:dyDescent="0.4">
      <c r="B18" s="116"/>
      <c r="C18" s="110" t="s">
        <v>6</v>
      </c>
      <c r="D18" s="111" t="s">
        <v>7</v>
      </c>
      <c r="E18" s="111" t="s">
        <v>8</v>
      </c>
      <c r="F18" s="111" t="s">
        <v>9</v>
      </c>
      <c r="G18" s="111" t="s">
        <v>10</v>
      </c>
      <c r="H18" s="111" t="s">
        <v>11</v>
      </c>
      <c r="I18" s="111" t="s">
        <v>12</v>
      </c>
      <c r="J18" s="115" t="s">
        <v>23</v>
      </c>
      <c r="K18" s="523"/>
      <c r="L18" s="116"/>
      <c r="M18" s="110" t="s">
        <v>6</v>
      </c>
      <c r="N18" s="111" t="s">
        <v>7</v>
      </c>
      <c r="O18" s="111" t="s">
        <v>8</v>
      </c>
      <c r="P18" s="111" t="s">
        <v>9</v>
      </c>
      <c r="Q18" s="111" t="s">
        <v>10</v>
      </c>
      <c r="R18" s="111" t="s">
        <v>11</v>
      </c>
      <c r="S18" s="111" t="s">
        <v>12</v>
      </c>
      <c r="T18" s="115" t="s">
        <v>23</v>
      </c>
    </row>
    <row r="19" spans="2:20" ht="21" x14ac:dyDescent="0.35">
      <c r="B19" s="797" t="s">
        <v>63</v>
      </c>
      <c r="C19" s="789">
        <f t="array" ref="C19:J19">'BLEND 15-16'!$B$43:$I$43</f>
        <v>62.499640546293001</v>
      </c>
      <c r="D19" s="790">
        <v>2.1825738559772967</v>
      </c>
      <c r="E19" s="790">
        <v>1.9977770574671871</v>
      </c>
      <c r="F19" s="790">
        <v>11.638384471443773</v>
      </c>
      <c r="G19" s="790">
        <v>16.207564632848527</v>
      </c>
      <c r="H19" s="790">
        <v>4.1803509134444834</v>
      </c>
      <c r="I19" s="790">
        <v>0.91533079258508643</v>
      </c>
      <c r="J19" s="791">
        <v>1127600</v>
      </c>
      <c r="K19" s="523"/>
      <c r="L19" s="797" t="s">
        <v>63</v>
      </c>
      <c r="M19" s="789">
        <f t="array" ref="M19:T19">'BLEND 15-16'!$L$43:$S$43</f>
        <v>62.212774401601671</v>
      </c>
      <c r="N19" s="790">
        <v>2.7036242559421151</v>
      </c>
      <c r="O19" s="790">
        <v>2.3480752338807482</v>
      </c>
      <c r="P19" s="790">
        <v>5.2347668567084042</v>
      </c>
      <c r="Q19" s="790">
        <v>43.649296690152674</v>
      </c>
      <c r="R19" s="790">
        <v>5.0516994898228633</v>
      </c>
      <c r="S19" s="790">
        <v>0.86849170283927979</v>
      </c>
      <c r="T19" s="791">
        <v>2101819</v>
      </c>
    </row>
    <row r="20" spans="2:20" ht="21" x14ac:dyDescent="0.35">
      <c r="B20" s="798" t="s">
        <v>64</v>
      </c>
      <c r="C20" s="792">
        <f t="array" ref="C20:J20">'BLEND 16-17'!$B$43:$I$43</f>
        <v>62.468990862044002</v>
      </c>
      <c r="D20" s="786">
        <v>2.7038802824098207</v>
      </c>
      <c r="E20" s="786">
        <v>1.9672290061912243</v>
      </c>
      <c r="F20" s="786">
        <v>11.021111523647006</v>
      </c>
      <c r="G20" s="786">
        <v>18.580481262742154</v>
      </c>
      <c r="H20" s="786">
        <v>4.6711092886010448</v>
      </c>
      <c r="I20" s="786">
        <v>0.72755773211894592</v>
      </c>
      <c r="J20" s="793">
        <v>1360151</v>
      </c>
      <c r="K20" s="539"/>
      <c r="L20" s="798" t="s">
        <v>64</v>
      </c>
      <c r="M20" s="792">
        <f t="array" ref="M20:T20">'BLEND 16-17'!$L$43:$S$43</f>
        <v>62.79534463432595</v>
      </c>
      <c r="N20" s="786">
        <v>2.8575998389372761</v>
      </c>
      <c r="O20" s="786">
        <v>2.2025181649006598</v>
      </c>
      <c r="P20" s="786">
        <v>6.3169516521625573</v>
      </c>
      <c r="Q20" s="786">
        <v>44.02154826077652</v>
      </c>
      <c r="R20" s="786">
        <v>5.0601180038379354</v>
      </c>
      <c r="S20" s="786">
        <v>0.77075807987158995</v>
      </c>
      <c r="T20" s="793">
        <v>2205352</v>
      </c>
    </row>
    <row r="21" spans="2:20" ht="21" x14ac:dyDescent="0.35">
      <c r="B21" s="787" t="s">
        <v>65</v>
      </c>
      <c r="C21" s="792">
        <f t="array" ref="C21:J21">'BLEND 17-18'!$B$43:$I$43</f>
        <v>62.222677292882977</v>
      </c>
      <c r="D21" s="786">
        <v>2.4936739624096558</v>
      </c>
      <c r="E21" s="786">
        <v>1.7976077694364689</v>
      </c>
      <c r="F21" s="786">
        <v>14.151649445239983</v>
      </c>
      <c r="G21" s="786">
        <v>15.377969912418704</v>
      </c>
      <c r="H21" s="786">
        <v>4.2912817318461247</v>
      </c>
      <c r="I21" s="786">
        <v>0.72086720097900336</v>
      </c>
      <c r="J21" s="793">
        <v>1358966</v>
      </c>
      <c r="K21" s="523"/>
      <c r="L21" s="787" t="s">
        <v>65</v>
      </c>
      <c r="M21" s="792">
        <f t="array" ref="M21:T21">'BLEND 17-18'!$L$43:$S$43</f>
        <v>63.342635123054599</v>
      </c>
      <c r="N21" s="786">
        <v>2.6236808730036629</v>
      </c>
      <c r="O21" s="786">
        <v>1.9682513149524119</v>
      </c>
      <c r="P21" s="786">
        <v>4.2730546562828744</v>
      </c>
      <c r="Q21" s="786">
        <v>46.198230824563517</v>
      </c>
      <c r="R21" s="786">
        <v>4.5919321879560746</v>
      </c>
      <c r="S21" s="786">
        <v>0.7501870121495009</v>
      </c>
      <c r="T21" s="793">
        <v>2405030</v>
      </c>
    </row>
    <row r="22" spans="2:20" ht="21" x14ac:dyDescent="0.35">
      <c r="B22" s="787" t="s">
        <v>66</v>
      </c>
      <c r="C22" s="792">
        <f t="array" ref="C22:J22">'BLEND 18-19'!$B$43:$I$43</f>
        <v>62.317345454287199</v>
      </c>
      <c r="D22" s="786">
        <v>2.9367166395602364</v>
      </c>
      <c r="E22" s="786">
        <v>1.8706310305888367</v>
      </c>
      <c r="F22" s="786">
        <v>21.890780579959234</v>
      </c>
      <c r="G22" s="786">
        <v>14.500771148342007</v>
      </c>
      <c r="H22" s="786">
        <v>4.8073476701490732</v>
      </c>
      <c r="I22" s="786">
        <v>0.63698043093083623</v>
      </c>
      <c r="J22" s="793">
        <v>1408030</v>
      </c>
      <c r="K22" s="523"/>
      <c r="L22" s="787" t="s">
        <v>66</v>
      </c>
      <c r="M22" s="792">
        <f t="array" ref="M22:T22">'BLEND 18-19'!$L$43:$S$43</f>
        <v>62.622077469102138</v>
      </c>
      <c r="N22" s="786">
        <v>3.1887703637238074</v>
      </c>
      <c r="O22" s="786">
        <v>2.3740137988243903</v>
      </c>
      <c r="P22" s="786">
        <v>4.7947478283749554</v>
      </c>
      <c r="Q22" s="786">
        <v>44.773216801699405</v>
      </c>
      <c r="R22" s="786">
        <v>5.5627841625481977</v>
      </c>
      <c r="S22" s="786">
        <v>0.74449192887381388</v>
      </c>
      <c r="T22" s="793">
        <v>2538767</v>
      </c>
    </row>
    <row r="23" spans="2:20" ht="21" x14ac:dyDescent="0.35">
      <c r="B23" s="787" t="s">
        <v>67</v>
      </c>
      <c r="C23" s="792">
        <f t="array" ref="C23:J23">'BLEND 19-20'!$B$43:$I$43</f>
        <v>61.998118948124983</v>
      </c>
      <c r="D23" s="786">
        <v>3.1500833583143413</v>
      </c>
      <c r="E23" s="786">
        <v>2.0630020189470413</v>
      </c>
      <c r="F23" s="786">
        <v>23.314447787284603</v>
      </c>
      <c r="G23" s="786">
        <v>12.369971142420642</v>
      </c>
      <c r="H23" s="786">
        <v>5.2130853772613825</v>
      </c>
      <c r="I23" s="786">
        <v>0.65490394516130701</v>
      </c>
      <c r="J23" s="793">
        <v>1384385</v>
      </c>
      <c r="K23" s="523"/>
      <c r="L23" s="787" t="s">
        <v>67</v>
      </c>
      <c r="M23" s="792">
        <f t="array" ref="M23:T23">'BLEND 19-20'!$L$43:$S$43</f>
        <v>62.234554468470321</v>
      </c>
      <c r="N23" s="786">
        <v>3.4015790824405849</v>
      </c>
      <c r="O23" s="786">
        <v>2.5973238946639632</v>
      </c>
      <c r="P23" s="786">
        <v>7.0339642791557813</v>
      </c>
      <c r="Q23" s="786">
        <v>42.99880337909331</v>
      </c>
      <c r="R23" s="786">
        <v>5.9989029771045477</v>
      </c>
      <c r="S23" s="786">
        <v>0.76356416585217823</v>
      </c>
      <c r="T23" s="793">
        <v>2630173</v>
      </c>
    </row>
    <row r="24" spans="2:20" ht="21" x14ac:dyDescent="0.35">
      <c r="B24" s="787" t="s">
        <v>68</v>
      </c>
      <c r="C24" s="792">
        <f t="array" ref="C24:J24">'BLEND 20-21'!$B$43:$I$43</f>
        <v>62.043251538089812</v>
      </c>
      <c r="D24" s="786">
        <v>2.9856041879164681</v>
      </c>
      <c r="E24" s="786">
        <v>2.017751000201284</v>
      </c>
      <c r="F24" s="786">
        <v>27.577020301051725</v>
      </c>
      <c r="G24" s="786">
        <v>11.253606273129773</v>
      </c>
      <c r="H24" s="786">
        <v>5.0033551881177516</v>
      </c>
      <c r="I24" s="786">
        <v>0.67582669141732099</v>
      </c>
      <c r="J24" s="793">
        <v>1326483</v>
      </c>
      <c r="K24" s="523"/>
      <c r="L24" s="787" t="s">
        <v>68</v>
      </c>
      <c r="M24" s="792">
        <f t="array" ref="M24:T24">'BLEND 20-21'!$L$43:$S$43</f>
        <v>62.021920805798295</v>
      </c>
      <c r="N24" s="786">
        <v>3.5073847611649476</v>
      </c>
      <c r="O24" s="786">
        <v>2.5535585882195715</v>
      </c>
      <c r="P24" s="786">
        <v>9.6980857000595382</v>
      </c>
      <c r="Q24" s="786">
        <v>39.894087729775805</v>
      </c>
      <c r="R24" s="786">
        <v>6.0609433493845195</v>
      </c>
      <c r="S24" s="786">
        <v>0.72805202796496982</v>
      </c>
      <c r="T24" s="793">
        <v>2154981</v>
      </c>
    </row>
    <row r="25" spans="2:20" ht="21.5" thickBot="1" x14ac:dyDescent="0.4">
      <c r="B25" s="788" t="s">
        <v>69</v>
      </c>
      <c r="C25" s="794">
        <f t="array" ref="C25:J25">'BLEND 21-22'!$B$43:$I$43</f>
        <v>61.497186058051746</v>
      </c>
      <c r="D25" s="795">
        <v>3.6757069156458755</v>
      </c>
      <c r="E25" s="795">
        <v>2.1953982975793433</v>
      </c>
      <c r="F25" s="795">
        <v>26.004787403986157</v>
      </c>
      <c r="G25" s="795">
        <v>15.896305710204993</v>
      </c>
      <c r="H25" s="795">
        <v>5.8711052132252188</v>
      </c>
      <c r="I25" s="795">
        <v>0.59727240173434226</v>
      </c>
      <c r="J25" s="796">
        <v>1473605.24</v>
      </c>
      <c r="K25" s="523"/>
      <c r="L25" s="788" t="s">
        <v>69</v>
      </c>
      <c r="M25" s="794">
        <f t="array" ref="M25:T25">'BLEND 21-22'!$L$43:$S$43</f>
        <v>61.537064986476452</v>
      </c>
      <c r="N25" s="795">
        <v>4.1772362020403131</v>
      </c>
      <c r="O25" s="795">
        <v>2.6715640117560913</v>
      </c>
      <c r="P25" s="795">
        <v>9.6892258100230126</v>
      </c>
      <c r="Q25" s="795">
        <v>37.97593100122667</v>
      </c>
      <c r="R25" s="795">
        <v>6.8488002137964044</v>
      </c>
      <c r="S25" s="795">
        <v>0.63955301604711812</v>
      </c>
      <c r="T25" s="796">
        <v>2176070.2799999998</v>
      </c>
    </row>
    <row r="27" spans="2:20" s="515" customFormat="1" ht="26" x14ac:dyDescent="0.6">
      <c r="B27" s="513"/>
      <c r="C27" s="512" t="s">
        <v>52</v>
      </c>
      <c r="D27" s="513"/>
      <c r="E27" s="513"/>
      <c r="F27" s="513"/>
      <c r="G27" s="513"/>
      <c r="H27" s="513"/>
      <c r="I27" s="514"/>
      <c r="J27" s="514"/>
      <c r="L27" s="513"/>
      <c r="M27" s="513"/>
      <c r="N27" s="512" t="s">
        <v>52</v>
      </c>
      <c r="O27" s="513"/>
      <c r="P27" s="513"/>
      <c r="Q27" s="513"/>
      <c r="R27" s="513"/>
    </row>
    <row r="28" spans="2:20" ht="23.5" x14ac:dyDescent="0.35">
      <c r="B28" s="516" t="s">
        <v>22</v>
      </c>
      <c r="C28" s="517"/>
      <c r="D28" s="517"/>
      <c r="E28" s="518" t="s">
        <v>1</v>
      </c>
      <c r="F28" s="517"/>
      <c r="G28" s="517"/>
      <c r="H28" s="519"/>
      <c r="I28" s="519"/>
      <c r="J28" s="519"/>
      <c r="K28" s="520"/>
      <c r="L28" s="516" t="s">
        <v>22</v>
      </c>
      <c r="M28" s="517"/>
      <c r="N28" s="517"/>
      <c r="O28" s="518" t="s">
        <v>2</v>
      </c>
      <c r="P28" s="517"/>
      <c r="Q28" s="517"/>
      <c r="R28" s="519"/>
      <c r="S28" s="519"/>
      <c r="T28" s="519"/>
    </row>
    <row r="29" spans="2:20" ht="15" thickBot="1" x14ac:dyDescent="0.4">
      <c r="B29" s="522"/>
      <c r="C29" s="522"/>
      <c r="D29" s="522"/>
      <c r="E29" s="522"/>
      <c r="F29" s="522"/>
      <c r="G29" s="522"/>
      <c r="H29" s="522"/>
      <c r="I29" s="522"/>
      <c r="J29" s="522"/>
      <c r="K29" s="523"/>
      <c r="L29" s="522"/>
      <c r="M29" s="522"/>
      <c r="N29" s="522"/>
      <c r="O29" s="522"/>
      <c r="P29" s="522"/>
      <c r="Q29" s="522"/>
      <c r="R29" s="522"/>
      <c r="S29" s="522"/>
      <c r="T29" s="524"/>
    </row>
    <row r="30" spans="2:20" ht="24.5" thickBot="1" x14ac:dyDescent="0.4">
      <c r="B30" s="116"/>
      <c r="C30" s="110" t="s">
        <v>6</v>
      </c>
      <c r="D30" s="111" t="s">
        <v>7</v>
      </c>
      <c r="E30" s="111" t="s">
        <v>8</v>
      </c>
      <c r="F30" s="111" t="s">
        <v>9</v>
      </c>
      <c r="G30" s="111" t="s">
        <v>10</v>
      </c>
      <c r="H30" s="111" t="s">
        <v>11</v>
      </c>
      <c r="I30" s="111" t="s">
        <v>12</v>
      </c>
      <c r="J30" s="115" t="s">
        <v>23</v>
      </c>
      <c r="K30" s="523"/>
      <c r="L30" s="116"/>
      <c r="M30" s="110" t="s">
        <v>6</v>
      </c>
      <c r="N30" s="111" t="s">
        <v>7</v>
      </c>
      <c r="O30" s="111" t="s">
        <v>8</v>
      </c>
      <c r="P30" s="111" t="s">
        <v>9</v>
      </c>
      <c r="Q30" s="111" t="s">
        <v>10</v>
      </c>
      <c r="R30" s="111" t="s">
        <v>11</v>
      </c>
      <c r="S30" s="111" t="s">
        <v>12</v>
      </c>
      <c r="T30" s="115" t="s">
        <v>23</v>
      </c>
    </row>
    <row r="31" spans="2:20" ht="21" x14ac:dyDescent="0.35">
      <c r="B31" s="797" t="s">
        <v>63</v>
      </c>
      <c r="C31" s="789">
        <f t="array" ref="C31:J31">'BLEND 15-16'!$B$68:$I$68</f>
        <v>63.247598973566639</v>
      </c>
      <c r="D31" s="790">
        <v>2.5084166433403055</v>
      </c>
      <c r="E31" s="790">
        <v>2.236193237045053</v>
      </c>
      <c r="F31" s="790">
        <v>19.164249609329367</v>
      </c>
      <c r="G31" s="790">
        <v>18.675654365041755</v>
      </c>
      <c r="H31" s="790">
        <v>4.744609880385358</v>
      </c>
      <c r="I31" s="790">
        <v>0.89147600060062226</v>
      </c>
      <c r="J31" s="791">
        <v>1814828</v>
      </c>
      <c r="K31" s="523"/>
      <c r="L31" s="797" t="s">
        <v>63</v>
      </c>
      <c r="M31" s="789">
        <f t="array" ref="M31:T31">'BLEND 15-16'!$L$68:$S$68</f>
        <v>62.413011573514893</v>
      </c>
      <c r="N31" s="790">
        <v>3.0989460571736598</v>
      </c>
      <c r="O31" s="790">
        <v>2.5195198261978033</v>
      </c>
      <c r="P31" s="790">
        <v>0</v>
      </c>
      <c r="Q31" s="790">
        <v>0</v>
      </c>
      <c r="R31" s="790">
        <v>5.6184658833714636</v>
      </c>
      <c r="S31" s="790">
        <v>0.81302474444995276</v>
      </c>
      <c r="T31" s="791">
        <v>3183389</v>
      </c>
    </row>
    <row r="32" spans="2:20" ht="21" x14ac:dyDescent="0.35">
      <c r="B32" s="798" t="s">
        <v>64</v>
      </c>
      <c r="C32" s="792">
        <f t="array" ref="C32:J32">'BLEND 16-17'!$B$68:$I$68</f>
        <v>62.808716841022907</v>
      </c>
      <c r="D32" s="786">
        <v>2.6340079491805919</v>
      </c>
      <c r="E32" s="786">
        <v>2.2019476444987673</v>
      </c>
      <c r="F32" s="786">
        <v>19.244034760619673</v>
      </c>
      <c r="G32" s="786">
        <v>19.409863060123701</v>
      </c>
      <c r="H32" s="786">
        <v>4.8359555936793592</v>
      </c>
      <c r="I32" s="786">
        <v>0.83596848869942353</v>
      </c>
      <c r="J32" s="793">
        <v>1994671</v>
      </c>
      <c r="K32" s="539"/>
      <c r="L32" s="798" t="s">
        <v>64</v>
      </c>
      <c r="M32" s="792">
        <f t="array" ref="M32:T32">'BLEND 16-17'!$L$68:$S$68</f>
        <v>62.302395982574069</v>
      </c>
      <c r="N32" s="786">
        <v>3.0801647776316949</v>
      </c>
      <c r="O32" s="786">
        <v>2.515356604899631</v>
      </c>
      <c r="P32" s="786">
        <v>0</v>
      </c>
      <c r="Q32" s="786">
        <v>0</v>
      </c>
      <c r="R32" s="786">
        <v>5.5955213825313255</v>
      </c>
      <c r="S32" s="786">
        <v>0.81663053326441226</v>
      </c>
      <c r="T32" s="793">
        <v>3153462</v>
      </c>
    </row>
    <row r="33" spans="2:20" ht="21" x14ac:dyDescent="0.35">
      <c r="B33" s="787" t="s">
        <v>65</v>
      </c>
      <c r="C33" s="792">
        <f t="array" ref="C33:J33">'BLEND 17-18'!$B$68:$I$68</f>
        <v>62.839097704763851</v>
      </c>
      <c r="D33" s="786">
        <v>2.6560370999776346</v>
      </c>
      <c r="E33" s="786">
        <v>2.3998436995222958</v>
      </c>
      <c r="F33" s="786">
        <v>12.889450310345289</v>
      </c>
      <c r="G33" s="786">
        <v>18.989026469671803</v>
      </c>
      <c r="H33" s="786">
        <v>5.0558807994999304</v>
      </c>
      <c r="I33" s="786">
        <v>0.90354298874157435</v>
      </c>
      <c r="J33" s="793">
        <v>2092508</v>
      </c>
      <c r="K33" s="523"/>
      <c r="L33" s="787" t="s">
        <v>65</v>
      </c>
      <c r="M33" s="792">
        <f t="array" ref="M33:T33">'BLEND 17-18'!$L$68:$S$68</f>
        <v>62.295331326090107</v>
      </c>
      <c r="N33" s="786">
        <v>2.949790694218434</v>
      </c>
      <c r="O33" s="786">
        <v>2.4724058962390378</v>
      </c>
      <c r="P33" s="786">
        <v>0</v>
      </c>
      <c r="Q33" s="786">
        <v>0</v>
      </c>
      <c r="R33" s="786">
        <v>5.4221965904574718</v>
      </c>
      <c r="S33" s="786">
        <v>0.83816316224908216</v>
      </c>
      <c r="T33" s="793">
        <v>3512612</v>
      </c>
    </row>
    <row r="34" spans="2:20" ht="21" x14ac:dyDescent="0.35">
      <c r="B34" s="787" t="s">
        <v>66</v>
      </c>
      <c r="C34" s="792">
        <f t="array" ref="C34:J34">'BLEND 18-19'!$B$68:$I$68</f>
        <v>62.843555049191728</v>
      </c>
      <c r="D34" s="786">
        <v>2.9925576887083087</v>
      </c>
      <c r="E34" s="786">
        <v>2.5966738584284497</v>
      </c>
      <c r="F34" s="786">
        <v>14.286114809388412</v>
      </c>
      <c r="G34" s="786">
        <v>19.366106551979069</v>
      </c>
      <c r="H34" s="786">
        <v>5.5892315471367588</v>
      </c>
      <c r="I34" s="786">
        <v>0.86771054346800702</v>
      </c>
      <c r="J34" s="793">
        <v>2452343</v>
      </c>
      <c r="K34" s="523"/>
      <c r="L34" s="787" t="s">
        <v>66</v>
      </c>
      <c r="M34" s="792">
        <f t="array" ref="M34:T34">'BLEND 18-19'!$L$68:$S$68</f>
        <v>62.190056557775961</v>
      </c>
      <c r="N34" s="786">
        <v>3.2143950437097923</v>
      </c>
      <c r="O34" s="786">
        <v>2.6230584486492896</v>
      </c>
      <c r="P34" s="786">
        <v>0</v>
      </c>
      <c r="Q34" s="786">
        <v>0</v>
      </c>
      <c r="R34" s="786">
        <v>5.8374534923590815</v>
      </c>
      <c r="S34" s="786">
        <v>0.81603487218608006</v>
      </c>
      <c r="T34" s="793">
        <v>3978056</v>
      </c>
    </row>
    <row r="35" spans="2:20" ht="21" x14ac:dyDescent="0.35">
      <c r="B35" s="787" t="s">
        <v>67</v>
      </c>
      <c r="C35" s="792">
        <f t="array" ref="C35:J35">'BLEND 19-20'!$B$68:$I$68</f>
        <v>62.575950602478265</v>
      </c>
      <c r="D35" s="786">
        <v>3.2083766457073453</v>
      </c>
      <c r="E35" s="786">
        <v>2.6258908058284685</v>
      </c>
      <c r="F35" s="786">
        <v>12.700580576401446</v>
      </c>
      <c r="G35" s="786">
        <v>18.530125331782003</v>
      </c>
      <c r="H35" s="786">
        <v>5.8342674515358137</v>
      </c>
      <c r="I35" s="786">
        <v>0.81844842292496578</v>
      </c>
      <c r="J35" s="793">
        <v>2404817</v>
      </c>
      <c r="K35" s="523"/>
      <c r="L35" s="787" t="s">
        <v>67</v>
      </c>
      <c r="M35" s="792">
        <f t="array" ref="M35:T35">'BLEND 19-20'!$L$68:$S$68</f>
        <v>61.972362872461616</v>
      </c>
      <c r="N35" s="786">
        <v>3.5703310522716287</v>
      </c>
      <c r="O35" s="786">
        <v>2.6550039497821545</v>
      </c>
      <c r="P35" s="786">
        <v>0</v>
      </c>
      <c r="Q35" s="786">
        <v>0</v>
      </c>
      <c r="R35" s="786">
        <v>6.2253350020537832</v>
      </c>
      <c r="S35" s="786">
        <v>0.74362962731226401</v>
      </c>
      <c r="T35" s="793">
        <v>3866036</v>
      </c>
    </row>
    <row r="36" spans="2:20" ht="21" x14ac:dyDescent="0.35">
      <c r="B36" s="787" t="s">
        <v>68</v>
      </c>
      <c r="C36" s="792">
        <f t="array" ref="C36:J36">'BLEND 20-21'!$B$68:$I$68</f>
        <v>62.796078285355989</v>
      </c>
      <c r="D36" s="786">
        <v>2.7007496596933249</v>
      </c>
      <c r="E36" s="786">
        <v>2.5992193763894429</v>
      </c>
      <c r="F36" s="786">
        <v>6.7853205267058083</v>
      </c>
      <c r="G36" s="786">
        <v>15.720031748275668</v>
      </c>
      <c r="H36" s="786">
        <v>5.2999690360827678</v>
      </c>
      <c r="I36" s="786">
        <v>0.96240662923367326</v>
      </c>
      <c r="J36" s="793">
        <v>2192875</v>
      </c>
      <c r="K36" s="523"/>
      <c r="L36" s="787" t="s">
        <v>68</v>
      </c>
      <c r="M36" s="792">
        <f t="array" ref="M36:T36">'BLEND 20-21'!$L$68:$S$68</f>
        <v>61.888860512375857</v>
      </c>
      <c r="N36" s="786">
        <v>3.4879286407420671</v>
      </c>
      <c r="O36" s="786">
        <v>2.8581006097917419</v>
      </c>
      <c r="P36" s="786">
        <v>0</v>
      </c>
      <c r="Q36" s="786">
        <v>0</v>
      </c>
      <c r="R36" s="786">
        <v>6.3460292505338085</v>
      </c>
      <c r="S36" s="786">
        <v>0.81942634273150516</v>
      </c>
      <c r="T36" s="793">
        <v>4191103</v>
      </c>
    </row>
    <row r="37" spans="2:20" ht="21.5" thickBot="1" x14ac:dyDescent="0.4">
      <c r="B37" s="788" t="s">
        <v>69</v>
      </c>
      <c r="C37" s="794">
        <f t="array" ref="C37:J37">'BLEND 21-22'!$B$68:$I$68</f>
        <v>62.254342373016449</v>
      </c>
      <c r="D37" s="795">
        <v>3.4947818198679061</v>
      </c>
      <c r="E37" s="795">
        <v>2.5547195094446855</v>
      </c>
      <c r="F37" s="795">
        <v>7.4864458222683128</v>
      </c>
      <c r="G37" s="795">
        <v>14.758292225815035</v>
      </c>
      <c r="H37" s="795">
        <v>6.0495013293125917</v>
      </c>
      <c r="I37" s="795">
        <v>0.73100972853900426</v>
      </c>
      <c r="J37" s="796">
        <v>2390795.8299999996</v>
      </c>
      <c r="K37" s="523"/>
      <c r="L37" s="788" t="s">
        <v>69</v>
      </c>
      <c r="M37" s="794">
        <f t="array" ref="M37:T37">'BLEND 21-22'!$L$68:$S$68</f>
        <v>61.641329731655766</v>
      </c>
      <c r="N37" s="795">
        <v>3.9279629355108794</v>
      </c>
      <c r="O37" s="795">
        <v>2.7882933292020513</v>
      </c>
      <c r="P37" s="795">
        <v>0</v>
      </c>
      <c r="Q37" s="795">
        <v>0</v>
      </c>
      <c r="R37" s="795">
        <v>6.7162562647129302</v>
      </c>
      <c r="S37" s="795">
        <v>0.70985734208293894</v>
      </c>
      <c r="T37" s="796">
        <v>4569106.01</v>
      </c>
    </row>
    <row r="39" spans="2:20" s="578" customFormat="1" ht="23.25" customHeight="1" x14ac:dyDescent="0.55000000000000004">
      <c r="B39" s="663"/>
      <c r="C39" s="662" t="s">
        <v>53</v>
      </c>
      <c r="D39" s="663"/>
      <c r="E39" s="663"/>
      <c r="F39" s="663"/>
      <c r="G39" s="663"/>
      <c r="H39" s="663"/>
      <c r="I39" s="662"/>
      <c r="J39" s="523"/>
      <c r="L39" s="663"/>
      <c r="M39" s="662" t="s">
        <v>53</v>
      </c>
      <c r="N39" s="663"/>
      <c r="O39" s="663"/>
      <c r="P39" s="663"/>
      <c r="Q39" s="663"/>
      <c r="R39" s="663"/>
      <c r="S39" s="662"/>
    </row>
    <row r="40" spans="2:20" ht="23.5" x14ac:dyDescent="0.35">
      <c r="B40" s="516" t="s">
        <v>22</v>
      </c>
      <c r="C40" s="517"/>
      <c r="D40" s="517"/>
      <c r="E40" s="518" t="s">
        <v>1</v>
      </c>
      <c r="F40" s="517"/>
      <c r="G40" s="517"/>
      <c r="H40" s="519"/>
      <c r="I40" s="519"/>
      <c r="J40" s="519"/>
      <c r="K40" s="520"/>
      <c r="L40" s="516" t="s">
        <v>22</v>
      </c>
      <c r="M40" s="517"/>
      <c r="N40" s="517"/>
      <c r="O40" s="518" t="s">
        <v>2</v>
      </c>
      <c r="P40" s="517"/>
      <c r="Q40" s="517"/>
      <c r="R40" s="519"/>
      <c r="S40" s="519"/>
      <c r="T40" s="519"/>
    </row>
    <row r="41" spans="2:20" ht="15" thickBot="1" x14ac:dyDescent="0.4">
      <c r="B41" s="522"/>
      <c r="C41" s="522"/>
      <c r="D41" s="522"/>
      <c r="E41" s="522"/>
      <c r="F41" s="522"/>
      <c r="G41" s="522"/>
      <c r="H41" s="522"/>
      <c r="I41" s="522"/>
      <c r="J41" s="522"/>
      <c r="K41" s="523"/>
      <c r="L41" s="522"/>
      <c r="M41" s="522"/>
      <c r="N41" s="522"/>
      <c r="O41" s="522"/>
      <c r="P41" s="522"/>
      <c r="Q41" s="522"/>
      <c r="R41" s="522"/>
      <c r="S41" s="522"/>
      <c r="T41" s="524"/>
    </row>
    <row r="42" spans="2:20" ht="24.5" thickBot="1" x14ac:dyDescent="0.4">
      <c r="B42" s="116"/>
      <c r="C42" s="110" t="s">
        <v>6</v>
      </c>
      <c r="D42" s="111" t="s">
        <v>7</v>
      </c>
      <c r="E42" s="111" t="s">
        <v>8</v>
      </c>
      <c r="F42" s="111" t="s">
        <v>9</v>
      </c>
      <c r="G42" s="111" t="s">
        <v>10</v>
      </c>
      <c r="H42" s="111" t="s">
        <v>11</v>
      </c>
      <c r="I42" s="111" t="s">
        <v>12</v>
      </c>
      <c r="J42" s="115" t="s">
        <v>23</v>
      </c>
      <c r="K42" s="523"/>
      <c r="L42" s="116"/>
      <c r="M42" s="110" t="s">
        <v>6</v>
      </c>
      <c r="N42" s="111" t="s">
        <v>7</v>
      </c>
      <c r="O42" s="111" t="s">
        <v>8</v>
      </c>
      <c r="P42" s="111" t="s">
        <v>9</v>
      </c>
      <c r="Q42" s="111" t="s">
        <v>10</v>
      </c>
      <c r="R42" s="111" t="s">
        <v>11</v>
      </c>
      <c r="S42" s="111" t="s">
        <v>12</v>
      </c>
      <c r="T42" s="115" t="s">
        <v>23</v>
      </c>
    </row>
    <row r="43" spans="2:20" ht="21" x14ac:dyDescent="0.35">
      <c r="B43" s="797" t="s">
        <v>63</v>
      </c>
      <c r="C43" s="789">
        <f t="array" ref="C43:J43">'BLEND 15-16'!$B$88:$I$88</f>
        <v>63.520845951729555</v>
      </c>
      <c r="D43" s="790">
        <v>1.9859538965788119</v>
      </c>
      <c r="E43" s="790">
        <v>2.6407858168323539</v>
      </c>
      <c r="F43" s="790">
        <v>23.490329387545028</v>
      </c>
      <c r="G43" s="790">
        <v>13.665690332367204</v>
      </c>
      <c r="H43" s="790">
        <v>4.6267397134111654</v>
      </c>
      <c r="I43" s="790">
        <v>1.3297316827855954</v>
      </c>
      <c r="J43" s="791">
        <v>738340</v>
      </c>
      <c r="K43" s="523"/>
      <c r="L43" s="797" t="s">
        <v>63</v>
      </c>
      <c r="M43" s="789">
        <f t="array" ref="M43:T43">'BLEND 15-16'!$L$88:$S$88</f>
        <v>62.206428411706668</v>
      </c>
      <c r="N43" s="790">
        <v>2.8724737915159482</v>
      </c>
      <c r="O43" s="790">
        <v>3.7925899375205532</v>
      </c>
      <c r="P43" s="790">
        <v>4.4923344952318311</v>
      </c>
      <c r="Q43" s="790">
        <v>62.411337717855972</v>
      </c>
      <c r="R43" s="790">
        <v>6.6650637290365013</v>
      </c>
      <c r="S43" s="790">
        <v>1.3203218594099038</v>
      </c>
      <c r="T43" s="791">
        <v>1520500</v>
      </c>
    </row>
    <row r="44" spans="2:20" ht="21" x14ac:dyDescent="0.35">
      <c r="B44" s="798" t="s">
        <v>64</v>
      </c>
      <c r="C44" s="792">
        <f t="array" ref="C44:J44">'BLEND 16-17'!$B$88:$I$88</f>
        <v>64.153867172437302</v>
      </c>
      <c r="D44" s="786">
        <v>1.8354415778130504</v>
      </c>
      <c r="E44" s="786">
        <v>2.395590917650857</v>
      </c>
      <c r="F44" s="786">
        <v>26.542823915896204</v>
      </c>
      <c r="G44" s="786">
        <v>10.118810631944259</v>
      </c>
      <c r="H44" s="786">
        <v>4.2310324954639071</v>
      </c>
      <c r="I44" s="786">
        <v>1.3051850555250202</v>
      </c>
      <c r="J44" s="793">
        <v>669078</v>
      </c>
      <c r="K44" s="539"/>
      <c r="L44" s="798" t="s">
        <v>64</v>
      </c>
      <c r="M44" s="792">
        <f t="array" ref="M44:T44">'BLEND 16-17'!$L$88:$S$88</f>
        <v>62.664242996391238</v>
      </c>
      <c r="N44" s="786">
        <v>2.8265061014174631</v>
      </c>
      <c r="O44" s="786">
        <v>3.2363807247293428</v>
      </c>
      <c r="P44" s="786">
        <v>7.5901762528367875</v>
      </c>
      <c r="Q44" s="786">
        <v>46.801452527995828</v>
      </c>
      <c r="R44" s="786">
        <v>6.0628868261468059</v>
      </c>
      <c r="S44" s="786">
        <v>1.1450110520215513</v>
      </c>
      <c r="T44" s="793">
        <v>2150320</v>
      </c>
    </row>
    <row r="45" spans="2:20" ht="21" x14ac:dyDescent="0.35">
      <c r="B45" s="787" t="s">
        <v>65</v>
      </c>
      <c r="C45" s="792">
        <f t="array" ref="C45:J45">'BLEND 17-18'!$B$88:$I$88</f>
        <v>62.641941942294153</v>
      </c>
      <c r="D45" s="786">
        <v>2.7893000886178227</v>
      </c>
      <c r="E45" s="786">
        <v>2.9767141293298933</v>
      </c>
      <c r="F45" s="786">
        <v>18.399778820340394</v>
      </c>
      <c r="G45" s="786">
        <v>4.7532735423671379</v>
      </c>
      <c r="H45" s="786">
        <v>5.7660142179477161</v>
      </c>
      <c r="I45" s="786">
        <v>1.0671903469536472</v>
      </c>
      <c r="J45" s="793">
        <v>767340</v>
      </c>
      <c r="K45" s="523"/>
      <c r="L45" s="787" t="s">
        <v>65</v>
      </c>
      <c r="M45" s="792">
        <f t="array" ref="M45:T45">'BLEND 17-18'!$L$88:$S$88</f>
        <v>62.586791230452363</v>
      </c>
      <c r="N45" s="786">
        <v>2.924251502874549</v>
      </c>
      <c r="O45" s="786">
        <v>3.0200452166463014</v>
      </c>
      <c r="P45" s="786">
        <v>6.4129873178411714</v>
      </c>
      <c r="Q45" s="786">
        <v>45.953669187396557</v>
      </c>
      <c r="R45" s="786">
        <v>5.9442967195208505</v>
      </c>
      <c r="S45" s="786">
        <v>1.0327583703650616</v>
      </c>
      <c r="T45" s="793">
        <v>2530484</v>
      </c>
    </row>
    <row r="46" spans="2:20" ht="21" x14ac:dyDescent="0.35">
      <c r="B46" s="787" t="s">
        <v>66</v>
      </c>
      <c r="C46" s="792">
        <f t="array" ref="C46:J46">'BLEND 18-19'!$B$88:$I$88</f>
        <v>62.967065938383683</v>
      </c>
      <c r="D46" s="786">
        <v>3.1449055499049523</v>
      </c>
      <c r="E46" s="786">
        <v>2.0418669315906359</v>
      </c>
      <c r="F46" s="786">
        <v>22.497340531905657</v>
      </c>
      <c r="G46" s="786">
        <v>2.4974390788074299</v>
      </c>
      <c r="H46" s="786">
        <v>5.1867724814955878</v>
      </c>
      <c r="I46" s="786">
        <v>0.64926176611324515</v>
      </c>
      <c r="J46" s="793">
        <v>1163101</v>
      </c>
      <c r="K46" s="523"/>
      <c r="L46" s="787" t="s">
        <v>66</v>
      </c>
      <c r="M46" s="792">
        <f t="array" ref="M46:T46">'BLEND 18-19'!$L$88:$S$88</f>
        <v>62.278122982434837</v>
      </c>
      <c r="N46" s="786">
        <v>3.7568155965557142</v>
      </c>
      <c r="O46" s="786">
        <v>2.8401800395797467</v>
      </c>
      <c r="P46" s="786">
        <v>6.565405663150905</v>
      </c>
      <c r="Q46" s="786">
        <v>43.68130753945907</v>
      </c>
      <c r="R46" s="786">
        <v>6.5969956361354605</v>
      </c>
      <c r="S46" s="786">
        <v>0.75600730634307733</v>
      </c>
      <c r="T46" s="793">
        <v>2734732</v>
      </c>
    </row>
    <row r="47" spans="2:20" ht="21" x14ac:dyDescent="0.35">
      <c r="B47" s="787" t="s">
        <v>67</v>
      </c>
      <c r="C47" s="792">
        <f t="array" ref="C47:J47">'BLEND 19-20'!$B$88:$I$88</f>
        <v>63.095626744970112</v>
      </c>
      <c r="D47" s="786">
        <v>3.5959331375747299</v>
      </c>
      <c r="E47" s="786">
        <v>1.8159331375747296</v>
      </c>
      <c r="F47" s="786">
        <v>17.415681500811949</v>
      </c>
      <c r="G47" s="786">
        <v>6.4417270386080139</v>
      </c>
      <c r="H47" s="786">
        <v>5.4118662751494595</v>
      </c>
      <c r="I47" s="786">
        <v>0.50499635785761088</v>
      </c>
      <c r="J47" s="793">
        <v>1107827</v>
      </c>
      <c r="K47" s="523"/>
      <c r="L47" s="787" t="s">
        <v>67</v>
      </c>
      <c r="M47" s="792">
        <f t="array" ref="M47:T47">'BLEND 19-20'!$L$88:$S$88</f>
        <v>62.651623316659276</v>
      </c>
      <c r="N47" s="786">
        <v>3.8802622423908328</v>
      </c>
      <c r="O47" s="786">
        <v>2.2164339716033576</v>
      </c>
      <c r="P47" s="786">
        <v>7.8383569865435074</v>
      </c>
      <c r="Q47" s="786">
        <v>43.53600880216613</v>
      </c>
      <c r="R47" s="786">
        <v>6.0966962139941909</v>
      </c>
      <c r="S47" s="786">
        <v>0.57120726207352845</v>
      </c>
      <c r="T47" s="793">
        <v>3127412</v>
      </c>
    </row>
    <row r="48" spans="2:20" ht="21" x14ac:dyDescent="0.35">
      <c r="B48" s="787" t="s">
        <v>68</v>
      </c>
      <c r="C48" s="792">
        <f t="array" ref="C48:J48">'BLEND 20-21'!$B$88:$I$88</f>
        <v>63.139678565511346</v>
      </c>
      <c r="D48" s="786">
        <v>3.4480857058870686</v>
      </c>
      <c r="E48" s="786">
        <v>1.8906989123754041</v>
      </c>
      <c r="F48" s="786">
        <v>16.055575329360522</v>
      </c>
      <c r="G48" s="786">
        <v>4.3657793645279392</v>
      </c>
      <c r="H48" s="786">
        <v>5.3387846182624727</v>
      </c>
      <c r="I48" s="786">
        <v>0.54833292256840671</v>
      </c>
      <c r="J48" s="793">
        <v>935525</v>
      </c>
      <c r="K48" s="523"/>
      <c r="L48" s="787" t="s">
        <v>68</v>
      </c>
      <c r="M48" s="792">
        <f t="array" ref="M48:T48">'BLEND 20-21'!$L$88:$S$88</f>
        <v>61.928373398064736</v>
      </c>
      <c r="N48" s="786">
        <v>4.1647974273115977</v>
      </c>
      <c r="O48" s="786">
        <v>2.8851103769362014</v>
      </c>
      <c r="P48" s="786">
        <v>8.3081115875618021</v>
      </c>
      <c r="Q48" s="786">
        <v>41.619309405674386</v>
      </c>
      <c r="R48" s="786">
        <v>7.0499078042477992</v>
      </c>
      <c r="S48" s="786">
        <v>0.69273726448648854</v>
      </c>
      <c r="T48" s="793">
        <v>2752296</v>
      </c>
    </row>
    <row r="49" spans="2:60" ht="21.5" thickBot="1" x14ac:dyDescent="0.4">
      <c r="B49" s="788" t="s">
        <v>69</v>
      </c>
      <c r="C49" s="794">
        <f t="array" ref="C49:J49">'BLEND 21-22'!$B$88:$I$88</f>
        <v>62.805676513247121</v>
      </c>
      <c r="D49" s="795">
        <v>4.1702478288001714</v>
      </c>
      <c r="E49" s="795">
        <v>1.5577184868409457</v>
      </c>
      <c r="F49" s="795">
        <v>12.609890921398017</v>
      </c>
      <c r="G49" s="795">
        <v>9.6035503287561266</v>
      </c>
      <c r="H49" s="795">
        <v>5.7279663156411171</v>
      </c>
      <c r="I49" s="795">
        <v>0.37353139448528155</v>
      </c>
      <c r="J49" s="796">
        <v>1113118.4100000001</v>
      </c>
      <c r="K49" s="523"/>
      <c r="L49" s="788" t="s">
        <v>69</v>
      </c>
      <c r="M49" s="794">
        <f t="array" ref="M49:T49">'BLEND 21-22'!$L$88:$S$88</f>
        <v>62.018635904299515</v>
      </c>
      <c r="N49" s="795">
        <v>4.8940788038230094</v>
      </c>
      <c r="O49" s="795">
        <v>2.0659195209603083</v>
      </c>
      <c r="P49" s="795">
        <v>7.3727472121206121</v>
      </c>
      <c r="Q49" s="795">
        <v>42.81783328158761</v>
      </c>
      <c r="R49" s="795">
        <v>6.9599983247833173</v>
      </c>
      <c r="S49" s="795">
        <v>0.42212632934036848</v>
      </c>
      <c r="T49" s="796">
        <v>3032682.3099999996</v>
      </c>
      <c r="AP49" s="785"/>
      <c r="AQ49" s="785"/>
      <c r="AR49" s="785"/>
      <c r="AS49" s="785"/>
      <c r="AT49" s="785"/>
      <c r="AU49" s="785"/>
      <c r="AV49" s="785"/>
      <c r="AW49" s="785"/>
      <c r="AX49" s="785"/>
      <c r="AY49" s="785"/>
      <c r="AZ49" s="785"/>
      <c r="BA49" s="785"/>
      <c r="BB49" s="785"/>
      <c r="BC49" s="785"/>
      <c r="BD49" s="785"/>
      <c r="BE49" s="785"/>
      <c r="BF49" s="785"/>
      <c r="BG49" s="785"/>
      <c r="BH49" s="785"/>
    </row>
    <row r="50" spans="2:60" x14ac:dyDescent="0.35">
      <c r="AP50" s="785"/>
      <c r="AQ50" s="785"/>
      <c r="AR50" s="785"/>
      <c r="AS50" s="785"/>
      <c r="AT50" s="785"/>
      <c r="AU50" s="785"/>
      <c r="AV50" s="785"/>
      <c r="AW50" s="785"/>
      <c r="AX50" s="785"/>
      <c r="AY50" s="785"/>
      <c r="AZ50" s="785"/>
      <c r="BA50" s="785"/>
      <c r="BB50" s="785"/>
      <c r="BC50" s="785"/>
      <c r="BD50" s="785"/>
      <c r="BE50" s="785"/>
      <c r="BF50" s="785"/>
      <c r="BG50" s="785"/>
      <c r="BH50" s="785"/>
    </row>
    <row r="51" spans="2:60" x14ac:dyDescent="0.35">
      <c r="AP51" s="785"/>
      <c r="AQ51" s="785"/>
      <c r="AR51" s="785"/>
      <c r="AS51" s="785"/>
      <c r="AT51" s="785"/>
      <c r="AU51" s="785"/>
      <c r="AV51" s="785"/>
      <c r="AW51" s="785"/>
      <c r="AX51" s="785"/>
      <c r="AY51" s="785"/>
      <c r="AZ51" s="785"/>
      <c r="BA51" s="785"/>
      <c r="BB51" s="785"/>
      <c r="BC51" s="785"/>
      <c r="BD51" s="785"/>
      <c r="BE51" s="785"/>
      <c r="BF51" s="785"/>
      <c r="BG51" s="785"/>
      <c r="BH51" s="785"/>
    </row>
    <row r="52" spans="2:60" ht="28.5" x14ac:dyDescent="0.6">
      <c r="B52" s="811" t="s">
        <v>0</v>
      </c>
      <c r="C52" s="811"/>
      <c r="D52" s="811"/>
      <c r="E52" s="810" t="s">
        <v>1</v>
      </c>
      <c r="F52" s="810"/>
      <c r="G52" s="810"/>
      <c r="H52" s="107"/>
      <c r="I52" s="107"/>
      <c r="J52" s="107"/>
      <c r="K52" s="106"/>
      <c r="L52" s="811" t="s">
        <v>0</v>
      </c>
      <c r="M52" s="811"/>
      <c r="N52" s="811"/>
      <c r="O52" s="810" t="s">
        <v>2</v>
      </c>
      <c r="P52" s="810"/>
      <c r="Q52" s="810"/>
      <c r="R52" s="107"/>
      <c r="S52" s="107"/>
      <c r="T52" s="107"/>
      <c r="U52" s="108"/>
      <c r="AO52" s="108"/>
      <c r="AP52" s="785"/>
      <c r="AQ52" s="785"/>
      <c r="AR52" s="785"/>
      <c r="AS52" s="785"/>
      <c r="AT52" s="785"/>
      <c r="AU52" s="785"/>
      <c r="AV52" s="785"/>
      <c r="AW52" s="785"/>
      <c r="AX52" s="785"/>
      <c r="AY52" s="785"/>
      <c r="AZ52" s="785"/>
      <c r="BA52" s="785"/>
      <c r="BB52" s="785"/>
      <c r="BC52" s="785"/>
      <c r="BD52" s="785"/>
      <c r="BE52" s="785"/>
      <c r="BF52" s="785"/>
      <c r="BG52" s="785"/>
      <c r="BH52" s="785"/>
    </row>
    <row r="53" spans="2:60" ht="15" thickBot="1" x14ac:dyDescent="0.4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1"/>
      <c r="AO53" s="101"/>
      <c r="AP53" s="785"/>
      <c r="AQ53" s="785"/>
      <c r="AR53" s="785"/>
      <c r="AS53" s="785"/>
      <c r="AT53" s="785"/>
      <c r="AU53" s="785"/>
      <c r="AV53" s="785"/>
      <c r="AW53" s="785"/>
      <c r="AX53" s="785"/>
      <c r="AY53" s="785"/>
      <c r="AZ53" s="785"/>
      <c r="BA53" s="785"/>
      <c r="BB53" s="785"/>
      <c r="BC53" s="785"/>
      <c r="BD53" s="785"/>
      <c r="BE53" s="785"/>
      <c r="BF53" s="785"/>
      <c r="BG53" s="785"/>
      <c r="BH53" s="785"/>
    </row>
    <row r="54" spans="2:60" ht="24.5" thickBot="1" x14ac:dyDescent="0.4">
      <c r="B54" s="116"/>
      <c r="C54" s="110" t="s">
        <v>6</v>
      </c>
      <c r="D54" s="111" t="s">
        <v>7</v>
      </c>
      <c r="E54" s="111" t="s">
        <v>8</v>
      </c>
      <c r="F54" s="111" t="s">
        <v>9</v>
      </c>
      <c r="G54" s="111" t="s">
        <v>10</v>
      </c>
      <c r="H54" s="111" t="s">
        <v>11</v>
      </c>
      <c r="I54" s="111" t="s">
        <v>12</v>
      </c>
      <c r="J54" s="115" t="s">
        <v>13</v>
      </c>
      <c r="K54" s="100"/>
      <c r="L54" s="116"/>
      <c r="M54" s="110" t="s">
        <v>6</v>
      </c>
      <c r="N54" s="111" t="s">
        <v>7</v>
      </c>
      <c r="O54" s="111" t="s">
        <v>8</v>
      </c>
      <c r="P54" s="111" t="s">
        <v>9</v>
      </c>
      <c r="Q54" s="111" t="s">
        <v>10</v>
      </c>
      <c r="R54" s="111" t="s">
        <v>11</v>
      </c>
      <c r="S54" s="111" t="s">
        <v>12</v>
      </c>
      <c r="T54" s="115" t="s">
        <v>13</v>
      </c>
      <c r="U54" s="101"/>
      <c r="AO54" s="101"/>
      <c r="AP54" s="785"/>
      <c r="AQ54" s="785"/>
      <c r="AR54" s="785"/>
      <c r="AS54" s="785"/>
      <c r="AT54" s="785"/>
      <c r="AU54" s="785"/>
      <c r="AV54" s="785"/>
      <c r="AW54" s="785"/>
      <c r="AX54" s="785"/>
      <c r="AY54" s="785"/>
      <c r="AZ54" s="785"/>
      <c r="BA54" s="785"/>
      <c r="BB54" s="785"/>
      <c r="BC54" s="785"/>
      <c r="BD54" s="785"/>
      <c r="BE54" s="785"/>
      <c r="BF54" s="785"/>
      <c r="BG54" s="785"/>
      <c r="BH54" s="785"/>
    </row>
    <row r="55" spans="2:60" ht="21" x14ac:dyDescent="0.35">
      <c r="B55" s="797" t="s">
        <v>63</v>
      </c>
      <c r="C55" s="789">
        <f t="array" ref="C55:J55">'MINES 15-16'!$B$19:$I$19</f>
        <v>63.739504699484137</v>
      </c>
      <c r="D55" s="790">
        <v>2.1522992525922766</v>
      </c>
      <c r="E55" s="790">
        <v>1.9172451523057672</v>
      </c>
      <c r="F55" s="790">
        <v>19.481027350633269</v>
      </c>
      <c r="G55" s="790">
        <v>18.922466099176745</v>
      </c>
      <c r="H55" s="790">
        <v>4.0695444048980436</v>
      </c>
      <c r="I55" s="790">
        <v>0.890789303576905</v>
      </c>
      <c r="J55" s="791">
        <v>1091250</v>
      </c>
      <c r="K55" s="109"/>
      <c r="L55" s="797" t="s">
        <v>63</v>
      </c>
      <c r="M55" s="789">
        <f t="array" ref="M55:T55">'MINES 15-16'!$L$19:$S$19</f>
        <v>62.612955713004609</v>
      </c>
      <c r="N55" s="790">
        <v>3.0272063110622915</v>
      </c>
      <c r="O55" s="790">
        <v>2.5615055262585837</v>
      </c>
      <c r="P55" s="790">
        <v>11.046335600618436</v>
      </c>
      <c r="Q55" s="790">
        <v>30.74779497458076</v>
      </c>
      <c r="R55" s="790">
        <v>5.5887118373208757</v>
      </c>
      <c r="S55" s="790">
        <v>0.8461615308141035</v>
      </c>
      <c r="T55" s="791">
        <v>1662091</v>
      </c>
      <c r="U55" s="122"/>
      <c r="AO55" s="101"/>
      <c r="AP55" s="785"/>
      <c r="AQ55" s="785"/>
      <c r="AR55" s="785"/>
      <c r="AS55" s="785"/>
      <c r="AT55" s="785"/>
      <c r="AU55" s="785"/>
      <c r="AV55" s="785"/>
      <c r="AW55" s="785"/>
      <c r="AX55" s="785"/>
      <c r="AY55" s="785"/>
      <c r="AZ55" s="785"/>
      <c r="BA55" s="785"/>
      <c r="BB55" s="785"/>
      <c r="BC55" s="785"/>
      <c r="BD55" s="785"/>
      <c r="BE55" s="785"/>
      <c r="BF55" s="785"/>
      <c r="BG55" s="785"/>
      <c r="BH55" s="785"/>
    </row>
    <row r="56" spans="2:60" ht="21" x14ac:dyDescent="0.35">
      <c r="B56" s="798" t="s">
        <v>64</v>
      </c>
      <c r="C56" s="792">
        <f t="array" ref="C56:J56">'MINES 16-17'!$B$19:$I$19</f>
        <v>63.187850284724767</v>
      </c>
      <c r="D56" s="786">
        <v>2.6708555600056116</v>
      </c>
      <c r="E56" s="786">
        <v>1.882285978326669</v>
      </c>
      <c r="F56" s="786">
        <v>20.355201305212436</v>
      </c>
      <c r="G56" s="786">
        <v>19.850130287606017</v>
      </c>
      <c r="H56" s="786">
        <v>4.5531415383322802</v>
      </c>
      <c r="I56" s="786">
        <v>0.70475019559751639</v>
      </c>
      <c r="J56" s="793">
        <v>1337421</v>
      </c>
      <c r="K56" s="130"/>
      <c r="L56" s="798" t="s">
        <v>64</v>
      </c>
      <c r="M56" s="792">
        <f t="array" ref="M56:T56">'MINES 16-17'!$L$19:$S$19</f>
        <v>62.590468148142136</v>
      </c>
      <c r="N56" s="786">
        <v>3.1243199658790433</v>
      </c>
      <c r="O56" s="786">
        <v>2.434593705915173</v>
      </c>
      <c r="P56" s="786">
        <v>14.184210107912076</v>
      </c>
      <c r="Q56" s="786">
        <v>32.341223723289119</v>
      </c>
      <c r="R56" s="786">
        <v>5.5589136717942162</v>
      </c>
      <c r="S56" s="786">
        <v>0.77923955692873081</v>
      </c>
      <c r="T56" s="793">
        <v>2512640</v>
      </c>
      <c r="U56" s="132"/>
      <c r="AO56" s="132"/>
      <c r="AP56" s="785"/>
      <c r="AQ56" s="785"/>
      <c r="AR56" s="785"/>
      <c r="AS56" s="785"/>
      <c r="AT56" s="785"/>
      <c r="AU56" s="785"/>
      <c r="AV56" s="785"/>
      <c r="AW56" s="785"/>
      <c r="AX56" s="785"/>
      <c r="AY56" s="785"/>
      <c r="AZ56" s="785"/>
      <c r="BA56" s="785"/>
      <c r="BB56" s="785"/>
      <c r="BC56" s="785"/>
      <c r="BD56" s="785"/>
      <c r="BE56" s="785"/>
      <c r="BF56" s="785"/>
      <c r="BG56" s="785"/>
      <c r="BH56" s="785"/>
    </row>
    <row r="57" spans="2:60" ht="21" x14ac:dyDescent="0.35">
      <c r="B57" s="787" t="s">
        <v>65</v>
      </c>
      <c r="C57" s="792">
        <f t="array" ref="C57:J57">'MINES 17-18'!$B$19:$I$19</f>
        <v>62.74224014019758</v>
      </c>
      <c r="D57" s="786">
        <v>2.9934761375207124</v>
      </c>
      <c r="E57" s="786">
        <v>2.3397275728748324</v>
      </c>
      <c r="F57" s="786">
        <v>13.936819847932721</v>
      </c>
      <c r="G57" s="786">
        <v>21.079032478719721</v>
      </c>
      <c r="H57" s="786">
        <v>5.3332037103955443</v>
      </c>
      <c r="I57" s="786">
        <v>0.78160889393715549</v>
      </c>
      <c r="J57" s="793">
        <v>0</v>
      </c>
      <c r="K57" s="109"/>
      <c r="L57" s="787" t="s">
        <v>65</v>
      </c>
      <c r="M57" s="792">
        <f t="array" ref="M57:T57">'MINES 17-18'!$L$19:$S$19</f>
        <v>62.226690579499596</v>
      </c>
      <c r="N57" s="786">
        <v>3.1901112480593996</v>
      </c>
      <c r="O57" s="786">
        <v>2.4957610073375425</v>
      </c>
      <c r="P57" s="786">
        <v>8.6833875504704885</v>
      </c>
      <c r="Q57" s="786">
        <v>32.689423510123113</v>
      </c>
      <c r="R57" s="786">
        <v>5.6858722553969425</v>
      </c>
      <c r="S57" s="786">
        <v>0.78234293830842339</v>
      </c>
      <c r="T57" s="793">
        <v>0</v>
      </c>
      <c r="U57" s="101"/>
      <c r="AO57" s="101"/>
      <c r="AP57" s="785"/>
      <c r="AQ57" s="785"/>
      <c r="AR57" s="785"/>
      <c r="AS57" s="785"/>
      <c r="AT57" s="785"/>
      <c r="AU57" s="785"/>
      <c r="AV57" s="785"/>
      <c r="AW57" s="785"/>
      <c r="AX57" s="785"/>
      <c r="AY57" s="785"/>
      <c r="AZ57" s="785"/>
      <c r="BA57" s="785"/>
      <c r="BB57" s="785"/>
      <c r="BC57" s="785"/>
      <c r="BD57" s="785"/>
      <c r="BE57" s="785"/>
      <c r="BF57" s="785"/>
      <c r="BG57" s="785"/>
      <c r="BH57" s="785"/>
    </row>
    <row r="58" spans="2:60" ht="21" x14ac:dyDescent="0.35">
      <c r="B58" s="787" t="s">
        <v>66</v>
      </c>
      <c r="C58" s="792">
        <f t="array" ref="C58:J58">'MINES 18-19'!$B$19:$I$19</f>
        <v>62.606379408285967</v>
      </c>
      <c r="D58" s="786">
        <v>3.3492409910101646</v>
      </c>
      <c r="E58" s="786">
        <v>2.4202543875403837</v>
      </c>
      <c r="F58" s="786">
        <v>14.855507358045257</v>
      </c>
      <c r="G58" s="786">
        <v>19.992631572162392</v>
      </c>
      <c r="H58" s="786">
        <v>5.7694953785505483</v>
      </c>
      <c r="I58" s="786">
        <v>0.72262772193362257</v>
      </c>
      <c r="J58" s="793">
        <v>1008420</v>
      </c>
      <c r="K58" s="109"/>
      <c r="L58" s="787" t="s">
        <v>66</v>
      </c>
      <c r="M58" s="792">
        <f t="array" ref="M58:T58">'MINES 18-19'!$L$19:$S$19</f>
        <v>62.090759064839375</v>
      </c>
      <c r="N58" s="786">
        <v>3.5293368206890898</v>
      </c>
      <c r="O58" s="786">
        <v>2.5669743439778814</v>
      </c>
      <c r="P58" s="786">
        <v>9.014617365551846</v>
      </c>
      <c r="Q58" s="786">
        <v>33.558807758613696</v>
      </c>
      <c r="R58" s="786">
        <v>6.0963111646669716</v>
      </c>
      <c r="S58" s="786">
        <v>0.72732484157652288</v>
      </c>
      <c r="T58" s="793">
        <v>2846704</v>
      </c>
      <c r="U58" s="101"/>
      <c r="AO58" s="101"/>
      <c r="AP58" s="785"/>
      <c r="AQ58" s="785"/>
      <c r="AR58" s="785"/>
      <c r="AS58" s="785"/>
      <c r="AT58" s="785"/>
      <c r="AU58" s="785"/>
      <c r="AV58" s="785"/>
      <c r="AW58" s="785"/>
      <c r="AX58" s="785"/>
      <c r="AY58" s="785"/>
      <c r="AZ58" s="785"/>
      <c r="BA58" s="785"/>
      <c r="BB58" s="785"/>
      <c r="BC58" s="785"/>
      <c r="BD58" s="785"/>
      <c r="BE58" s="785"/>
      <c r="BF58" s="785"/>
      <c r="BG58" s="785"/>
      <c r="BH58" s="785"/>
    </row>
    <row r="59" spans="2:60" ht="21" x14ac:dyDescent="0.35">
      <c r="B59" s="787" t="s">
        <v>67</v>
      </c>
      <c r="C59" s="792">
        <f t="array" ref="C59:J59">'MINES 19-20'!$B$19:$I$19</f>
        <v>62.33922401210117</v>
      </c>
      <c r="D59" s="786">
        <v>3.7592643030767796</v>
      </c>
      <c r="E59" s="786">
        <v>2.3709516611981969</v>
      </c>
      <c r="F59" s="786">
        <v>17.646906648624007</v>
      </c>
      <c r="G59" s="786">
        <v>20.27315207254221</v>
      </c>
      <c r="H59" s="786">
        <v>6.1302159642749761</v>
      </c>
      <c r="I59" s="786">
        <v>0.63069565480077716</v>
      </c>
      <c r="J59" s="793">
        <v>1047714</v>
      </c>
      <c r="K59" s="109"/>
      <c r="L59" s="787" t="s">
        <v>67</v>
      </c>
      <c r="M59" s="792">
        <f t="array" ref="M59:T59">'MINES 19-20'!$L$19:$S$19</f>
        <v>61.629316838679806</v>
      </c>
      <c r="N59" s="786">
        <v>4.3827465964580874</v>
      </c>
      <c r="O59" s="786">
        <v>2.6021992796312841</v>
      </c>
      <c r="P59" s="786">
        <v>8.1694988538621409</v>
      </c>
      <c r="Q59" s="786">
        <v>36.951907018487361</v>
      </c>
      <c r="R59" s="786">
        <v>6.9849458760893715</v>
      </c>
      <c r="S59" s="786">
        <v>0.59373710579896388</v>
      </c>
      <c r="T59" s="793">
        <v>2937149</v>
      </c>
      <c r="U59" s="101"/>
      <c r="AO59" s="101"/>
      <c r="AP59" s="785"/>
      <c r="AQ59" s="785"/>
      <c r="AR59" s="785"/>
      <c r="AS59" s="785"/>
      <c r="AT59" s="785"/>
      <c r="AU59" s="785"/>
      <c r="AV59" s="785"/>
      <c r="AW59" s="785"/>
      <c r="AX59" s="785"/>
      <c r="AY59" s="785"/>
      <c r="AZ59" s="785"/>
      <c r="BA59" s="785"/>
      <c r="BB59" s="785"/>
      <c r="BC59" s="785"/>
      <c r="BD59" s="785"/>
      <c r="BE59" s="785"/>
      <c r="BF59" s="785"/>
      <c r="BG59" s="785"/>
      <c r="BH59" s="785"/>
    </row>
    <row r="60" spans="2:60" ht="21" x14ac:dyDescent="0.35">
      <c r="B60" s="787" t="s">
        <v>68</v>
      </c>
      <c r="C60" s="792">
        <f t="array" ref="C60:J60">'MINES 20-21'!$B$19:$I$19</f>
        <v>62.250206741070201</v>
      </c>
      <c r="D60" s="786">
        <v>3.8919172362021235</v>
      </c>
      <c r="E60" s="786">
        <v>2.2204098008620932</v>
      </c>
      <c r="F60" s="786">
        <v>18.454901922806243</v>
      </c>
      <c r="G60" s="786">
        <v>20.756354932973064</v>
      </c>
      <c r="H60" s="786">
        <v>6.1123270370642171</v>
      </c>
      <c r="I60" s="786">
        <v>0.57051824746120527</v>
      </c>
      <c r="J60" s="793">
        <v>831233</v>
      </c>
      <c r="K60" s="109"/>
      <c r="L60" s="787" t="s">
        <v>68</v>
      </c>
      <c r="M60" s="792">
        <f t="array" ref="M60:T60">'MINES 20-21'!$L$19:$S$19</f>
        <v>61.366465491595328</v>
      </c>
      <c r="N60" s="786">
        <v>4.6451840184398376</v>
      </c>
      <c r="O60" s="786">
        <v>2.6371091566489167</v>
      </c>
      <c r="P60" s="786">
        <v>6.9887520954378139</v>
      </c>
      <c r="Q60" s="786">
        <v>41.534246637854856</v>
      </c>
      <c r="R60" s="786">
        <v>7.2822931750887543</v>
      </c>
      <c r="S60" s="786">
        <v>0.56770822128476917</v>
      </c>
      <c r="T60" s="793">
        <v>2874927</v>
      </c>
      <c r="U60" s="101"/>
      <c r="AO60" s="101"/>
      <c r="AP60" s="785"/>
      <c r="AQ60" s="785"/>
      <c r="AR60" s="785"/>
      <c r="AS60" s="785"/>
      <c r="AT60" s="785"/>
      <c r="AU60" s="785"/>
      <c r="AV60" s="785"/>
      <c r="AW60" s="785"/>
      <c r="AX60" s="785"/>
      <c r="AY60" s="785"/>
      <c r="AZ60" s="785"/>
      <c r="BA60" s="785"/>
      <c r="BB60" s="785"/>
      <c r="BC60" s="785"/>
      <c r="BD60" s="785"/>
      <c r="BE60" s="785"/>
      <c r="BF60" s="785"/>
      <c r="BG60" s="785"/>
      <c r="BH60" s="785"/>
    </row>
    <row r="61" spans="2:60" ht="21.5" thickBot="1" x14ac:dyDescent="0.4">
      <c r="B61" s="788" t="s">
        <v>69</v>
      </c>
      <c r="C61" s="794">
        <f t="array" ref="C61:J61">'MINES 21-22'!$B$19:$I$19</f>
        <v>60.990292045431865</v>
      </c>
      <c r="D61" s="795">
        <v>5.1605387581501985</v>
      </c>
      <c r="E61" s="795">
        <v>2.5792942085167474</v>
      </c>
      <c r="F61" s="795">
        <v>12.754233506289989</v>
      </c>
      <c r="G61" s="795">
        <v>26.304802486249216</v>
      </c>
      <c r="H61" s="795">
        <v>7.7398329666669454</v>
      </c>
      <c r="I61" s="795">
        <v>0.49981103318780201</v>
      </c>
      <c r="J61" s="796">
        <v>931909.79999999993</v>
      </c>
      <c r="K61" s="109"/>
      <c r="L61" s="788" t="s">
        <v>69</v>
      </c>
      <c r="M61" s="794">
        <f t="array" ref="M61:T61">'MINES 21-22'!$L$19:$S$19</f>
        <v>60.746657237026049</v>
      </c>
      <c r="N61" s="795">
        <v>5.9373639421360185</v>
      </c>
      <c r="O61" s="795">
        <v>2.620798719111924</v>
      </c>
      <c r="P61" s="795">
        <v>6.5318498306030062</v>
      </c>
      <c r="Q61" s="795">
        <v>44.167698419483564</v>
      </c>
      <c r="R61" s="795">
        <v>8.5581626612479429</v>
      </c>
      <c r="S61" s="795">
        <v>0.44140779387174789</v>
      </c>
      <c r="T61" s="796">
        <v>2849772.8</v>
      </c>
      <c r="U61" s="101"/>
      <c r="AO61" s="101"/>
      <c r="AP61" s="785"/>
      <c r="AQ61" s="785"/>
      <c r="AR61" s="785"/>
      <c r="AS61" s="785"/>
      <c r="AT61" s="785"/>
      <c r="AU61" s="785"/>
      <c r="AV61" s="785"/>
      <c r="AW61" s="785"/>
      <c r="AX61" s="785"/>
      <c r="AY61" s="785"/>
      <c r="AZ61" s="785"/>
      <c r="BA61" s="785"/>
      <c r="BB61" s="785"/>
      <c r="BC61" s="785"/>
      <c r="BD61" s="785"/>
      <c r="BE61" s="785"/>
      <c r="BF61" s="785"/>
      <c r="BG61" s="785"/>
      <c r="BH61" s="785"/>
    </row>
    <row r="62" spans="2:60" ht="23.5" x14ac:dyDescent="0.35">
      <c r="B62" s="163"/>
      <c r="C62" s="156"/>
      <c r="D62" s="156"/>
      <c r="E62" s="156"/>
      <c r="F62" s="156"/>
      <c r="G62" s="156"/>
      <c r="H62" s="156"/>
      <c r="I62" s="156"/>
      <c r="J62" s="164"/>
      <c r="K62" s="159"/>
      <c r="L62" s="163"/>
      <c r="M62" s="156"/>
      <c r="N62" s="156"/>
      <c r="O62" s="156"/>
      <c r="P62" s="156"/>
      <c r="Q62" s="156"/>
      <c r="R62" s="156"/>
      <c r="S62" s="156"/>
      <c r="T62" s="164"/>
      <c r="U62" s="160"/>
      <c r="V62" s="165"/>
      <c r="W62" s="166"/>
      <c r="X62" s="166"/>
      <c r="Y62" s="166"/>
      <c r="Z62" s="166"/>
      <c r="AA62" s="166"/>
      <c r="AB62" s="166"/>
      <c r="AC62" s="166"/>
      <c r="AD62" s="166"/>
      <c r="AE62" s="160"/>
      <c r="AF62" s="165"/>
      <c r="AG62" s="166"/>
      <c r="AH62" s="166"/>
      <c r="AI62" s="166"/>
      <c r="AJ62" s="166"/>
      <c r="AK62" s="166"/>
      <c r="AL62" s="166"/>
      <c r="AM62" s="166"/>
      <c r="AN62" s="166"/>
      <c r="AO62" s="160"/>
      <c r="AP62" s="785"/>
      <c r="AQ62" s="785"/>
      <c r="AR62" s="785"/>
      <c r="AS62" s="785"/>
      <c r="AT62" s="785"/>
      <c r="AU62" s="785"/>
      <c r="AV62" s="785"/>
      <c r="AW62" s="785"/>
      <c r="AX62" s="785"/>
      <c r="AY62" s="785"/>
      <c r="AZ62" s="785"/>
      <c r="BA62" s="785"/>
      <c r="BB62" s="785"/>
      <c r="BC62" s="785"/>
      <c r="BD62" s="785"/>
      <c r="BE62" s="785"/>
      <c r="BF62" s="785"/>
      <c r="BG62" s="785"/>
      <c r="BH62" s="785"/>
    </row>
    <row r="63" spans="2:60" ht="28.5" x14ac:dyDescent="0.6">
      <c r="B63" s="811" t="s">
        <v>4</v>
      </c>
      <c r="C63" s="811"/>
      <c r="D63" s="811"/>
      <c r="E63" s="810" t="s">
        <v>1</v>
      </c>
      <c r="F63" s="810"/>
      <c r="G63" s="810"/>
      <c r="H63" s="107"/>
      <c r="I63" s="107"/>
      <c r="J63" s="107"/>
      <c r="K63" s="108"/>
      <c r="L63" s="811" t="s">
        <v>4</v>
      </c>
      <c r="M63" s="811"/>
      <c r="N63" s="811"/>
      <c r="O63" s="810" t="s">
        <v>2</v>
      </c>
      <c r="P63" s="810"/>
      <c r="Q63" s="810"/>
      <c r="R63" s="107"/>
      <c r="S63" s="107"/>
      <c r="T63" s="108"/>
      <c r="U63" s="160"/>
      <c r="V63" s="165"/>
      <c r="W63" s="166"/>
      <c r="X63" s="166"/>
      <c r="Y63" s="166"/>
      <c r="Z63" s="166"/>
      <c r="AA63" s="166"/>
      <c r="AB63" s="166"/>
      <c r="AC63" s="166"/>
      <c r="AD63" s="166"/>
      <c r="AE63" s="160"/>
      <c r="AF63" s="165"/>
      <c r="AG63" s="166"/>
      <c r="AH63" s="166"/>
      <c r="AI63" s="166"/>
      <c r="AJ63" s="166"/>
      <c r="AK63" s="166"/>
      <c r="AL63" s="166"/>
      <c r="AM63" s="166"/>
      <c r="AN63" s="166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5"/>
      <c r="BA63" s="166"/>
      <c r="BB63" s="166"/>
      <c r="BC63" s="166"/>
      <c r="BD63" s="166"/>
      <c r="BE63" s="166"/>
      <c r="BF63" s="166"/>
      <c r="BG63" s="166"/>
      <c r="BH63" s="160"/>
    </row>
    <row r="64" spans="2:60" ht="24" thickBot="1" x14ac:dyDescent="0.4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60"/>
      <c r="V64" s="165"/>
      <c r="W64" s="166"/>
      <c r="X64" s="166"/>
      <c r="Y64" s="166"/>
      <c r="Z64" s="166"/>
      <c r="AA64" s="166"/>
      <c r="AB64" s="166"/>
      <c r="AC64" s="166"/>
      <c r="AD64" s="166"/>
      <c r="AE64" s="160"/>
      <c r="AF64" s="165"/>
      <c r="AG64" s="166"/>
      <c r="AH64" s="166"/>
      <c r="AI64" s="166"/>
      <c r="AJ64" s="166"/>
      <c r="AK64" s="166"/>
      <c r="AL64" s="166"/>
      <c r="AM64" s="166"/>
      <c r="AN64" s="166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5"/>
      <c r="BA64" s="166"/>
      <c r="BB64" s="166"/>
      <c r="BC64" s="166"/>
      <c r="BD64" s="166"/>
      <c r="BE64" s="166"/>
      <c r="BF64" s="166"/>
      <c r="BG64" s="166"/>
      <c r="BH64" s="160"/>
    </row>
    <row r="65" spans="2:60" ht="24.5" thickBot="1" x14ac:dyDescent="0.4">
      <c r="B65" s="116"/>
      <c r="C65" s="110" t="s">
        <v>6</v>
      </c>
      <c r="D65" s="111" t="s">
        <v>7</v>
      </c>
      <c r="E65" s="111" t="s">
        <v>8</v>
      </c>
      <c r="F65" s="111" t="s">
        <v>9</v>
      </c>
      <c r="G65" s="111" t="s">
        <v>10</v>
      </c>
      <c r="H65" s="111" t="s">
        <v>11</v>
      </c>
      <c r="I65" s="111" t="s">
        <v>12</v>
      </c>
      <c r="J65" s="115" t="s">
        <v>13</v>
      </c>
      <c r="K65" s="100"/>
      <c r="L65" s="116"/>
      <c r="M65" s="110" t="s">
        <v>6</v>
      </c>
      <c r="N65" s="111" t="s">
        <v>7</v>
      </c>
      <c r="O65" s="111" t="s">
        <v>8</v>
      </c>
      <c r="P65" s="111" t="s">
        <v>9</v>
      </c>
      <c r="Q65" s="111" t="s">
        <v>10</v>
      </c>
      <c r="R65" s="111" t="s">
        <v>11</v>
      </c>
      <c r="S65" s="111" t="s">
        <v>12</v>
      </c>
      <c r="T65" s="115" t="s">
        <v>13</v>
      </c>
      <c r="U65" s="160"/>
      <c r="V65" s="165"/>
      <c r="W65" s="166"/>
      <c r="X65" s="166"/>
      <c r="Y65" s="166"/>
      <c r="Z65" s="166"/>
      <c r="AA65" s="166"/>
      <c r="AB65" s="166"/>
      <c r="AC65" s="166"/>
      <c r="AD65" s="166"/>
      <c r="AE65" s="160"/>
      <c r="AF65" s="165"/>
      <c r="AG65" s="166"/>
      <c r="AH65" s="166"/>
      <c r="AI65" s="166"/>
      <c r="AJ65" s="166"/>
      <c r="AK65" s="166"/>
      <c r="AL65" s="166"/>
      <c r="AM65" s="166"/>
      <c r="AN65" s="166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5"/>
      <c r="BA65" s="166"/>
      <c r="BB65" s="166"/>
      <c r="BC65" s="166"/>
      <c r="BD65" s="166"/>
      <c r="BE65" s="166"/>
      <c r="BF65" s="166"/>
      <c r="BG65" s="166"/>
      <c r="BH65" s="160"/>
    </row>
    <row r="66" spans="2:60" ht="23.5" x14ac:dyDescent="0.35">
      <c r="B66" s="797" t="s">
        <v>63</v>
      </c>
      <c r="C66" s="789">
        <f t="array" ref="C66:J66">'MINES 15-16'!$AP$19:$AW$19</f>
        <v>63.290587550457168</v>
      </c>
      <c r="D66" s="790">
        <v>2.6202064094657711</v>
      </c>
      <c r="E66" s="790">
        <v>1.9790046846428484</v>
      </c>
      <c r="F66" s="790">
        <v>17.46089180349972</v>
      </c>
      <c r="G66" s="790">
        <v>22.504264506159153</v>
      </c>
      <c r="H66" s="790">
        <v>4.5992110941086199</v>
      </c>
      <c r="I66" s="790">
        <v>0.75528579637599769</v>
      </c>
      <c r="J66" s="791">
        <v>1081501</v>
      </c>
      <c r="K66" s="109"/>
      <c r="L66" s="797" t="s">
        <v>63</v>
      </c>
      <c r="M66" s="789">
        <f t="array" ref="M66:T66">'MINES 15-16'!$AZ$19:$BG$19</f>
        <v>62.18019180882289</v>
      </c>
      <c r="N66" s="790">
        <v>3.4751154842780858</v>
      </c>
      <c r="O66" s="790">
        <v>2.5881254590821743</v>
      </c>
      <c r="P66" s="790">
        <v>5.5132781423903587</v>
      </c>
      <c r="Q66" s="790">
        <v>38.488629965791951</v>
      </c>
      <c r="R66" s="790">
        <v>6.0632409433602596</v>
      </c>
      <c r="S66" s="790">
        <v>0.74475955426264828</v>
      </c>
      <c r="T66" s="791">
        <v>2511687</v>
      </c>
      <c r="U66" s="160"/>
      <c r="V66" s="165"/>
      <c r="W66" s="166"/>
      <c r="X66" s="166"/>
      <c r="Y66" s="166"/>
      <c r="Z66" s="166"/>
      <c r="AA66" s="166"/>
      <c r="AB66" s="166"/>
      <c r="AC66" s="166"/>
      <c r="AD66" s="166"/>
      <c r="AE66" s="160"/>
      <c r="AF66" s="165"/>
      <c r="AG66" s="166"/>
      <c r="AH66" s="166"/>
      <c r="AI66" s="166"/>
      <c r="AJ66" s="166"/>
      <c r="AK66" s="166"/>
      <c r="AL66" s="166"/>
      <c r="AM66" s="166"/>
      <c r="AN66" s="166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5"/>
      <c r="BA66" s="166"/>
      <c r="BB66" s="166"/>
      <c r="BC66" s="166"/>
      <c r="BD66" s="166"/>
      <c r="BE66" s="166"/>
      <c r="BF66" s="166"/>
      <c r="BG66" s="166"/>
      <c r="BH66" s="160"/>
    </row>
    <row r="67" spans="2:60" ht="23.5" x14ac:dyDescent="0.35">
      <c r="B67" s="798" t="s">
        <v>64</v>
      </c>
      <c r="C67" s="792">
        <f t="array" ref="C67:J67">'MINES 16-17'!$AP$19:$AW$19</f>
        <v>62.981802729926905</v>
      </c>
      <c r="D67" s="786">
        <v>2.9241042449255086</v>
      </c>
      <c r="E67" s="786">
        <v>2.2305616411407176</v>
      </c>
      <c r="F67" s="786">
        <v>19.284737945098318</v>
      </c>
      <c r="G67" s="786">
        <v>21.46928259207197</v>
      </c>
      <c r="H67" s="786">
        <v>5.1546658860662262</v>
      </c>
      <c r="I67" s="786">
        <v>0.76281878288424054</v>
      </c>
      <c r="J67" s="793">
        <v>952111</v>
      </c>
      <c r="K67" s="130"/>
      <c r="L67" s="798" t="s">
        <v>64</v>
      </c>
      <c r="M67" s="792">
        <f t="array" ref="M67:T67">'MINES 16-17'!$AZ$19:$BG$19</f>
        <v>62.206772909361185</v>
      </c>
      <c r="N67" s="786">
        <v>3.8212077236106565</v>
      </c>
      <c r="O67" s="786">
        <v>2.5020876472388096</v>
      </c>
      <c r="P67" s="786">
        <v>8.6692560337093649</v>
      </c>
      <c r="Q67" s="786">
        <v>38.421666764044161</v>
      </c>
      <c r="R67" s="786">
        <v>6.3232953708494666</v>
      </c>
      <c r="S67" s="786">
        <v>0.65478974926665034</v>
      </c>
      <c r="T67" s="793">
        <v>2353044</v>
      </c>
      <c r="U67" s="160"/>
      <c r="V67" s="165"/>
      <c r="W67" s="166"/>
      <c r="X67" s="166"/>
      <c r="Y67" s="166"/>
      <c r="Z67" s="166"/>
      <c r="AA67" s="166"/>
      <c r="AB67" s="166"/>
      <c r="AC67" s="166"/>
      <c r="AD67" s="166"/>
      <c r="AE67" s="160"/>
      <c r="AF67" s="165"/>
      <c r="AG67" s="166"/>
      <c r="AH67" s="166"/>
      <c r="AI67" s="166"/>
      <c r="AJ67" s="166"/>
      <c r="AK67" s="166"/>
      <c r="AL67" s="166"/>
      <c r="AM67" s="166"/>
      <c r="AN67" s="166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5"/>
      <c r="BA67" s="166"/>
      <c r="BB67" s="166"/>
      <c r="BC67" s="166"/>
      <c r="BD67" s="166"/>
      <c r="BE67" s="166"/>
      <c r="BF67" s="166"/>
      <c r="BG67" s="166"/>
      <c r="BH67" s="160"/>
    </row>
    <row r="68" spans="2:60" ht="23.5" x14ac:dyDescent="0.35">
      <c r="B68" s="787" t="s">
        <v>65</v>
      </c>
      <c r="C68" s="792">
        <f t="array" ref="C68:J68">'MINES 17-18'!$AP$19:$AW$19</f>
        <v>62.681470358509721</v>
      </c>
      <c r="D68" s="786">
        <v>2.9872178565485674</v>
      </c>
      <c r="E68" s="786">
        <v>2.1828945152121273</v>
      </c>
      <c r="F68" s="786">
        <v>15.003537171994337</v>
      </c>
      <c r="G68" s="786">
        <v>20.320508525515422</v>
      </c>
      <c r="H68" s="786">
        <v>5.1701123717606947</v>
      </c>
      <c r="I68" s="786">
        <v>0.73074500087993055</v>
      </c>
      <c r="J68" s="793">
        <v>0</v>
      </c>
      <c r="K68" s="109"/>
      <c r="L68" s="787" t="s">
        <v>65</v>
      </c>
      <c r="M68" s="792">
        <f t="array" ref="M68:T68">'MINES 17-18'!$AZ$19:$BG$19</f>
        <v>62.042527485614762</v>
      </c>
      <c r="N68" s="786">
        <v>3.4393524065449133</v>
      </c>
      <c r="O68" s="786">
        <v>2.5893284198259301</v>
      </c>
      <c r="P68" s="786">
        <v>6.9406614611516657</v>
      </c>
      <c r="Q68" s="786">
        <v>32.43511718803078</v>
      </c>
      <c r="R68" s="786">
        <v>6.0286808263708433</v>
      </c>
      <c r="S68" s="786">
        <v>0.752853477561232</v>
      </c>
      <c r="T68" s="793">
        <v>0</v>
      </c>
      <c r="U68" s="160"/>
      <c r="V68" s="165"/>
      <c r="W68" s="166"/>
      <c r="X68" s="166"/>
      <c r="Y68" s="166"/>
      <c r="Z68" s="166"/>
      <c r="AA68" s="166"/>
      <c r="AB68" s="166"/>
      <c r="AC68" s="166"/>
      <c r="AD68" s="166"/>
      <c r="AE68" s="160"/>
      <c r="AF68" s="165"/>
      <c r="AG68" s="166"/>
      <c r="AH68" s="166"/>
      <c r="AI68" s="166"/>
      <c r="AJ68" s="166"/>
      <c r="AK68" s="166"/>
      <c r="AL68" s="166"/>
      <c r="AM68" s="166"/>
      <c r="AN68" s="166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5"/>
      <c r="BA68" s="166"/>
      <c r="BB68" s="166"/>
      <c r="BC68" s="166"/>
      <c r="BD68" s="166"/>
      <c r="BE68" s="166"/>
      <c r="BF68" s="166"/>
      <c r="BG68" s="166"/>
      <c r="BH68" s="160"/>
    </row>
    <row r="69" spans="2:60" ht="23.5" x14ac:dyDescent="0.35">
      <c r="B69" s="787" t="s">
        <v>66</v>
      </c>
      <c r="C69" s="792">
        <f t="array" ref="C69:J69">'MINES 18-19'!$AP$19:$AW$19</f>
        <v>62.675837531814345</v>
      </c>
      <c r="D69" s="786">
        <v>3.1888793266577915</v>
      </c>
      <c r="E69" s="786">
        <v>2.4471025326240068</v>
      </c>
      <c r="F69" s="786">
        <v>15.561387435473687</v>
      </c>
      <c r="G69" s="786">
        <v>19.790890113225544</v>
      </c>
      <c r="H69" s="786">
        <v>5.6359818592817987</v>
      </c>
      <c r="I69" s="786">
        <v>0.76738637055569359</v>
      </c>
      <c r="J69" s="793">
        <v>1003477</v>
      </c>
      <c r="K69" s="109"/>
      <c r="L69" s="787" t="s">
        <v>66</v>
      </c>
      <c r="M69" s="792">
        <f t="array" ref="M69:T69">'MINES 18-19'!$AZ$19:$BG$19</f>
        <v>61.865959035535369</v>
      </c>
      <c r="N69" s="786">
        <v>3.8734789484728798</v>
      </c>
      <c r="O69" s="786">
        <v>2.6121522796829835</v>
      </c>
      <c r="P69" s="786">
        <v>5.6399014460204411</v>
      </c>
      <c r="Q69" s="786">
        <v>37.553935572331561</v>
      </c>
      <c r="R69" s="786">
        <v>6.4856312281558637</v>
      </c>
      <c r="S69" s="786">
        <v>0.67436852360145783</v>
      </c>
      <c r="T69" s="793">
        <v>2726071</v>
      </c>
      <c r="U69" s="160"/>
      <c r="V69" s="165"/>
      <c r="W69" s="166"/>
      <c r="X69" s="166"/>
      <c r="Y69" s="166"/>
      <c r="Z69" s="166"/>
      <c r="AA69" s="166"/>
      <c r="AB69" s="166"/>
      <c r="AC69" s="166"/>
      <c r="AD69" s="166"/>
      <c r="AE69" s="160"/>
      <c r="AF69" s="165"/>
      <c r="AG69" s="166"/>
      <c r="AH69" s="166"/>
      <c r="AI69" s="166"/>
      <c r="AJ69" s="166"/>
      <c r="AK69" s="166"/>
      <c r="AL69" s="166"/>
      <c r="AM69" s="166"/>
      <c r="AN69" s="166"/>
      <c r="AO69" s="160"/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5"/>
      <c r="BA69" s="166"/>
      <c r="BB69" s="166"/>
      <c r="BC69" s="166"/>
      <c r="BD69" s="166"/>
      <c r="BE69" s="166"/>
      <c r="BF69" s="166"/>
      <c r="BG69" s="166"/>
      <c r="BH69" s="160"/>
    </row>
    <row r="70" spans="2:60" ht="23.5" x14ac:dyDescent="0.35">
      <c r="B70" s="787" t="s">
        <v>67</v>
      </c>
      <c r="C70" s="792">
        <f t="array" ref="C70:J70">'MINES 19-20'!$AP$19:$AW$19</f>
        <v>62.581789850733571</v>
      </c>
      <c r="D70" s="786">
        <v>3.5298613419542519</v>
      </c>
      <c r="E70" s="786">
        <v>2.1837468051102453</v>
      </c>
      <c r="F70" s="786">
        <v>17.483704131767684</v>
      </c>
      <c r="G70" s="786">
        <v>21.23110086447873</v>
      </c>
      <c r="H70" s="786">
        <v>5.7136081470644973</v>
      </c>
      <c r="I70" s="786">
        <v>0.61864945774364277</v>
      </c>
      <c r="J70" s="793">
        <v>1095394</v>
      </c>
      <c r="K70" s="109"/>
      <c r="L70" s="787" t="s">
        <v>67</v>
      </c>
      <c r="M70" s="792">
        <f t="array" ref="M70:T70">'MINES 19-20'!$AZ$19:$BG$19</f>
        <v>61.525626267781291</v>
      </c>
      <c r="N70" s="786">
        <v>4.7234455534943534</v>
      </c>
      <c r="O70" s="786">
        <v>2.4379885506408026</v>
      </c>
      <c r="P70" s="786">
        <v>7.3938437358080957</v>
      </c>
      <c r="Q70" s="786">
        <v>37.436856688106047</v>
      </c>
      <c r="R70" s="786">
        <v>7.1614341041351555</v>
      </c>
      <c r="S70" s="786">
        <v>0.51614621636470548</v>
      </c>
      <c r="T70" s="793">
        <v>2863144</v>
      </c>
      <c r="U70" s="160"/>
      <c r="V70" s="165"/>
      <c r="W70" s="166"/>
      <c r="X70" s="166"/>
      <c r="Y70" s="166"/>
      <c r="Z70" s="166"/>
      <c r="AA70" s="166"/>
      <c r="AB70" s="166"/>
      <c r="AC70" s="166"/>
      <c r="AD70" s="166"/>
      <c r="AE70" s="160"/>
      <c r="AF70" s="165"/>
      <c r="AG70" s="166"/>
      <c r="AH70" s="166"/>
      <c r="AI70" s="166"/>
      <c r="AJ70" s="166"/>
      <c r="AK70" s="166"/>
      <c r="AL70" s="166"/>
      <c r="AM70" s="166"/>
      <c r="AN70" s="166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5"/>
      <c r="BA70" s="166"/>
      <c r="BB70" s="166"/>
      <c r="BC70" s="166"/>
      <c r="BD70" s="166"/>
      <c r="BE70" s="166"/>
      <c r="BF70" s="166"/>
      <c r="BG70" s="166"/>
      <c r="BH70" s="160"/>
    </row>
    <row r="71" spans="2:60" ht="23.5" x14ac:dyDescent="0.35">
      <c r="B71" s="787" t="s">
        <v>68</v>
      </c>
      <c r="C71" s="792">
        <f t="array" ref="C71:J71">'MINES 20-21'!$AP$19:$AW$19</f>
        <v>61.845905404289084</v>
      </c>
      <c r="D71" s="786">
        <v>4.2817322938126914</v>
      </c>
      <c r="E71" s="786">
        <v>2.4308935763832387</v>
      </c>
      <c r="F71" s="786">
        <v>15.953649303217441</v>
      </c>
      <c r="G71" s="786">
        <v>23.638393908065254</v>
      </c>
      <c r="H71" s="786">
        <v>6.7126258701959305</v>
      </c>
      <c r="I71" s="786">
        <v>0.56773600252776113</v>
      </c>
      <c r="J71" s="793">
        <v>798958</v>
      </c>
      <c r="K71" s="109"/>
      <c r="L71" s="787" t="s">
        <v>68</v>
      </c>
      <c r="M71" s="792">
        <f t="array" ref="M71:T71">'MINES 20-21'!$AZ$19:$BG$19</f>
        <v>61.00378732237192</v>
      </c>
      <c r="N71" s="786">
        <v>4.9732959106548416</v>
      </c>
      <c r="O71" s="786">
        <v>3.003424086113617</v>
      </c>
      <c r="P71" s="786">
        <v>7.0609934038874851</v>
      </c>
      <c r="Q71" s="786">
        <v>39.658383479671492</v>
      </c>
      <c r="R71" s="786">
        <v>7.976719996768459</v>
      </c>
      <c r="S71" s="786">
        <v>0.60391019156512482</v>
      </c>
      <c r="T71" s="793">
        <v>2240510</v>
      </c>
      <c r="U71" s="160"/>
      <c r="V71" s="165"/>
      <c r="W71" s="166"/>
      <c r="X71" s="166"/>
      <c r="Y71" s="166"/>
      <c r="Z71" s="166"/>
      <c r="AA71" s="166"/>
      <c r="AB71" s="166"/>
      <c r="AC71" s="166"/>
      <c r="AD71" s="166"/>
      <c r="AE71" s="160"/>
      <c r="AF71" s="165"/>
      <c r="AG71" s="166"/>
      <c r="AH71" s="166"/>
      <c r="AI71" s="166"/>
      <c r="AJ71" s="166"/>
      <c r="AK71" s="166"/>
      <c r="AL71" s="166"/>
      <c r="AM71" s="166"/>
      <c r="AN71" s="166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5"/>
      <c r="BA71" s="166"/>
      <c r="BB71" s="166"/>
      <c r="BC71" s="166"/>
      <c r="BD71" s="166"/>
      <c r="BE71" s="166"/>
      <c r="BF71" s="166"/>
      <c r="BG71" s="166"/>
      <c r="BH71" s="160"/>
    </row>
    <row r="72" spans="2:60" ht="24" thickBot="1" x14ac:dyDescent="0.4">
      <c r="B72" s="788" t="s">
        <v>69</v>
      </c>
      <c r="C72" s="794">
        <f t="array" ref="C72:J72">'MINES 21-22'!$AP$19:$AW$19</f>
        <v>60.595361246093546</v>
      </c>
      <c r="D72" s="795">
        <v>5.7051764789944217</v>
      </c>
      <c r="E72" s="795">
        <v>2.6270080405866447</v>
      </c>
      <c r="F72" s="795">
        <v>14.380951116762398</v>
      </c>
      <c r="G72" s="795">
        <v>27.291944352058316</v>
      </c>
      <c r="H72" s="795">
        <v>8.332184519581066</v>
      </c>
      <c r="I72" s="795">
        <v>0.46046043452974372</v>
      </c>
      <c r="J72" s="796">
        <v>1013259.4</v>
      </c>
      <c r="K72" s="109"/>
      <c r="L72" s="788" t="s">
        <v>69</v>
      </c>
      <c r="M72" s="794">
        <f t="array" ref="M72:T72">'MINES 21-22'!$AZ$19:$BG$19</f>
        <v>60.086667593983648</v>
      </c>
      <c r="N72" s="795">
        <v>6.7831068255719345</v>
      </c>
      <c r="O72" s="795">
        <v>2.6148947847938691</v>
      </c>
      <c r="P72" s="795">
        <v>6.2785738739538672</v>
      </c>
      <c r="Q72" s="795">
        <v>41.884776709586788</v>
      </c>
      <c r="R72" s="795">
        <v>9.3980016103658031</v>
      </c>
      <c r="S72" s="795">
        <v>0.38550104723927708</v>
      </c>
      <c r="T72" s="796">
        <v>2305935.7000000002</v>
      </c>
      <c r="U72" s="160"/>
      <c r="V72" s="165"/>
      <c r="W72" s="166"/>
      <c r="X72" s="166"/>
      <c r="Y72" s="166"/>
      <c r="Z72" s="166"/>
      <c r="AA72" s="166"/>
      <c r="AB72" s="166"/>
      <c r="AC72" s="166"/>
      <c r="AD72" s="166"/>
      <c r="AE72" s="160"/>
      <c r="AF72" s="165"/>
      <c r="AG72" s="166"/>
      <c r="AH72" s="166"/>
      <c r="AI72" s="166"/>
      <c r="AJ72" s="166"/>
      <c r="AK72" s="166"/>
      <c r="AL72" s="166"/>
      <c r="AM72" s="166"/>
      <c r="AN72" s="166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5"/>
      <c r="BA72" s="166"/>
      <c r="BB72" s="166"/>
      <c r="BC72" s="166"/>
      <c r="BD72" s="166"/>
      <c r="BE72" s="166"/>
      <c r="BF72" s="166"/>
      <c r="BG72" s="166"/>
      <c r="BH72" s="160"/>
    </row>
    <row r="73" spans="2:60" ht="23.5" x14ac:dyDescent="0.35">
      <c r="B73" s="163"/>
      <c r="C73" s="156"/>
      <c r="D73" s="156"/>
      <c r="E73" s="156"/>
      <c r="F73" s="156"/>
      <c r="G73" s="156"/>
      <c r="H73" s="156"/>
      <c r="I73" s="156"/>
      <c r="J73" s="164"/>
      <c r="K73" s="159"/>
      <c r="L73" s="163"/>
      <c r="M73" s="156"/>
      <c r="N73" s="156"/>
      <c r="O73" s="156"/>
      <c r="P73" s="156"/>
      <c r="Q73" s="156"/>
      <c r="R73" s="156"/>
      <c r="S73" s="156"/>
      <c r="T73" s="164"/>
      <c r="U73" s="160"/>
      <c r="V73" s="165"/>
      <c r="W73" s="166"/>
      <c r="X73" s="166"/>
      <c r="Y73" s="166"/>
      <c r="Z73" s="166"/>
      <c r="AA73" s="166"/>
      <c r="AB73" s="166"/>
      <c r="AC73" s="166"/>
      <c r="AD73" s="166"/>
      <c r="AE73" s="160"/>
      <c r="AF73" s="165"/>
      <c r="AG73" s="166"/>
      <c r="AH73" s="166"/>
      <c r="AI73" s="166"/>
      <c r="AJ73" s="166"/>
      <c r="AK73" s="166"/>
      <c r="AL73" s="166"/>
      <c r="AM73" s="166"/>
      <c r="AN73" s="166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5"/>
      <c r="BA73" s="166"/>
      <c r="BB73" s="166"/>
      <c r="BC73" s="166"/>
      <c r="BD73" s="166"/>
      <c r="BE73" s="166"/>
      <c r="BF73" s="166"/>
      <c r="BG73" s="166"/>
      <c r="BH73" s="160"/>
    </row>
    <row r="74" spans="2:60" ht="28.5" x14ac:dyDescent="0.6">
      <c r="B74" s="811" t="s">
        <v>18</v>
      </c>
      <c r="C74" s="811"/>
      <c r="D74" s="811"/>
      <c r="E74" s="810" t="s">
        <v>1</v>
      </c>
      <c r="F74" s="810"/>
      <c r="G74" s="810"/>
      <c r="H74" s="107"/>
      <c r="I74" s="107"/>
      <c r="J74" s="107"/>
      <c r="K74" s="162"/>
      <c r="L74" s="811" t="s">
        <v>18</v>
      </c>
      <c r="M74" s="811"/>
      <c r="N74" s="811"/>
      <c r="O74" s="810" t="s">
        <v>2</v>
      </c>
      <c r="P74" s="810"/>
      <c r="Q74" s="810"/>
      <c r="R74" s="168"/>
      <c r="S74" s="168"/>
      <c r="T74" s="168"/>
      <c r="U74" s="108"/>
      <c r="AO74" s="108"/>
    </row>
    <row r="75" spans="2:60" ht="21.5" thickBot="1" x14ac:dyDescent="0.4">
      <c r="B75" s="100"/>
      <c r="C75" s="169"/>
      <c r="D75" s="169"/>
      <c r="E75" s="169"/>
      <c r="F75" s="169"/>
      <c r="G75" s="169"/>
      <c r="H75" s="169"/>
      <c r="I75" s="169"/>
      <c r="J75" s="100"/>
      <c r="K75" s="159"/>
      <c r="L75" s="100"/>
      <c r="M75" s="100"/>
      <c r="N75" s="100"/>
      <c r="O75" s="100"/>
      <c r="P75" s="100"/>
      <c r="Q75" s="100"/>
      <c r="R75" s="100"/>
      <c r="S75" s="100"/>
      <c r="T75" s="100"/>
      <c r="U75" s="101"/>
      <c r="AO75" s="101"/>
    </row>
    <row r="76" spans="2:60" ht="24.5" thickBot="1" x14ac:dyDescent="0.4">
      <c r="B76" s="116"/>
      <c r="C76" s="110" t="s">
        <v>6</v>
      </c>
      <c r="D76" s="111" t="s">
        <v>7</v>
      </c>
      <c r="E76" s="111" t="s">
        <v>8</v>
      </c>
      <c r="F76" s="111" t="s">
        <v>9</v>
      </c>
      <c r="G76" s="111" t="s">
        <v>10</v>
      </c>
      <c r="H76" s="111" t="s">
        <v>11</v>
      </c>
      <c r="I76" s="111" t="s">
        <v>12</v>
      </c>
      <c r="J76" s="115" t="s">
        <v>13</v>
      </c>
      <c r="K76" s="159"/>
      <c r="L76" s="116"/>
      <c r="M76" s="110" t="s">
        <v>6</v>
      </c>
      <c r="N76" s="111" t="s">
        <v>7</v>
      </c>
      <c r="O76" s="111" t="s">
        <v>8</v>
      </c>
      <c r="P76" s="111" t="s">
        <v>9</v>
      </c>
      <c r="Q76" s="111" t="s">
        <v>10</v>
      </c>
      <c r="R76" s="111" t="s">
        <v>11</v>
      </c>
      <c r="S76" s="111" t="s">
        <v>12</v>
      </c>
      <c r="T76" s="115" t="s">
        <v>13</v>
      </c>
      <c r="U76" s="101"/>
      <c r="AO76" s="101"/>
    </row>
    <row r="77" spans="2:60" ht="21" x14ac:dyDescent="0.35">
      <c r="B77" s="797" t="s">
        <v>63</v>
      </c>
      <c r="C77" s="789">
        <f t="array" ref="C77:J77">'MINES 15-16'!$B$40:$I$40</f>
        <v>63.223899288434005</v>
      </c>
      <c r="D77" s="790">
        <v>2.3804971264570418</v>
      </c>
      <c r="E77" s="790">
        <v>1.9525711202435776</v>
      </c>
      <c r="F77" s="790">
        <v>16.034784592429276</v>
      </c>
      <c r="G77" s="790">
        <v>18.383827193844635</v>
      </c>
      <c r="H77" s="790">
        <v>4.3330682467006199</v>
      </c>
      <c r="I77" s="790">
        <v>0.82023670541020222</v>
      </c>
      <c r="J77" s="791">
        <v>901293</v>
      </c>
      <c r="K77" s="159"/>
      <c r="L77" s="797" t="s">
        <v>63</v>
      </c>
      <c r="M77" s="789">
        <f t="array" ref="M77:T77">'MINES 15-16'!$L$40:$S$40</f>
        <v>62.837475803820901</v>
      </c>
      <c r="N77" s="790">
        <v>2.8631461989778031</v>
      </c>
      <c r="O77" s="790">
        <v>2.4258790380459012</v>
      </c>
      <c r="P77" s="790">
        <v>2.8844601681185047</v>
      </c>
      <c r="Q77" s="790">
        <v>51.917438077928715</v>
      </c>
      <c r="R77" s="790">
        <v>5.2890252370237043</v>
      </c>
      <c r="S77" s="790">
        <v>0.84727738978609812</v>
      </c>
      <c r="T77" s="791">
        <v>2237286</v>
      </c>
      <c r="U77" s="122"/>
      <c r="AO77" s="101"/>
    </row>
    <row r="78" spans="2:60" ht="21" x14ac:dyDescent="0.35">
      <c r="B78" s="798" t="s">
        <v>64</v>
      </c>
      <c r="C78" s="792">
        <f t="array" ref="C78:J78">'MINES 16-17'!$B$40:$I$40</f>
        <v>63.019340080161818</v>
      </c>
      <c r="D78" s="786">
        <v>2.852224547057832</v>
      </c>
      <c r="E78" s="786">
        <v>1.9391715795638542</v>
      </c>
      <c r="F78" s="786">
        <v>16.293403784195291</v>
      </c>
      <c r="G78" s="786">
        <v>17.019813669093015</v>
      </c>
      <c r="H78" s="786">
        <v>4.7913961266216862</v>
      </c>
      <c r="I78" s="786">
        <v>0.67988040477534517</v>
      </c>
      <c r="J78" s="793">
        <v>1002354</v>
      </c>
      <c r="K78" s="130"/>
      <c r="L78" s="798" t="s">
        <v>64</v>
      </c>
      <c r="M78" s="792">
        <f t="array" ref="M78:T78">'MINES 16-17'!$L$40:$S$40</f>
        <v>62.987797354416529</v>
      </c>
      <c r="N78" s="786">
        <v>2.9082001398953707</v>
      </c>
      <c r="O78" s="786">
        <v>2.4957711981990416</v>
      </c>
      <c r="P78" s="786">
        <v>5.2877563868554898</v>
      </c>
      <c r="Q78" s="786">
        <v>47.387642522263334</v>
      </c>
      <c r="R78" s="786">
        <v>5.4039713380944123</v>
      </c>
      <c r="S78" s="786">
        <v>0.85818412700056912</v>
      </c>
      <c r="T78" s="793">
        <v>2703449</v>
      </c>
      <c r="U78" s="132"/>
      <c r="AO78" s="132"/>
    </row>
    <row r="79" spans="2:60" ht="21" x14ac:dyDescent="0.35">
      <c r="B79" s="787" t="s">
        <v>65</v>
      </c>
      <c r="C79" s="792">
        <f t="array" ref="C79:J79">'MINES 17-18'!$B$39:$I$439</f>
        <v>62.742933163977646</v>
      </c>
      <c r="D79" s="786">
        <v>2.9566372623270523</v>
      </c>
      <c r="E79" s="786">
        <v>1.8635025309774926</v>
      </c>
      <c r="F79" s="786">
        <v>13.082147806091063</v>
      </c>
      <c r="G79" s="786">
        <v>15.881400603142479</v>
      </c>
      <c r="H79" s="786">
        <v>4.8201397933045449</v>
      </c>
      <c r="I79" s="786">
        <v>0.6302776991692256</v>
      </c>
      <c r="J79" s="793">
        <v>0</v>
      </c>
      <c r="K79" s="109"/>
      <c r="L79" s="787" t="s">
        <v>65</v>
      </c>
      <c r="M79" s="792">
        <f t="array" ref="M79:T79">'MINES 17-18'!$L$39:$S$39</f>
        <v>63.257287347517476</v>
      </c>
      <c r="N79" s="786">
        <v>2.7599157458639838</v>
      </c>
      <c r="O79" s="786">
        <v>2.1635792559312828</v>
      </c>
      <c r="P79" s="786">
        <v>2.8760280392933097</v>
      </c>
      <c r="Q79" s="786">
        <v>49.068345921063532</v>
      </c>
      <c r="R79" s="786">
        <v>4.923495001795267</v>
      </c>
      <c r="S79" s="786">
        <v>0.78392945841684758</v>
      </c>
      <c r="T79" s="793">
        <v>0</v>
      </c>
      <c r="U79" s="101"/>
      <c r="AO79" s="101"/>
    </row>
    <row r="80" spans="2:60" ht="21" x14ac:dyDescent="0.35">
      <c r="B80" s="787" t="s">
        <v>66</v>
      </c>
      <c r="C80" s="792">
        <f t="array" ref="C80:J80">'MINES 18-19'!$B$40:$I$40</f>
        <v>62.942756801648834</v>
      </c>
      <c r="D80" s="786">
        <v>3.0639394626522276</v>
      </c>
      <c r="E80" s="786">
        <v>1.8708300703116645</v>
      </c>
      <c r="F80" s="786">
        <v>22.590010544906182</v>
      </c>
      <c r="G80" s="786">
        <v>7.8330191061901528</v>
      </c>
      <c r="H80" s="786">
        <v>4.9347695329638919</v>
      </c>
      <c r="I80" s="786">
        <v>0.61059629053252384</v>
      </c>
      <c r="J80" s="793">
        <v>1084884</v>
      </c>
      <c r="K80" s="109"/>
      <c r="L80" s="787" t="s">
        <v>66</v>
      </c>
      <c r="M80" s="792">
        <f t="array" ref="M80:T80">'MINES 18-19'!$L$40:$S$40</f>
        <v>62.994024718915888</v>
      </c>
      <c r="N80" s="786">
        <v>3.3209528759499913</v>
      </c>
      <c r="O80" s="786">
        <v>2.254481451446384</v>
      </c>
      <c r="P80" s="786">
        <v>4.2477614973057225</v>
      </c>
      <c r="Q80" s="786">
        <v>48.359036470995711</v>
      </c>
      <c r="R80" s="786">
        <v>5.5754343273963753</v>
      </c>
      <c r="S80" s="786">
        <v>0.67886583630051278</v>
      </c>
      <c r="T80" s="793">
        <v>2402128</v>
      </c>
      <c r="U80" s="101"/>
      <c r="AO80" s="101"/>
    </row>
    <row r="81" spans="2:60" ht="21" x14ac:dyDescent="0.35">
      <c r="B81" s="787" t="s">
        <v>67</v>
      </c>
      <c r="C81" s="792">
        <f t="array" ref="C81:J81">'MINES 19-20'!$B$40:$I$40</f>
        <v>62.838723386615975</v>
      </c>
      <c r="D81" s="786">
        <v>3.568747484724752</v>
      </c>
      <c r="E81" s="786">
        <v>1.8517234755614131</v>
      </c>
      <c r="F81" s="786">
        <v>14.154278758036302</v>
      </c>
      <c r="G81" s="786">
        <v>8.2908308599621154</v>
      </c>
      <c r="H81" s="786">
        <v>5.4204709602861652</v>
      </c>
      <c r="I81" s="786">
        <v>0.51887209265640477</v>
      </c>
      <c r="J81" s="793">
        <v>971413</v>
      </c>
      <c r="K81" s="109"/>
      <c r="L81" s="787" t="s">
        <v>67</v>
      </c>
      <c r="M81" s="792">
        <f t="array" ref="M81:T81">'MINES 19-20'!$L$40:$S$40</f>
        <v>62.774276668023944</v>
      </c>
      <c r="N81" s="786">
        <v>3.8049421986911414</v>
      </c>
      <c r="O81" s="786">
        <v>2.1587937506226278</v>
      </c>
      <c r="P81" s="786">
        <v>5.9180269557073801</v>
      </c>
      <c r="Q81" s="786">
        <v>47.608846299172974</v>
      </c>
      <c r="R81" s="786">
        <v>5.9637359493137687</v>
      </c>
      <c r="S81" s="786">
        <v>0.56736571487609699</v>
      </c>
      <c r="T81" s="793">
        <v>2417238</v>
      </c>
      <c r="U81" s="101"/>
      <c r="AO81" s="101"/>
    </row>
    <row r="82" spans="2:60" ht="21" x14ac:dyDescent="0.35">
      <c r="B82" s="787" t="s">
        <v>68</v>
      </c>
      <c r="C82" s="792">
        <f t="array" ref="C82:J82">'MINES 20-21'!$B$40:$I$40</f>
        <v>62.514654203261941</v>
      </c>
      <c r="D82" s="786">
        <v>3.7009039115357059</v>
      </c>
      <c r="E82" s="786">
        <v>1.8798717225510537</v>
      </c>
      <c r="F82" s="786">
        <v>14.722419148208166</v>
      </c>
      <c r="G82" s="786">
        <v>5.4206285096280906</v>
      </c>
      <c r="H82" s="786">
        <v>5.5807756340867591</v>
      </c>
      <c r="I82" s="786">
        <v>0.5079493462911856</v>
      </c>
      <c r="J82" s="793">
        <v>852683</v>
      </c>
      <c r="K82" s="109"/>
      <c r="L82" s="787" t="s">
        <v>68</v>
      </c>
      <c r="M82" s="792">
        <f t="array" ref="M82:T82">'MINES 20-21'!$L$40:$S$40</f>
        <v>62.056053530184954</v>
      </c>
      <c r="N82" s="786">
        <v>4.1099057224673743</v>
      </c>
      <c r="O82" s="786">
        <v>2.7200019669514601</v>
      </c>
      <c r="P82" s="786">
        <v>7.6664441351893666</v>
      </c>
      <c r="Q82" s="786">
        <v>42.741020426101016</v>
      </c>
      <c r="R82" s="786">
        <v>6.8299076894188344</v>
      </c>
      <c r="S82" s="786">
        <v>0.66181614631260011</v>
      </c>
      <c r="T82" s="793">
        <v>2130200</v>
      </c>
      <c r="U82" s="101"/>
      <c r="AO82" s="101"/>
    </row>
    <row r="83" spans="2:60" ht="21.5" thickBot="1" x14ac:dyDescent="0.4">
      <c r="B83" s="788" t="s">
        <v>69</v>
      </c>
      <c r="C83" s="794">
        <f t="array" ref="C83:J83">'MINES 21-22'!$B$40:$I$40</f>
        <v>62.363532485848104</v>
      </c>
      <c r="D83" s="795">
        <v>4.420179330097584</v>
      </c>
      <c r="E83" s="795">
        <v>1.7742894718695832</v>
      </c>
      <c r="F83" s="795">
        <v>12.162765974249352</v>
      </c>
      <c r="G83" s="795">
        <v>11.685082401251103</v>
      </c>
      <c r="H83" s="795">
        <v>6.194468801967167</v>
      </c>
      <c r="I83" s="795">
        <v>0.40140667139638708</v>
      </c>
      <c r="J83" s="796">
        <v>1011371.7799999998</v>
      </c>
      <c r="K83" s="109"/>
      <c r="L83" s="788" t="s">
        <v>69</v>
      </c>
      <c r="M83" s="794">
        <f t="array" ref="M83:T83">'MINES 21-22'!$L$40:$S$40</f>
        <v>61.894007297038101</v>
      </c>
      <c r="N83" s="795">
        <v>4.7531198942374235</v>
      </c>
      <c r="O83" s="795">
        <v>2.2689278910261366</v>
      </c>
      <c r="P83" s="795">
        <v>6.8260766577618472</v>
      </c>
      <c r="Q83" s="795">
        <v>43.531610689931213</v>
      </c>
      <c r="R83" s="795">
        <v>7.0220477852635597</v>
      </c>
      <c r="S83" s="795">
        <v>0.47735549313135023</v>
      </c>
      <c r="T83" s="796">
        <v>2479803.42</v>
      </c>
      <c r="U83" s="101"/>
      <c r="AO83" s="101"/>
    </row>
    <row r="84" spans="2:60" ht="21" x14ac:dyDescent="0.5">
      <c r="B84" s="782"/>
      <c r="C84" s="159"/>
      <c r="D84" s="159"/>
      <c r="E84" s="159"/>
      <c r="F84" s="159"/>
      <c r="G84" s="159"/>
      <c r="H84" s="159"/>
      <c r="I84" s="159"/>
      <c r="J84" s="192"/>
      <c r="K84" s="109"/>
      <c r="L84" s="782"/>
      <c r="M84" s="159"/>
      <c r="N84" s="159"/>
      <c r="O84" s="159"/>
      <c r="P84" s="159"/>
      <c r="Q84" s="159"/>
      <c r="R84" s="159"/>
      <c r="S84" s="159"/>
      <c r="T84" s="192"/>
      <c r="U84" s="101"/>
      <c r="V84" s="158"/>
      <c r="W84" s="159"/>
      <c r="X84" s="159"/>
      <c r="Y84" s="159"/>
      <c r="Z84" s="159"/>
      <c r="AA84" s="159"/>
      <c r="AB84" s="159"/>
      <c r="AC84" s="159"/>
      <c r="AD84" s="192"/>
      <c r="AE84" s="144"/>
      <c r="AF84" s="158"/>
      <c r="AG84" s="159"/>
      <c r="AH84" s="159"/>
      <c r="AI84" s="159"/>
      <c r="AJ84" s="159"/>
      <c r="AK84" s="159"/>
      <c r="AL84" s="159"/>
      <c r="AM84" s="159"/>
      <c r="AN84" s="192"/>
      <c r="AO84" s="101"/>
      <c r="AP84" s="158"/>
      <c r="AQ84" s="159"/>
      <c r="AR84" s="159"/>
      <c r="AS84" s="159"/>
      <c r="AT84" s="159"/>
      <c r="AU84" s="159"/>
      <c r="AV84" s="159"/>
      <c r="AW84" s="159"/>
      <c r="AX84" s="192"/>
      <c r="AY84" s="101"/>
      <c r="AZ84" s="158"/>
      <c r="BA84" s="159"/>
      <c r="BB84" s="159"/>
      <c r="BC84" s="159"/>
      <c r="BD84" s="159"/>
      <c r="BE84" s="159"/>
      <c r="BF84" s="159"/>
      <c r="BG84" s="159"/>
      <c r="BH84" s="192"/>
    </row>
    <row r="85" spans="2:60" ht="26" x14ac:dyDescent="0.6">
      <c r="B85" s="811" t="s">
        <v>21</v>
      </c>
      <c r="C85" s="811"/>
      <c r="D85" s="811"/>
      <c r="E85" s="810" t="s">
        <v>1</v>
      </c>
      <c r="F85" s="810"/>
      <c r="G85" s="810"/>
      <c r="H85" s="176"/>
      <c r="I85" s="176"/>
      <c r="J85" s="176"/>
      <c r="K85" s="101"/>
      <c r="L85" s="811" t="s">
        <v>21</v>
      </c>
      <c r="M85" s="811"/>
      <c r="N85" s="811"/>
      <c r="O85" s="810" t="s">
        <v>2</v>
      </c>
      <c r="P85" s="810"/>
      <c r="Q85" s="810"/>
      <c r="R85" s="176"/>
      <c r="S85" s="176"/>
      <c r="T85" s="101"/>
      <c r="U85" s="101"/>
      <c r="V85" s="158"/>
      <c r="W85" s="159"/>
      <c r="X85" s="159"/>
      <c r="Y85" s="159"/>
      <c r="Z85" s="159"/>
      <c r="AA85" s="159"/>
      <c r="AB85" s="159"/>
      <c r="AC85" s="159"/>
      <c r="AD85" s="192"/>
      <c r="AE85" s="144"/>
      <c r="AF85" s="158"/>
      <c r="AG85" s="159"/>
      <c r="AH85" s="159"/>
      <c r="AI85" s="159"/>
      <c r="AJ85" s="159"/>
      <c r="AK85" s="159"/>
      <c r="AL85" s="159"/>
      <c r="AM85" s="159"/>
      <c r="AN85" s="192"/>
      <c r="AO85" s="101"/>
      <c r="AP85" s="158"/>
      <c r="AQ85" s="159"/>
      <c r="AR85" s="159"/>
      <c r="AS85" s="159"/>
      <c r="AT85" s="159"/>
      <c r="AU85" s="159"/>
      <c r="AV85" s="159"/>
      <c r="AW85" s="159"/>
      <c r="AX85" s="192"/>
      <c r="AY85" s="101"/>
      <c r="AZ85" s="158"/>
      <c r="BA85" s="159"/>
      <c r="BB85" s="159"/>
      <c r="BC85" s="159"/>
      <c r="BD85" s="159"/>
      <c r="BE85" s="159"/>
      <c r="BF85" s="159"/>
      <c r="BG85" s="159"/>
      <c r="BH85" s="192"/>
    </row>
    <row r="86" spans="2:60" ht="21.5" thickBot="1" x14ac:dyDescent="0.4">
      <c r="B86" s="100"/>
      <c r="C86" s="100"/>
      <c r="D86" s="100"/>
      <c r="E86" s="100"/>
      <c r="F86" s="100"/>
      <c r="G86" s="100"/>
      <c r="H86" s="100"/>
      <c r="I86" s="100"/>
      <c r="J86" s="100"/>
      <c r="K86" s="101"/>
      <c r="L86" s="100"/>
      <c r="M86" s="100"/>
      <c r="N86" s="100"/>
      <c r="O86" s="100"/>
      <c r="P86" s="100"/>
      <c r="Q86" s="100"/>
      <c r="R86" s="100"/>
      <c r="S86" s="100"/>
      <c r="T86" s="101"/>
      <c r="U86" s="101"/>
      <c r="V86" s="158"/>
      <c r="W86" s="159"/>
      <c r="X86" s="159"/>
      <c r="Y86" s="159"/>
      <c r="Z86" s="159"/>
      <c r="AA86" s="159"/>
      <c r="AB86" s="159"/>
      <c r="AC86" s="159"/>
      <c r="AD86" s="192"/>
      <c r="AE86" s="144"/>
      <c r="AF86" s="158"/>
      <c r="AG86" s="159"/>
      <c r="AH86" s="159"/>
      <c r="AI86" s="159"/>
      <c r="AJ86" s="159"/>
      <c r="AK86" s="159"/>
      <c r="AL86" s="159"/>
      <c r="AM86" s="159"/>
      <c r="AN86" s="192"/>
      <c r="AO86" s="101"/>
      <c r="AP86" s="158"/>
      <c r="AQ86" s="159"/>
      <c r="AR86" s="159"/>
      <c r="AS86" s="159"/>
      <c r="AT86" s="159"/>
      <c r="AU86" s="159"/>
      <c r="AV86" s="159"/>
      <c r="AW86" s="159"/>
      <c r="AX86" s="192"/>
      <c r="AY86" s="101"/>
      <c r="AZ86" s="158"/>
      <c r="BA86" s="159"/>
      <c r="BB86" s="159"/>
      <c r="BC86" s="159"/>
      <c r="BD86" s="159"/>
      <c r="BE86" s="159"/>
      <c r="BF86" s="159"/>
      <c r="BG86" s="159"/>
      <c r="BH86" s="192"/>
    </row>
    <row r="87" spans="2:60" ht="24.5" thickBot="1" x14ac:dyDescent="0.4">
      <c r="B87" s="116"/>
      <c r="C87" s="110" t="s">
        <v>6</v>
      </c>
      <c r="D87" s="111" t="s">
        <v>7</v>
      </c>
      <c r="E87" s="111" t="s">
        <v>8</v>
      </c>
      <c r="F87" s="111" t="s">
        <v>9</v>
      </c>
      <c r="G87" s="111" t="s">
        <v>10</v>
      </c>
      <c r="H87" s="111" t="s">
        <v>11</v>
      </c>
      <c r="I87" s="111" t="s">
        <v>12</v>
      </c>
      <c r="J87" s="115" t="s">
        <v>13</v>
      </c>
      <c r="K87" s="101"/>
      <c r="L87" s="116"/>
      <c r="M87" s="110" t="s">
        <v>6</v>
      </c>
      <c r="N87" s="111" t="s">
        <v>7</v>
      </c>
      <c r="O87" s="111" t="s">
        <v>8</v>
      </c>
      <c r="P87" s="111" t="s">
        <v>9</v>
      </c>
      <c r="Q87" s="111" t="s">
        <v>10</v>
      </c>
      <c r="R87" s="111" t="s">
        <v>11</v>
      </c>
      <c r="S87" s="111" t="s">
        <v>12</v>
      </c>
      <c r="T87" s="115" t="s">
        <v>13</v>
      </c>
      <c r="U87" s="101"/>
      <c r="V87" s="158"/>
      <c r="W87" s="159"/>
      <c r="X87" s="159"/>
      <c r="Y87" s="159"/>
      <c r="Z87" s="159"/>
      <c r="AA87" s="159"/>
      <c r="AB87" s="159"/>
      <c r="AC87" s="159"/>
      <c r="AD87" s="192"/>
      <c r="AE87" s="144"/>
      <c r="AF87" s="158"/>
      <c r="AG87" s="159"/>
      <c r="AH87" s="159"/>
      <c r="AI87" s="159"/>
      <c r="AJ87" s="159"/>
      <c r="AK87" s="159"/>
      <c r="AL87" s="159"/>
      <c r="AM87" s="159"/>
      <c r="AN87" s="192"/>
      <c r="AO87" s="101"/>
      <c r="AP87" s="158"/>
      <c r="AQ87" s="159"/>
      <c r="AR87" s="159"/>
      <c r="AS87" s="159"/>
      <c r="AT87" s="159"/>
      <c r="AU87" s="159"/>
      <c r="AV87" s="159"/>
      <c r="AW87" s="159"/>
      <c r="AX87" s="192"/>
      <c r="AY87" s="101"/>
      <c r="AZ87" s="158"/>
      <c r="BA87" s="159"/>
      <c r="BB87" s="159"/>
      <c r="BC87" s="159"/>
      <c r="BD87" s="159"/>
      <c r="BE87" s="159"/>
      <c r="BF87" s="159"/>
      <c r="BG87" s="159"/>
      <c r="BH87" s="192"/>
    </row>
    <row r="88" spans="2:60" ht="21" x14ac:dyDescent="0.35">
      <c r="B88" s="797" t="s">
        <v>63</v>
      </c>
      <c r="C88" s="789">
        <f t="array" ref="C88:J88">'MINES 15-16'!$V$61:$AC$61</f>
        <v>63.477431382476247</v>
      </c>
      <c r="D88" s="790">
        <v>2.0152361288726528</v>
      </c>
      <c r="E88" s="790">
        <v>2.2118170818304592</v>
      </c>
      <c r="F88" s="790">
        <v>21.833171615988508</v>
      </c>
      <c r="G88" s="790">
        <v>16.931005569680252</v>
      </c>
      <c r="H88" s="790">
        <v>4.2270532107031116</v>
      </c>
      <c r="I88" s="790">
        <v>1.0975473544471317</v>
      </c>
      <c r="J88" s="791">
        <v>346862</v>
      </c>
      <c r="K88" s="101"/>
      <c r="L88" s="797" t="s">
        <v>63</v>
      </c>
      <c r="M88" s="789">
        <f t="array" ref="M88:T88">'MINES 15-16'!$AF$61:$AM$61</f>
        <v>62.173093732643181</v>
      </c>
      <c r="N88" s="790">
        <v>2.4800587249932637</v>
      </c>
      <c r="O88" s="790">
        <v>3.4054057357871335</v>
      </c>
      <c r="P88" s="790">
        <v>5.5446394012771911</v>
      </c>
      <c r="Q88" s="790">
        <v>40.217053253240032</v>
      </c>
      <c r="R88" s="790">
        <v>5.8854644607803976</v>
      </c>
      <c r="S88" s="790">
        <v>1.3731149595243488</v>
      </c>
      <c r="T88" s="791">
        <v>224191</v>
      </c>
      <c r="U88" s="101"/>
      <c r="V88" s="158"/>
      <c r="W88" s="159"/>
      <c r="X88" s="159"/>
      <c r="Y88" s="159"/>
      <c r="Z88" s="159"/>
      <c r="AA88" s="159"/>
      <c r="AB88" s="159"/>
      <c r="AC88" s="159"/>
      <c r="AD88" s="192"/>
      <c r="AE88" s="144"/>
      <c r="AF88" s="158"/>
      <c r="AG88" s="159"/>
      <c r="AH88" s="159"/>
      <c r="AI88" s="159"/>
      <c r="AJ88" s="159"/>
      <c r="AK88" s="159"/>
      <c r="AL88" s="159"/>
      <c r="AM88" s="159"/>
      <c r="AN88" s="192"/>
      <c r="AO88" s="101"/>
      <c r="AP88" s="158"/>
      <c r="AQ88" s="159"/>
      <c r="AR88" s="159"/>
      <c r="AS88" s="159"/>
      <c r="AT88" s="159"/>
      <c r="AU88" s="159"/>
      <c r="AV88" s="159"/>
      <c r="AW88" s="159"/>
      <c r="AX88" s="192"/>
      <c r="AY88" s="101"/>
      <c r="AZ88" s="158"/>
      <c r="BA88" s="159"/>
      <c r="BB88" s="159"/>
      <c r="BC88" s="159"/>
      <c r="BD88" s="159"/>
      <c r="BE88" s="159"/>
      <c r="BF88" s="159"/>
      <c r="BG88" s="159"/>
      <c r="BH88" s="192"/>
    </row>
    <row r="89" spans="2:60" ht="21" x14ac:dyDescent="0.35">
      <c r="B89" s="798" t="s">
        <v>64</v>
      </c>
      <c r="C89" s="792">
        <f t="array" ref="C89:J89">'MINES 16-17'!$V$61:$AC$61</f>
        <v>63.877274581755096</v>
      </c>
      <c r="D89" s="786">
        <v>1.9607929360402201</v>
      </c>
      <c r="E89" s="786">
        <v>2.0857426833531236</v>
      </c>
      <c r="F89" s="786">
        <v>19.225298285359102</v>
      </c>
      <c r="G89" s="786">
        <v>14.264894939749793</v>
      </c>
      <c r="H89" s="786">
        <v>4.0465356193933442</v>
      </c>
      <c r="I89" s="786">
        <v>1.0637240909105052</v>
      </c>
      <c r="J89" s="793">
        <v>333090</v>
      </c>
      <c r="K89" s="133"/>
      <c r="L89" s="798" t="s">
        <v>64</v>
      </c>
      <c r="M89" s="792">
        <f t="array" ref="M89:T89">'MINES 16-17'!$AF$61:$AM$61</f>
        <v>62.403136074683012</v>
      </c>
      <c r="N89" s="786">
        <v>2.5607014520253362</v>
      </c>
      <c r="O89" s="786">
        <v>3.0273923338882969</v>
      </c>
      <c r="P89" s="786">
        <v>9.7766641559297955</v>
      </c>
      <c r="Q89" s="786">
        <v>35.140611932369147</v>
      </c>
      <c r="R89" s="786">
        <v>5.5880937859136335</v>
      </c>
      <c r="S89" s="786">
        <v>1.1822511880460882</v>
      </c>
      <c r="T89" s="793">
        <v>292814</v>
      </c>
      <c r="U89" s="101"/>
      <c r="V89" s="158"/>
      <c r="W89" s="159"/>
      <c r="X89" s="159"/>
      <c r="Y89" s="159"/>
      <c r="Z89" s="159"/>
      <c r="AA89" s="159"/>
      <c r="AB89" s="159"/>
      <c r="AC89" s="159"/>
      <c r="AD89" s="192"/>
      <c r="AE89" s="144"/>
      <c r="AF89" s="158"/>
      <c r="AG89" s="159"/>
      <c r="AH89" s="159"/>
      <c r="AI89" s="159"/>
      <c r="AJ89" s="159"/>
      <c r="AK89" s="159"/>
      <c r="AL89" s="159"/>
      <c r="AM89" s="159"/>
      <c r="AN89" s="192"/>
      <c r="AO89" s="101"/>
      <c r="AP89" s="158"/>
      <c r="AQ89" s="159"/>
      <c r="AR89" s="159"/>
      <c r="AS89" s="159"/>
      <c r="AT89" s="159"/>
      <c r="AU89" s="159"/>
      <c r="AV89" s="159"/>
      <c r="AW89" s="159"/>
      <c r="AX89" s="192"/>
      <c r="AY89" s="101"/>
      <c r="AZ89" s="158"/>
      <c r="BA89" s="159"/>
      <c r="BB89" s="159"/>
      <c r="BC89" s="159"/>
      <c r="BD89" s="159"/>
      <c r="BE89" s="159"/>
      <c r="BF89" s="159"/>
      <c r="BG89" s="159"/>
      <c r="BH89" s="192"/>
    </row>
    <row r="90" spans="2:60" ht="21" x14ac:dyDescent="0.35">
      <c r="B90" s="787" t="s">
        <v>65</v>
      </c>
      <c r="C90" s="792">
        <f t="array" ref="C90:J90">'MINES 17-18'!$V$59:$AC$59</f>
        <v>63.948907779011627</v>
      </c>
      <c r="D90" s="786">
        <v>1.8102243875481594</v>
      </c>
      <c r="E90" s="786">
        <v>2.0438720928413909</v>
      </c>
      <c r="F90" s="786">
        <v>14.24524651870852</v>
      </c>
      <c r="G90" s="786">
        <v>11.848626095479403</v>
      </c>
      <c r="H90" s="786">
        <v>3.8540964803895505</v>
      </c>
      <c r="I90" s="786">
        <v>1.1290711289166164</v>
      </c>
      <c r="J90" s="793">
        <v>0</v>
      </c>
      <c r="K90" s="144"/>
      <c r="L90" s="787" t="s">
        <v>65</v>
      </c>
      <c r="M90" s="792">
        <f t="array" ref="M90:T90">'MINES 17-18'!$AF$59:$AM$59</f>
        <v>63.078127497415103</v>
      </c>
      <c r="N90" s="786">
        <v>2.3151401713029225</v>
      </c>
      <c r="O90" s="786">
        <v>2.5940635455280185</v>
      </c>
      <c r="P90" s="786">
        <v>4.5486968967712516</v>
      </c>
      <c r="Q90" s="786">
        <v>31.83248899444191</v>
      </c>
      <c r="R90" s="786">
        <v>4.909203716830941</v>
      </c>
      <c r="S90" s="786">
        <v>1.1204779640051439</v>
      </c>
      <c r="T90" s="793">
        <v>0</v>
      </c>
      <c r="U90" s="101"/>
      <c r="V90" s="158"/>
      <c r="W90" s="159"/>
      <c r="X90" s="159"/>
      <c r="Y90" s="159"/>
      <c r="Z90" s="159"/>
      <c r="AA90" s="159"/>
      <c r="AB90" s="159"/>
      <c r="AC90" s="159"/>
      <c r="AD90" s="192"/>
      <c r="AE90" s="144"/>
      <c r="AF90" s="158"/>
      <c r="AG90" s="159"/>
      <c r="AH90" s="159"/>
      <c r="AI90" s="159"/>
      <c r="AJ90" s="159"/>
      <c r="AK90" s="159"/>
      <c r="AL90" s="159"/>
      <c r="AM90" s="159"/>
      <c r="AN90" s="192"/>
      <c r="AO90" s="101"/>
      <c r="AP90" s="158"/>
      <c r="AQ90" s="159"/>
      <c r="AR90" s="159"/>
      <c r="AS90" s="159"/>
      <c r="AT90" s="159"/>
      <c r="AU90" s="159"/>
      <c r="AV90" s="159"/>
      <c r="AW90" s="159"/>
      <c r="AX90" s="192"/>
      <c r="AY90" s="101"/>
      <c r="AZ90" s="158"/>
      <c r="BA90" s="159"/>
      <c r="BB90" s="159"/>
      <c r="BC90" s="159"/>
      <c r="BD90" s="159"/>
      <c r="BE90" s="159"/>
      <c r="BF90" s="159"/>
      <c r="BG90" s="159"/>
      <c r="BH90" s="192"/>
    </row>
    <row r="91" spans="2:60" ht="21" x14ac:dyDescent="0.35">
      <c r="B91" s="787" t="s">
        <v>66</v>
      </c>
      <c r="C91" s="792">
        <f t="array" ref="C91:J91">'MINES 18-19'!$V$61:$AC$61</f>
        <v>63.64899909421171</v>
      </c>
      <c r="D91" s="786">
        <v>2.2284918732544297</v>
      </c>
      <c r="E91" s="786">
        <v>2.0181299499655525</v>
      </c>
      <c r="F91" s="786">
        <v>15.047742158929251</v>
      </c>
      <c r="G91" s="786">
        <v>11.13158827457961</v>
      </c>
      <c r="H91" s="786">
        <v>4.2466218232199822</v>
      </c>
      <c r="I91" s="786">
        <v>0.90560345953531785</v>
      </c>
      <c r="J91" s="793">
        <v>402783</v>
      </c>
      <c r="K91" s="144"/>
      <c r="L91" s="787" t="s">
        <v>66</v>
      </c>
      <c r="M91" s="792">
        <f t="array" ref="M91:T91">'MINES 18-19'!$AF$61:$AM$61</f>
        <v>62.952544109088088</v>
      </c>
      <c r="N91" s="786">
        <v>2.7401309671082155</v>
      </c>
      <c r="O91" s="786">
        <v>2.4459225087804906</v>
      </c>
      <c r="P91" s="786">
        <v>5.1459655527642729</v>
      </c>
      <c r="Q91" s="786">
        <v>32.704751013596962</v>
      </c>
      <c r="R91" s="786">
        <v>5.1860534758887056</v>
      </c>
      <c r="S91" s="786">
        <v>0.89262978235006907</v>
      </c>
      <c r="T91" s="793">
        <v>331986</v>
      </c>
      <c r="U91" s="101"/>
      <c r="V91" s="158"/>
      <c r="W91" s="159"/>
      <c r="X91" s="159"/>
      <c r="Y91" s="159"/>
      <c r="Z91" s="159"/>
      <c r="AA91" s="159"/>
      <c r="AB91" s="159"/>
      <c r="AC91" s="159"/>
      <c r="AD91" s="192"/>
      <c r="AE91" s="144"/>
      <c r="AF91" s="158"/>
      <c r="AG91" s="159"/>
      <c r="AH91" s="159"/>
      <c r="AI91" s="159"/>
      <c r="AJ91" s="159"/>
      <c r="AK91" s="159"/>
      <c r="AL91" s="159"/>
      <c r="AM91" s="159"/>
      <c r="AN91" s="192"/>
      <c r="AO91" s="101"/>
      <c r="AP91" s="158"/>
      <c r="AQ91" s="159"/>
      <c r="AR91" s="159"/>
      <c r="AS91" s="159"/>
      <c r="AT91" s="159"/>
      <c r="AU91" s="159"/>
      <c r="AV91" s="159"/>
      <c r="AW91" s="159"/>
      <c r="AX91" s="192"/>
      <c r="AY91" s="101"/>
      <c r="AZ91" s="158"/>
      <c r="BA91" s="159"/>
      <c r="BB91" s="159"/>
      <c r="BC91" s="159"/>
      <c r="BD91" s="159"/>
      <c r="BE91" s="159"/>
      <c r="BF91" s="159"/>
      <c r="BG91" s="159"/>
      <c r="BH91" s="192"/>
    </row>
    <row r="92" spans="2:60" ht="21" x14ac:dyDescent="0.35">
      <c r="B92" s="787" t="s">
        <v>67</v>
      </c>
      <c r="C92" s="792">
        <f t="array" ref="C92:J92">'MINES 19-20'!$V$61:$AC$61</f>
        <v>63.528791685673411</v>
      </c>
      <c r="D92" s="786">
        <v>2.2641736259752268</v>
      </c>
      <c r="E92" s="786">
        <v>2.0768173687521547</v>
      </c>
      <c r="F92" s="786">
        <v>12.371951858312926</v>
      </c>
      <c r="G92" s="786">
        <v>10.813019963010595</v>
      </c>
      <c r="H92" s="786">
        <v>4.340990994727381</v>
      </c>
      <c r="I92" s="786">
        <v>0.91725181537596356</v>
      </c>
      <c r="J92" s="793">
        <v>375543</v>
      </c>
      <c r="K92" s="144"/>
      <c r="L92" s="787" t="s">
        <v>67</v>
      </c>
      <c r="M92" s="792">
        <f t="array" ref="M92:T92">'MINES 19-20'!$AF$61:$AM$61</f>
        <v>62.899825018540419</v>
      </c>
      <c r="N92" s="786">
        <v>2.7345088292477602</v>
      </c>
      <c r="O92" s="786">
        <v>2.2490728072913235</v>
      </c>
      <c r="P92" s="786">
        <v>6.4099405847604922</v>
      </c>
      <c r="Q92" s="786">
        <v>35.703758908706696</v>
      </c>
      <c r="R92" s="786">
        <v>4.9835816365390837</v>
      </c>
      <c r="S92" s="786">
        <v>0.82247780048676022</v>
      </c>
      <c r="T92" s="793">
        <v>349237</v>
      </c>
      <c r="U92" s="101"/>
      <c r="V92" s="158"/>
      <c r="W92" s="159"/>
      <c r="X92" s="159"/>
      <c r="Y92" s="159"/>
      <c r="Z92" s="159"/>
      <c r="AA92" s="159"/>
      <c r="AB92" s="159"/>
      <c r="AC92" s="159"/>
      <c r="AD92" s="192"/>
      <c r="AE92" s="144"/>
      <c r="AF92" s="158"/>
      <c r="AG92" s="159"/>
      <c r="AH92" s="159"/>
      <c r="AI92" s="159"/>
      <c r="AJ92" s="159"/>
      <c r="AK92" s="159"/>
      <c r="AL92" s="159"/>
      <c r="AM92" s="159"/>
      <c r="AN92" s="192"/>
      <c r="AO92" s="101"/>
      <c r="AP92" s="158"/>
      <c r="AQ92" s="159"/>
      <c r="AR92" s="159"/>
      <c r="AS92" s="159"/>
      <c r="AT92" s="159"/>
      <c r="AU92" s="159"/>
      <c r="AV92" s="159"/>
      <c r="AW92" s="159"/>
      <c r="AX92" s="192"/>
      <c r="AY92" s="101"/>
      <c r="AZ92" s="158"/>
      <c r="BA92" s="159"/>
      <c r="BB92" s="159"/>
      <c r="BC92" s="159"/>
      <c r="BD92" s="159"/>
      <c r="BE92" s="159"/>
      <c r="BF92" s="159"/>
      <c r="BG92" s="159"/>
      <c r="BH92" s="192"/>
    </row>
    <row r="93" spans="2:60" ht="21" x14ac:dyDescent="0.35">
      <c r="B93" s="787" t="s">
        <v>68</v>
      </c>
      <c r="C93" s="792">
        <f t="array" ref="C93:J93">'MINES 20-21'!$V$61:$AC$61</f>
        <v>63.198145429868596</v>
      </c>
      <c r="D93" s="786">
        <v>2.7362959124588313</v>
      </c>
      <c r="E93" s="786">
        <v>2.1182370796006507</v>
      </c>
      <c r="F93" s="786">
        <v>9.4402617826149502</v>
      </c>
      <c r="G93" s="786">
        <v>13.269062259119794</v>
      </c>
      <c r="H93" s="786">
        <v>4.8545329920594824</v>
      </c>
      <c r="I93" s="786">
        <v>0.77412573324250089</v>
      </c>
      <c r="J93" s="793">
        <v>271141</v>
      </c>
      <c r="K93" s="144"/>
      <c r="L93" s="787" t="s">
        <v>68</v>
      </c>
      <c r="M93" s="792">
        <f t="array" ref="M93:T93">'MINES 20-21'!$AF$61:$AM$61</f>
        <v>62.905252896552973</v>
      </c>
      <c r="N93" s="786">
        <v>3.022369533488297</v>
      </c>
      <c r="O93" s="786">
        <v>2.265563688127286</v>
      </c>
      <c r="P93" s="786">
        <v>5.0063065390922032</v>
      </c>
      <c r="Q93" s="786">
        <v>33.787011730363801</v>
      </c>
      <c r="R93" s="786">
        <v>5.2879332216155834</v>
      </c>
      <c r="S93" s="786">
        <v>0.74959850641177683</v>
      </c>
      <c r="T93" s="793">
        <v>277485</v>
      </c>
      <c r="U93" s="101"/>
      <c r="V93" s="158"/>
      <c r="W93" s="159"/>
      <c r="X93" s="159"/>
      <c r="Y93" s="159"/>
      <c r="Z93" s="159"/>
      <c r="AA93" s="159"/>
      <c r="AB93" s="159"/>
      <c r="AC93" s="159"/>
      <c r="AD93" s="192"/>
      <c r="AE93" s="144"/>
      <c r="AF93" s="158"/>
      <c r="AG93" s="159"/>
      <c r="AH93" s="159"/>
      <c r="AI93" s="159"/>
      <c r="AJ93" s="159"/>
      <c r="AK93" s="159"/>
      <c r="AL93" s="159"/>
      <c r="AM93" s="159"/>
      <c r="AN93" s="192"/>
      <c r="AO93" s="101"/>
      <c r="AP93" s="158"/>
      <c r="AQ93" s="159"/>
      <c r="AR93" s="159"/>
      <c r="AS93" s="159"/>
      <c r="AT93" s="159"/>
      <c r="AU93" s="159"/>
      <c r="AV93" s="159"/>
      <c r="AW93" s="159"/>
      <c r="AX93" s="192"/>
      <c r="AY93" s="101"/>
      <c r="AZ93" s="158"/>
      <c r="BA93" s="159"/>
      <c r="BB93" s="159"/>
      <c r="BC93" s="159"/>
      <c r="BD93" s="159"/>
      <c r="BE93" s="159"/>
      <c r="BF93" s="159"/>
      <c r="BG93" s="159"/>
      <c r="BH93" s="192"/>
    </row>
    <row r="94" spans="2:60" ht="21.5" thickBot="1" x14ac:dyDescent="0.4">
      <c r="B94" s="788" t="s">
        <v>69</v>
      </c>
      <c r="C94" s="794">
        <f t="array" ref="C94:J94">'MINES 21-22'!$V$61:$AC$61</f>
        <v>63.340601899767712</v>
      </c>
      <c r="D94" s="795">
        <v>2.577892200832586</v>
      </c>
      <c r="E94" s="795">
        <v>2.2198837369764712</v>
      </c>
      <c r="F94" s="795">
        <v>7.949866556430675</v>
      </c>
      <c r="G94" s="795">
        <v>10.138610881452793</v>
      </c>
      <c r="H94" s="795">
        <v>4.7977759378090568</v>
      </c>
      <c r="I94" s="795">
        <v>0.86112357074493329</v>
      </c>
      <c r="J94" s="796">
        <v>34783.199999999997</v>
      </c>
      <c r="K94" s="144"/>
      <c r="L94" s="788" t="s">
        <v>69</v>
      </c>
      <c r="M94" s="794">
        <f t="array" ref="M94:T94">'MINES 21-22'!$AF$61:$AM$61</f>
        <v>63.238062760320922</v>
      </c>
      <c r="N94" s="795">
        <v>2.6403755050702933</v>
      </c>
      <c r="O94" s="795">
        <v>2.2951972963795675</v>
      </c>
      <c r="P94" s="795">
        <v>4.6519408917712486</v>
      </c>
      <c r="Q94" s="795">
        <v>34.216686568427185</v>
      </c>
      <c r="R94" s="795">
        <v>4.9355728014498608</v>
      </c>
      <c r="S94" s="795">
        <v>0.86926927324242986</v>
      </c>
      <c r="T94" s="796">
        <v>49770.3</v>
      </c>
      <c r="U94" s="101"/>
      <c r="V94" s="158"/>
      <c r="W94" s="159"/>
      <c r="X94" s="159"/>
      <c r="Y94" s="159"/>
      <c r="Z94" s="159"/>
      <c r="AA94" s="159"/>
      <c r="AB94" s="159"/>
      <c r="AC94" s="159"/>
      <c r="AD94" s="192"/>
      <c r="AE94" s="144"/>
      <c r="AF94" s="158"/>
      <c r="AG94" s="159"/>
      <c r="AH94" s="159"/>
      <c r="AI94" s="159"/>
      <c r="AJ94" s="159"/>
      <c r="AK94" s="159"/>
      <c r="AL94" s="159"/>
      <c r="AM94" s="159"/>
      <c r="AN94" s="192"/>
      <c r="AO94" s="101"/>
      <c r="AP94" s="158"/>
      <c r="AQ94" s="159"/>
      <c r="AR94" s="159"/>
      <c r="AS94" s="159"/>
      <c r="AT94" s="159"/>
      <c r="AU94" s="159"/>
      <c r="AV94" s="159"/>
      <c r="AW94" s="159"/>
      <c r="AX94" s="192"/>
      <c r="AY94" s="101"/>
      <c r="AZ94" s="158"/>
      <c r="BA94" s="159"/>
      <c r="BB94" s="159"/>
      <c r="BC94" s="159"/>
      <c r="BD94" s="159"/>
      <c r="BE94" s="159"/>
      <c r="BF94" s="159"/>
      <c r="BG94" s="159"/>
      <c r="BH94" s="192"/>
    </row>
    <row r="95" spans="2:60" ht="21" x14ac:dyDescent="0.5">
      <c r="B95" s="782"/>
      <c r="C95" s="159"/>
      <c r="D95" s="159"/>
      <c r="E95" s="159"/>
      <c r="F95" s="159"/>
      <c r="G95" s="159"/>
      <c r="H95" s="159"/>
      <c r="I95" s="159"/>
      <c r="J95" s="192"/>
      <c r="K95" s="109"/>
      <c r="L95" s="782"/>
      <c r="M95" s="159"/>
      <c r="N95" s="159"/>
      <c r="O95" s="159"/>
      <c r="P95" s="159"/>
      <c r="Q95" s="159"/>
      <c r="R95" s="159"/>
      <c r="S95" s="159"/>
      <c r="T95" s="192"/>
      <c r="U95" s="101"/>
      <c r="V95" s="158"/>
      <c r="W95" s="159"/>
      <c r="X95" s="159"/>
      <c r="Y95" s="159"/>
      <c r="Z95" s="159"/>
      <c r="AA95" s="159"/>
      <c r="AB95" s="159"/>
      <c r="AC95" s="159"/>
      <c r="AD95" s="192"/>
      <c r="AE95" s="144"/>
      <c r="AF95" s="158"/>
      <c r="AG95" s="159"/>
      <c r="AH95" s="159"/>
      <c r="AI95" s="159"/>
      <c r="AJ95" s="159"/>
      <c r="AK95" s="159"/>
      <c r="AL95" s="159"/>
      <c r="AM95" s="159"/>
      <c r="AN95" s="192"/>
      <c r="AO95" s="101"/>
      <c r="AP95" s="158"/>
      <c r="AQ95" s="159"/>
      <c r="AR95" s="159"/>
      <c r="AS95" s="159"/>
      <c r="AT95" s="159"/>
      <c r="AU95" s="159"/>
      <c r="AV95" s="159"/>
      <c r="AW95" s="159"/>
      <c r="AX95" s="192"/>
      <c r="AY95" s="101"/>
      <c r="AZ95" s="158"/>
      <c r="BA95" s="159"/>
      <c r="BB95" s="159"/>
      <c r="BC95" s="159"/>
      <c r="BD95" s="159"/>
      <c r="BE95" s="159"/>
      <c r="BF95" s="159"/>
      <c r="BG95" s="159"/>
      <c r="BH95" s="192"/>
    </row>
    <row r="96" spans="2:60" ht="28.5" x14ac:dyDescent="0.6">
      <c r="B96" s="811" t="s">
        <v>3</v>
      </c>
      <c r="C96" s="811"/>
      <c r="D96" s="811"/>
      <c r="E96" s="810" t="s">
        <v>1</v>
      </c>
      <c r="F96" s="810"/>
      <c r="G96" s="810"/>
      <c r="H96" s="107"/>
      <c r="I96" s="107"/>
      <c r="J96" s="107"/>
      <c r="K96" s="108"/>
      <c r="L96" s="811" t="s">
        <v>3</v>
      </c>
      <c r="M96" s="811"/>
      <c r="N96" s="811"/>
      <c r="O96" s="810" t="s">
        <v>2</v>
      </c>
      <c r="P96" s="810"/>
      <c r="Q96" s="810"/>
      <c r="R96" s="107"/>
      <c r="S96" s="107"/>
      <c r="T96" s="107"/>
      <c r="U96" s="101"/>
      <c r="V96" s="158"/>
      <c r="W96" s="159"/>
      <c r="X96" s="159"/>
      <c r="Y96" s="159"/>
      <c r="Z96" s="159"/>
      <c r="AA96" s="159"/>
      <c r="AB96" s="159"/>
      <c r="AC96" s="159"/>
      <c r="AD96" s="192"/>
      <c r="AE96" s="144"/>
      <c r="AF96" s="158"/>
      <c r="AG96" s="159"/>
      <c r="AH96" s="159"/>
      <c r="AI96" s="159"/>
      <c r="AJ96" s="159"/>
      <c r="AK96" s="159"/>
      <c r="AL96" s="159"/>
      <c r="AM96" s="159"/>
      <c r="AN96" s="192"/>
      <c r="AO96" s="101"/>
      <c r="AP96" s="158"/>
      <c r="AQ96" s="159"/>
      <c r="AR96" s="159"/>
      <c r="AS96" s="159"/>
      <c r="AT96" s="159"/>
      <c r="AU96" s="159"/>
      <c r="AV96" s="159"/>
      <c r="AW96" s="159"/>
      <c r="AX96" s="192"/>
      <c r="AY96" s="101"/>
      <c r="AZ96" s="158"/>
      <c r="BA96" s="159"/>
      <c r="BB96" s="159"/>
      <c r="BC96" s="159"/>
      <c r="BD96" s="159"/>
      <c r="BE96" s="159"/>
      <c r="BF96" s="159"/>
      <c r="BG96" s="159"/>
      <c r="BH96" s="192"/>
    </row>
    <row r="97" spans="2:60" ht="21.5" thickBot="1" x14ac:dyDescent="0.4">
      <c r="B97" s="100"/>
      <c r="C97" s="100"/>
      <c r="D97" s="100"/>
      <c r="E97" s="100"/>
      <c r="F97" s="100"/>
      <c r="G97" s="100"/>
      <c r="H97" s="100"/>
      <c r="I97" s="100"/>
      <c r="J97" s="100"/>
      <c r="K97" s="101"/>
      <c r="L97" s="100"/>
      <c r="M97" s="100"/>
      <c r="N97" s="100"/>
      <c r="O97" s="100"/>
      <c r="P97" s="100"/>
      <c r="Q97" s="100"/>
      <c r="R97" s="100"/>
      <c r="S97" s="100"/>
      <c r="T97" s="100"/>
      <c r="U97" s="101"/>
      <c r="V97" s="158"/>
      <c r="W97" s="159"/>
      <c r="X97" s="159"/>
      <c r="Y97" s="159"/>
      <c r="Z97" s="159"/>
      <c r="AA97" s="159"/>
      <c r="AB97" s="159"/>
      <c r="AC97" s="159"/>
      <c r="AD97" s="192"/>
      <c r="AE97" s="144"/>
      <c r="AF97" s="158"/>
      <c r="AG97" s="159"/>
      <c r="AH97" s="159"/>
      <c r="AI97" s="159"/>
      <c r="AJ97" s="159"/>
      <c r="AK97" s="159"/>
      <c r="AL97" s="159"/>
      <c r="AM97" s="159"/>
      <c r="AN97" s="192"/>
      <c r="AO97" s="101"/>
      <c r="AP97" s="158"/>
      <c r="AQ97" s="159"/>
      <c r="AR97" s="159"/>
      <c r="AS97" s="159"/>
      <c r="AT97" s="159"/>
      <c r="AU97" s="159"/>
      <c r="AV97" s="159"/>
      <c r="AW97" s="159"/>
      <c r="AX97" s="192"/>
      <c r="AY97" s="101"/>
      <c r="AZ97" s="158"/>
      <c r="BA97" s="159"/>
      <c r="BB97" s="159"/>
      <c r="BC97" s="159"/>
      <c r="BD97" s="159"/>
      <c r="BE97" s="159"/>
      <c r="BF97" s="159"/>
      <c r="BG97" s="159"/>
      <c r="BH97" s="192"/>
    </row>
    <row r="98" spans="2:60" ht="24.5" thickBot="1" x14ac:dyDescent="0.4">
      <c r="B98" s="116"/>
      <c r="C98" s="110" t="s">
        <v>6</v>
      </c>
      <c r="D98" s="111" t="s">
        <v>7</v>
      </c>
      <c r="E98" s="111" t="s">
        <v>8</v>
      </c>
      <c r="F98" s="111" t="s">
        <v>9</v>
      </c>
      <c r="G98" s="111" t="s">
        <v>10</v>
      </c>
      <c r="H98" s="111" t="s">
        <v>11</v>
      </c>
      <c r="I98" s="111" t="s">
        <v>12</v>
      </c>
      <c r="J98" s="115" t="s">
        <v>13</v>
      </c>
      <c r="K98" s="101"/>
      <c r="L98" s="116"/>
      <c r="M98" s="110" t="s">
        <v>6</v>
      </c>
      <c r="N98" s="111" t="s">
        <v>7</v>
      </c>
      <c r="O98" s="111" t="s">
        <v>8</v>
      </c>
      <c r="P98" s="111" t="s">
        <v>9</v>
      </c>
      <c r="Q98" s="111" t="s">
        <v>10</v>
      </c>
      <c r="R98" s="111" t="s">
        <v>11</v>
      </c>
      <c r="S98" s="111" t="s">
        <v>12</v>
      </c>
      <c r="T98" s="115" t="s">
        <v>13</v>
      </c>
      <c r="U98" s="101"/>
      <c r="V98" s="158"/>
      <c r="W98" s="159"/>
      <c r="X98" s="159"/>
      <c r="Y98" s="159"/>
      <c r="Z98" s="159"/>
      <c r="AA98" s="159"/>
      <c r="AB98" s="159"/>
      <c r="AC98" s="159"/>
      <c r="AD98" s="192"/>
      <c r="AE98" s="144"/>
      <c r="AF98" s="158"/>
      <c r="AG98" s="159"/>
      <c r="AH98" s="159"/>
      <c r="AI98" s="159"/>
      <c r="AJ98" s="159"/>
      <c r="AK98" s="159"/>
      <c r="AL98" s="159"/>
      <c r="AM98" s="159"/>
      <c r="AN98" s="192"/>
      <c r="AO98" s="101"/>
      <c r="AP98" s="158"/>
      <c r="AQ98" s="159"/>
      <c r="AR98" s="159"/>
      <c r="AS98" s="159"/>
      <c r="AT98" s="159"/>
      <c r="AU98" s="159"/>
      <c r="AV98" s="159"/>
      <c r="AW98" s="159"/>
      <c r="AX98" s="192"/>
      <c r="AY98" s="101"/>
      <c r="AZ98" s="158"/>
      <c r="BA98" s="159"/>
      <c r="BB98" s="159"/>
      <c r="BC98" s="159"/>
      <c r="BD98" s="159"/>
      <c r="BE98" s="159"/>
      <c r="BF98" s="159"/>
      <c r="BG98" s="159"/>
      <c r="BH98" s="192"/>
    </row>
    <row r="99" spans="2:60" ht="21" x14ac:dyDescent="0.35">
      <c r="B99" s="797" t="s">
        <v>63</v>
      </c>
      <c r="C99" s="789">
        <f t="array" ref="C99:J99">'MINES 15-16'!$V$19:$AC$19</f>
        <v>63.32415557169152</v>
      </c>
      <c r="D99" s="790">
        <v>2.0561072193229206</v>
      </c>
      <c r="E99" s="790">
        <v>2.2162780404402329</v>
      </c>
      <c r="F99" s="790">
        <v>14.775540993609564</v>
      </c>
      <c r="G99" s="790">
        <v>18.712350429860585</v>
      </c>
      <c r="H99" s="790">
        <v>4.2723852597631531</v>
      </c>
      <c r="I99" s="790">
        <v>1.0779000334282454</v>
      </c>
      <c r="J99" s="791">
        <v>1825058</v>
      </c>
      <c r="K99" s="101"/>
      <c r="L99" s="797" t="s">
        <v>63</v>
      </c>
      <c r="M99" s="789">
        <f t="array" ref="M99:T99">'MINES 15-16'!$AF$19:$AM$19</f>
        <v>62.582211250742247</v>
      </c>
      <c r="N99" s="790">
        <v>2.7802407879798836</v>
      </c>
      <c r="O99" s="790">
        <v>2.9011780356624159</v>
      </c>
      <c r="P99" s="790">
        <v>5.94864643572601</v>
      </c>
      <c r="Q99" s="790">
        <v>45.394043858656559</v>
      </c>
      <c r="R99" s="790">
        <v>5.6814188236423</v>
      </c>
      <c r="S99" s="790">
        <v>1.0434988394549829</v>
      </c>
      <c r="T99" s="791">
        <v>3139248</v>
      </c>
      <c r="U99" s="101"/>
      <c r="V99" s="158"/>
      <c r="W99" s="159"/>
      <c r="X99" s="159"/>
      <c r="Y99" s="159"/>
      <c r="Z99" s="159"/>
      <c r="AA99" s="159"/>
      <c r="AB99" s="159"/>
      <c r="AC99" s="159"/>
      <c r="AD99" s="192"/>
      <c r="AE99" s="144"/>
      <c r="AF99" s="158"/>
      <c r="AG99" s="159"/>
      <c r="AH99" s="159"/>
      <c r="AI99" s="159"/>
      <c r="AJ99" s="159"/>
      <c r="AK99" s="159"/>
      <c r="AL99" s="159"/>
      <c r="AM99" s="159"/>
      <c r="AN99" s="192"/>
      <c r="AO99" s="101"/>
      <c r="AP99" s="158"/>
      <c r="AQ99" s="159"/>
      <c r="AR99" s="159"/>
      <c r="AS99" s="159"/>
      <c r="AT99" s="159"/>
      <c r="AU99" s="159"/>
      <c r="AV99" s="159"/>
      <c r="AW99" s="159"/>
      <c r="AX99" s="192"/>
      <c r="AY99" s="101"/>
      <c r="AZ99" s="158"/>
      <c r="BA99" s="159"/>
      <c r="BB99" s="159"/>
      <c r="BC99" s="159"/>
      <c r="BD99" s="159"/>
      <c r="BE99" s="159"/>
      <c r="BF99" s="159"/>
      <c r="BG99" s="159"/>
      <c r="BH99" s="192"/>
    </row>
    <row r="100" spans="2:60" ht="21" x14ac:dyDescent="0.35">
      <c r="B100" s="798" t="s">
        <v>64</v>
      </c>
      <c r="C100" s="792">
        <f t="array" ref="C100:J100">'MINES 16-17'!$V$19:$AC$19</f>
        <v>63.478825196766607</v>
      </c>
      <c r="D100" s="786">
        <v>2.1445458682138101</v>
      </c>
      <c r="E100" s="786">
        <v>2.1913169426569667</v>
      </c>
      <c r="F100" s="786">
        <v>15.47821177439848</v>
      </c>
      <c r="G100" s="786">
        <v>20.253711405369948</v>
      </c>
      <c r="H100" s="786">
        <v>4.3358628108707773</v>
      </c>
      <c r="I100" s="786">
        <v>1.0218093141006641</v>
      </c>
      <c r="J100" s="793">
        <v>2001328</v>
      </c>
      <c r="K100" s="133"/>
      <c r="L100" s="798" t="s">
        <v>64</v>
      </c>
      <c r="M100" s="792">
        <f t="array" ref="M100:T100">'MINES 16-17'!$AF$19:$AM$19</f>
        <v>62.641726375675269</v>
      </c>
      <c r="N100" s="786">
        <v>2.8400097751177182</v>
      </c>
      <c r="O100" s="786">
        <v>2.9040698293319025</v>
      </c>
      <c r="P100" s="786">
        <v>7.9177787735052254</v>
      </c>
      <c r="Q100" s="786">
        <v>40.356543938749297</v>
      </c>
      <c r="R100" s="786">
        <v>5.7440796044496203</v>
      </c>
      <c r="S100" s="786">
        <v>1.0225562794802454</v>
      </c>
      <c r="T100" s="793">
        <v>3115052</v>
      </c>
      <c r="U100" s="101"/>
      <c r="V100" s="158"/>
      <c r="W100" s="159"/>
      <c r="X100" s="159"/>
      <c r="Y100" s="159"/>
      <c r="Z100" s="159"/>
      <c r="AA100" s="159"/>
      <c r="AB100" s="159"/>
      <c r="AC100" s="159"/>
      <c r="AD100" s="192"/>
      <c r="AE100" s="144"/>
      <c r="AF100" s="158"/>
      <c r="AG100" s="159"/>
      <c r="AH100" s="159"/>
      <c r="AI100" s="159"/>
      <c r="AJ100" s="159"/>
      <c r="AK100" s="159"/>
      <c r="AL100" s="159"/>
      <c r="AM100" s="159"/>
      <c r="AN100" s="192"/>
      <c r="AO100" s="101"/>
      <c r="AP100" s="158"/>
      <c r="AQ100" s="159"/>
      <c r="AR100" s="159"/>
      <c r="AS100" s="159"/>
      <c r="AT100" s="159"/>
      <c r="AU100" s="159"/>
      <c r="AV100" s="159"/>
      <c r="AW100" s="159"/>
      <c r="AX100" s="192"/>
      <c r="AY100" s="101"/>
      <c r="AZ100" s="158"/>
      <c r="BA100" s="159"/>
      <c r="BB100" s="159"/>
      <c r="BC100" s="159"/>
      <c r="BD100" s="159"/>
      <c r="BE100" s="159"/>
      <c r="BF100" s="159"/>
      <c r="BG100" s="159"/>
      <c r="BH100" s="192"/>
    </row>
    <row r="101" spans="2:60" ht="21" x14ac:dyDescent="0.35">
      <c r="B101" s="787" t="s">
        <v>65</v>
      </c>
      <c r="C101" s="792">
        <f t="array" ref="C101:J101">'MINES 17-18'!$V$19:$AC$19</f>
        <v>62.769228856891097</v>
      </c>
      <c r="D101" s="786">
        <v>2.5620835318145856</v>
      </c>
      <c r="E101" s="786">
        <v>2.2300469199457815</v>
      </c>
      <c r="F101" s="786">
        <v>16.156308003377418</v>
      </c>
      <c r="G101" s="786">
        <v>14.543765800981742</v>
      </c>
      <c r="H101" s="786">
        <v>4.7921304517603671</v>
      </c>
      <c r="I101" s="786">
        <v>0.87040367429642684</v>
      </c>
      <c r="J101" s="793">
        <v>0</v>
      </c>
      <c r="K101" s="144"/>
      <c r="L101" s="787" t="s">
        <v>65</v>
      </c>
      <c r="M101" s="792">
        <f t="array" ref="M101:T101">'MINES 17-18'!$AF$19:$AM$19</f>
        <v>62.525465797265589</v>
      </c>
      <c r="N101" s="786">
        <v>2.9352327034166583</v>
      </c>
      <c r="O101" s="786">
        <v>2.6502799312607839</v>
      </c>
      <c r="P101" s="786">
        <v>6.8369902154781235</v>
      </c>
      <c r="Q101" s="786">
        <v>39.968674227941875</v>
      </c>
      <c r="R101" s="786">
        <v>5.5855126346774426</v>
      </c>
      <c r="S101" s="786">
        <v>0.90291987009268981</v>
      </c>
      <c r="T101" s="793">
        <v>0</v>
      </c>
      <c r="U101" s="101"/>
      <c r="V101" s="158"/>
      <c r="W101" s="159"/>
      <c r="X101" s="159"/>
      <c r="Y101" s="159"/>
      <c r="Z101" s="159"/>
      <c r="AA101" s="159"/>
      <c r="AB101" s="159"/>
      <c r="AC101" s="159"/>
      <c r="AD101" s="192"/>
      <c r="AE101" s="144"/>
      <c r="AF101" s="158"/>
      <c r="AG101" s="159"/>
      <c r="AH101" s="159"/>
      <c r="AI101" s="159"/>
      <c r="AJ101" s="159"/>
      <c r="AK101" s="159"/>
      <c r="AL101" s="159"/>
      <c r="AM101" s="159"/>
      <c r="AN101" s="192"/>
      <c r="AO101" s="101"/>
      <c r="AP101" s="158"/>
      <c r="AQ101" s="159"/>
      <c r="AR101" s="159"/>
      <c r="AS101" s="159"/>
      <c r="AT101" s="159"/>
      <c r="AU101" s="159"/>
      <c r="AV101" s="159"/>
      <c r="AW101" s="159"/>
      <c r="AX101" s="192"/>
      <c r="AY101" s="101"/>
      <c r="AZ101" s="158"/>
      <c r="BA101" s="159"/>
      <c r="BB101" s="159"/>
      <c r="BC101" s="159"/>
      <c r="BD101" s="159"/>
      <c r="BE101" s="159"/>
      <c r="BF101" s="159"/>
      <c r="BG101" s="159"/>
      <c r="BH101" s="192"/>
    </row>
    <row r="102" spans="2:60" ht="21" x14ac:dyDescent="0.35">
      <c r="B102" s="787" t="s">
        <v>66</v>
      </c>
      <c r="C102" s="792">
        <f t="array" ref="C102:J102">'MINES 18-19'!$V$19:$AC$19</f>
        <v>62.553181747636621</v>
      </c>
      <c r="D102" s="786">
        <v>2.9678660078200489</v>
      </c>
      <c r="E102" s="786">
        <v>2.0120856482398062</v>
      </c>
      <c r="F102" s="786">
        <v>21.212797767858969</v>
      </c>
      <c r="G102" s="786">
        <v>12.639377750409276</v>
      </c>
      <c r="H102" s="786">
        <v>4.9799516560598551</v>
      </c>
      <c r="I102" s="786">
        <v>0.67795703813384733</v>
      </c>
      <c r="J102" s="793">
        <v>2197173</v>
      </c>
      <c r="K102" s="144"/>
      <c r="L102" s="787" t="s">
        <v>66</v>
      </c>
      <c r="M102" s="792">
        <f t="array" ref="M102:T102">'MINES 18-19'!$AF$19:$AM$19</f>
        <v>62.044697657351726</v>
      </c>
      <c r="N102" s="786">
        <v>3.3829405395546064</v>
      </c>
      <c r="O102" s="786">
        <v>2.8535781237758537</v>
      </c>
      <c r="P102" s="786">
        <v>6.7245524246660526</v>
      </c>
      <c r="Q102" s="786">
        <v>39.198838882183296</v>
      </c>
      <c r="R102" s="786">
        <v>6.2365186633304601</v>
      </c>
      <c r="S102" s="786">
        <v>0.84352003542798071</v>
      </c>
      <c r="T102" s="793">
        <v>3267584</v>
      </c>
      <c r="U102" s="101"/>
      <c r="V102" s="158"/>
      <c r="W102" s="159"/>
      <c r="X102" s="159"/>
      <c r="Y102" s="159"/>
      <c r="Z102" s="159"/>
      <c r="AA102" s="159"/>
      <c r="AB102" s="159"/>
      <c r="AC102" s="159"/>
      <c r="AD102" s="192"/>
      <c r="AE102" s="144"/>
      <c r="AF102" s="158"/>
      <c r="AG102" s="159"/>
      <c r="AH102" s="159"/>
      <c r="AI102" s="159"/>
      <c r="AJ102" s="159"/>
      <c r="AK102" s="159"/>
      <c r="AL102" s="159"/>
      <c r="AM102" s="159"/>
      <c r="AN102" s="192"/>
      <c r="AO102" s="101"/>
      <c r="AP102" s="158"/>
      <c r="AQ102" s="159"/>
      <c r="AR102" s="159"/>
      <c r="AS102" s="159"/>
      <c r="AT102" s="159"/>
      <c r="AU102" s="159"/>
      <c r="AV102" s="159"/>
      <c r="AW102" s="159"/>
      <c r="AX102" s="192"/>
      <c r="AY102" s="101"/>
      <c r="AZ102" s="158"/>
      <c r="BA102" s="159"/>
      <c r="BB102" s="159"/>
      <c r="BC102" s="159"/>
      <c r="BD102" s="159"/>
      <c r="BE102" s="159"/>
      <c r="BF102" s="159"/>
      <c r="BG102" s="159"/>
      <c r="BH102" s="192"/>
    </row>
    <row r="103" spans="2:60" ht="21" x14ac:dyDescent="0.35">
      <c r="B103" s="787" t="s">
        <v>67</v>
      </c>
      <c r="C103" s="792">
        <f t="array" ref="C103:J103">'MINES 19-20'!$V$19:$AC$19</f>
        <v>62.469683779331085</v>
      </c>
      <c r="D103" s="786">
        <v>3.0473801713831485</v>
      </c>
      <c r="E103" s="786">
        <v>2.0623013382416073</v>
      </c>
      <c r="F103" s="786">
        <v>23.915851876779783</v>
      </c>
      <c r="G103" s="786">
        <v>12.381416453718</v>
      </c>
      <c r="H103" s="786">
        <v>5.1096815096247559</v>
      </c>
      <c r="I103" s="786">
        <v>0.6767456707922227</v>
      </c>
      <c r="J103" s="793">
        <v>2050355</v>
      </c>
      <c r="K103" s="144"/>
      <c r="L103" s="787" t="s">
        <v>67</v>
      </c>
      <c r="M103" s="792">
        <f t="array" ref="M103:T103">'MINES 19-20'!$AF$19:$AM$19</f>
        <v>62.307860848437961</v>
      </c>
      <c r="N103" s="786">
        <v>3.4247477000763298</v>
      </c>
      <c r="O103" s="786">
        <v>2.5984660623581863</v>
      </c>
      <c r="P103" s="786">
        <v>7.724125939738621</v>
      </c>
      <c r="Q103" s="786">
        <v>40.537828766102685</v>
      </c>
      <c r="R103" s="786">
        <v>6.0232137624345157</v>
      </c>
      <c r="S103" s="786">
        <v>0.75873211398908957</v>
      </c>
      <c r="T103" s="793">
        <v>3640773</v>
      </c>
      <c r="U103" s="101"/>
      <c r="V103" s="158"/>
      <c r="W103" s="159"/>
      <c r="X103" s="159"/>
      <c r="Y103" s="159"/>
      <c r="Z103" s="159"/>
      <c r="AA103" s="159"/>
      <c r="AB103" s="159"/>
      <c r="AC103" s="159"/>
      <c r="AD103" s="192"/>
      <c r="AE103" s="144"/>
      <c r="AF103" s="158"/>
      <c r="AG103" s="159"/>
      <c r="AH103" s="159"/>
      <c r="AI103" s="159"/>
      <c r="AJ103" s="159"/>
      <c r="AK103" s="159"/>
      <c r="AL103" s="159"/>
      <c r="AM103" s="159"/>
      <c r="AN103" s="192"/>
      <c r="AO103" s="101"/>
      <c r="AP103" s="158"/>
      <c r="AQ103" s="159"/>
      <c r="AR103" s="159"/>
      <c r="AS103" s="159"/>
      <c r="AT103" s="159"/>
      <c r="AU103" s="159"/>
      <c r="AV103" s="159"/>
      <c r="AW103" s="159"/>
      <c r="AX103" s="192"/>
      <c r="AY103" s="101"/>
      <c r="AZ103" s="158"/>
      <c r="BA103" s="159"/>
      <c r="BB103" s="159"/>
      <c r="BC103" s="159"/>
      <c r="BD103" s="159"/>
      <c r="BE103" s="159"/>
      <c r="BF103" s="159"/>
      <c r="BG103" s="159"/>
      <c r="BH103" s="192"/>
    </row>
    <row r="104" spans="2:60" ht="21" x14ac:dyDescent="0.35">
      <c r="B104" s="787" t="s">
        <v>68</v>
      </c>
      <c r="C104" s="792">
        <f t="array" ref="C104:J104">'MINES 20-21'!$V$19:$AC$19</f>
        <v>62.358252776917638</v>
      </c>
      <c r="D104" s="786">
        <v>3.0144426933854644</v>
      </c>
      <c r="E104" s="786">
        <v>2.0519514345589207</v>
      </c>
      <c r="F104" s="786">
        <v>26.102556664217236</v>
      </c>
      <c r="G104" s="786">
        <v>12.949668402833941</v>
      </c>
      <c r="H104" s="786">
        <v>5.0663941279443847</v>
      </c>
      <c r="I104" s="786">
        <v>0.68070673198116505</v>
      </c>
      <c r="J104" s="793">
        <v>1947393</v>
      </c>
      <c r="K104" s="144"/>
      <c r="L104" s="787" t="s">
        <v>68</v>
      </c>
      <c r="M104" s="792">
        <f t="array" ref="M104:T104">'MINES 20-21'!$AF$19:$AM$19</f>
        <v>62.006949492060961</v>
      </c>
      <c r="N104" s="786">
        <v>3.605157205174208</v>
      </c>
      <c r="O104" s="786">
        <v>2.6306687468799437</v>
      </c>
      <c r="P104" s="786">
        <v>8.9706648508714029</v>
      </c>
      <c r="Q104" s="786">
        <v>39.352463998808361</v>
      </c>
      <c r="R104" s="786">
        <v>6.2358259520541512</v>
      </c>
      <c r="S104" s="786">
        <v>0.72969598748824183</v>
      </c>
      <c r="T104" s="793">
        <v>2846503</v>
      </c>
      <c r="U104" s="101"/>
      <c r="V104" s="158"/>
      <c r="W104" s="159"/>
      <c r="X104" s="159"/>
      <c r="Y104" s="159"/>
      <c r="Z104" s="159"/>
      <c r="AA104" s="159"/>
      <c r="AB104" s="159"/>
      <c r="AC104" s="159"/>
      <c r="AD104" s="192"/>
      <c r="AE104" s="144"/>
      <c r="AF104" s="158"/>
      <c r="AG104" s="159"/>
      <c r="AH104" s="159"/>
      <c r="AI104" s="159"/>
      <c r="AJ104" s="159"/>
      <c r="AK104" s="159"/>
      <c r="AL104" s="159"/>
      <c r="AM104" s="159"/>
      <c r="AN104" s="192"/>
      <c r="AO104" s="101"/>
      <c r="AP104" s="158"/>
      <c r="AQ104" s="159"/>
      <c r="AR104" s="159"/>
      <c r="AS104" s="159"/>
      <c r="AT104" s="159"/>
      <c r="AU104" s="159"/>
      <c r="AV104" s="159"/>
      <c r="AW104" s="159"/>
      <c r="AX104" s="192"/>
      <c r="AY104" s="101"/>
      <c r="AZ104" s="158"/>
      <c r="BA104" s="159"/>
      <c r="BB104" s="159"/>
      <c r="BC104" s="159"/>
      <c r="BD104" s="159"/>
      <c r="BE104" s="159"/>
      <c r="BF104" s="159"/>
      <c r="BG104" s="159"/>
      <c r="BH104" s="192"/>
    </row>
    <row r="105" spans="2:60" ht="21.5" thickBot="1" x14ac:dyDescent="0.4">
      <c r="B105" s="788" t="s">
        <v>69</v>
      </c>
      <c r="C105" s="794">
        <f t="array" ref="C105:J105">'MINES 21-22'!$V$19:$AC$19</f>
        <v>61.826300567939114</v>
      </c>
      <c r="D105" s="795">
        <v>3.7242435409156034</v>
      </c>
      <c r="E105" s="795">
        <v>2.2255273895140992</v>
      </c>
      <c r="F105" s="795">
        <v>22.659510962977471</v>
      </c>
      <c r="G105" s="795">
        <v>18.344786130548865</v>
      </c>
      <c r="H105" s="795">
        <v>5.9497709304297022</v>
      </c>
      <c r="I105" s="795">
        <v>0.59757837130247249</v>
      </c>
      <c r="J105" s="796">
        <v>2289791.2599999998</v>
      </c>
      <c r="K105" s="144"/>
      <c r="L105" s="788" t="s">
        <v>69</v>
      </c>
      <c r="M105" s="794">
        <f t="array" ref="M105:T105">'MINES 21-22'!$AF$19:$AM$19</f>
        <v>61.66855692182093</v>
      </c>
      <c r="N105" s="795">
        <v>4.2611785118993062</v>
      </c>
      <c r="O105" s="795">
        <v>2.5756303764727626</v>
      </c>
      <c r="P105" s="795">
        <v>8.6319121430827224</v>
      </c>
      <c r="Q105" s="795">
        <v>38.819604702824627</v>
      </c>
      <c r="R105" s="795">
        <v>6.8368088883720688</v>
      </c>
      <c r="S105" s="795">
        <v>0.60444085345881093</v>
      </c>
      <c r="T105" s="796">
        <v>3048392.64</v>
      </c>
      <c r="U105" s="101"/>
      <c r="V105" s="158"/>
      <c r="W105" s="159"/>
      <c r="X105" s="159"/>
      <c r="Y105" s="159"/>
      <c r="Z105" s="159"/>
      <c r="AA105" s="159"/>
      <c r="AB105" s="159"/>
      <c r="AC105" s="159"/>
      <c r="AD105" s="192"/>
      <c r="AE105" s="144"/>
      <c r="AF105" s="158"/>
      <c r="AG105" s="159"/>
      <c r="AH105" s="159"/>
      <c r="AI105" s="159"/>
      <c r="AJ105" s="159"/>
      <c r="AK105" s="159"/>
      <c r="AL105" s="159"/>
      <c r="AM105" s="159"/>
      <c r="AN105" s="192"/>
      <c r="AO105" s="101"/>
      <c r="AP105" s="158"/>
      <c r="AQ105" s="159"/>
      <c r="AR105" s="159"/>
      <c r="AS105" s="159"/>
      <c r="AT105" s="159"/>
      <c r="AU105" s="159"/>
      <c r="AV105" s="159"/>
      <c r="AW105" s="159"/>
      <c r="AX105" s="192"/>
      <c r="AY105" s="101"/>
      <c r="AZ105" s="158"/>
      <c r="BA105" s="159"/>
      <c r="BB105" s="159"/>
      <c r="BC105" s="159"/>
      <c r="BD105" s="159"/>
      <c r="BE105" s="159"/>
      <c r="BF105" s="159"/>
      <c r="BG105" s="159"/>
      <c r="BH105" s="192"/>
    </row>
    <row r="106" spans="2:60" ht="21" x14ac:dyDescent="0.5">
      <c r="B106" s="782"/>
      <c r="C106" s="159"/>
      <c r="D106" s="159"/>
      <c r="E106" s="159"/>
      <c r="F106" s="159"/>
      <c r="G106" s="159"/>
      <c r="H106" s="159"/>
      <c r="I106" s="159"/>
      <c r="J106" s="192"/>
      <c r="K106" s="109"/>
      <c r="L106" s="782"/>
      <c r="M106" s="159"/>
      <c r="N106" s="159"/>
      <c r="O106" s="159"/>
      <c r="P106" s="159"/>
      <c r="Q106" s="159"/>
      <c r="R106" s="159"/>
      <c r="S106" s="159"/>
      <c r="T106" s="192"/>
      <c r="U106" s="101"/>
      <c r="V106" s="158"/>
      <c r="W106" s="159"/>
      <c r="X106" s="159"/>
      <c r="Y106" s="159"/>
      <c r="Z106" s="159"/>
      <c r="AA106" s="159"/>
      <c r="AB106" s="159"/>
      <c r="AC106" s="159"/>
      <c r="AD106" s="192"/>
      <c r="AE106" s="144"/>
      <c r="AF106" s="158"/>
      <c r="AG106" s="159"/>
      <c r="AH106" s="159"/>
      <c r="AI106" s="159"/>
      <c r="AJ106" s="159"/>
      <c r="AK106" s="159"/>
      <c r="AL106" s="159"/>
      <c r="AM106" s="159"/>
      <c r="AN106" s="192"/>
      <c r="AO106" s="101"/>
      <c r="AP106" s="158"/>
      <c r="AQ106" s="159"/>
      <c r="AR106" s="159"/>
      <c r="AS106" s="159"/>
      <c r="AT106" s="159"/>
      <c r="AU106" s="159"/>
      <c r="AV106" s="159"/>
      <c r="AW106" s="159"/>
      <c r="AX106" s="192"/>
      <c r="AY106" s="101"/>
      <c r="AZ106" s="158"/>
      <c r="BA106" s="159"/>
      <c r="BB106" s="159"/>
      <c r="BC106" s="159"/>
      <c r="BD106" s="159"/>
      <c r="BE106" s="159"/>
      <c r="BF106" s="159"/>
      <c r="BG106" s="159"/>
      <c r="BH106" s="192"/>
    </row>
    <row r="107" spans="2:60" ht="21" x14ac:dyDescent="0.5">
      <c r="B107" s="782"/>
      <c r="C107" s="159"/>
      <c r="D107" s="159"/>
      <c r="E107" s="159"/>
      <c r="F107" s="159"/>
      <c r="G107" s="159"/>
      <c r="H107" s="159"/>
      <c r="I107" s="159"/>
      <c r="J107" s="192"/>
      <c r="K107" s="109"/>
      <c r="L107" s="782"/>
      <c r="M107" s="159"/>
      <c r="N107" s="159"/>
      <c r="O107" s="159"/>
      <c r="P107" s="159"/>
      <c r="Q107" s="159"/>
      <c r="R107" s="159"/>
      <c r="S107" s="159"/>
      <c r="T107" s="192"/>
      <c r="U107" s="101"/>
      <c r="V107" s="158"/>
      <c r="W107" s="159"/>
      <c r="X107" s="159"/>
      <c r="Y107" s="159"/>
      <c r="Z107" s="159"/>
      <c r="AA107" s="159"/>
      <c r="AB107" s="159"/>
      <c r="AC107" s="159"/>
      <c r="AD107" s="192"/>
      <c r="AE107" s="144"/>
      <c r="AF107" s="158"/>
      <c r="AG107" s="159"/>
      <c r="AH107" s="159"/>
      <c r="AI107" s="159"/>
      <c r="AJ107" s="159"/>
      <c r="AK107" s="159"/>
      <c r="AL107" s="159"/>
      <c r="AM107" s="159"/>
      <c r="AN107" s="192"/>
      <c r="AO107" s="101"/>
      <c r="AP107" s="158"/>
      <c r="AQ107" s="159"/>
      <c r="AR107" s="159"/>
      <c r="AS107" s="159"/>
      <c r="AT107" s="159"/>
      <c r="AU107" s="159"/>
      <c r="AV107" s="159"/>
      <c r="AW107" s="159"/>
      <c r="AX107" s="192"/>
      <c r="AY107" s="101"/>
      <c r="AZ107" s="158"/>
      <c r="BA107" s="159"/>
      <c r="BB107" s="159"/>
      <c r="BC107" s="159"/>
      <c r="BD107" s="159"/>
      <c r="BE107" s="159"/>
      <c r="BF107" s="159"/>
      <c r="BG107" s="159"/>
      <c r="BH107" s="192"/>
    </row>
    <row r="108" spans="2:60" ht="28.5" x14ac:dyDescent="0.6">
      <c r="B108" s="811" t="s">
        <v>5</v>
      </c>
      <c r="C108" s="811"/>
      <c r="D108" s="811"/>
      <c r="E108" s="810" t="s">
        <v>1</v>
      </c>
      <c r="F108" s="810"/>
      <c r="G108" s="810"/>
      <c r="H108" s="107"/>
      <c r="I108" s="107"/>
      <c r="J108" s="107"/>
      <c r="K108" s="108"/>
      <c r="L108" s="811" t="s">
        <v>5</v>
      </c>
      <c r="M108" s="811"/>
      <c r="N108" s="811"/>
      <c r="O108" s="810" t="s">
        <v>2</v>
      </c>
      <c r="P108" s="810"/>
      <c r="Q108" s="810"/>
      <c r="R108" s="107"/>
      <c r="S108" s="107"/>
      <c r="T108" s="107"/>
      <c r="U108" s="101"/>
      <c r="V108" s="158"/>
      <c r="W108" s="159"/>
      <c r="X108" s="159"/>
      <c r="Y108" s="159"/>
      <c r="Z108" s="159"/>
      <c r="AA108" s="159"/>
      <c r="AB108" s="159"/>
      <c r="AC108" s="159"/>
      <c r="AD108" s="192"/>
      <c r="AE108" s="144"/>
      <c r="AF108" s="158"/>
      <c r="AG108" s="159"/>
      <c r="AH108" s="159"/>
      <c r="AI108" s="159"/>
      <c r="AJ108" s="159"/>
      <c r="AK108" s="159"/>
      <c r="AL108" s="159"/>
      <c r="AM108" s="159"/>
      <c r="AN108" s="192"/>
      <c r="AO108" s="101"/>
      <c r="AP108" s="158"/>
      <c r="AQ108" s="159"/>
      <c r="AR108" s="159"/>
      <c r="AS108" s="159"/>
      <c r="AT108" s="159"/>
      <c r="AU108" s="159"/>
      <c r="AV108" s="159"/>
      <c r="AW108" s="159"/>
      <c r="AX108" s="192"/>
      <c r="AY108" s="101"/>
      <c r="AZ108" s="158"/>
      <c r="BA108" s="159"/>
      <c r="BB108" s="159"/>
      <c r="BC108" s="159"/>
      <c r="BD108" s="159"/>
      <c r="BE108" s="159"/>
      <c r="BF108" s="159"/>
      <c r="BG108" s="159"/>
      <c r="BH108" s="192"/>
    </row>
    <row r="109" spans="2:60" ht="21.5" thickBot="1" x14ac:dyDescent="0.4">
      <c r="B109" s="100"/>
      <c r="C109" s="100"/>
      <c r="D109" s="100"/>
      <c r="E109" s="100"/>
      <c r="F109" s="100"/>
      <c r="G109" s="100"/>
      <c r="H109" s="100"/>
      <c r="I109" s="100"/>
      <c r="J109" s="100"/>
      <c r="K109" s="101"/>
      <c r="L109" s="100"/>
      <c r="M109" s="100"/>
      <c r="N109" s="100"/>
      <c r="O109" s="100"/>
      <c r="P109" s="100"/>
      <c r="Q109" s="100"/>
      <c r="R109" s="100"/>
      <c r="S109" s="100"/>
      <c r="T109" s="100"/>
      <c r="U109" s="101"/>
      <c r="V109" s="158"/>
      <c r="W109" s="159"/>
      <c r="X109" s="159"/>
      <c r="Y109" s="159"/>
      <c r="Z109" s="159"/>
      <c r="AA109" s="159"/>
      <c r="AB109" s="159"/>
      <c r="AC109" s="159"/>
      <c r="AD109" s="192"/>
      <c r="AE109" s="144"/>
      <c r="AF109" s="158"/>
      <c r="AG109" s="159"/>
      <c r="AH109" s="159"/>
      <c r="AI109" s="159"/>
      <c r="AJ109" s="159"/>
      <c r="AK109" s="159"/>
      <c r="AL109" s="159"/>
      <c r="AM109" s="159"/>
      <c r="AN109" s="192"/>
      <c r="AO109" s="101"/>
      <c r="AP109" s="158"/>
      <c r="AQ109" s="159"/>
      <c r="AR109" s="159"/>
      <c r="AS109" s="159"/>
      <c r="AT109" s="159"/>
      <c r="AU109" s="159"/>
      <c r="AV109" s="159"/>
      <c r="AW109" s="159"/>
      <c r="AX109" s="192"/>
      <c r="AY109" s="101"/>
      <c r="AZ109" s="158"/>
      <c r="BA109" s="159"/>
      <c r="BB109" s="159"/>
      <c r="BC109" s="159"/>
      <c r="BD109" s="159"/>
      <c r="BE109" s="159"/>
      <c r="BF109" s="159"/>
      <c r="BG109" s="159"/>
      <c r="BH109" s="192"/>
    </row>
    <row r="110" spans="2:60" ht="24.5" thickBot="1" x14ac:dyDescent="0.4">
      <c r="B110" s="116"/>
      <c r="C110" s="110" t="s">
        <v>6</v>
      </c>
      <c r="D110" s="111" t="s">
        <v>7</v>
      </c>
      <c r="E110" s="111" t="s">
        <v>8</v>
      </c>
      <c r="F110" s="111" t="s">
        <v>9</v>
      </c>
      <c r="G110" s="111" t="s">
        <v>10</v>
      </c>
      <c r="H110" s="111" t="s">
        <v>11</v>
      </c>
      <c r="I110" s="111" t="s">
        <v>12</v>
      </c>
      <c r="J110" s="115" t="s">
        <v>13</v>
      </c>
      <c r="K110" s="101"/>
      <c r="L110" s="116"/>
      <c r="M110" s="110" t="s">
        <v>6</v>
      </c>
      <c r="N110" s="111" t="s">
        <v>7</v>
      </c>
      <c r="O110" s="111" t="s">
        <v>8</v>
      </c>
      <c r="P110" s="111" t="s">
        <v>9</v>
      </c>
      <c r="Q110" s="111" t="s">
        <v>10</v>
      </c>
      <c r="R110" s="111" t="s">
        <v>11</v>
      </c>
      <c r="S110" s="111" t="s">
        <v>12</v>
      </c>
      <c r="T110" s="115" t="s">
        <v>13</v>
      </c>
      <c r="U110" s="101"/>
      <c r="V110" s="158"/>
      <c r="W110" s="159"/>
      <c r="X110" s="159"/>
      <c r="Y110" s="159"/>
      <c r="Z110" s="159"/>
      <c r="AA110" s="159"/>
      <c r="AB110" s="159"/>
      <c r="AC110" s="159"/>
      <c r="AD110" s="192"/>
      <c r="AE110" s="144"/>
      <c r="AF110" s="158"/>
      <c r="AG110" s="159"/>
      <c r="AH110" s="159"/>
      <c r="AI110" s="159"/>
      <c r="AJ110" s="159"/>
      <c r="AK110" s="159"/>
      <c r="AL110" s="159"/>
      <c r="AM110" s="159"/>
      <c r="AN110" s="192"/>
      <c r="AO110" s="101"/>
      <c r="AP110" s="158"/>
      <c r="AQ110" s="159"/>
      <c r="AR110" s="159"/>
      <c r="AS110" s="159"/>
      <c r="AT110" s="159"/>
      <c r="AU110" s="159"/>
      <c r="AV110" s="159"/>
      <c r="AW110" s="159"/>
      <c r="AX110" s="192"/>
      <c r="AY110" s="101"/>
      <c r="AZ110" s="158"/>
      <c r="BA110" s="159"/>
      <c r="BB110" s="159"/>
      <c r="BC110" s="159"/>
      <c r="BD110" s="159"/>
      <c r="BE110" s="159"/>
      <c r="BF110" s="159"/>
      <c r="BG110" s="159"/>
      <c r="BH110" s="192"/>
    </row>
    <row r="111" spans="2:60" ht="21" x14ac:dyDescent="0.35">
      <c r="B111" s="797" t="str">
        <f t="shared" ref="B111:B117" si="0">L77</f>
        <v>2015-16</v>
      </c>
      <c r="C111" s="789">
        <f t="array" ref="C111:J111">'MINES 15-16'!$V$39:$AC$39</f>
        <v>0</v>
      </c>
      <c r="D111" s="790">
        <v>0</v>
      </c>
      <c r="E111" s="790">
        <v>0</v>
      </c>
      <c r="F111" s="790">
        <v>0</v>
      </c>
      <c r="G111" s="790">
        <v>0</v>
      </c>
      <c r="H111" s="790">
        <v>0</v>
      </c>
      <c r="I111" s="790" t="str">
        <v/>
      </c>
      <c r="J111" s="791">
        <v>0</v>
      </c>
      <c r="K111" s="101"/>
      <c r="L111" s="797" t="str">
        <f t="shared" ref="L111:L117" si="1">L77</f>
        <v>2015-16</v>
      </c>
      <c r="M111" s="789">
        <f t="array" ref="M111:T111">'MINES 15-16'!$AF$39:$AM$39</f>
        <v>0</v>
      </c>
      <c r="N111" s="790">
        <v>0</v>
      </c>
      <c r="O111" s="790">
        <v>0</v>
      </c>
      <c r="P111" s="790">
        <v>0</v>
      </c>
      <c r="Q111" s="790">
        <v>0</v>
      </c>
      <c r="R111" s="790">
        <v>0</v>
      </c>
      <c r="S111" s="790" t="str">
        <v/>
      </c>
      <c r="T111" s="791">
        <v>0</v>
      </c>
      <c r="U111" s="101"/>
      <c r="V111" s="158"/>
      <c r="W111" s="159"/>
      <c r="X111" s="159"/>
      <c r="Y111" s="159"/>
      <c r="Z111" s="159"/>
      <c r="AA111" s="159"/>
      <c r="AB111" s="159"/>
      <c r="AC111" s="159"/>
      <c r="AD111" s="192"/>
      <c r="AE111" s="144"/>
      <c r="AF111" s="158"/>
      <c r="AG111" s="159"/>
      <c r="AH111" s="159"/>
      <c r="AI111" s="159"/>
      <c r="AJ111" s="159"/>
      <c r="AK111" s="159"/>
      <c r="AL111" s="159"/>
      <c r="AM111" s="159"/>
      <c r="AN111" s="192"/>
      <c r="AO111" s="101"/>
      <c r="AP111" s="158"/>
      <c r="AQ111" s="159"/>
      <c r="AR111" s="159"/>
      <c r="AS111" s="159"/>
      <c r="AT111" s="159"/>
      <c r="AU111" s="159"/>
      <c r="AV111" s="159"/>
      <c r="AW111" s="159"/>
      <c r="AX111" s="192"/>
      <c r="AY111" s="101"/>
      <c r="AZ111" s="158"/>
      <c r="BA111" s="159"/>
      <c r="BB111" s="159"/>
      <c r="BC111" s="159"/>
      <c r="BD111" s="159"/>
      <c r="BE111" s="159"/>
      <c r="BF111" s="159"/>
      <c r="BG111" s="159"/>
      <c r="BH111" s="192"/>
    </row>
    <row r="112" spans="2:60" ht="21" x14ac:dyDescent="0.35">
      <c r="B112" s="798" t="str">
        <f t="shared" si="0"/>
        <v>2016-17</v>
      </c>
      <c r="C112" s="792">
        <f t="array" ref="C112:J112">'MINES 16-17'!$V$40:$AC$40</f>
        <v>0</v>
      </c>
      <c r="D112" s="786">
        <v>0</v>
      </c>
      <c r="E112" s="786">
        <v>0</v>
      </c>
      <c r="F112" s="786">
        <v>0</v>
      </c>
      <c r="G112" s="786">
        <v>0</v>
      </c>
      <c r="H112" s="786">
        <v>0</v>
      </c>
      <c r="I112" s="786">
        <v>0</v>
      </c>
      <c r="J112" s="793">
        <v>0</v>
      </c>
      <c r="K112" s="101"/>
      <c r="L112" s="798" t="str">
        <f t="shared" si="1"/>
        <v>2016-17</v>
      </c>
      <c r="M112" s="792">
        <f t="array" ref="M112:T112">'MINES 16-17'!$AF$40:$AM$40</f>
        <v>0</v>
      </c>
      <c r="N112" s="786">
        <v>0</v>
      </c>
      <c r="O112" s="786">
        <v>0</v>
      </c>
      <c r="P112" s="786">
        <v>0</v>
      </c>
      <c r="Q112" s="786">
        <v>0</v>
      </c>
      <c r="R112" s="786">
        <v>0</v>
      </c>
      <c r="S112" s="786">
        <v>0</v>
      </c>
      <c r="T112" s="793">
        <v>0</v>
      </c>
      <c r="U112" s="101"/>
      <c r="V112" s="158"/>
      <c r="W112" s="159"/>
      <c r="X112" s="159"/>
      <c r="Y112" s="159"/>
      <c r="Z112" s="159"/>
      <c r="AA112" s="159"/>
      <c r="AB112" s="159"/>
      <c r="AC112" s="159"/>
      <c r="AD112" s="192"/>
      <c r="AE112" s="144"/>
      <c r="AF112" s="158"/>
      <c r="AG112" s="159"/>
      <c r="AH112" s="159"/>
      <c r="AI112" s="159"/>
      <c r="AJ112" s="159"/>
      <c r="AK112" s="159"/>
      <c r="AL112" s="159"/>
      <c r="AM112" s="159"/>
      <c r="AN112" s="192"/>
      <c r="AO112" s="101"/>
      <c r="AP112" s="158"/>
      <c r="AQ112" s="159"/>
      <c r="AR112" s="159"/>
      <c r="AS112" s="159"/>
      <c r="AT112" s="159"/>
      <c r="AU112" s="159"/>
      <c r="AV112" s="159"/>
      <c r="AW112" s="159"/>
      <c r="AX112" s="192"/>
      <c r="AY112" s="101"/>
      <c r="AZ112" s="158"/>
      <c r="BA112" s="159"/>
      <c r="BB112" s="159"/>
      <c r="BC112" s="159"/>
      <c r="BD112" s="159"/>
      <c r="BE112" s="159"/>
      <c r="BF112" s="159"/>
      <c r="BG112" s="159"/>
      <c r="BH112" s="192"/>
    </row>
    <row r="113" spans="2:60" ht="21" x14ac:dyDescent="0.35">
      <c r="B113" s="787" t="str">
        <f t="shared" si="0"/>
        <v>2017-18</v>
      </c>
      <c r="C113" s="792">
        <f t="array" ref="C113:J113">'MINES 17-18'!$V$40:$AC$40</f>
        <v>0</v>
      </c>
      <c r="D113" s="786">
        <v>0</v>
      </c>
      <c r="E113" s="786">
        <v>0</v>
      </c>
      <c r="F113" s="786">
        <v>0</v>
      </c>
      <c r="G113" s="786">
        <v>0</v>
      </c>
      <c r="H113" s="786">
        <v>0</v>
      </c>
      <c r="I113" s="786">
        <v>0</v>
      </c>
      <c r="J113" s="793">
        <v>0</v>
      </c>
      <c r="K113" s="101"/>
      <c r="L113" s="787" t="str">
        <f t="shared" si="1"/>
        <v>2017-18</v>
      </c>
      <c r="M113" s="792">
        <f t="array" ref="M113:T113">'MINES 17-18'!$AF$40:$AM$40</f>
        <v>0</v>
      </c>
      <c r="N113" s="786">
        <v>0</v>
      </c>
      <c r="O113" s="786">
        <v>0</v>
      </c>
      <c r="P113" s="786">
        <v>0</v>
      </c>
      <c r="Q113" s="786">
        <v>0</v>
      </c>
      <c r="R113" s="786">
        <v>0</v>
      </c>
      <c r="S113" s="786">
        <v>0</v>
      </c>
      <c r="T113" s="793">
        <v>0</v>
      </c>
      <c r="U113" s="101"/>
      <c r="V113" s="158"/>
      <c r="W113" s="159"/>
      <c r="X113" s="159"/>
      <c r="Y113" s="159"/>
      <c r="Z113" s="159"/>
      <c r="AA113" s="159"/>
      <c r="AB113" s="159"/>
      <c r="AC113" s="159"/>
      <c r="AD113" s="192"/>
      <c r="AE113" s="144"/>
      <c r="AF113" s="158"/>
      <c r="AG113" s="159"/>
      <c r="AH113" s="159"/>
      <c r="AI113" s="159"/>
      <c r="AJ113" s="159"/>
      <c r="AK113" s="159"/>
      <c r="AL113" s="159"/>
      <c r="AM113" s="159"/>
      <c r="AN113" s="192"/>
      <c r="AO113" s="101"/>
      <c r="AP113" s="158"/>
      <c r="AQ113" s="159"/>
      <c r="AR113" s="159"/>
      <c r="AS113" s="159"/>
      <c r="AT113" s="159"/>
      <c r="AU113" s="159"/>
      <c r="AV113" s="159"/>
      <c r="AW113" s="159"/>
      <c r="AX113" s="192"/>
      <c r="AY113" s="101"/>
      <c r="AZ113" s="158"/>
      <c r="BA113" s="159"/>
      <c r="BB113" s="159"/>
      <c r="BC113" s="159"/>
      <c r="BD113" s="159"/>
      <c r="BE113" s="159"/>
      <c r="BF113" s="159"/>
      <c r="BG113" s="159"/>
      <c r="BH113" s="192"/>
    </row>
    <row r="114" spans="2:60" ht="21" x14ac:dyDescent="0.35">
      <c r="B114" s="787" t="str">
        <f t="shared" si="0"/>
        <v>2018-19</v>
      </c>
      <c r="C114" s="792">
        <f t="array" ref="C114:J114">'MINES 18-19'!$V$40:$AC$40</f>
        <v>62.58193527398312</v>
      </c>
      <c r="D114" s="786">
        <v>2.7086493137365921</v>
      </c>
      <c r="E114" s="786">
        <v>3.0283460083096889</v>
      </c>
      <c r="F114" s="786">
        <v>16.521543246150475</v>
      </c>
      <c r="G114" s="786">
        <v>20.076211363651456</v>
      </c>
      <c r="H114" s="786">
        <v>5.7369953220462815</v>
      </c>
      <c r="I114" s="786">
        <v>1.1180280861578473</v>
      </c>
      <c r="J114" s="793">
        <v>602412</v>
      </c>
      <c r="K114" s="101"/>
      <c r="L114" s="787" t="str">
        <f t="shared" si="1"/>
        <v>2018-19</v>
      </c>
      <c r="M114" s="792">
        <f t="array" ref="M114:T114">'MINES 18-19'!$AF$40:$AM$40</f>
        <v>61.56195182042029</v>
      </c>
      <c r="N114" s="786">
        <v>3.4596786497501055</v>
      </c>
      <c r="O114" s="786">
        <v>3.4940790139910125</v>
      </c>
      <c r="P114" s="786">
        <v>7.090054876061977</v>
      </c>
      <c r="Q114" s="786">
        <v>34.359592554305117</v>
      </c>
      <c r="R114" s="786">
        <v>6.9537576637411185</v>
      </c>
      <c r="S114" s="786">
        <v>1.0099432252886815</v>
      </c>
      <c r="T114" s="793">
        <v>1072781</v>
      </c>
      <c r="U114" s="101"/>
      <c r="V114" s="158"/>
      <c r="W114" s="159"/>
      <c r="X114" s="159"/>
      <c r="Y114" s="159"/>
      <c r="Z114" s="159"/>
      <c r="AA114" s="159"/>
      <c r="AB114" s="159"/>
      <c r="AC114" s="159"/>
      <c r="AD114" s="192"/>
      <c r="AE114" s="144"/>
      <c r="AF114" s="158"/>
      <c r="AG114" s="159"/>
      <c r="AH114" s="159"/>
      <c r="AI114" s="159"/>
      <c r="AJ114" s="159"/>
      <c r="AK114" s="159"/>
      <c r="AL114" s="159"/>
      <c r="AM114" s="159"/>
      <c r="AN114" s="192"/>
      <c r="AO114" s="101"/>
      <c r="AP114" s="158"/>
      <c r="AQ114" s="159"/>
      <c r="AR114" s="159"/>
      <c r="AS114" s="159"/>
      <c r="AT114" s="159"/>
      <c r="AU114" s="159"/>
      <c r="AV114" s="159"/>
      <c r="AW114" s="159"/>
      <c r="AX114" s="192"/>
      <c r="AY114" s="101"/>
      <c r="AZ114" s="158"/>
      <c r="BA114" s="159"/>
      <c r="BB114" s="159"/>
      <c r="BC114" s="159"/>
      <c r="BD114" s="159"/>
      <c r="BE114" s="159"/>
      <c r="BF114" s="159"/>
      <c r="BG114" s="159"/>
      <c r="BH114" s="192"/>
    </row>
    <row r="115" spans="2:60" ht="21" x14ac:dyDescent="0.35">
      <c r="B115" s="787" t="str">
        <f t="shared" si="0"/>
        <v>2019-20</v>
      </c>
      <c r="C115" s="792">
        <f t="array" ref="C115:J115">'MINES 19-20'!$V$40:$AC$40</f>
        <v>62.432028723253076</v>
      </c>
      <c r="D115" s="786">
        <v>2.7358173973688742</v>
      </c>
      <c r="E115" s="786">
        <v>3.0157770828503114</v>
      </c>
      <c r="F115" s="786">
        <v>14.704146347644818</v>
      </c>
      <c r="G115" s="786">
        <v>19.152977233462313</v>
      </c>
      <c r="H115" s="786">
        <v>5.7515944802191861</v>
      </c>
      <c r="I115" s="786">
        <v>1.102331276111733</v>
      </c>
      <c r="J115" s="793">
        <v>764040</v>
      </c>
      <c r="K115" s="144"/>
      <c r="L115" s="787" t="str">
        <f t="shared" si="1"/>
        <v>2019-20</v>
      </c>
      <c r="M115" s="792">
        <f t="array" ref="M115:T115">'MINES 19-20'!$AF$40:$AM$40</f>
        <v>61.271434076063883</v>
      </c>
      <c r="N115" s="786">
        <v>3.8522952295800752</v>
      </c>
      <c r="O115" s="786">
        <v>3.4935347537925145</v>
      </c>
      <c r="P115" s="786">
        <v>6.8687496260192678</v>
      </c>
      <c r="Q115" s="786">
        <v>36.264412510267469</v>
      </c>
      <c r="R115" s="786">
        <v>7.3458299833725897</v>
      </c>
      <c r="S115" s="786">
        <v>0.90687098095888463</v>
      </c>
      <c r="T115" s="793">
        <v>1102998</v>
      </c>
      <c r="U115" s="101"/>
      <c r="V115" s="158"/>
      <c r="W115" s="159"/>
      <c r="X115" s="159"/>
      <c r="Y115" s="159"/>
      <c r="Z115" s="159"/>
      <c r="AA115" s="159"/>
      <c r="AB115" s="159"/>
      <c r="AC115" s="159"/>
      <c r="AD115" s="192"/>
      <c r="AE115" s="144"/>
      <c r="AF115" s="158"/>
      <c r="AG115" s="159"/>
      <c r="AH115" s="159"/>
      <c r="AI115" s="159"/>
      <c r="AJ115" s="159"/>
      <c r="AK115" s="159"/>
      <c r="AL115" s="159"/>
      <c r="AM115" s="159"/>
      <c r="AN115" s="192"/>
      <c r="AO115" s="101"/>
      <c r="AP115" s="158"/>
      <c r="AQ115" s="159"/>
      <c r="AR115" s="159"/>
      <c r="AS115" s="159"/>
      <c r="AT115" s="159"/>
      <c r="AU115" s="159"/>
      <c r="AV115" s="159"/>
      <c r="AW115" s="159"/>
      <c r="AX115" s="192"/>
      <c r="AY115" s="101"/>
      <c r="AZ115" s="158"/>
      <c r="BA115" s="159"/>
      <c r="BB115" s="159"/>
      <c r="BC115" s="159"/>
      <c r="BD115" s="159"/>
      <c r="BE115" s="159"/>
      <c r="BF115" s="159"/>
      <c r="BG115" s="159"/>
      <c r="BH115" s="192"/>
    </row>
    <row r="116" spans="2:60" ht="21" x14ac:dyDescent="0.35">
      <c r="B116" s="787" t="str">
        <f t="shared" si="0"/>
        <v>2020-21</v>
      </c>
      <c r="C116" s="792">
        <f t="array" ref="C116:J116">'MINES 20-21'!$V$40:$AC$40</f>
        <v>62.274702349245914</v>
      </c>
      <c r="D116" s="786">
        <v>3.1014643096295202</v>
      </c>
      <c r="E116" s="786">
        <v>2.9464390282709685</v>
      </c>
      <c r="F116" s="786">
        <v>12.700669180676565</v>
      </c>
      <c r="G116" s="786">
        <v>19.957845964613746</v>
      </c>
      <c r="H116" s="786">
        <v>6.0479033379004887</v>
      </c>
      <c r="I116" s="786">
        <v>0.95001545531985498</v>
      </c>
      <c r="J116" s="793">
        <v>671452</v>
      </c>
      <c r="K116" s="144"/>
      <c r="L116" s="787" t="str">
        <f t="shared" si="1"/>
        <v>2020-21</v>
      </c>
      <c r="M116" s="792">
        <f t="array" ref="M116:T116">'MINES 20-21'!$AF$40:$AM$40</f>
        <v>61.367439146112893</v>
      </c>
      <c r="N116" s="786">
        <v>3.6720624616562012</v>
      </c>
      <c r="O116" s="786">
        <v>3.4558897877159453</v>
      </c>
      <c r="P116" s="786">
        <v>7.3020657005628005</v>
      </c>
      <c r="Q116" s="786">
        <v>40.153003729318719</v>
      </c>
      <c r="R116" s="786">
        <v>7.1279522493721466</v>
      </c>
      <c r="S116" s="786">
        <v>0.9411304474807991</v>
      </c>
      <c r="T116" s="793">
        <v>821950</v>
      </c>
      <c r="U116" s="101"/>
      <c r="V116" s="158"/>
      <c r="W116" s="159"/>
      <c r="X116" s="159"/>
      <c r="Y116" s="159"/>
      <c r="Z116" s="159"/>
      <c r="AA116" s="159"/>
      <c r="AB116" s="159"/>
      <c r="AC116" s="159"/>
      <c r="AD116" s="192"/>
      <c r="AE116" s="144"/>
      <c r="AF116" s="158"/>
      <c r="AG116" s="159"/>
      <c r="AH116" s="159"/>
      <c r="AI116" s="159"/>
      <c r="AJ116" s="159"/>
      <c r="AK116" s="159"/>
      <c r="AL116" s="159"/>
      <c r="AM116" s="159"/>
      <c r="AN116" s="192"/>
      <c r="AO116" s="101"/>
      <c r="AP116" s="158"/>
      <c r="AQ116" s="159"/>
      <c r="AR116" s="159"/>
      <c r="AS116" s="159"/>
      <c r="AT116" s="159"/>
      <c r="AU116" s="159"/>
      <c r="AV116" s="159"/>
      <c r="AW116" s="159"/>
      <c r="AX116" s="192"/>
      <c r="AY116" s="101"/>
      <c r="AZ116" s="158"/>
      <c r="BA116" s="159"/>
      <c r="BB116" s="159"/>
      <c r="BC116" s="159"/>
      <c r="BD116" s="159"/>
      <c r="BE116" s="159"/>
      <c r="BF116" s="159"/>
      <c r="BG116" s="159"/>
      <c r="BH116" s="192"/>
    </row>
    <row r="117" spans="2:60" ht="21.5" thickBot="1" x14ac:dyDescent="0.4">
      <c r="B117" s="788" t="str">
        <f t="shared" si="0"/>
        <v>2021-22</v>
      </c>
      <c r="C117" s="794">
        <f t="array" ref="C117:J117">'MINES 21-22'!$V$40:$AC$40</f>
        <v>61.376146158423936</v>
      </c>
      <c r="D117" s="795">
        <v>3.9308016960707768</v>
      </c>
      <c r="E117" s="795">
        <v>3.3768199507252947</v>
      </c>
      <c r="F117" s="795">
        <v>15.685140842993418</v>
      </c>
      <c r="G117" s="795">
        <v>17.397146088090871</v>
      </c>
      <c r="H117" s="795">
        <v>7.307621646796072</v>
      </c>
      <c r="I117" s="795">
        <v>0.85906647341196551</v>
      </c>
      <c r="J117" s="796">
        <v>616068.63</v>
      </c>
      <c r="K117" s="144"/>
      <c r="L117" s="788" t="str">
        <f t="shared" si="1"/>
        <v>2021-22</v>
      </c>
      <c r="M117" s="794">
        <f t="array" ref="M117:T117">'MINES 21-22'!$AF$40:$AM$40</f>
        <v>60.378893029633161</v>
      </c>
      <c r="N117" s="795">
        <v>4.7560209299374421</v>
      </c>
      <c r="O117" s="795">
        <v>3.7769729725408663</v>
      </c>
      <c r="P117" s="795">
        <v>5.3467468865063106</v>
      </c>
      <c r="Q117" s="795">
        <v>46.394265117686828</v>
      </c>
      <c r="R117" s="795">
        <v>8.5329939024783084</v>
      </c>
      <c r="S117" s="795">
        <v>0.79414557424803978</v>
      </c>
      <c r="T117" s="796">
        <v>1095825.54</v>
      </c>
      <c r="U117" s="101"/>
      <c r="V117" s="158"/>
      <c r="W117" s="159"/>
      <c r="X117" s="159"/>
      <c r="Y117" s="159"/>
      <c r="Z117" s="159"/>
      <c r="AA117" s="159"/>
      <c r="AB117" s="159"/>
      <c r="AC117" s="159"/>
      <c r="AD117" s="192"/>
      <c r="AE117" s="144"/>
      <c r="AF117" s="158"/>
      <c r="AG117" s="159"/>
      <c r="AH117" s="159"/>
      <c r="AI117" s="159"/>
      <c r="AJ117" s="159"/>
      <c r="AK117" s="159"/>
      <c r="AL117" s="159"/>
      <c r="AM117" s="159"/>
      <c r="AN117" s="192"/>
      <c r="AO117" s="101"/>
      <c r="AP117" s="158"/>
      <c r="AQ117" s="159"/>
      <c r="AR117" s="159"/>
      <c r="AS117" s="159"/>
      <c r="AT117" s="159"/>
      <c r="AU117" s="159"/>
      <c r="AV117" s="159"/>
      <c r="AW117" s="159"/>
      <c r="AX117" s="192"/>
      <c r="AY117" s="101"/>
      <c r="AZ117" s="158"/>
      <c r="BA117" s="159"/>
      <c r="BB117" s="159"/>
      <c r="BC117" s="159"/>
      <c r="BD117" s="159"/>
      <c r="BE117" s="159"/>
      <c r="BF117" s="159"/>
      <c r="BG117" s="159"/>
      <c r="BH117" s="192"/>
    </row>
    <row r="118" spans="2:60" ht="21" x14ac:dyDescent="0.5">
      <c r="B118" s="782"/>
      <c r="C118" s="159"/>
      <c r="D118" s="159"/>
      <c r="E118" s="159"/>
      <c r="F118" s="159"/>
      <c r="G118" s="159"/>
      <c r="H118" s="159"/>
      <c r="I118" s="159"/>
      <c r="J118" s="192"/>
      <c r="K118" s="109"/>
      <c r="L118" s="782"/>
      <c r="M118" s="159"/>
      <c r="N118" s="159"/>
      <c r="O118" s="159"/>
      <c r="P118" s="159"/>
      <c r="Q118" s="159"/>
      <c r="R118" s="159"/>
      <c r="S118" s="159"/>
      <c r="T118" s="192"/>
      <c r="U118" s="101"/>
      <c r="V118" s="158"/>
      <c r="W118" s="159"/>
      <c r="X118" s="159"/>
      <c r="Y118" s="159"/>
      <c r="Z118" s="159"/>
      <c r="AA118" s="159"/>
      <c r="AB118" s="159"/>
      <c r="AC118" s="159"/>
      <c r="AD118" s="192"/>
      <c r="AE118" s="144"/>
      <c r="AF118" s="158"/>
      <c r="AG118" s="159"/>
      <c r="AH118" s="159"/>
      <c r="AI118" s="159"/>
      <c r="AJ118" s="159"/>
      <c r="AK118" s="159"/>
      <c r="AL118" s="159"/>
      <c r="AM118" s="159"/>
      <c r="AN118" s="192"/>
      <c r="AO118" s="101"/>
      <c r="AP118" s="158"/>
      <c r="AQ118" s="159"/>
      <c r="AR118" s="159"/>
      <c r="AS118" s="159"/>
      <c r="AT118" s="159"/>
      <c r="AU118" s="159"/>
      <c r="AV118" s="159"/>
      <c r="AW118" s="159"/>
      <c r="AX118" s="192"/>
      <c r="AY118" s="101"/>
      <c r="AZ118" s="158"/>
      <c r="BA118" s="159"/>
      <c r="BB118" s="159"/>
      <c r="BC118" s="159"/>
      <c r="BD118" s="159"/>
      <c r="BE118" s="159"/>
      <c r="BF118" s="159"/>
      <c r="BG118" s="159"/>
      <c r="BH118" s="192"/>
    </row>
    <row r="119" spans="2:60" ht="23.5" x14ac:dyDescent="0.35">
      <c r="B119" s="163"/>
      <c r="C119" s="156"/>
      <c r="D119" s="156"/>
      <c r="E119" s="156"/>
      <c r="F119" s="156"/>
      <c r="G119" s="156"/>
      <c r="H119" s="156"/>
      <c r="I119" s="156"/>
      <c r="J119" s="164"/>
      <c r="K119" s="159"/>
      <c r="L119" s="163"/>
      <c r="M119" s="156"/>
      <c r="N119" s="156"/>
      <c r="O119" s="156"/>
      <c r="P119" s="156"/>
      <c r="Q119" s="156"/>
      <c r="R119" s="156"/>
      <c r="S119" s="156"/>
      <c r="T119" s="160"/>
      <c r="U119" s="160"/>
      <c r="V119" s="165"/>
      <c r="W119" s="166"/>
      <c r="X119" s="166"/>
      <c r="Y119" s="166"/>
      <c r="Z119" s="166"/>
      <c r="AA119" s="166"/>
      <c r="AB119" s="166"/>
      <c r="AC119" s="166"/>
      <c r="AD119" s="166"/>
      <c r="AE119" s="160"/>
      <c r="AF119" s="165"/>
      <c r="AG119" s="166"/>
      <c r="AH119" s="166"/>
      <c r="AI119" s="166"/>
      <c r="AJ119" s="166"/>
      <c r="AK119" s="166"/>
      <c r="AL119" s="166"/>
      <c r="AM119" s="166"/>
      <c r="AN119" s="160"/>
      <c r="AO119" s="160"/>
      <c r="AP119" s="165"/>
      <c r="AQ119" s="166"/>
      <c r="AR119" s="166"/>
      <c r="AS119" s="166"/>
      <c r="AT119" s="166"/>
      <c r="AU119" s="166"/>
      <c r="AV119" s="166"/>
      <c r="AW119" s="166"/>
      <c r="AX119" s="160"/>
      <c r="AY119" s="160"/>
      <c r="AZ119" s="165"/>
      <c r="BA119" s="166"/>
      <c r="BB119" s="166"/>
      <c r="BC119" s="166"/>
      <c r="BD119" s="166"/>
      <c r="BE119" s="166"/>
      <c r="BF119" s="166"/>
      <c r="BG119" s="166"/>
      <c r="BH119" s="160"/>
    </row>
    <row r="120" spans="2:60" ht="26" x14ac:dyDescent="0.6">
      <c r="B120" s="811" t="s">
        <v>20</v>
      </c>
      <c r="C120" s="811"/>
      <c r="D120" s="811"/>
      <c r="E120" s="810" t="s">
        <v>1</v>
      </c>
      <c r="F120" s="810"/>
      <c r="G120" s="810"/>
      <c r="H120" s="176"/>
      <c r="I120" s="176"/>
      <c r="J120" s="176"/>
      <c r="K120" s="101"/>
      <c r="L120" s="811" t="s">
        <v>20</v>
      </c>
      <c r="M120" s="811"/>
      <c r="N120" s="811"/>
      <c r="O120" s="810" t="s">
        <v>2</v>
      </c>
      <c r="P120" s="810"/>
      <c r="Q120" s="810"/>
      <c r="R120" s="176"/>
      <c r="S120" s="176"/>
      <c r="T120" s="101"/>
      <c r="U120" s="101"/>
      <c r="V120" s="783"/>
      <c r="W120" s="783"/>
      <c r="X120" s="783"/>
      <c r="Y120" s="783"/>
      <c r="Z120" s="783"/>
      <c r="AA120" s="783"/>
      <c r="AB120" s="783"/>
      <c r="AC120" s="783"/>
      <c r="AD120" s="783"/>
      <c r="AE120" s="783"/>
      <c r="AF120" s="783"/>
      <c r="AG120" s="783"/>
      <c r="AH120" s="783"/>
      <c r="AI120" s="783"/>
      <c r="AJ120" s="783"/>
      <c r="AK120" s="783"/>
      <c r="AL120" s="783"/>
      <c r="AM120" s="783"/>
      <c r="AN120" s="783"/>
      <c r="AO120" s="101"/>
      <c r="AP120" s="784"/>
      <c r="AQ120" s="784"/>
      <c r="AR120" s="784"/>
      <c r="AS120" s="784"/>
      <c r="AT120" s="784"/>
      <c r="AU120" s="784"/>
      <c r="AV120" s="784"/>
      <c r="AW120" s="784"/>
      <c r="AX120" s="784"/>
      <c r="AY120" s="784"/>
      <c r="AZ120" s="784"/>
      <c r="BA120" s="784"/>
      <c r="BB120" s="784"/>
      <c r="BC120" s="784"/>
      <c r="BD120" s="784"/>
      <c r="BE120" s="784"/>
      <c r="BF120" s="784"/>
      <c r="BG120" s="784"/>
      <c r="BH120" s="784"/>
    </row>
    <row r="121" spans="2:60" ht="15" customHeight="1" thickBot="1" x14ac:dyDescent="0.65">
      <c r="B121" s="100"/>
      <c r="C121" s="100"/>
      <c r="D121" s="100"/>
      <c r="E121" s="100"/>
      <c r="F121" s="100"/>
      <c r="G121" s="100"/>
      <c r="H121" s="100"/>
      <c r="I121" s="100"/>
      <c r="J121" s="100"/>
      <c r="K121" s="101"/>
      <c r="L121" s="100"/>
      <c r="M121" s="100"/>
      <c r="N121" s="100"/>
      <c r="O121" s="100"/>
      <c r="P121" s="100"/>
      <c r="Q121" s="100"/>
      <c r="R121" s="100"/>
      <c r="S121" s="100"/>
      <c r="T121" s="101"/>
      <c r="U121" s="101"/>
      <c r="V121" s="783"/>
      <c r="W121" s="783"/>
      <c r="X121" s="783"/>
      <c r="Y121" s="783"/>
      <c r="Z121" s="783"/>
      <c r="AA121" s="783"/>
      <c r="AB121" s="783"/>
      <c r="AC121" s="783"/>
      <c r="AD121" s="783"/>
      <c r="AE121" s="783"/>
      <c r="AF121" s="783"/>
      <c r="AG121" s="783"/>
      <c r="AH121" s="783"/>
      <c r="AI121" s="783"/>
      <c r="AJ121" s="783"/>
      <c r="AK121" s="783"/>
      <c r="AL121" s="783"/>
      <c r="AM121" s="783"/>
      <c r="AN121" s="783"/>
      <c r="AO121" s="101"/>
      <c r="AP121" s="784"/>
      <c r="AQ121" s="784"/>
      <c r="AR121" s="784"/>
      <c r="AS121" s="784"/>
      <c r="AT121" s="784"/>
      <c r="AU121" s="784"/>
      <c r="AV121" s="784"/>
      <c r="AW121" s="784"/>
      <c r="AX121" s="784"/>
      <c r="AY121" s="784"/>
      <c r="AZ121" s="784"/>
      <c r="BA121" s="784"/>
      <c r="BB121" s="784"/>
      <c r="BC121" s="784"/>
      <c r="BD121" s="784"/>
      <c r="BE121" s="784"/>
      <c r="BF121" s="784"/>
      <c r="BG121" s="784"/>
      <c r="BH121" s="784"/>
    </row>
    <row r="122" spans="2:60" ht="24.5" customHeight="1" thickBot="1" x14ac:dyDescent="0.65">
      <c r="B122" s="116"/>
      <c r="C122" s="110" t="s">
        <v>6</v>
      </c>
      <c r="D122" s="111" t="s">
        <v>7</v>
      </c>
      <c r="E122" s="111" t="s">
        <v>8</v>
      </c>
      <c r="F122" s="111" t="s">
        <v>9</v>
      </c>
      <c r="G122" s="111" t="s">
        <v>10</v>
      </c>
      <c r="H122" s="111" t="s">
        <v>11</v>
      </c>
      <c r="I122" s="111" t="s">
        <v>12</v>
      </c>
      <c r="J122" s="115" t="s">
        <v>13</v>
      </c>
      <c r="K122" s="101"/>
      <c r="L122" s="116"/>
      <c r="M122" s="110" t="s">
        <v>6</v>
      </c>
      <c r="N122" s="111" t="s">
        <v>7</v>
      </c>
      <c r="O122" s="111" t="s">
        <v>8</v>
      </c>
      <c r="P122" s="111" t="s">
        <v>9</v>
      </c>
      <c r="Q122" s="111" t="s">
        <v>10</v>
      </c>
      <c r="R122" s="111" t="s">
        <v>11</v>
      </c>
      <c r="S122" s="111" t="s">
        <v>12</v>
      </c>
      <c r="T122" s="115" t="s">
        <v>13</v>
      </c>
      <c r="U122" s="101"/>
      <c r="V122" s="783"/>
      <c r="W122" s="783"/>
      <c r="X122" s="783"/>
      <c r="Y122" s="783"/>
      <c r="Z122" s="783"/>
      <c r="AA122" s="783"/>
      <c r="AB122" s="783"/>
      <c r="AC122" s="783"/>
      <c r="AD122" s="783"/>
      <c r="AE122" s="783"/>
      <c r="AF122" s="783"/>
      <c r="AG122" s="783"/>
      <c r="AH122" s="783"/>
      <c r="AI122" s="783"/>
      <c r="AJ122" s="783"/>
      <c r="AK122" s="783"/>
      <c r="AL122" s="783"/>
      <c r="AM122" s="783"/>
      <c r="AN122" s="783"/>
      <c r="AO122" s="101"/>
      <c r="AP122" s="784"/>
      <c r="AQ122" s="784"/>
      <c r="AR122" s="784"/>
      <c r="AS122" s="784"/>
      <c r="AT122" s="784"/>
      <c r="AU122" s="784"/>
      <c r="AV122" s="784"/>
      <c r="AW122" s="784"/>
      <c r="AX122" s="784"/>
      <c r="AY122" s="784"/>
      <c r="AZ122" s="784"/>
      <c r="BA122" s="784"/>
      <c r="BB122" s="784"/>
      <c r="BC122" s="784"/>
      <c r="BD122" s="784"/>
      <c r="BE122" s="784"/>
      <c r="BF122" s="784"/>
      <c r="BG122" s="784"/>
      <c r="BH122" s="784"/>
    </row>
    <row r="123" spans="2:60" ht="21.5" customHeight="1" x14ac:dyDescent="0.6">
      <c r="B123" s="797" t="s">
        <v>63</v>
      </c>
      <c r="C123" s="789"/>
      <c r="D123" s="790"/>
      <c r="E123" s="790"/>
      <c r="F123" s="790"/>
      <c r="G123" s="790"/>
      <c r="H123" s="790"/>
      <c r="I123" s="790"/>
      <c r="J123" s="791"/>
      <c r="K123" s="101"/>
      <c r="L123" s="797" t="s">
        <v>63</v>
      </c>
      <c r="M123" s="789"/>
      <c r="N123" s="790"/>
      <c r="O123" s="790"/>
      <c r="P123" s="790"/>
      <c r="Q123" s="790"/>
      <c r="R123" s="790"/>
      <c r="S123" s="790"/>
      <c r="T123" s="791"/>
      <c r="U123" s="101"/>
      <c r="V123" s="783"/>
      <c r="W123" s="783"/>
      <c r="X123" s="783"/>
      <c r="Y123" s="783"/>
      <c r="Z123" s="783"/>
      <c r="AA123" s="783"/>
      <c r="AB123" s="783"/>
      <c r="AC123" s="783"/>
      <c r="AD123" s="783"/>
      <c r="AE123" s="783"/>
      <c r="AF123" s="783"/>
      <c r="AG123" s="783"/>
      <c r="AH123" s="783"/>
      <c r="AI123" s="783"/>
      <c r="AJ123" s="783"/>
      <c r="AK123" s="783"/>
      <c r="AL123" s="783"/>
      <c r="AM123" s="783"/>
      <c r="AN123" s="783"/>
      <c r="AO123" s="101"/>
      <c r="AP123" s="784"/>
      <c r="AQ123" s="784"/>
      <c r="AR123" s="784"/>
      <c r="AS123" s="784"/>
      <c r="AT123" s="784"/>
      <c r="AU123" s="784"/>
      <c r="AV123" s="784"/>
      <c r="AW123" s="784"/>
      <c r="AX123" s="784"/>
      <c r="AY123" s="784"/>
      <c r="AZ123" s="784"/>
      <c r="BA123" s="784"/>
      <c r="BB123" s="784"/>
      <c r="BC123" s="784"/>
      <c r="BD123" s="784"/>
      <c r="BE123" s="784"/>
      <c r="BF123" s="784"/>
      <c r="BG123" s="784"/>
      <c r="BH123" s="784"/>
    </row>
    <row r="124" spans="2:60" ht="21.5" customHeight="1" x14ac:dyDescent="0.6">
      <c r="B124" s="798" t="s">
        <v>64</v>
      </c>
      <c r="C124" s="792">
        <f t="array" ref="C124:J124">'MINES 16-17'!$B$61:$I$61</f>
        <v>62.919151555050171</v>
      </c>
      <c r="D124" s="786">
        <v>2.2306324934665951</v>
      </c>
      <c r="E124" s="786">
        <v>2.4447587128693118</v>
      </c>
      <c r="F124" s="786">
        <v>16.323810426136667</v>
      </c>
      <c r="G124" s="786">
        <v>19.945143766566957</v>
      </c>
      <c r="H124" s="786">
        <v>4.6753912063359069</v>
      </c>
      <c r="I124" s="786">
        <v>1.0959934996149663</v>
      </c>
      <c r="J124" s="793">
        <v>100254</v>
      </c>
      <c r="K124" s="133"/>
      <c r="L124" s="798" t="s">
        <v>64</v>
      </c>
      <c r="M124" s="792">
        <f t="array" ref="M124:T124">'MINES 16-17'!$L$61:$S$61</f>
        <v>0</v>
      </c>
      <c r="N124" s="786">
        <v>0</v>
      </c>
      <c r="O124" s="786">
        <v>0</v>
      </c>
      <c r="P124" s="786">
        <v>0</v>
      </c>
      <c r="Q124" s="786">
        <v>0</v>
      </c>
      <c r="R124" s="786">
        <v>0</v>
      </c>
      <c r="S124" s="786">
        <v>0</v>
      </c>
      <c r="T124" s="793">
        <v>0</v>
      </c>
      <c r="U124" s="101"/>
      <c r="V124" s="783"/>
      <c r="W124" s="783"/>
      <c r="X124" s="783"/>
      <c r="Y124" s="783"/>
      <c r="Z124" s="783"/>
      <c r="AA124" s="783"/>
      <c r="AB124" s="783"/>
      <c r="AC124" s="783"/>
      <c r="AD124" s="783"/>
      <c r="AE124" s="783"/>
      <c r="AF124" s="783"/>
      <c r="AG124" s="783"/>
      <c r="AH124" s="783"/>
      <c r="AI124" s="783"/>
      <c r="AJ124" s="783"/>
      <c r="AK124" s="783"/>
      <c r="AL124" s="783"/>
      <c r="AM124" s="783"/>
      <c r="AN124" s="783"/>
      <c r="AO124" s="101"/>
      <c r="AP124" s="784"/>
      <c r="AQ124" s="784"/>
      <c r="AR124" s="784"/>
      <c r="AS124" s="784"/>
      <c r="AT124" s="784"/>
      <c r="AU124" s="784"/>
      <c r="AV124" s="784"/>
      <c r="AW124" s="784"/>
      <c r="AX124" s="784"/>
      <c r="AY124" s="784"/>
      <c r="AZ124" s="784"/>
      <c r="BA124" s="784"/>
      <c r="BB124" s="784"/>
      <c r="BC124" s="784"/>
      <c r="BD124" s="784"/>
      <c r="BE124" s="784"/>
      <c r="BF124" s="784"/>
      <c r="BG124" s="784"/>
      <c r="BH124" s="784"/>
    </row>
    <row r="125" spans="2:60" ht="21.5" customHeight="1" x14ac:dyDescent="0.6">
      <c r="B125" s="787" t="s">
        <v>65</v>
      </c>
      <c r="C125" s="792">
        <f t="array" ref="C125:J125">'MINES 17-18'!$B$59:$I$59</f>
        <v>63.392383745544592</v>
      </c>
      <c r="D125" s="786">
        <v>2.1605370138670441</v>
      </c>
      <c r="E125" s="786">
        <v>2.1435757247499412</v>
      </c>
      <c r="F125" s="786">
        <v>9.4871404750698325</v>
      </c>
      <c r="G125" s="786">
        <v>15.169824621985283</v>
      </c>
      <c r="H125" s="786">
        <v>4.3041127386169853</v>
      </c>
      <c r="I125" s="786">
        <v>0.99214950310582983</v>
      </c>
      <c r="J125" s="793">
        <v>0</v>
      </c>
      <c r="K125" s="144"/>
      <c r="L125" s="787" t="s">
        <v>65</v>
      </c>
      <c r="M125" s="792">
        <f t="array" ref="M125:T125">'MINES 17-18'!$L$59:$S$59</f>
        <v>62.64</v>
      </c>
      <c r="N125" s="786">
        <v>2.64</v>
      </c>
      <c r="O125" s="786">
        <v>3.03</v>
      </c>
      <c r="P125" s="786">
        <v>4.5999999999999996</v>
      </c>
      <c r="Q125" s="786">
        <v>29.8</v>
      </c>
      <c r="R125" s="786">
        <v>5.67</v>
      </c>
      <c r="S125" s="786">
        <v>1.1477272727272727</v>
      </c>
      <c r="T125" s="793">
        <v>0</v>
      </c>
      <c r="U125" s="101"/>
      <c r="V125" s="783"/>
      <c r="W125" s="783"/>
      <c r="X125" s="783"/>
      <c r="Y125" s="783"/>
      <c r="Z125" s="783"/>
      <c r="AA125" s="783"/>
      <c r="AB125" s="783"/>
      <c r="AC125" s="783"/>
      <c r="AD125" s="783"/>
      <c r="AE125" s="783"/>
      <c r="AF125" s="783"/>
      <c r="AG125" s="783"/>
      <c r="AH125" s="783"/>
      <c r="AI125" s="783"/>
      <c r="AJ125" s="783"/>
      <c r="AK125" s="783"/>
      <c r="AL125" s="783"/>
      <c r="AM125" s="783"/>
      <c r="AN125" s="783"/>
      <c r="AO125" s="101"/>
      <c r="AP125" s="784"/>
      <c r="AQ125" s="784"/>
      <c r="AR125" s="784"/>
      <c r="AS125" s="784"/>
      <c r="AT125" s="784"/>
      <c r="AU125" s="784"/>
      <c r="AV125" s="784"/>
      <c r="AW125" s="784"/>
      <c r="AX125" s="784"/>
      <c r="AY125" s="784"/>
      <c r="AZ125" s="784"/>
      <c r="BA125" s="784"/>
      <c r="BB125" s="784"/>
      <c r="BC125" s="784"/>
      <c r="BD125" s="784"/>
      <c r="BE125" s="784"/>
      <c r="BF125" s="784"/>
      <c r="BG125" s="784"/>
      <c r="BH125" s="784"/>
    </row>
    <row r="126" spans="2:60" ht="21.5" customHeight="1" x14ac:dyDescent="0.6">
      <c r="B126" s="787" t="s">
        <v>66</v>
      </c>
      <c r="C126" s="792">
        <f t="array" ref="C126:J126">'MINES 18-19'!$B$61:$I$61</f>
        <v>63.424428001173737</v>
      </c>
      <c r="D126" s="786">
        <v>2.4467391942243704</v>
      </c>
      <c r="E126" s="786">
        <v>2.2362103520631598</v>
      </c>
      <c r="F126" s="786">
        <v>9.9630786564131526</v>
      </c>
      <c r="G126" s="786">
        <v>16.863727307455942</v>
      </c>
      <c r="H126" s="786">
        <v>4.6829495462875297</v>
      </c>
      <c r="I126" s="786">
        <v>0.91395533996505529</v>
      </c>
      <c r="J126" s="793">
        <v>180621</v>
      </c>
      <c r="K126" s="144"/>
      <c r="L126" s="787" t="s">
        <v>66</v>
      </c>
      <c r="M126" s="792">
        <f t="array" ref="M126:T126">'MINES 18-19'!$L$61:$S$61</f>
        <v>62.533092522054908</v>
      </c>
      <c r="N126" s="786">
        <v>2.8722068720519451</v>
      </c>
      <c r="O126" s="786">
        <v>3.0189394896287669</v>
      </c>
      <c r="P126" s="786">
        <v>4.8979482523831139</v>
      </c>
      <c r="Q126" s="786">
        <v>30.390500503266296</v>
      </c>
      <c r="R126" s="786">
        <v>5.891146361680712</v>
      </c>
      <c r="S126" s="786">
        <v>1.0510870644467172</v>
      </c>
      <c r="T126" s="793">
        <v>101338</v>
      </c>
      <c r="U126" s="101"/>
      <c r="V126" s="783"/>
      <c r="W126" s="783"/>
      <c r="X126" s="783"/>
      <c r="Y126" s="783"/>
      <c r="Z126" s="783"/>
      <c r="AA126" s="783"/>
      <c r="AB126" s="783"/>
      <c r="AC126" s="783"/>
      <c r="AD126" s="783"/>
      <c r="AE126" s="783"/>
      <c r="AF126" s="783"/>
      <c r="AG126" s="783"/>
      <c r="AH126" s="783"/>
      <c r="AI126" s="783"/>
      <c r="AJ126" s="783"/>
      <c r="AK126" s="783"/>
      <c r="AL126" s="783"/>
      <c r="AM126" s="783"/>
      <c r="AN126" s="783"/>
      <c r="AO126" s="101"/>
      <c r="AP126" s="784"/>
      <c r="AQ126" s="784"/>
      <c r="AR126" s="784"/>
      <c r="AS126" s="784"/>
      <c r="AT126" s="784"/>
      <c r="AU126" s="784"/>
      <c r="AV126" s="784"/>
      <c r="AW126" s="784"/>
      <c r="AX126" s="784"/>
      <c r="AY126" s="784"/>
      <c r="AZ126" s="784"/>
      <c r="BA126" s="784"/>
      <c r="BB126" s="784"/>
      <c r="BC126" s="784"/>
      <c r="BD126" s="784"/>
      <c r="BE126" s="784"/>
      <c r="BF126" s="784"/>
      <c r="BG126" s="784"/>
      <c r="BH126" s="784"/>
    </row>
    <row r="127" spans="2:60" ht="21.5" customHeight="1" x14ac:dyDescent="0.6">
      <c r="B127" s="787" t="s">
        <v>67</v>
      </c>
      <c r="C127" s="792">
        <f t="array" ref="C127:J127">'MINES 19-20'!$B$61:$I$61</f>
        <v>63.129875543828568</v>
      </c>
      <c r="D127" s="786">
        <v>2.3391363653851442</v>
      </c>
      <c r="E127" s="786">
        <v>2.4682789365422404</v>
      </c>
      <c r="F127" s="786">
        <v>8.9860284373084287</v>
      </c>
      <c r="G127" s="786">
        <v>12.806387175486813</v>
      </c>
      <c r="H127" s="786">
        <v>4.8074153019273851</v>
      </c>
      <c r="I127" s="786">
        <v>1.0552095094019167</v>
      </c>
      <c r="J127" s="793">
        <v>387144</v>
      </c>
      <c r="K127" s="144"/>
      <c r="L127" s="787" t="s">
        <v>67</v>
      </c>
      <c r="M127" s="792">
        <f t="array" ref="M127:T127">'MINES 19-20'!$L$61:$S$61</f>
        <v>62.352930258258418</v>
      </c>
      <c r="N127" s="786">
        <v>3.0922063507168303</v>
      </c>
      <c r="O127" s="786">
        <v>2.6619055173204567</v>
      </c>
      <c r="P127" s="786">
        <v>4.9234611379224091</v>
      </c>
      <c r="Q127" s="786">
        <v>34.790794530886501</v>
      </c>
      <c r="R127" s="786">
        <v>5.7541118680372865</v>
      </c>
      <c r="S127" s="786">
        <v>0.86084342873928132</v>
      </c>
      <c r="T127" s="793">
        <v>605598</v>
      </c>
      <c r="U127" s="101"/>
      <c r="V127" s="783"/>
      <c r="W127" s="783"/>
      <c r="X127" s="783"/>
      <c r="Y127" s="783"/>
      <c r="Z127" s="783"/>
      <c r="AA127" s="783"/>
      <c r="AB127" s="783"/>
      <c r="AC127" s="783"/>
      <c r="AD127" s="783"/>
      <c r="AE127" s="783"/>
      <c r="AF127" s="783"/>
      <c r="AG127" s="783"/>
      <c r="AH127" s="783"/>
      <c r="AI127" s="783"/>
      <c r="AJ127" s="783"/>
      <c r="AK127" s="783"/>
      <c r="AL127" s="783"/>
      <c r="AM127" s="783"/>
      <c r="AN127" s="783"/>
      <c r="AO127" s="101"/>
      <c r="AP127" s="784"/>
      <c r="AQ127" s="784"/>
      <c r="AR127" s="784"/>
      <c r="AS127" s="784"/>
      <c r="AT127" s="784"/>
      <c r="AU127" s="784"/>
      <c r="AV127" s="784"/>
      <c r="AW127" s="784"/>
      <c r="AX127" s="784"/>
      <c r="AY127" s="784"/>
      <c r="AZ127" s="784"/>
      <c r="BA127" s="784"/>
      <c r="BB127" s="784"/>
      <c r="BC127" s="784"/>
      <c r="BD127" s="784"/>
      <c r="BE127" s="784"/>
      <c r="BF127" s="784"/>
      <c r="BG127" s="784"/>
      <c r="BH127" s="784"/>
    </row>
    <row r="128" spans="2:60" ht="26" x14ac:dyDescent="0.6">
      <c r="B128" s="787" t="s">
        <v>68</v>
      </c>
      <c r="C128" s="792">
        <f t="array" ref="C128:J128">'MINES 20-21'!$B$61:$I$61</f>
        <v>62.836493048986661</v>
      </c>
      <c r="D128" s="786">
        <v>2.594221846952248</v>
      </c>
      <c r="E128" s="786">
        <v>2.6376911404202268</v>
      </c>
      <c r="F128" s="786">
        <v>6.1624276670443701</v>
      </c>
      <c r="G128" s="786">
        <v>16.098597928536297</v>
      </c>
      <c r="H128" s="786">
        <v>5.2319129873724748</v>
      </c>
      <c r="I128" s="786">
        <v>1.0167561974389536</v>
      </c>
      <c r="J128" s="793">
        <v>502157</v>
      </c>
      <c r="K128" s="144"/>
      <c r="L128" s="787" t="s">
        <v>68</v>
      </c>
      <c r="M128" s="792">
        <f t="array" ref="M128:T128">'MINES 20-21'!$L$61:$S$61</f>
        <v>62.466346169880573</v>
      </c>
      <c r="N128" s="786">
        <v>2.6541034880204033</v>
      </c>
      <c r="O128" s="786">
        <v>2.7515423311780141</v>
      </c>
      <c r="P128" s="786">
        <v>5.7334801402728619</v>
      </c>
      <c r="Q128" s="786">
        <v>38.54785443012107</v>
      </c>
      <c r="R128" s="786">
        <v>5.4056458191984174</v>
      </c>
      <c r="S128" s="786">
        <v>1.0367125259423424</v>
      </c>
      <c r="T128" s="793">
        <v>611665</v>
      </c>
      <c r="U128" s="101"/>
      <c r="V128" s="783"/>
      <c r="W128" s="783"/>
      <c r="X128" s="783"/>
      <c r="Y128" s="783"/>
      <c r="Z128" s="783"/>
      <c r="AA128" s="783"/>
      <c r="AB128" s="783"/>
      <c r="AC128" s="783"/>
      <c r="AD128" s="783"/>
      <c r="AE128" s="783"/>
      <c r="AF128" s="783"/>
      <c r="AG128" s="783"/>
      <c r="AH128" s="783"/>
      <c r="AI128" s="783"/>
      <c r="AJ128" s="783"/>
      <c r="AK128" s="783"/>
      <c r="AL128" s="783"/>
      <c r="AM128" s="783"/>
      <c r="AN128" s="783"/>
      <c r="AO128" s="101"/>
      <c r="AP128" s="784"/>
      <c r="AQ128" s="784"/>
      <c r="AR128" s="784"/>
      <c r="AS128" s="784"/>
      <c r="AT128" s="784"/>
      <c r="AU128" s="784"/>
      <c r="AV128" s="784"/>
      <c r="AW128" s="784"/>
      <c r="AX128" s="784"/>
      <c r="AY128" s="784"/>
      <c r="AZ128" s="784"/>
      <c r="BA128" s="784"/>
      <c r="BB128" s="784"/>
      <c r="BC128" s="784"/>
      <c r="BD128" s="784"/>
      <c r="BE128" s="784"/>
      <c r="BF128" s="784"/>
      <c r="BG128" s="784"/>
      <c r="BH128" s="784"/>
    </row>
    <row r="129" spans="2:60" ht="26.5" thickBot="1" x14ac:dyDescent="0.65">
      <c r="B129" s="788" t="s">
        <v>69</v>
      </c>
      <c r="C129" s="794">
        <f t="array" ref="C129:J129">'MINES 21-22'!$B$61:$I$61</f>
        <v>62.71887951654459</v>
      </c>
      <c r="D129" s="795">
        <v>2.7960830938988033</v>
      </c>
      <c r="E129" s="795">
        <v>2.6058856352771369</v>
      </c>
      <c r="F129" s="795">
        <v>7.0469980008902908</v>
      </c>
      <c r="G129" s="795">
        <v>15.670790670821361</v>
      </c>
      <c r="H129" s="795">
        <v>5.4019687291759402</v>
      </c>
      <c r="I129" s="795">
        <v>0.93197717942049474</v>
      </c>
      <c r="J129" s="796">
        <v>370665</v>
      </c>
      <c r="K129" s="144"/>
      <c r="L129" s="788" t="s">
        <v>69</v>
      </c>
      <c r="M129" s="794">
        <f t="array" ref="M129:T129">'MINES 21-22'!$L$61:$S$61</f>
        <v>62.441690258442883</v>
      </c>
      <c r="N129" s="795">
        <v>3.0199175053062732</v>
      </c>
      <c r="O129" s="795">
        <v>2.5565327112799774</v>
      </c>
      <c r="P129" s="795">
        <v>6.1508737459646845</v>
      </c>
      <c r="Q129" s="795">
        <v>32.444691625039447</v>
      </c>
      <c r="R129" s="795">
        <v>5.5764502165862506</v>
      </c>
      <c r="S129" s="795">
        <v>0.84655713501707053</v>
      </c>
      <c r="T129" s="796">
        <v>859218.9</v>
      </c>
      <c r="U129" s="101"/>
      <c r="V129" s="783"/>
      <c r="W129" s="783"/>
      <c r="X129" s="783"/>
      <c r="Y129" s="783"/>
      <c r="Z129" s="783"/>
      <c r="AA129" s="783"/>
      <c r="AB129" s="783"/>
      <c r="AC129" s="783"/>
      <c r="AD129" s="783"/>
      <c r="AE129" s="783"/>
      <c r="AF129" s="783"/>
      <c r="AG129" s="783"/>
      <c r="AH129" s="783"/>
      <c r="AI129" s="783"/>
      <c r="AJ129" s="783"/>
      <c r="AK129" s="783"/>
      <c r="AL129" s="783"/>
      <c r="AM129" s="783"/>
      <c r="AN129" s="783"/>
      <c r="AO129" s="101"/>
      <c r="AP129" s="784"/>
      <c r="AQ129" s="784"/>
      <c r="AR129" s="784"/>
      <c r="AS129" s="784"/>
      <c r="AT129" s="784"/>
      <c r="AU129" s="784"/>
      <c r="AV129" s="784"/>
      <c r="AW129" s="784"/>
      <c r="AX129" s="784"/>
      <c r="AY129" s="784"/>
      <c r="AZ129" s="784"/>
      <c r="BA129" s="784"/>
      <c r="BB129" s="784"/>
      <c r="BC129" s="784"/>
      <c r="BD129" s="784"/>
      <c r="BE129" s="784"/>
      <c r="BF129" s="784"/>
      <c r="BG129" s="784"/>
      <c r="BH129" s="784"/>
    </row>
    <row r="130" spans="2:60" ht="26" x14ac:dyDescent="0.6">
      <c r="V130" s="783"/>
      <c r="W130" s="783"/>
      <c r="X130" s="783"/>
      <c r="Y130" s="783"/>
      <c r="Z130" s="783"/>
      <c r="AA130" s="783"/>
      <c r="AB130" s="783"/>
      <c r="AC130" s="783"/>
      <c r="AD130" s="783"/>
      <c r="AE130" s="783"/>
      <c r="AF130" s="783"/>
      <c r="AG130" s="783"/>
      <c r="AH130" s="783"/>
      <c r="AI130" s="783"/>
      <c r="AJ130" s="783"/>
      <c r="AK130" s="783"/>
      <c r="AL130" s="783"/>
      <c r="AM130" s="783"/>
      <c r="AN130" s="783"/>
    </row>
    <row r="131" spans="2:60" ht="26" x14ac:dyDescent="0.6">
      <c r="V131" s="783"/>
      <c r="W131" s="783"/>
      <c r="X131" s="783"/>
      <c r="Y131" s="783"/>
      <c r="Z131" s="783"/>
      <c r="AA131" s="783"/>
      <c r="AB131" s="783"/>
      <c r="AC131" s="783"/>
      <c r="AD131" s="783"/>
      <c r="AE131" s="783"/>
      <c r="AF131" s="783"/>
      <c r="AG131" s="783"/>
      <c r="AH131" s="783"/>
      <c r="AI131" s="783"/>
      <c r="AJ131" s="783"/>
      <c r="AK131" s="783"/>
      <c r="AL131" s="783"/>
      <c r="AM131" s="783"/>
      <c r="AN131" s="783"/>
    </row>
    <row r="132" spans="2:60" ht="28.5" x14ac:dyDescent="0.6">
      <c r="B132" s="811" t="s">
        <v>19</v>
      </c>
      <c r="C132" s="811"/>
      <c r="D132" s="811"/>
      <c r="E132" s="810" t="s">
        <v>1</v>
      </c>
      <c r="F132" s="810"/>
      <c r="G132" s="810"/>
      <c r="H132" s="107"/>
      <c r="I132" s="107"/>
      <c r="J132" s="107"/>
      <c r="K132" s="108"/>
      <c r="L132" s="811" t="s">
        <v>19</v>
      </c>
      <c r="M132" s="811"/>
      <c r="N132" s="811"/>
      <c r="O132" s="810" t="s">
        <v>2</v>
      </c>
      <c r="P132" s="810"/>
      <c r="Q132" s="810"/>
      <c r="R132" s="107"/>
      <c r="S132" s="107"/>
      <c r="T132" s="107"/>
      <c r="V132" s="783"/>
      <c r="W132" s="783"/>
      <c r="X132" s="783"/>
      <c r="Y132" s="783"/>
      <c r="Z132" s="783"/>
      <c r="AA132" s="783"/>
      <c r="AB132" s="783"/>
      <c r="AC132" s="783"/>
      <c r="AD132" s="783"/>
      <c r="AE132" s="783"/>
      <c r="AF132" s="783"/>
      <c r="AG132" s="783"/>
      <c r="AH132" s="783"/>
      <c r="AI132" s="783"/>
      <c r="AJ132" s="783"/>
      <c r="AK132" s="783"/>
      <c r="AL132" s="783"/>
      <c r="AM132" s="783"/>
      <c r="AN132" s="783"/>
    </row>
    <row r="133" spans="2:60" ht="26.5" thickBot="1" x14ac:dyDescent="0.65">
      <c r="B133" s="100"/>
      <c r="C133" s="100"/>
      <c r="D133" s="100"/>
      <c r="E133" s="100"/>
      <c r="F133" s="100"/>
      <c r="G133" s="100"/>
      <c r="H133" s="100"/>
      <c r="I133" s="100"/>
      <c r="J133" s="100"/>
      <c r="K133" s="101"/>
      <c r="L133" s="100"/>
      <c r="M133" s="100"/>
      <c r="N133" s="100"/>
      <c r="O133" s="100"/>
      <c r="P133" s="100"/>
      <c r="Q133" s="100"/>
      <c r="R133" s="100"/>
      <c r="S133" s="100"/>
      <c r="T133" s="100"/>
      <c r="V133" s="783"/>
      <c r="W133" s="783"/>
      <c r="X133" s="783"/>
      <c r="Y133" s="783"/>
      <c r="Z133" s="783"/>
      <c r="AA133" s="783"/>
      <c r="AB133" s="783"/>
      <c r="AC133" s="783"/>
      <c r="AD133" s="783"/>
      <c r="AE133" s="783"/>
      <c r="AF133" s="783"/>
      <c r="AG133" s="783"/>
      <c r="AH133" s="783"/>
      <c r="AI133" s="783"/>
      <c r="AJ133" s="783"/>
      <c r="AK133" s="783"/>
      <c r="AL133" s="783"/>
      <c r="AM133" s="783"/>
      <c r="AN133" s="783"/>
    </row>
    <row r="134" spans="2:60" ht="26.5" thickBot="1" x14ac:dyDescent="0.65">
      <c r="B134" s="116"/>
      <c r="C134" s="110" t="s">
        <v>6</v>
      </c>
      <c r="D134" s="111" t="s">
        <v>7</v>
      </c>
      <c r="E134" s="111" t="s">
        <v>8</v>
      </c>
      <c r="F134" s="111" t="s">
        <v>9</v>
      </c>
      <c r="G134" s="111" t="s">
        <v>10</v>
      </c>
      <c r="H134" s="111" t="s">
        <v>11</v>
      </c>
      <c r="I134" s="111" t="s">
        <v>12</v>
      </c>
      <c r="J134" s="115" t="s">
        <v>13</v>
      </c>
      <c r="K134" s="101"/>
      <c r="L134" s="116"/>
      <c r="M134" s="110" t="s">
        <v>6</v>
      </c>
      <c r="N134" s="111" t="s">
        <v>7</v>
      </c>
      <c r="O134" s="111" t="s">
        <v>8</v>
      </c>
      <c r="P134" s="111" t="s">
        <v>9</v>
      </c>
      <c r="Q134" s="111" t="s">
        <v>10</v>
      </c>
      <c r="R134" s="111" t="s">
        <v>11</v>
      </c>
      <c r="S134" s="111" t="s">
        <v>12</v>
      </c>
      <c r="T134" s="115" t="s">
        <v>13</v>
      </c>
      <c r="V134" s="783"/>
      <c r="W134" s="783"/>
      <c r="X134" s="783"/>
      <c r="Y134" s="783"/>
      <c r="Z134" s="783"/>
      <c r="AA134" s="783"/>
      <c r="AB134" s="783"/>
      <c r="AC134" s="783"/>
      <c r="AD134" s="783"/>
      <c r="AE134" s="783"/>
      <c r="AF134" s="783"/>
      <c r="AG134" s="783"/>
      <c r="AH134" s="783"/>
      <c r="AI134" s="783"/>
      <c r="AJ134" s="783"/>
      <c r="AK134" s="783"/>
      <c r="AL134" s="783"/>
      <c r="AM134" s="783"/>
      <c r="AN134" s="783"/>
    </row>
    <row r="135" spans="2:60" ht="26" x14ac:dyDescent="0.6">
      <c r="B135" s="797" t="str">
        <f t="shared" ref="B135:B141" si="2">L77</f>
        <v>2015-16</v>
      </c>
      <c r="C135" s="789">
        <f t="array" ref="C135:J135">'MINES 15-16'!$AP$40:$AW$40</f>
        <v>63.671828144083712</v>
      </c>
      <c r="D135" s="790">
        <v>1.8799829671377457</v>
      </c>
      <c r="E135" s="790">
        <v>2.0681740128648927</v>
      </c>
      <c r="F135" s="790">
        <v>19.299788876594477</v>
      </c>
      <c r="G135" s="790">
        <v>16.618748904744304</v>
      </c>
      <c r="H135" s="790">
        <v>3.9481569800026382</v>
      </c>
      <c r="I135" s="790">
        <v>1.1001025269998408</v>
      </c>
      <c r="J135" s="791">
        <v>596474</v>
      </c>
      <c r="K135" s="101"/>
      <c r="L135" s="797" t="str">
        <f>B135</f>
        <v>2015-16</v>
      </c>
      <c r="M135" s="789">
        <f t="array" ref="M135:T135">'MINES 15-16'!$AZ$40:$BG$40</f>
        <v>62.741256851330355</v>
      </c>
      <c r="N135" s="790">
        <v>2.62608258652689</v>
      </c>
      <c r="O135" s="790">
        <v>2.7315604913938838</v>
      </c>
      <c r="P135" s="790">
        <v>4.8819402888728103</v>
      </c>
      <c r="Q135" s="790">
        <v>44.863140425003628</v>
      </c>
      <c r="R135" s="790">
        <v>5.3576430779207733</v>
      </c>
      <c r="S135" s="790">
        <v>1.0401654941882437</v>
      </c>
      <c r="T135" s="791">
        <v>446654</v>
      </c>
      <c r="V135" s="783"/>
      <c r="W135" s="783"/>
      <c r="X135" s="783"/>
      <c r="Y135" s="783"/>
      <c r="Z135" s="783"/>
      <c r="AA135" s="783"/>
      <c r="AB135" s="783"/>
      <c r="AC135" s="783"/>
      <c r="AD135" s="783"/>
      <c r="AE135" s="783"/>
      <c r="AF135" s="783"/>
      <c r="AG135" s="783"/>
      <c r="AH135" s="783"/>
      <c r="AI135" s="783"/>
      <c r="AJ135" s="783"/>
      <c r="AK135" s="783"/>
      <c r="AL135" s="783"/>
      <c r="AM135" s="783"/>
      <c r="AN135" s="783"/>
    </row>
    <row r="136" spans="2:60" ht="26" x14ac:dyDescent="0.6">
      <c r="B136" s="798" t="str">
        <f t="shared" si="2"/>
        <v>2016-17</v>
      </c>
      <c r="C136" s="792">
        <f t="array" ref="C136:J136">'MINES 16-17'!$AP$40:$AW$40</f>
        <v>63.256011381008328</v>
      </c>
      <c r="D136" s="786">
        <v>2.2096695433590368</v>
      </c>
      <c r="E136" s="786">
        <v>2.1553912097282764</v>
      </c>
      <c r="F136" s="786">
        <v>16.949350358141519</v>
      </c>
      <c r="G136" s="786">
        <v>18.059918216417461</v>
      </c>
      <c r="H136" s="786">
        <v>4.3650607530873131</v>
      </c>
      <c r="I136" s="786">
        <v>0.97543599503650258</v>
      </c>
      <c r="J136" s="793">
        <v>567844</v>
      </c>
      <c r="K136" s="132"/>
      <c r="L136" s="798" t="str">
        <f>B136</f>
        <v>2016-17</v>
      </c>
      <c r="M136" s="792">
        <f t="array" ref="M136:T136">'MINES 16-17'!$AZ$40:$BG$40</f>
        <v>62.76640985677588</v>
      </c>
      <c r="N136" s="786">
        <v>2.482359331660946</v>
      </c>
      <c r="O136" s="786">
        <v>2.3826218188318324</v>
      </c>
      <c r="P136" s="786">
        <v>5.1290902498906936</v>
      </c>
      <c r="Q136" s="786">
        <v>35.528000078899218</v>
      </c>
      <c r="R136" s="786">
        <v>4.8649811504927785</v>
      </c>
      <c r="S136" s="786">
        <v>0.95982148452199334</v>
      </c>
      <c r="T136" s="793">
        <v>497891</v>
      </c>
      <c r="V136" s="783"/>
      <c r="W136" s="783"/>
      <c r="X136" s="783"/>
      <c r="Y136" s="783"/>
      <c r="Z136" s="783"/>
      <c r="AA136" s="783"/>
      <c r="AB136" s="783"/>
      <c r="AC136" s="783"/>
      <c r="AD136" s="783"/>
      <c r="AE136" s="783"/>
      <c r="AF136" s="783"/>
      <c r="AG136" s="783"/>
      <c r="AH136" s="783"/>
      <c r="AI136" s="783"/>
      <c r="AJ136" s="783"/>
      <c r="AK136" s="783"/>
      <c r="AL136" s="783"/>
      <c r="AM136" s="783"/>
      <c r="AN136" s="783"/>
    </row>
    <row r="137" spans="2:60" ht="26" x14ac:dyDescent="0.6">
      <c r="B137" s="787" t="str">
        <f t="shared" si="2"/>
        <v>2017-18</v>
      </c>
      <c r="C137" s="792">
        <f t="array" ref="C137:J137">'MINES 17-18'!$AP$30:$AW$39</f>
        <v>63.730238789489121</v>
      </c>
      <c r="D137" s="786">
        <v>1.8126627443537673</v>
      </c>
      <c r="E137" s="786">
        <v>1.8031468796908159</v>
      </c>
      <c r="F137" s="786">
        <v>8.4586326541175669</v>
      </c>
      <c r="G137" s="786">
        <v>14.649447195431252</v>
      </c>
      <c r="H137" s="786">
        <v>3.6158096240445832</v>
      </c>
      <c r="I137" s="786">
        <v>0.9947503391391519</v>
      </c>
      <c r="J137" s="793">
        <v>57959</v>
      </c>
      <c r="K137" s="101"/>
      <c r="L137" s="787" t="str">
        <f t="shared" ref="L137:L141" si="3">B137</f>
        <v>2017-18</v>
      </c>
      <c r="M137" s="792">
        <f t="array" ref="M137:T137">'MINES 17-18'!$AZ$39:$BG$39</f>
        <v>63.094545235128727</v>
      </c>
      <c r="N137" s="786">
        <v>2.3040730989765099</v>
      </c>
      <c r="O137" s="786">
        <v>2.1919026086275841</v>
      </c>
      <c r="P137" s="786">
        <v>6.891377634557303</v>
      </c>
      <c r="Q137" s="786">
        <v>29.407985388032536</v>
      </c>
      <c r="R137" s="786">
        <v>4.495975707604094</v>
      </c>
      <c r="S137" s="786">
        <v>0.95131643592438409</v>
      </c>
      <c r="T137" s="793">
        <v>0</v>
      </c>
      <c r="V137" s="783"/>
      <c r="W137" s="783"/>
      <c r="X137" s="783"/>
      <c r="Y137" s="783"/>
      <c r="Z137" s="783"/>
      <c r="AA137" s="783"/>
      <c r="AB137" s="783"/>
      <c r="AC137" s="783"/>
      <c r="AD137" s="783"/>
      <c r="AE137" s="783"/>
      <c r="AF137" s="783"/>
      <c r="AG137" s="783"/>
      <c r="AH137" s="783"/>
      <c r="AI137" s="783"/>
      <c r="AJ137" s="783"/>
      <c r="AK137" s="783"/>
      <c r="AL137" s="783"/>
      <c r="AM137" s="783"/>
      <c r="AN137" s="783"/>
    </row>
    <row r="138" spans="2:60" ht="26" x14ac:dyDescent="0.6">
      <c r="B138" s="787" t="str">
        <f t="shared" si="2"/>
        <v>2018-19</v>
      </c>
      <c r="C138" s="792">
        <f t="array" ref="C138:J138">'MINES 18-19'!$AP$40:$AW$40</f>
        <v>63.564398584002312</v>
      </c>
      <c r="D138" s="786">
        <v>2.3752838674701851</v>
      </c>
      <c r="E138" s="786">
        <v>2.1259753139598567</v>
      </c>
      <c r="F138" s="786">
        <v>11.412118564722233</v>
      </c>
      <c r="G138" s="786">
        <v>15.39780093279788</v>
      </c>
      <c r="H138" s="786">
        <v>4.5012591814300418</v>
      </c>
      <c r="I138" s="786">
        <v>0.89504052255621291</v>
      </c>
      <c r="J138" s="793">
        <v>919599</v>
      </c>
      <c r="K138" s="101"/>
      <c r="L138" s="787" t="str">
        <f t="shared" si="3"/>
        <v>2018-19</v>
      </c>
      <c r="M138" s="792">
        <f t="array" ref="M138:T138">'MINES 18-19'!$AZ$40:$BG$40</f>
        <v>63.018102324606993</v>
      </c>
      <c r="N138" s="786">
        <v>2.5105079744657952</v>
      </c>
      <c r="O138" s="786">
        <v>2.12896116905296</v>
      </c>
      <c r="P138" s="786">
        <v>5.5863411560852247</v>
      </c>
      <c r="Q138" s="786">
        <v>32.514500587526541</v>
      </c>
      <c r="R138" s="786">
        <v>4.6394691435187552</v>
      </c>
      <c r="S138" s="786">
        <v>0.84802007828952475</v>
      </c>
      <c r="T138" s="793">
        <v>782237</v>
      </c>
      <c r="V138" s="783"/>
      <c r="W138" s="783"/>
      <c r="X138" s="783"/>
      <c r="Y138" s="783"/>
      <c r="Z138" s="783"/>
      <c r="AA138" s="783"/>
      <c r="AB138" s="783"/>
      <c r="AC138" s="783"/>
      <c r="AD138" s="783"/>
      <c r="AE138" s="783"/>
      <c r="AF138" s="783"/>
      <c r="AG138" s="783"/>
      <c r="AH138" s="783"/>
      <c r="AI138" s="783"/>
      <c r="AJ138" s="783"/>
      <c r="AK138" s="783"/>
      <c r="AL138" s="783"/>
      <c r="AM138" s="783"/>
      <c r="AN138" s="783"/>
    </row>
    <row r="139" spans="2:60" ht="26" x14ac:dyDescent="0.6">
      <c r="B139" s="787" t="str">
        <f t="shared" si="2"/>
        <v>2019-20</v>
      </c>
      <c r="C139" s="792">
        <f t="array" ref="C139:J139">'MINES 19-20'!$AP$40:$AW$40</f>
        <v>63.13513184865301</v>
      </c>
      <c r="D139" s="786">
        <v>2.6124434616392</v>
      </c>
      <c r="E139" s="786">
        <v>2.411726885439931</v>
      </c>
      <c r="F139" s="786">
        <v>10.188428424095335</v>
      </c>
      <c r="G139" s="786">
        <v>15.816633810679498</v>
      </c>
      <c r="H139" s="786">
        <v>5.0241703470791315</v>
      </c>
      <c r="I139" s="786">
        <v>0.9231690258003411</v>
      </c>
      <c r="J139" s="793">
        <v>845508</v>
      </c>
      <c r="K139" s="101"/>
      <c r="L139" s="787" t="str">
        <f t="shared" si="3"/>
        <v>2019-20</v>
      </c>
      <c r="M139" s="792">
        <f t="array" ref="M139:T139">'MINES 19-20'!$AZ$40:$BG$40</f>
        <v>62.812496724968788</v>
      </c>
      <c r="N139" s="786">
        <v>2.7236805807396562</v>
      </c>
      <c r="O139" s="786">
        <v>2.4363395280936788</v>
      </c>
      <c r="P139" s="786">
        <v>6.5454376655189739</v>
      </c>
      <c r="Q139" s="786">
        <v>37.459299017276138</v>
      </c>
      <c r="R139" s="786">
        <v>5.1600201088333346</v>
      </c>
      <c r="S139" s="786">
        <v>0.89450266133338374</v>
      </c>
      <c r="T139" s="793">
        <v>825355</v>
      </c>
      <c r="V139" s="783"/>
      <c r="W139" s="783"/>
      <c r="X139" s="783"/>
      <c r="Y139" s="783"/>
      <c r="Z139" s="783"/>
      <c r="AA139" s="783"/>
      <c r="AB139" s="783"/>
      <c r="AC139" s="783"/>
      <c r="AD139" s="783"/>
      <c r="AE139" s="783"/>
      <c r="AF139" s="783"/>
      <c r="AG139" s="783"/>
      <c r="AH139" s="783"/>
      <c r="AI139" s="783"/>
      <c r="AJ139" s="783"/>
      <c r="AK139" s="783"/>
      <c r="AL139" s="783"/>
      <c r="AM139" s="783"/>
      <c r="AN139" s="783"/>
    </row>
    <row r="140" spans="2:60" ht="26" x14ac:dyDescent="0.6">
      <c r="B140" s="787" t="str">
        <f t="shared" si="2"/>
        <v>2020-21</v>
      </c>
      <c r="C140" s="792">
        <f t="array" ref="C140:J140">'MINES 20-21'!$AP$40:$AW$40</f>
        <v>63.149360150474244</v>
      </c>
      <c r="D140" s="786">
        <v>2.384007893980935</v>
      </c>
      <c r="E140" s="786">
        <v>2.3976598717228095</v>
      </c>
      <c r="F140" s="786">
        <v>5.8068106675624378</v>
      </c>
      <c r="G140" s="786">
        <v>13.136601742363441</v>
      </c>
      <c r="H140" s="786">
        <v>4.7816677657037445</v>
      </c>
      <c r="I140" s="786">
        <v>1.0057264817689331</v>
      </c>
      <c r="J140" s="793">
        <v>1047887</v>
      </c>
      <c r="K140" s="101"/>
      <c r="L140" s="787" t="str">
        <f t="shared" si="3"/>
        <v>2020-21</v>
      </c>
      <c r="M140" s="792">
        <f t="array" ref="M140:T140">'MINES 20-21'!$AZ$40:$BG$40</f>
        <v>62.823979256084762</v>
      </c>
      <c r="N140" s="786">
        <v>2.7266738543450781</v>
      </c>
      <c r="O140" s="786">
        <v>2.3961883459648998</v>
      </c>
      <c r="P140" s="786">
        <v>5.3343734793341033</v>
      </c>
      <c r="Q140" s="786">
        <v>37.866362052954166</v>
      </c>
      <c r="R140" s="786">
        <v>5.122862200309978</v>
      </c>
      <c r="S140" s="786">
        <v>0.87879536532998448</v>
      </c>
      <c r="T140" s="793">
        <v>1450695</v>
      </c>
      <c r="V140" s="783"/>
      <c r="W140" s="783"/>
      <c r="X140" s="783"/>
      <c r="Y140" s="783"/>
      <c r="Z140" s="783"/>
      <c r="AA140" s="783"/>
      <c r="AB140" s="783"/>
      <c r="AC140" s="783"/>
      <c r="AD140" s="783"/>
      <c r="AE140" s="783"/>
      <c r="AF140" s="783"/>
      <c r="AG140" s="783"/>
      <c r="AH140" s="783"/>
      <c r="AI140" s="783"/>
      <c r="AJ140" s="783"/>
      <c r="AK140" s="783"/>
      <c r="AL140" s="783"/>
      <c r="AM140" s="783"/>
      <c r="AN140" s="783"/>
    </row>
    <row r="141" spans="2:60" ht="26.5" thickBot="1" x14ac:dyDescent="0.65">
      <c r="B141" s="788" t="str">
        <f t="shared" si="2"/>
        <v>2021-22</v>
      </c>
      <c r="C141" s="794">
        <f t="array" ref="C141:J141">'MINES 21-22'!$AP$40:$AW$40</f>
        <v>63.154322097204933</v>
      </c>
      <c r="D141" s="795">
        <v>2.5019061807928162</v>
      </c>
      <c r="E141" s="795">
        <v>2.2856828418112709</v>
      </c>
      <c r="F141" s="795">
        <v>4.0889435229743123</v>
      </c>
      <c r="G141" s="795">
        <v>12.792440874138604</v>
      </c>
      <c r="H141" s="795">
        <v>4.7875890226040871</v>
      </c>
      <c r="I141" s="795">
        <v>0.91357655988801811</v>
      </c>
      <c r="J141" s="796">
        <v>1248831.7</v>
      </c>
      <c r="K141" s="101"/>
      <c r="L141" s="788" t="str">
        <f t="shared" si="3"/>
        <v>2021-22</v>
      </c>
      <c r="M141" s="794">
        <f t="array" ref="M141:T141">'MINES 21-22'!$AZ$40:$BG$40</f>
        <v>62.858271871287229</v>
      </c>
      <c r="N141" s="795">
        <v>2.6697329274983024</v>
      </c>
      <c r="O141" s="795">
        <v>2.3240171507848464</v>
      </c>
      <c r="P141" s="795">
        <v>3.69667476558394</v>
      </c>
      <c r="Q141" s="795">
        <v>37.1842519042847</v>
      </c>
      <c r="R141" s="795">
        <v>4.9937500782831492</v>
      </c>
      <c r="S141" s="795">
        <v>0.870505482719797</v>
      </c>
      <c r="T141" s="796">
        <v>1756444.4000000001</v>
      </c>
      <c r="V141" s="783"/>
      <c r="W141" s="783"/>
      <c r="X141" s="783"/>
      <c r="Y141" s="783"/>
      <c r="Z141" s="783"/>
      <c r="AA141" s="783"/>
      <c r="AB141" s="783"/>
      <c r="AC141" s="783"/>
      <c r="AD141" s="783"/>
      <c r="AE141" s="783"/>
      <c r="AF141" s="783"/>
      <c r="AG141" s="783"/>
      <c r="AH141" s="783"/>
      <c r="AI141" s="783"/>
      <c r="AJ141" s="783"/>
      <c r="AK141" s="783"/>
      <c r="AL141" s="783"/>
      <c r="AM141" s="783"/>
      <c r="AN141" s="783"/>
    </row>
    <row r="142" spans="2:60" ht="26" x14ac:dyDescent="0.6">
      <c r="V142" s="783"/>
      <c r="W142" s="783"/>
      <c r="X142" s="783"/>
      <c r="Y142" s="783"/>
      <c r="Z142" s="783"/>
      <c r="AA142" s="783"/>
      <c r="AB142" s="783"/>
      <c r="AC142" s="783"/>
      <c r="AD142" s="783"/>
      <c r="AE142" s="783"/>
      <c r="AF142" s="783"/>
      <c r="AG142" s="783"/>
      <c r="AH142" s="783"/>
      <c r="AI142" s="783"/>
      <c r="AJ142" s="783"/>
      <c r="AK142" s="783"/>
      <c r="AL142" s="783"/>
      <c r="AM142" s="783"/>
      <c r="AN142" s="783"/>
    </row>
    <row r="143" spans="2:60" ht="26" x14ac:dyDescent="0.6">
      <c r="V143" s="783"/>
      <c r="W143" s="783"/>
      <c r="X143" s="783"/>
      <c r="Y143" s="783"/>
      <c r="Z143" s="783"/>
      <c r="AA143" s="783"/>
      <c r="AB143" s="783"/>
      <c r="AC143" s="783"/>
      <c r="AD143" s="783"/>
      <c r="AE143" s="783"/>
      <c r="AF143" s="783"/>
      <c r="AG143" s="783"/>
      <c r="AH143" s="783"/>
      <c r="AI143" s="783"/>
      <c r="AJ143" s="783"/>
      <c r="AK143" s="783"/>
      <c r="AL143" s="783"/>
      <c r="AM143" s="783"/>
      <c r="AN143" s="783"/>
    </row>
    <row r="144" spans="2:60" ht="26" x14ac:dyDescent="0.6">
      <c r="V144" s="783"/>
      <c r="W144" s="783"/>
      <c r="X144" s="783"/>
      <c r="Y144" s="783"/>
      <c r="Z144" s="783"/>
      <c r="AA144" s="783"/>
      <c r="AB144" s="783"/>
      <c r="AC144" s="783"/>
      <c r="AD144" s="783"/>
      <c r="AE144" s="783"/>
      <c r="AF144" s="783"/>
      <c r="AG144" s="783"/>
      <c r="AH144" s="783"/>
      <c r="AI144" s="783"/>
      <c r="AJ144" s="783"/>
      <c r="AK144" s="783"/>
      <c r="AL144" s="783"/>
      <c r="AM144" s="783"/>
      <c r="AN144" s="783"/>
    </row>
    <row r="145" spans="22:40" ht="26" x14ac:dyDescent="0.6">
      <c r="V145" s="783"/>
      <c r="W145" s="783"/>
      <c r="X145" s="783"/>
      <c r="Y145" s="783"/>
      <c r="Z145" s="783"/>
      <c r="AA145" s="783"/>
      <c r="AB145" s="783"/>
      <c r="AC145" s="783"/>
      <c r="AD145" s="783"/>
      <c r="AE145" s="783"/>
      <c r="AF145" s="783"/>
      <c r="AG145" s="783"/>
      <c r="AH145" s="783"/>
      <c r="AI145" s="783"/>
      <c r="AJ145" s="783"/>
      <c r="AK145" s="783"/>
      <c r="AL145" s="783"/>
      <c r="AM145" s="783"/>
      <c r="AN145" s="783"/>
    </row>
  </sheetData>
  <mergeCells count="32">
    <mergeCell ref="B52:D52"/>
    <mergeCell ref="E52:G52"/>
    <mergeCell ref="L52:N52"/>
    <mergeCell ref="O52:Q52"/>
    <mergeCell ref="B108:D108"/>
    <mergeCell ref="E108:G108"/>
    <mergeCell ref="L108:N108"/>
    <mergeCell ref="O108:Q108"/>
    <mergeCell ref="B96:D96"/>
    <mergeCell ref="E96:G96"/>
    <mergeCell ref="L96:N96"/>
    <mergeCell ref="O96:Q96"/>
    <mergeCell ref="B132:D132"/>
    <mergeCell ref="E132:G132"/>
    <mergeCell ref="L132:N132"/>
    <mergeCell ref="O132:Q132"/>
    <mergeCell ref="B120:D120"/>
    <mergeCell ref="E120:G120"/>
    <mergeCell ref="L120:N120"/>
    <mergeCell ref="O120:Q120"/>
    <mergeCell ref="B63:D63"/>
    <mergeCell ref="E63:G63"/>
    <mergeCell ref="L63:N63"/>
    <mergeCell ref="O63:Q63"/>
    <mergeCell ref="B85:D85"/>
    <mergeCell ref="E85:G85"/>
    <mergeCell ref="L85:N85"/>
    <mergeCell ref="O85:Q85"/>
    <mergeCell ref="B74:D74"/>
    <mergeCell ref="E74:G74"/>
    <mergeCell ref="L74:N74"/>
    <mergeCell ref="O74:Q74"/>
  </mergeCells>
  <printOptions horizontalCentered="1"/>
  <pageMargins left="0.70866141732283472" right="0.70866141732283472" top="0.28000000000000003" bottom="0.3" header="0.2" footer="0.2"/>
  <pageSetup paperSize="9" scale="1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AF91"/>
  <sheetViews>
    <sheetView showGridLines="0" showZeros="0" zoomScale="62" zoomScaleNormal="62" workbookViewId="0">
      <selection activeCell="Q84" sqref="Q84"/>
    </sheetView>
  </sheetViews>
  <sheetFormatPr defaultColWidth="9.1796875" defaultRowHeight="13" x14ac:dyDescent="0.3"/>
  <cols>
    <col min="1" max="1" width="16.1796875" style="511" bestFit="1" customWidth="1"/>
    <col min="2" max="2" width="9" style="511" bestFit="1" customWidth="1"/>
    <col min="3" max="3" width="7.7265625" style="511" bestFit="1" customWidth="1"/>
    <col min="4" max="4" width="9.54296875" style="511" bestFit="1" customWidth="1"/>
    <col min="5" max="6" width="9" style="511" bestFit="1" customWidth="1"/>
    <col min="7" max="7" width="9.1796875" style="511" bestFit="1" customWidth="1"/>
    <col min="8" max="8" width="8.7265625" style="511" bestFit="1" customWidth="1"/>
    <col min="9" max="9" width="13.453125" style="511" bestFit="1" customWidth="1"/>
    <col min="10" max="10" width="10" style="511" bestFit="1" customWidth="1"/>
    <col min="11" max="11" width="16.1796875" style="511" bestFit="1" customWidth="1"/>
    <col min="12" max="12" width="9" style="511" bestFit="1" customWidth="1"/>
    <col min="13" max="13" width="7.7265625" style="511" bestFit="1" customWidth="1"/>
    <col min="14" max="14" width="9.54296875" style="511" bestFit="1" customWidth="1"/>
    <col min="15" max="16" width="9" style="511" bestFit="1" customWidth="1"/>
    <col min="17" max="17" width="9.1796875" style="511" bestFit="1" customWidth="1"/>
    <col min="18" max="18" width="12.26953125" style="511" bestFit="1" customWidth="1"/>
    <col min="19" max="19" width="13.4531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thickBot="1" x14ac:dyDescent="0.4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hidden="1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7">
      <c r="A5" s="570"/>
      <c r="B5" s="606" t="s">
        <v>6</v>
      </c>
      <c r="C5" s="607" t="s">
        <v>7</v>
      </c>
      <c r="D5" s="607" t="s">
        <v>8</v>
      </c>
      <c r="E5" s="607" t="s">
        <v>9</v>
      </c>
      <c r="F5" s="607" t="s">
        <v>10</v>
      </c>
      <c r="G5" s="607" t="s">
        <v>11</v>
      </c>
      <c r="H5" s="608" t="s">
        <v>12</v>
      </c>
      <c r="I5" s="609" t="s">
        <v>23</v>
      </c>
      <c r="J5" s="523"/>
      <c r="K5" s="570"/>
      <c r="L5" s="610" t="s">
        <v>6</v>
      </c>
      <c r="M5" s="611" t="s">
        <v>7</v>
      </c>
      <c r="N5" s="611" t="s">
        <v>8</v>
      </c>
      <c r="O5" s="611" t="s">
        <v>9</v>
      </c>
      <c r="P5" s="612" t="s">
        <v>10</v>
      </c>
      <c r="Q5" s="611" t="s">
        <v>11</v>
      </c>
      <c r="R5" s="613" t="s">
        <v>12</v>
      </c>
      <c r="S5" s="614" t="s">
        <v>23</v>
      </c>
    </row>
    <row r="6" spans="1:19" ht="21.5" thickBot="1" x14ac:dyDescent="0.55000000000000004">
      <c r="A6" s="615">
        <v>0</v>
      </c>
      <c r="B6" s="616">
        <v>0</v>
      </c>
      <c r="C6" s="617">
        <v>0</v>
      </c>
      <c r="D6" s="617">
        <v>0</v>
      </c>
      <c r="E6" s="617">
        <v>0</v>
      </c>
      <c r="F6" s="617">
        <v>0</v>
      </c>
      <c r="G6" s="617">
        <v>0</v>
      </c>
      <c r="H6" s="618">
        <v>0</v>
      </c>
      <c r="I6" s="619">
        <v>0</v>
      </c>
      <c r="J6" s="523"/>
      <c r="K6" s="620">
        <v>0</v>
      </c>
      <c r="L6" s="621">
        <v>0</v>
      </c>
      <c r="M6" s="617">
        <v>0</v>
      </c>
      <c r="N6" s="617">
        <v>0</v>
      </c>
      <c r="O6" s="617">
        <v>0</v>
      </c>
      <c r="P6" s="617">
        <v>0</v>
      </c>
      <c r="Q6" s="617">
        <v>0</v>
      </c>
      <c r="R6" s="622">
        <v>0</v>
      </c>
      <c r="S6" s="619">
        <v>0</v>
      </c>
    </row>
    <row r="7" spans="1:19" ht="21.5" thickBot="1" x14ac:dyDescent="0.55000000000000004">
      <c r="A7" s="623" t="s">
        <v>16</v>
      </c>
      <c r="B7" s="624">
        <v>0</v>
      </c>
      <c r="C7" s="625">
        <v>0</v>
      </c>
      <c r="D7" s="625">
        <v>0</v>
      </c>
      <c r="E7" s="625">
        <v>0</v>
      </c>
      <c r="F7" s="625">
        <v>0</v>
      </c>
      <c r="G7" s="625">
        <v>0</v>
      </c>
      <c r="H7" s="626">
        <v>0</v>
      </c>
      <c r="I7" s="627">
        <v>0</v>
      </c>
      <c r="J7" s="539"/>
      <c r="K7" s="623" t="str">
        <f>+A7</f>
        <v>APP 18-19</v>
      </c>
      <c r="L7" s="624">
        <v>0</v>
      </c>
      <c r="M7" s="625">
        <v>0</v>
      </c>
      <c r="N7" s="625">
        <v>0</v>
      </c>
      <c r="O7" s="625">
        <v>0</v>
      </c>
      <c r="P7" s="625">
        <v>0</v>
      </c>
      <c r="Q7" s="625">
        <v>0</v>
      </c>
      <c r="R7" s="626">
        <v>0</v>
      </c>
      <c r="S7" s="627">
        <v>0</v>
      </c>
    </row>
    <row r="8" spans="1:19" ht="21" x14ac:dyDescent="0.5">
      <c r="A8" s="628">
        <v>42095</v>
      </c>
      <c r="B8" s="629">
        <v>63.687689344603029</v>
      </c>
      <c r="C8" s="630">
        <v>2.073577885548012</v>
      </c>
      <c r="D8" s="630">
        <v>2.254074878758487</v>
      </c>
      <c r="E8" s="630">
        <v>16.145921851184703</v>
      </c>
      <c r="F8" s="630">
        <v>22.990810308992653</v>
      </c>
      <c r="G8" s="630">
        <v>4.3276527643064995</v>
      </c>
      <c r="H8" s="631">
        <v>1.0870461603918835</v>
      </c>
      <c r="I8" s="632">
        <v>180425</v>
      </c>
      <c r="J8" s="523"/>
      <c r="K8" s="633">
        <v>42095</v>
      </c>
      <c r="L8" s="634">
        <v>62.568339871306328</v>
      </c>
      <c r="M8" s="630">
        <v>3.2580975157900296</v>
      </c>
      <c r="N8" s="630">
        <v>2.6707917100700165</v>
      </c>
      <c r="O8" s="630">
        <v>6.8409251836126534</v>
      </c>
      <c r="P8" s="630">
        <v>34.792218449610353</v>
      </c>
      <c r="Q8" s="630">
        <v>5.9288892258600461</v>
      </c>
      <c r="R8" s="635">
        <v>0.81973964779332209</v>
      </c>
      <c r="S8" s="632">
        <v>303356</v>
      </c>
    </row>
    <row r="9" spans="1:19" ht="21" x14ac:dyDescent="0.5">
      <c r="A9" s="636">
        <v>42125</v>
      </c>
      <c r="B9" s="637">
        <v>64.396656980110976</v>
      </c>
      <c r="C9" s="638">
        <v>1.5835338555650313</v>
      </c>
      <c r="D9" s="638">
        <v>1.7111711256409443</v>
      </c>
      <c r="E9" s="638">
        <v>16.89594475504596</v>
      </c>
      <c r="F9" s="638">
        <v>21.899453709845542</v>
      </c>
      <c r="G9" s="638">
        <v>3.2947049812059754</v>
      </c>
      <c r="H9" s="639">
        <v>1.080602804687349</v>
      </c>
      <c r="I9" s="640">
        <v>189954</v>
      </c>
      <c r="J9" s="523"/>
      <c r="K9" s="633">
        <v>42125</v>
      </c>
      <c r="L9" s="634">
        <v>62.707907997765965</v>
      </c>
      <c r="M9" s="630">
        <v>2.9663836027858848</v>
      </c>
      <c r="N9" s="630">
        <v>2.7818589821832127</v>
      </c>
      <c r="O9" s="630">
        <v>6.7772549868140235</v>
      </c>
      <c r="P9" s="630">
        <v>34.543155572323137</v>
      </c>
      <c r="Q9" s="630">
        <v>5.7482425849690975</v>
      </c>
      <c r="R9" s="635">
        <v>0.93779475438396587</v>
      </c>
      <c r="S9" s="632">
        <v>270363</v>
      </c>
    </row>
    <row r="10" spans="1:19" ht="21" x14ac:dyDescent="0.5">
      <c r="A10" s="636">
        <v>42156</v>
      </c>
      <c r="B10" s="637">
        <v>64.46426042258561</v>
      </c>
      <c r="C10" s="638">
        <v>1.5743673316918154</v>
      </c>
      <c r="D10" s="638">
        <v>1.6278650272534043</v>
      </c>
      <c r="E10" s="638">
        <v>15.740555958919966</v>
      </c>
      <c r="F10" s="638">
        <v>22.583059273523162</v>
      </c>
      <c r="G10" s="638">
        <v>3.2022323589452197</v>
      </c>
      <c r="H10" s="639">
        <v>1.0339804405774224</v>
      </c>
      <c r="I10" s="640">
        <v>190068</v>
      </c>
      <c r="J10" s="523"/>
      <c r="K10" s="633">
        <v>42156</v>
      </c>
      <c r="L10" s="634">
        <v>62.205957865300938</v>
      </c>
      <c r="M10" s="630">
        <v>3.3965612618415473</v>
      </c>
      <c r="N10" s="630">
        <v>3.0400279955383089</v>
      </c>
      <c r="O10" s="630">
        <v>6.6365547892479544</v>
      </c>
      <c r="P10" s="630">
        <v>33.606570907891225</v>
      </c>
      <c r="Q10" s="630">
        <v>6.4365892573798558</v>
      </c>
      <c r="R10" s="635">
        <v>0.89503110975541977</v>
      </c>
      <c r="S10" s="632">
        <v>318265</v>
      </c>
    </row>
    <row r="11" spans="1:19" ht="21" x14ac:dyDescent="0.5">
      <c r="A11" s="636">
        <v>42186</v>
      </c>
      <c r="B11" s="637">
        <v>64.454816264202222</v>
      </c>
      <c r="C11" s="638">
        <v>1.6483669485707879</v>
      </c>
      <c r="D11" s="638">
        <v>1.599216443525</v>
      </c>
      <c r="E11" s="638">
        <v>15.272614937026884</v>
      </c>
      <c r="F11" s="638">
        <v>21.722330822503146</v>
      </c>
      <c r="G11" s="638">
        <v>3.2475833920957879</v>
      </c>
      <c r="H11" s="639">
        <v>0.97018230371070979</v>
      </c>
      <c r="I11" s="640">
        <v>214139</v>
      </c>
      <c r="J11" s="523"/>
      <c r="K11" s="641">
        <v>42186</v>
      </c>
      <c r="L11" s="634">
        <v>62.503367612224864</v>
      </c>
      <c r="M11" s="630">
        <v>3.4237683029380985</v>
      </c>
      <c r="N11" s="630">
        <v>2.6073293919027352</v>
      </c>
      <c r="O11" s="630">
        <v>7.3305387691695385</v>
      </c>
      <c r="P11" s="630">
        <v>32.756417278101956</v>
      </c>
      <c r="Q11" s="630">
        <v>6.0310976948408337</v>
      </c>
      <c r="R11" s="635">
        <v>0.76153791997702114</v>
      </c>
      <c r="S11" s="632">
        <v>311562</v>
      </c>
    </row>
    <row r="12" spans="1:19" ht="21" x14ac:dyDescent="0.5">
      <c r="A12" s="636">
        <v>42217</v>
      </c>
      <c r="B12" s="637">
        <v>63.700516497235604</v>
      </c>
      <c r="C12" s="638">
        <v>2.4783806551334644</v>
      </c>
      <c r="D12" s="638">
        <v>1.8474849295523457</v>
      </c>
      <c r="E12" s="638">
        <v>15.584382438618395</v>
      </c>
      <c r="F12" s="638">
        <v>22.637178942987934</v>
      </c>
      <c r="G12" s="638">
        <v>4.3258655846858103</v>
      </c>
      <c r="H12" s="639">
        <v>0.74544034457566244</v>
      </c>
      <c r="I12" s="640">
        <v>168210</v>
      </c>
      <c r="J12" s="523"/>
      <c r="K12" s="641">
        <v>42217</v>
      </c>
      <c r="L12" s="634">
        <v>62.92791804877367</v>
      </c>
      <c r="M12" s="630">
        <v>2.9338363562008696</v>
      </c>
      <c r="N12" s="630">
        <v>2.4918997053446907</v>
      </c>
      <c r="O12" s="630">
        <v>7.3697730839540441</v>
      </c>
      <c r="P12" s="630">
        <v>32.295108651960703</v>
      </c>
      <c r="Q12" s="630">
        <v>5.4257360615455603</v>
      </c>
      <c r="R12" s="635">
        <v>0.84936560966595342</v>
      </c>
      <c r="S12" s="632">
        <v>286097</v>
      </c>
    </row>
    <row r="13" spans="1:19" ht="21" x14ac:dyDescent="0.5">
      <c r="A13" s="636">
        <v>42248</v>
      </c>
      <c r="B13" s="637">
        <v>63.935008605183803</v>
      </c>
      <c r="C13" s="638">
        <v>2.5334528138304067</v>
      </c>
      <c r="D13" s="638">
        <v>1.4583506515353459</v>
      </c>
      <c r="E13" s="638">
        <v>15.86706880265014</v>
      </c>
      <c r="F13" s="638">
        <v>23.226196702855884</v>
      </c>
      <c r="G13" s="638">
        <v>3.9918034653657526</v>
      </c>
      <c r="H13" s="639">
        <v>0.57563758187010394</v>
      </c>
      <c r="I13" s="640">
        <v>154558</v>
      </c>
      <c r="J13" s="523"/>
      <c r="K13" s="641">
        <v>42248</v>
      </c>
      <c r="L13" s="634">
        <v>63.002812910891564</v>
      </c>
      <c r="M13" s="630">
        <v>2.9956884884015489</v>
      </c>
      <c r="N13" s="630">
        <v>2.3279415915752906</v>
      </c>
      <c r="O13" s="630">
        <v>7.4310112003763624</v>
      </c>
      <c r="P13" s="630">
        <v>33.405990753808851</v>
      </c>
      <c r="Q13" s="630">
        <v>5.323630079976839</v>
      </c>
      <c r="R13" s="635">
        <v>0.77709735194043583</v>
      </c>
      <c r="S13" s="632">
        <v>331596</v>
      </c>
    </row>
    <row r="14" spans="1:19" ht="21" x14ac:dyDescent="0.5">
      <c r="A14" s="636">
        <v>42278</v>
      </c>
      <c r="B14" s="637">
        <v>63.904864289916141</v>
      </c>
      <c r="C14" s="638">
        <v>2.2691710330109305</v>
      </c>
      <c r="D14" s="638">
        <v>1.7583576617371437</v>
      </c>
      <c r="E14" s="638">
        <v>15.58921946181102</v>
      </c>
      <c r="F14" s="638">
        <v>23.138726281516341</v>
      </c>
      <c r="G14" s="638">
        <v>4.0275286947480744</v>
      </c>
      <c r="H14" s="639">
        <v>0.77488987659251241</v>
      </c>
      <c r="I14" s="640">
        <v>146194</v>
      </c>
      <c r="J14" s="523"/>
      <c r="K14" s="641">
        <v>42278</v>
      </c>
      <c r="L14" s="634">
        <v>62.667678906000084</v>
      </c>
      <c r="M14" s="630">
        <v>3.3124318725342348</v>
      </c>
      <c r="N14" s="630">
        <v>2.4908397690749284</v>
      </c>
      <c r="O14" s="630">
        <v>5.7718469816752727</v>
      </c>
      <c r="P14" s="630">
        <v>35.062026382732412</v>
      </c>
      <c r="Q14" s="630">
        <v>5.8032716416091628</v>
      </c>
      <c r="R14" s="635">
        <v>0.75196709394335925</v>
      </c>
      <c r="S14" s="632">
        <v>262596</v>
      </c>
    </row>
    <row r="15" spans="1:19" ht="21" x14ac:dyDescent="0.5">
      <c r="A15" s="636">
        <v>42309</v>
      </c>
      <c r="B15" s="637">
        <v>63.711861320947598</v>
      </c>
      <c r="C15" s="638">
        <v>2.3992853211153458</v>
      </c>
      <c r="D15" s="638">
        <v>1.9042763830423002</v>
      </c>
      <c r="E15" s="638">
        <v>15.222341670292572</v>
      </c>
      <c r="F15" s="638">
        <v>23.779228652159556</v>
      </c>
      <c r="G15" s="638">
        <v>4.3035617041576462</v>
      </c>
      <c r="H15" s="639">
        <v>0.79368483868232365</v>
      </c>
      <c r="I15" s="640">
        <v>190757</v>
      </c>
      <c r="J15" s="523"/>
      <c r="K15" s="641">
        <v>42309</v>
      </c>
      <c r="L15" s="634">
        <v>62.766703392570832</v>
      </c>
      <c r="M15" s="630">
        <v>3.0273587663868717</v>
      </c>
      <c r="N15" s="630">
        <v>2.538274140741839</v>
      </c>
      <c r="O15" s="630">
        <v>6.9497120424138714</v>
      </c>
      <c r="P15" s="630">
        <v>33.851815389175577</v>
      </c>
      <c r="Q15" s="630">
        <v>5.5656329071287107</v>
      </c>
      <c r="R15" s="635">
        <v>0.83844510565599351</v>
      </c>
      <c r="S15" s="632">
        <v>296884</v>
      </c>
    </row>
    <row r="16" spans="1:19" ht="21" x14ac:dyDescent="0.5">
      <c r="A16" s="636">
        <v>42339</v>
      </c>
      <c r="B16" s="637">
        <v>63.976720799906381</v>
      </c>
      <c r="C16" s="638">
        <v>2.1065268694171033</v>
      </c>
      <c r="D16" s="638">
        <v>1.8188726286910504</v>
      </c>
      <c r="E16" s="638">
        <v>15.448771405167143</v>
      </c>
      <c r="F16" s="638">
        <v>23.599937913638197</v>
      </c>
      <c r="G16" s="638">
        <v>3.9253994981081535</v>
      </c>
      <c r="H16" s="639">
        <v>0.86344620384279758</v>
      </c>
      <c r="I16" s="640">
        <v>153818</v>
      </c>
      <c r="J16" s="523"/>
      <c r="K16" s="641">
        <v>42339</v>
      </c>
      <c r="L16" s="634">
        <v>62.905280959682493</v>
      </c>
      <c r="M16" s="630">
        <v>3.1240625156589799</v>
      </c>
      <c r="N16" s="630">
        <v>2.3354332234281721</v>
      </c>
      <c r="O16" s="630">
        <v>6.8939212090235813</v>
      </c>
      <c r="P16" s="630">
        <v>34.58446552351937</v>
      </c>
      <c r="Q16" s="630">
        <v>5.4594957390871519</v>
      </c>
      <c r="R16" s="635">
        <v>0.74756289662005793</v>
      </c>
      <c r="S16" s="632">
        <v>299349</v>
      </c>
    </row>
    <row r="17" spans="1:19" ht="21" x14ac:dyDescent="0.5">
      <c r="A17" s="636">
        <v>42370</v>
      </c>
      <c r="B17" s="637">
        <v>64.104636946523883</v>
      </c>
      <c r="C17" s="638">
        <v>2.0629764902033192</v>
      </c>
      <c r="D17" s="638">
        <v>1.6785903073841577</v>
      </c>
      <c r="E17" s="638">
        <v>16.91944643996106</v>
      </c>
      <c r="F17" s="638">
        <v>21.769259346291136</v>
      </c>
      <c r="G17" s="638">
        <v>3.7415667975874767</v>
      </c>
      <c r="H17" s="639">
        <v>0.81367398773348221</v>
      </c>
      <c r="I17" s="640">
        <v>178734</v>
      </c>
      <c r="J17" s="523"/>
      <c r="K17" s="641">
        <v>42370</v>
      </c>
      <c r="L17" s="634">
        <v>63.205749332388514</v>
      </c>
      <c r="M17" s="630">
        <v>2.9284462859804865</v>
      </c>
      <c r="N17" s="630">
        <v>2.1033018391302352</v>
      </c>
      <c r="O17" s="630">
        <v>6.9498130359755654</v>
      </c>
      <c r="P17" s="630">
        <v>35.010849949806115</v>
      </c>
      <c r="Q17" s="630">
        <v>5.0317481251107221</v>
      </c>
      <c r="R17" s="635">
        <v>0.71823131918092153</v>
      </c>
      <c r="S17" s="632">
        <v>304818</v>
      </c>
    </row>
    <row r="18" spans="1:19" ht="21" x14ac:dyDescent="0.5">
      <c r="A18" s="636">
        <v>42401</v>
      </c>
      <c r="B18" s="637">
        <v>63.958828571805078</v>
      </c>
      <c r="C18" s="638">
        <v>2.1357590332867726</v>
      </c>
      <c r="D18" s="638">
        <v>1.8215624752918855</v>
      </c>
      <c r="E18" s="638">
        <v>16.945354413198746</v>
      </c>
      <c r="F18" s="638">
        <v>21.01590273568247</v>
      </c>
      <c r="G18" s="638">
        <v>3.9573215085786582</v>
      </c>
      <c r="H18" s="639">
        <v>0.85288763708920745</v>
      </c>
      <c r="I18" s="640">
        <v>151772</v>
      </c>
      <c r="J18" s="523"/>
      <c r="K18" s="641">
        <v>42401</v>
      </c>
      <c r="L18" s="634">
        <v>62.927741322749341</v>
      </c>
      <c r="M18" s="630">
        <v>3.1788816310618411</v>
      </c>
      <c r="N18" s="630">
        <v>2.2556266822606261</v>
      </c>
      <c r="O18" s="630">
        <v>6.899912781655531</v>
      </c>
      <c r="P18" s="630">
        <v>35.610784135634262</v>
      </c>
      <c r="Q18" s="630">
        <v>5.4345083133224676</v>
      </c>
      <c r="R18" s="635">
        <v>0.70956611288076799</v>
      </c>
      <c r="S18" s="632">
        <v>241119</v>
      </c>
    </row>
    <row r="19" spans="1:19" ht="21.5" thickBot="1" x14ac:dyDescent="0.55000000000000004">
      <c r="A19" s="642">
        <v>42430</v>
      </c>
      <c r="B19" s="643">
        <v>63.887577436450727</v>
      </c>
      <c r="C19" s="644">
        <v>2.1950365586067639</v>
      </c>
      <c r="D19" s="644">
        <v>1.8660948992906976</v>
      </c>
      <c r="E19" s="644">
        <v>15.790930112190818</v>
      </c>
      <c r="F19" s="644">
        <v>23.643653236329705</v>
      </c>
      <c r="G19" s="644">
        <v>4.0611314578974618</v>
      </c>
      <c r="H19" s="645">
        <v>0.85014297004472106</v>
      </c>
      <c r="I19" s="646">
        <v>137177</v>
      </c>
      <c r="J19" s="523"/>
      <c r="K19" s="647">
        <v>42430</v>
      </c>
      <c r="L19" s="648">
        <v>62.851964877349474</v>
      </c>
      <c r="M19" s="649">
        <v>3.1002757645747052</v>
      </c>
      <c r="N19" s="649">
        <v>2.4411913826059255</v>
      </c>
      <c r="O19" s="649">
        <v>7.1438339041095897</v>
      </c>
      <c r="P19" s="649">
        <v>35.471538587129658</v>
      </c>
      <c r="Q19" s="649">
        <v>5.5414671471806312</v>
      </c>
      <c r="R19" s="650">
        <v>0.78741104597861711</v>
      </c>
      <c r="S19" s="651">
        <v>251120</v>
      </c>
    </row>
    <row r="20" spans="1:19" ht="21.5" thickBot="1" x14ac:dyDescent="0.55000000000000004">
      <c r="A20" s="652" t="s">
        <v>17</v>
      </c>
      <c r="B20" s="616">
        <v>64.031280247260682</v>
      </c>
      <c r="C20" s="617">
        <v>2.0744654602623012</v>
      </c>
      <c r="D20" s="617">
        <v>1.773511090054217</v>
      </c>
      <c r="E20" s="617">
        <v>16.011333321334796</v>
      </c>
      <c r="F20" s="617">
        <v>22.393136998335446</v>
      </c>
      <c r="G20" s="617">
        <v>3.8479765503165182</v>
      </c>
      <c r="H20" s="618">
        <v>0.85492437643669872</v>
      </c>
      <c r="I20" s="619">
        <v>2055806</v>
      </c>
      <c r="J20" s="560"/>
      <c r="K20" s="653" t="s">
        <v>17</v>
      </c>
      <c r="L20" s="621">
        <v>62.754397463421647</v>
      </c>
      <c r="M20" s="617">
        <v>3.15794670309523</v>
      </c>
      <c r="N20" s="617">
        <v>2.513821516338929</v>
      </c>
      <c r="O20" s="617">
        <v>6.9136173764244875</v>
      </c>
      <c r="P20" s="617">
        <v>34.319165779199764</v>
      </c>
      <c r="Q20" s="617">
        <v>5.671768219434159</v>
      </c>
      <c r="R20" s="622">
        <v>0.79603038071384546</v>
      </c>
      <c r="S20" s="619">
        <v>3477125</v>
      </c>
    </row>
    <row r="21" spans="1:19" ht="15.75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x14ac:dyDescent="0.35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4.5" thickBot="1" x14ac:dyDescent="0.7">
      <c r="A28" s="570"/>
      <c r="B28" s="610" t="s">
        <v>6</v>
      </c>
      <c r="C28" s="611" t="s">
        <v>7</v>
      </c>
      <c r="D28" s="611" t="s">
        <v>8</v>
      </c>
      <c r="E28" s="611" t="s">
        <v>9</v>
      </c>
      <c r="F28" s="612" t="s">
        <v>10</v>
      </c>
      <c r="G28" s="611" t="s">
        <v>11</v>
      </c>
      <c r="H28" s="613" t="s">
        <v>12</v>
      </c>
      <c r="I28" s="614" t="s">
        <v>23</v>
      </c>
      <c r="J28" s="523"/>
      <c r="K28" s="570"/>
      <c r="L28" s="610" t="s">
        <v>6</v>
      </c>
      <c r="M28" s="611" t="s">
        <v>7</v>
      </c>
      <c r="N28" s="611" t="s">
        <v>8</v>
      </c>
      <c r="O28" s="611" t="s">
        <v>9</v>
      </c>
      <c r="P28" s="612" t="s">
        <v>10</v>
      </c>
      <c r="Q28" s="611" t="s">
        <v>11</v>
      </c>
      <c r="R28" s="613" t="s">
        <v>12</v>
      </c>
      <c r="S28" s="614" t="s">
        <v>23</v>
      </c>
    </row>
    <row r="29" spans="1:19" ht="21.5" thickBot="1" x14ac:dyDescent="0.55000000000000004">
      <c r="A29" s="654"/>
      <c r="B29" s="621"/>
      <c r="C29" s="617"/>
      <c r="D29" s="617"/>
      <c r="E29" s="617"/>
      <c r="F29" s="617"/>
      <c r="G29" s="617"/>
      <c r="H29" s="622"/>
      <c r="I29" s="619"/>
      <c r="J29" s="523"/>
      <c r="K29" s="620"/>
      <c r="L29" s="621"/>
      <c r="M29" s="617"/>
      <c r="N29" s="617"/>
      <c r="O29" s="617"/>
      <c r="P29" s="617"/>
      <c r="Q29" s="617"/>
      <c r="R29" s="622"/>
      <c r="S29" s="619"/>
    </row>
    <row r="30" spans="1:19" ht="21.5" thickBot="1" x14ac:dyDescent="0.55000000000000004">
      <c r="A30" s="623"/>
      <c r="B30" s="624"/>
      <c r="C30" s="625"/>
      <c r="D30" s="625"/>
      <c r="E30" s="625"/>
      <c r="F30" s="625"/>
      <c r="G30" s="625"/>
      <c r="H30" s="626"/>
      <c r="I30" s="627"/>
      <c r="J30" s="539"/>
      <c r="K30" s="623"/>
      <c r="L30" s="624"/>
      <c r="M30" s="625"/>
      <c r="N30" s="625"/>
      <c r="O30" s="625"/>
      <c r="P30" s="625"/>
      <c r="Q30" s="625"/>
      <c r="R30" s="626"/>
      <c r="S30" s="627"/>
    </row>
    <row r="31" spans="1:19" ht="21" x14ac:dyDescent="0.5">
      <c r="A31" s="655">
        <v>42095</v>
      </c>
      <c r="B31" s="634">
        <v>62.765875261477483</v>
      </c>
      <c r="C31" s="630">
        <v>1.5634696686116922</v>
      </c>
      <c r="D31" s="630">
        <v>2.3537575690851038</v>
      </c>
      <c r="E31" s="630">
        <v>14.02878619398877</v>
      </c>
      <c r="F31" s="630">
        <v>17.916080865352857</v>
      </c>
      <c r="G31" s="630">
        <v>3.917227237696796</v>
      </c>
      <c r="H31" s="635">
        <v>1.5054705673792574</v>
      </c>
      <c r="I31" s="632">
        <v>108996</v>
      </c>
      <c r="J31" s="523"/>
      <c r="K31" s="633">
        <v>42095</v>
      </c>
      <c r="L31" s="634">
        <v>62.140154668129739</v>
      </c>
      <c r="M31" s="630">
        <v>2.594906271635903</v>
      </c>
      <c r="N31" s="630">
        <v>2.9661108280754007</v>
      </c>
      <c r="O31" s="630">
        <v>5.0780031612911651</v>
      </c>
      <c r="P31" s="630">
        <v>40.942303562330991</v>
      </c>
      <c r="Q31" s="630">
        <v>5.5610170997113038</v>
      </c>
      <c r="R31" s="635">
        <v>1.143051238689049</v>
      </c>
      <c r="S31" s="632">
        <v>229653</v>
      </c>
    </row>
    <row r="32" spans="1:19" ht="21" x14ac:dyDescent="0.5">
      <c r="A32" s="659">
        <v>42125</v>
      </c>
      <c r="B32" s="634">
        <v>63.155198060509825</v>
      </c>
      <c r="C32" s="630">
        <v>1.621600646496725</v>
      </c>
      <c r="D32" s="630">
        <v>1.9986840389032241</v>
      </c>
      <c r="E32" s="630">
        <v>13.045513652990049</v>
      </c>
      <c r="F32" s="630">
        <v>14.006778574871692</v>
      </c>
      <c r="G32" s="630">
        <v>3.6202846853999491</v>
      </c>
      <c r="H32" s="635">
        <v>1.2325377664477026</v>
      </c>
      <c r="I32" s="632">
        <v>105801</v>
      </c>
      <c r="J32" s="523"/>
      <c r="K32" s="633">
        <v>42125</v>
      </c>
      <c r="L32" s="634">
        <v>62.259716663034148</v>
      </c>
      <c r="M32" s="630">
        <v>2.8955710329619611</v>
      </c>
      <c r="N32" s="630">
        <v>2.8736430595264042</v>
      </c>
      <c r="O32" s="630">
        <v>3.4805659046910864</v>
      </c>
      <c r="P32" s="630">
        <v>44.27246413415557</v>
      </c>
      <c r="Q32" s="630">
        <v>5.7692140924883653</v>
      </c>
      <c r="R32" s="635">
        <v>0.99242706423502025</v>
      </c>
      <c r="S32" s="632">
        <v>155998</v>
      </c>
    </row>
    <row r="33" spans="1:32" ht="21" x14ac:dyDescent="0.5">
      <c r="A33" s="659">
        <v>42156</v>
      </c>
      <c r="B33" s="634">
        <v>63.074218555769015</v>
      </c>
      <c r="C33" s="630">
        <v>1.8551791162843261</v>
      </c>
      <c r="D33" s="630">
        <v>2.0904814103288505</v>
      </c>
      <c r="E33" s="630">
        <v>9.693267035823256</v>
      </c>
      <c r="F33" s="630">
        <v>16.422035258221268</v>
      </c>
      <c r="G33" s="630">
        <v>3.9456605266131763</v>
      </c>
      <c r="H33" s="635">
        <v>1.1268353508182021</v>
      </c>
      <c r="I33" s="632">
        <v>79641</v>
      </c>
      <c r="J33" s="523"/>
      <c r="K33" s="633">
        <v>42156</v>
      </c>
      <c r="L33" s="634">
        <v>61.859478526689841</v>
      </c>
      <c r="M33" s="630">
        <v>3.4659979301392072</v>
      </c>
      <c r="N33" s="630">
        <v>3.1418864448047086</v>
      </c>
      <c r="O33" s="630">
        <v>4.1144923157913631</v>
      </c>
      <c r="P33" s="630">
        <v>40.765713653304296</v>
      </c>
      <c r="Q33" s="630">
        <v>6.6078843749439162</v>
      </c>
      <c r="R33" s="635">
        <v>0.90648826344755462</v>
      </c>
      <c r="S33" s="632">
        <v>167161</v>
      </c>
    </row>
    <row r="34" spans="1:32" ht="21" x14ac:dyDescent="0.5">
      <c r="A34" s="659">
        <v>42186</v>
      </c>
      <c r="B34" s="634">
        <v>62.762743642167941</v>
      </c>
      <c r="C34" s="630">
        <v>1.9458212274471824</v>
      </c>
      <c r="D34" s="630">
        <v>1.9699461960615519</v>
      </c>
      <c r="E34" s="630">
        <v>10.33893288855411</v>
      </c>
      <c r="F34" s="630">
        <v>15.913586211844041</v>
      </c>
      <c r="G34" s="630">
        <v>3.9157674235087345</v>
      </c>
      <c r="H34" s="635">
        <v>1.0123983479438243</v>
      </c>
      <c r="I34" s="640">
        <v>83637</v>
      </c>
      <c r="J34" s="523"/>
      <c r="K34" s="641">
        <v>42186</v>
      </c>
      <c r="L34" s="634">
        <v>62.879557471661606</v>
      </c>
      <c r="M34" s="630">
        <v>2.4722002004423556</v>
      </c>
      <c r="N34" s="630">
        <v>2.4597898811169476</v>
      </c>
      <c r="O34" s="630">
        <v>3.7404836535803154</v>
      </c>
      <c r="P34" s="630">
        <v>41.243143143489071</v>
      </c>
      <c r="Q34" s="630">
        <v>4.9319900815593032</v>
      </c>
      <c r="R34" s="635">
        <v>0.99498005083763552</v>
      </c>
      <c r="S34" s="632">
        <v>173616</v>
      </c>
    </row>
    <row r="35" spans="1:32" ht="21" x14ac:dyDescent="0.5">
      <c r="A35" s="659">
        <v>42217</v>
      </c>
      <c r="B35" s="634">
        <v>62.434535947712419</v>
      </c>
      <c r="C35" s="630">
        <v>2.9618169934640521</v>
      </c>
      <c r="D35" s="630">
        <v>2.2753202614379084</v>
      </c>
      <c r="E35" s="630">
        <v>11.388405228758172</v>
      </c>
      <c r="F35" s="630">
        <v>16.370392156862746</v>
      </c>
      <c r="G35" s="630">
        <v>5.2371372549019606</v>
      </c>
      <c r="H35" s="635">
        <v>0.76821770773107834</v>
      </c>
      <c r="I35" s="640">
        <v>96390</v>
      </c>
      <c r="J35" s="523"/>
      <c r="K35" s="641">
        <v>42217</v>
      </c>
      <c r="L35" s="634">
        <v>63.341835497835497</v>
      </c>
      <c r="M35" s="630">
        <v>2.8312294372294371</v>
      </c>
      <c r="N35" s="630">
        <v>2.0969350649350651</v>
      </c>
      <c r="O35" s="630">
        <v>2.7859134199134199</v>
      </c>
      <c r="P35" s="630">
        <v>46.527012987012988</v>
      </c>
      <c r="Q35" s="630">
        <v>4.9281645021645026</v>
      </c>
      <c r="R35" s="635">
        <v>0.74064469567929747</v>
      </c>
      <c r="S35" s="632">
        <v>145530</v>
      </c>
    </row>
    <row r="36" spans="1:32" ht="21" x14ac:dyDescent="0.5">
      <c r="A36" s="659">
        <v>42248</v>
      </c>
      <c r="B36" s="634">
        <v>62.019383651526056</v>
      </c>
      <c r="C36" s="630">
        <v>3.6998696185920501</v>
      </c>
      <c r="D36" s="630">
        <v>2.0945239808661049</v>
      </c>
      <c r="E36" s="630">
        <v>12.889671929898828</v>
      </c>
      <c r="F36" s="630">
        <v>19.985863776827667</v>
      </c>
      <c r="G36" s="630">
        <v>5.7943935994581555</v>
      </c>
      <c r="H36" s="635">
        <v>0.56610751101633572</v>
      </c>
      <c r="I36" s="640">
        <v>70869</v>
      </c>
      <c r="J36" s="523"/>
      <c r="K36" s="641">
        <v>42248</v>
      </c>
      <c r="L36" s="634">
        <v>63.108074761913933</v>
      </c>
      <c r="M36" s="630">
        <v>3.3996815458416019</v>
      </c>
      <c r="N36" s="630">
        <v>1.8799011051817029</v>
      </c>
      <c r="O36" s="630">
        <v>3.3020604157435414</v>
      </c>
      <c r="P36" s="630">
        <v>47.519104552372518</v>
      </c>
      <c r="Q36" s="630">
        <v>5.279582651023305</v>
      </c>
      <c r="R36" s="635">
        <v>0.552963882008639</v>
      </c>
      <c r="S36" s="632">
        <v>155721</v>
      </c>
    </row>
    <row r="37" spans="1:32" ht="21" x14ac:dyDescent="0.5">
      <c r="A37" s="659">
        <v>42278</v>
      </c>
      <c r="B37" s="634">
        <v>62.866118402965171</v>
      </c>
      <c r="C37" s="630">
        <v>2.3703292026026657</v>
      </c>
      <c r="D37" s="630">
        <v>1.8378096266050283</v>
      </c>
      <c r="E37" s="630">
        <v>15.001678291771462</v>
      </c>
      <c r="F37" s="630">
        <v>13.666985958231082</v>
      </c>
      <c r="G37" s="630">
        <v>4.2081388292076944</v>
      </c>
      <c r="H37" s="635">
        <v>0.77533940204891338</v>
      </c>
      <c r="I37" s="640">
        <v>98207</v>
      </c>
      <c r="J37" s="523"/>
      <c r="K37" s="641">
        <v>42278</v>
      </c>
      <c r="L37" s="634">
        <v>62.992179275601494</v>
      </c>
      <c r="M37" s="630">
        <v>2.502685659689047</v>
      </c>
      <c r="N37" s="630">
        <v>2.2765604099713372</v>
      </c>
      <c r="O37" s="630">
        <v>6.9581021454008507</v>
      </c>
      <c r="P37" s="630">
        <v>42.249579605663165</v>
      </c>
      <c r="Q37" s="630">
        <v>4.7792460696603847</v>
      </c>
      <c r="R37" s="635">
        <v>0.90964696311649251</v>
      </c>
      <c r="S37" s="632">
        <v>138156</v>
      </c>
    </row>
    <row r="38" spans="1:32" ht="21" x14ac:dyDescent="0.5">
      <c r="A38" s="659">
        <v>42309</v>
      </c>
      <c r="B38" s="634">
        <v>63.396744943466757</v>
      </c>
      <c r="C38" s="630">
        <v>1.5794740835322636</v>
      </c>
      <c r="D38" s="630">
        <v>1.7332550565332445</v>
      </c>
      <c r="E38" s="630">
        <v>12.848493680490016</v>
      </c>
      <c r="F38" s="630">
        <v>15.823497474046521</v>
      </c>
      <c r="G38" s="630">
        <v>3.3127291400655081</v>
      </c>
      <c r="H38" s="635">
        <v>1.0973621375648484</v>
      </c>
      <c r="I38" s="640">
        <v>108078</v>
      </c>
      <c r="J38" s="523"/>
      <c r="K38" s="641">
        <v>42309</v>
      </c>
      <c r="L38" s="634">
        <v>63.189729155823883</v>
      </c>
      <c r="M38" s="630">
        <v>2.5296954304153223</v>
      </c>
      <c r="N38" s="630">
        <v>2.2179693973144583</v>
      </c>
      <c r="O38" s="630">
        <v>7.073107525762464</v>
      </c>
      <c r="P38" s="630">
        <v>41.197787446653479</v>
      </c>
      <c r="Q38" s="630">
        <v>4.7476648277297802</v>
      </c>
      <c r="R38" s="635">
        <v>0.87677329477972565</v>
      </c>
      <c r="S38" s="632">
        <v>192140</v>
      </c>
    </row>
    <row r="39" spans="1:32" ht="21.75" customHeight="1" x14ac:dyDescent="0.5">
      <c r="A39" s="659">
        <v>42339</v>
      </c>
      <c r="B39" s="634">
        <v>63.228577376821647</v>
      </c>
      <c r="C39" s="630">
        <v>2.3213982756795541</v>
      </c>
      <c r="D39" s="630">
        <v>1.7745739187710983</v>
      </c>
      <c r="E39" s="630">
        <v>12.58060868746986</v>
      </c>
      <c r="F39" s="630">
        <v>15.201801714910784</v>
      </c>
      <c r="G39" s="630">
        <v>4.0959721944506526</v>
      </c>
      <c r="H39" s="635">
        <v>0.76444181826215007</v>
      </c>
      <c r="I39" s="640">
        <v>85019</v>
      </c>
      <c r="J39" s="523"/>
      <c r="K39" s="641">
        <v>42339</v>
      </c>
      <c r="L39" s="634">
        <v>63.245250230027601</v>
      </c>
      <c r="M39" s="630">
        <v>2.5898971876625199</v>
      </c>
      <c r="N39" s="630">
        <v>2.132222266672001</v>
      </c>
      <c r="O39" s="630">
        <v>6.7425371044525333</v>
      </c>
      <c r="P39" s="630">
        <v>44.70917230067608</v>
      </c>
      <c r="Q39" s="630">
        <v>4.7221194543345213</v>
      </c>
      <c r="R39" s="635">
        <v>0.82328452142010011</v>
      </c>
      <c r="S39" s="632">
        <v>199976</v>
      </c>
    </row>
    <row r="40" spans="1:32" ht="21" x14ac:dyDescent="0.5">
      <c r="A40" s="659">
        <v>42370</v>
      </c>
      <c r="B40" s="634">
        <v>63.519263249642883</v>
      </c>
      <c r="C40" s="630">
        <v>1.8473275548991601</v>
      </c>
      <c r="D40" s="630">
        <v>1.568618018061642</v>
      </c>
      <c r="E40" s="630">
        <v>7.9343735321889453</v>
      </c>
      <c r="F40" s="630">
        <v>18.095269835120934</v>
      </c>
      <c r="G40" s="630">
        <v>3.4159455729608021</v>
      </c>
      <c r="H40" s="635">
        <v>0.84912825226994892</v>
      </c>
      <c r="I40" s="640">
        <v>82606</v>
      </c>
      <c r="J40" s="523"/>
      <c r="K40" s="641">
        <v>42370</v>
      </c>
      <c r="L40" s="634">
        <v>63.734842315205519</v>
      </c>
      <c r="M40" s="630">
        <v>2.2425615127075846</v>
      </c>
      <c r="N40" s="630">
        <v>1.8974928348398543</v>
      </c>
      <c r="O40" s="630">
        <v>7.1220692059618234</v>
      </c>
      <c r="P40" s="630">
        <v>47.481221384221769</v>
      </c>
      <c r="Q40" s="630">
        <v>4.140054347547439</v>
      </c>
      <c r="R40" s="635">
        <v>0.84612744136007789</v>
      </c>
      <c r="S40" s="632">
        <v>195041</v>
      </c>
      <c r="AF40" s="573"/>
    </row>
    <row r="41" spans="1:32" ht="21" x14ac:dyDescent="0.5">
      <c r="A41" s="659">
        <v>42401</v>
      </c>
      <c r="B41" s="634">
        <v>62.384535137809472</v>
      </c>
      <c r="C41" s="630">
        <v>2.9883409264260239</v>
      </c>
      <c r="D41" s="630">
        <v>2.0169236636500445</v>
      </c>
      <c r="E41" s="630">
        <v>9.2808468531612682</v>
      </c>
      <c r="F41" s="630">
        <v>17.07303366385619</v>
      </c>
      <c r="G41" s="630">
        <v>5.0052645900760684</v>
      </c>
      <c r="H41" s="635">
        <v>0.67493091093265301</v>
      </c>
      <c r="I41" s="640">
        <v>97018</v>
      </c>
      <c r="J41" s="523"/>
      <c r="K41" s="641">
        <v>42401</v>
      </c>
      <c r="L41" s="634">
        <v>63.158206273070888</v>
      </c>
      <c r="M41" s="630">
        <v>2.3460403910906775</v>
      </c>
      <c r="N41" s="630">
        <v>2.266487625531413</v>
      </c>
      <c r="O41" s="630">
        <v>7.3350171304789917</v>
      </c>
      <c r="P41" s="630">
        <v>43.335766892862679</v>
      </c>
      <c r="Q41" s="630">
        <v>4.6125280166220906</v>
      </c>
      <c r="R41" s="635">
        <v>0.96609062407391877</v>
      </c>
      <c r="S41" s="632">
        <v>135723</v>
      </c>
    </row>
    <row r="42" spans="1:32" ht="21.5" thickBot="1" x14ac:dyDescent="0.55000000000000004">
      <c r="A42" s="660">
        <v>42430</v>
      </c>
      <c r="B42" s="634">
        <v>62.835421688911239</v>
      </c>
      <c r="C42" s="630">
        <v>2.062136197883921</v>
      </c>
      <c r="D42" s="630">
        <v>2.3187353823492427</v>
      </c>
      <c r="E42" s="630">
        <v>10.896556970665898</v>
      </c>
      <c r="F42" s="630">
        <v>17.815215649643427</v>
      </c>
      <c r="G42" s="630">
        <v>4.3808715802331637</v>
      </c>
      <c r="H42" s="635">
        <v>1.1244336745209329</v>
      </c>
      <c r="I42" s="640">
        <v>111338</v>
      </c>
      <c r="J42" s="523"/>
      <c r="K42" s="641">
        <v>42430</v>
      </c>
      <c r="L42" s="634">
        <v>62.427293199564538</v>
      </c>
      <c r="M42" s="630">
        <v>2.8887917636459197</v>
      </c>
      <c r="N42" s="630">
        <v>2.2232378087694276</v>
      </c>
      <c r="O42" s="630">
        <v>5.271680024776634</v>
      </c>
      <c r="P42" s="630">
        <v>47.911400114498079</v>
      </c>
      <c r="Q42" s="630">
        <v>5.1120295724153468</v>
      </c>
      <c r="R42" s="635">
        <v>0.76960819286035964</v>
      </c>
      <c r="S42" s="632">
        <v>213104</v>
      </c>
    </row>
    <row r="43" spans="1:32" ht="21.5" thickBot="1" x14ac:dyDescent="0.55000000000000004">
      <c r="A43" s="653" t="s">
        <v>17</v>
      </c>
      <c r="B43" s="656">
        <v>62.499640546293001</v>
      </c>
      <c r="C43" s="656">
        <v>2.1825738559772967</v>
      </c>
      <c r="D43" s="656">
        <v>1.9977770574671871</v>
      </c>
      <c r="E43" s="656">
        <v>11.638384471443773</v>
      </c>
      <c r="F43" s="656">
        <v>16.207564632848527</v>
      </c>
      <c r="G43" s="656">
        <v>4.1803509134444834</v>
      </c>
      <c r="H43" s="657">
        <v>0.91533079258508643</v>
      </c>
      <c r="I43" s="658">
        <v>1127600</v>
      </c>
      <c r="J43" s="560"/>
      <c r="K43" s="653" t="s">
        <v>17</v>
      </c>
      <c r="L43" s="656">
        <v>62.212774401601671</v>
      </c>
      <c r="M43" s="656">
        <v>2.7036242559421151</v>
      </c>
      <c r="N43" s="656">
        <v>2.3480752338807482</v>
      </c>
      <c r="O43" s="656">
        <v>5.2347668567084042</v>
      </c>
      <c r="P43" s="656">
        <v>43.649296690152674</v>
      </c>
      <c r="Q43" s="656">
        <v>5.0516994898228633</v>
      </c>
      <c r="R43" s="657">
        <v>0.86849170283927979</v>
      </c>
      <c r="S43" s="658">
        <v>2101819</v>
      </c>
    </row>
    <row r="44" spans="1:32" ht="15.75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4.5" thickBot="1" x14ac:dyDescent="0.7">
      <c r="A53" s="570"/>
      <c r="B53" s="610" t="s">
        <v>6</v>
      </c>
      <c r="C53" s="611" t="s">
        <v>7</v>
      </c>
      <c r="D53" s="611" t="s">
        <v>8</v>
      </c>
      <c r="E53" s="611" t="s">
        <v>9</v>
      </c>
      <c r="F53" s="612" t="s">
        <v>10</v>
      </c>
      <c r="G53" s="611" t="s">
        <v>11</v>
      </c>
      <c r="H53" s="613" t="s">
        <v>12</v>
      </c>
      <c r="I53" s="614" t="s">
        <v>23</v>
      </c>
      <c r="J53" s="523"/>
      <c r="K53" s="570"/>
      <c r="L53" s="610" t="s">
        <v>6</v>
      </c>
      <c r="M53" s="611" t="s">
        <v>7</v>
      </c>
      <c r="N53" s="611" t="s">
        <v>8</v>
      </c>
      <c r="O53" s="611" t="s">
        <v>9</v>
      </c>
      <c r="P53" s="612" t="s">
        <v>10</v>
      </c>
      <c r="Q53" s="611" t="s">
        <v>11</v>
      </c>
      <c r="R53" s="613" t="s">
        <v>12</v>
      </c>
      <c r="S53" s="614" t="s">
        <v>23</v>
      </c>
    </row>
    <row r="54" spans="1:20" ht="21.5" thickBot="1" x14ac:dyDescent="0.55000000000000004">
      <c r="A54" s="654"/>
      <c r="B54" s="621"/>
      <c r="C54" s="617"/>
      <c r="D54" s="617"/>
      <c r="E54" s="617"/>
      <c r="F54" s="618"/>
      <c r="G54" s="617"/>
      <c r="H54" s="617"/>
      <c r="I54" s="619"/>
      <c r="J54" s="523"/>
      <c r="K54" s="620"/>
      <c r="L54" s="621"/>
      <c r="M54" s="617"/>
      <c r="N54" s="617"/>
      <c r="O54" s="617"/>
      <c r="P54" s="617"/>
      <c r="Q54" s="616"/>
      <c r="R54" s="617"/>
      <c r="S54" s="619"/>
    </row>
    <row r="55" spans="1:20" ht="21.5" thickBot="1" x14ac:dyDescent="0.55000000000000004">
      <c r="A55" s="623"/>
      <c r="B55" s="624"/>
      <c r="C55" s="625"/>
      <c r="D55" s="625"/>
      <c r="E55" s="625"/>
      <c r="F55" s="625"/>
      <c r="G55" s="625"/>
      <c r="H55" s="626"/>
      <c r="I55" s="627"/>
      <c r="J55" s="539"/>
      <c r="K55" s="623"/>
      <c r="L55" s="624"/>
      <c r="M55" s="625"/>
      <c r="N55" s="625"/>
      <c r="O55" s="625"/>
      <c r="P55" s="625"/>
      <c r="Q55" s="625"/>
      <c r="R55" s="626"/>
      <c r="S55" s="627"/>
    </row>
    <row r="56" spans="1:20" ht="21" x14ac:dyDescent="0.5">
      <c r="A56" s="655">
        <v>42095</v>
      </c>
      <c r="B56" s="634">
        <v>63.418601252736558</v>
      </c>
      <c r="C56" s="630">
        <v>2.1103128192653853</v>
      </c>
      <c r="D56" s="630">
        <v>2.1989054366334226</v>
      </c>
      <c r="E56" s="630">
        <v>16.000906409632691</v>
      </c>
      <c r="F56" s="631">
        <v>14.532772561420579</v>
      </c>
      <c r="G56" s="630">
        <f>IF(C56&lt;&gt;"",+D56+C56,"")</f>
        <v>4.3092182558988075</v>
      </c>
      <c r="H56" s="630">
        <f>IF(C56&lt;&gt;"",+D56/C56,"")</f>
        <v>1.0419807985618346</v>
      </c>
      <c r="I56" s="632">
        <v>164440</v>
      </c>
      <c r="J56" s="523"/>
      <c r="K56" s="633">
        <f t="shared" ref="K56:K67" si="0">A56</f>
        <v>42095</v>
      </c>
      <c r="L56" s="634">
        <v>62.280223733268407</v>
      </c>
      <c r="M56" s="630">
        <v>2.8937380792438772</v>
      </c>
      <c r="N56" s="630">
        <v>2.7304303352625574</v>
      </c>
      <c r="O56" s="630"/>
      <c r="P56" s="630"/>
      <c r="Q56" s="629">
        <f>IF(M56&lt;&gt;"",+N56+M56,"")</f>
        <v>5.6241684145064346</v>
      </c>
      <c r="R56" s="630">
        <f>IF(M56&lt;&gt;"",+N56/M56,"")</f>
        <v>0.94356512596883291</v>
      </c>
      <c r="S56" s="632">
        <v>340897</v>
      </c>
    </row>
    <row r="57" spans="1:20" ht="21" x14ac:dyDescent="0.5">
      <c r="A57" s="659">
        <v>42125</v>
      </c>
      <c r="B57" s="634">
        <v>63.846254000834954</v>
      </c>
      <c r="C57" s="630">
        <v>1.768529258279989</v>
      </c>
      <c r="D57" s="630">
        <v>1.8207343561554876</v>
      </c>
      <c r="E57" s="630">
        <v>20.067222260877635</v>
      </c>
      <c r="F57" s="630">
        <v>19.016146094257351</v>
      </c>
      <c r="G57" s="630">
        <f t="shared" ref="G57:G67" si="1">+C57+D57</f>
        <v>3.5892636144354766</v>
      </c>
      <c r="H57" s="635">
        <v>1.0295189336738888</v>
      </c>
      <c r="I57" s="632">
        <v>172464</v>
      </c>
      <c r="J57" s="523"/>
      <c r="K57" s="633">
        <f t="shared" si="0"/>
        <v>42125</v>
      </c>
      <c r="L57" s="634">
        <v>62.578913604313264</v>
      </c>
      <c r="M57" s="630">
        <v>2.6263719898835447</v>
      </c>
      <c r="N57" s="630">
        <v>2.3093840991934376</v>
      </c>
      <c r="O57" s="630"/>
      <c r="P57" s="630"/>
      <c r="Q57" s="630">
        <f t="shared" ref="Q57:Q67" si="2">+M57+N57</f>
        <v>4.9357560890769818</v>
      </c>
      <c r="R57" s="635">
        <v>0.87930579068345815</v>
      </c>
      <c r="S57" s="632">
        <v>275986</v>
      </c>
    </row>
    <row r="58" spans="1:20" ht="21" x14ac:dyDescent="0.5">
      <c r="A58" s="659">
        <v>42156</v>
      </c>
      <c r="B58" s="634">
        <v>63.354007753335736</v>
      </c>
      <c r="C58" s="630">
        <v>2.0672292772139511</v>
      </c>
      <c r="D58" s="630">
        <v>2.1464191051465664</v>
      </c>
      <c r="E58" s="630">
        <v>18.927713087939829</v>
      </c>
      <c r="F58" s="630">
        <v>18.10678597187162</v>
      </c>
      <c r="G58" s="630">
        <f t="shared" si="1"/>
        <v>4.2136483823605175</v>
      </c>
      <c r="H58" s="635">
        <v>1.0383072302649183</v>
      </c>
      <c r="I58" s="632">
        <v>155288</v>
      </c>
      <c r="J58" s="523"/>
      <c r="K58" s="633">
        <f t="shared" si="0"/>
        <v>42156</v>
      </c>
      <c r="L58" s="634">
        <v>62.076444403175636</v>
      </c>
      <c r="M58" s="630">
        <v>2.856487719949858</v>
      </c>
      <c r="N58" s="630">
        <v>2.7570173174242076</v>
      </c>
      <c r="O58" s="630"/>
      <c r="P58" s="630"/>
      <c r="Q58" s="630">
        <f t="shared" si="2"/>
        <v>5.6135050373740656</v>
      </c>
      <c r="R58" s="635">
        <v>0.96517737435699658</v>
      </c>
      <c r="S58" s="632">
        <v>215390</v>
      </c>
    </row>
    <row r="59" spans="1:20" ht="21" x14ac:dyDescent="0.5">
      <c r="A59" s="659">
        <v>42186</v>
      </c>
      <c r="B59" s="634">
        <v>62.841286538053559</v>
      </c>
      <c r="C59" s="630">
        <v>2.5786718694754978</v>
      </c>
      <c r="D59" s="630">
        <v>2.0415442570890412</v>
      </c>
      <c r="E59" s="630">
        <v>18.939766645024008</v>
      </c>
      <c r="F59" s="630">
        <v>18.522440905905874</v>
      </c>
      <c r="G59" s="630">
        <f t="shared" si="1"/>
        <v>4.6202161265645394</v>
      </c>
      <c r="H59" s="635">
        <v>0.79170377637240508</v>
      </c>
      <c r="I59" s="640">
        <v>155557</v>
      </c>
      <c r="J59" s="523"/>
      <c r="K59" s="641">
        <f t="shared" si="0"/>
        <v>42186</v>
      </c>
      <c r="L59" s="634">
        <v>62.13039845688872</v>
      </c>
      <c r="M59" s="630">
        <v>3.0444624910927098</v>
      </c>
      <c r="N59" s="630">
        <v>2.214995896503428</v>
      </c>
      <c r="O59" s="630"/>
      <c r="P59" s="630"/>
      <c r="Q59" s="630">
        <f t="shared" si="2"/>
        <v>5.2594583875961378</v>
      </c>
      <c r="R59" s="635">
        <v>0.72754908394631856</v>
      </c>
      <c r="S59" s="632">
        <v>203485</v>
      </c>
    </row>
    <row r="60" spans="1:20" ht="21" x14ac:dyDescent="0.5">
      <c r="A60" s="659">
        <v>42217</v>
      </c>
      <c r="B60" s="634">
        <v>62.834845299349169</v>
      </c>
      <c r="C60" s="630">
        <v>2.5820800252155247</v>
      </c>
      <c r="D60" s="630">
        <v>1.9718216512761102</v>
      </c>
      <c r="E60" s="630">
        <v>13.563297866902918</v>
      </c>
      <c r="F60" s="630">
        <v>12.71694730296112</v>
      </c>
      <c r="G60" s="630">
        <f t="shared" si="1"/>
        <v>4.5539016764916349</v>
      </c>
      <c r="H60" s="635">
        <v>0.76365628951082698</v>
      </c>
      <c r="I60" s="640">
        <v>117388</v>
      </c>
      <c r="J60" s="523"/>
      <c r="K60" s="641">
        <f t="shared" si="0"/>
        <v>42217</v>
      </c>
      <c r="L60" s="634">
        <v>62.204902318163697</v>
      </c>
      <c r="M60" s="630">
        <v>3.1561201135349619</v>
      </c>
      <c r="N60" s="630">
        <v>1.9033961762639782</v>
      </c>
      <c r="O60" s="630"/>
      <c r="P60" s="630"/>
      <c r="Q60" s="630">
        <f t="shared" si="2"/>
        <v>5.0595162897989399</v>
      </c>
      <c r="R60" s="635">
        <v>0.60308103234135457</v>
      </c>
      <c r="S60" s="632">
        <v>210684</v>
      </c>
    </row>
    <row r="61" spans="1:20" ht="21" x14ac:dyDescent="0.5">
      <c r="A61" s="659">
        <v>42248</v>
      </c>
      <c r="B61" s="634">
        <v>63.105075304689912</v>
      </c>
      <c r="C61" s="630">
        <v>2.1047670472076518</v>
      </c>
      <c r="D61" s="630">
        <v>2.4753286022832461</v>
      </c>
      <c r="E61" s="630">
        <v>18.608340404196234</v>
      </c>
      <c r="F61" s="630">
        <v>20.100652769207034</v>
      </c>
      <c r="G61" s="630">
        <f t="shared" si="1"/>
        <v>4.5800956494908984</v>
      </c>
      <c r="H61" s="635">
        <v>1.1760582272357458</v>
      </c>
      <c r="I61" s="640">
        <v>103712</v>
      </c>
      <c r="J61" s="523"/>
      <c r="K61" s="641">
        <f t="shared" si="0"/>
        <v>42248</v>
      </c>
      <c r="L61" s="634">
        <v>62.176159266629703</v>
      </c>
      <c r="M61" s="630">
        <v>2.9843316405499549</v>
      </c>
      <c r="N61" s="630">
        <v>2.4495524817219265</v>
      </c>
      <c r="O61" s="630"/>
      <c r="P61" s="630"/>
      <c r="Q61" s="630">
        <f t="shared" si="2"/>
        <v>5.4338841222718814</v>
      </c>
      <c r="R61" s="635">
        <v>0.82080437992827138</v>
      </c>
      <c r="S61" s="632">
        <v>275877</v>
      </c>
    </row>
    <row r="62" spans="1:20" ht="21" x14ac:dyDescent="0.5">
      <c r="A62" s="659">
        <v>42278</v>
      </c>
      <c r="B62" s="634">
        <v>62.956913837216625</v>
      </c>
      <c r="C62" s="630">
        <v>2.6065203007361113</v>
      </c>
      <c r="D62" s="630">
        <v>2.2519735020866976</v>
      </c>
      <c r="E62" s="630">
        <v>20.119252144370112</v>
      </c>
      <c r="F62" s="630">
        <v>19.061376171801271</v>
      </c>
      <c r="G62" s="630">
        <f t="shared" si="1"/>
        <v>4.8584938028228084</v>
      </c>
      <c r="H62" s="635">
        <v>0.86397696632200194</v>
      </c>
      <c r="I62" s="640">
        <v>190732</v>
      </c>
      <c r="J62" s="523"/>
      <c r="K62" s="641">
        <f t="shared" si="0"/>
        <v>42278</v>
      </c>
      <c r="L62" s="634">
        <v>61.873221104247598</v>
      </c>
      <c r="M62" s="630">
        <v>3.4121717506209004</v>
      </c>
      <c r="N62" s="630">
        <v>2.6555475068458261</v>
      </c>
      <c r="O62" s="630"/>
      <c r="P62" s="630"/>
      <c r="Q62" s="630">
        <f t="shared" si="2"/>
        <v>6.0677192574667265</v>
      </c>
      <c r="R62" s="635">
        <v>0.77825728038531639</v>
      </c>
      <c r="S62" s="632">
        <v>314060</v>
      </c>
    </row>
    <row r="63" spans="1:20" ht="21" x14ac:dyDescent="0.5">
      <c r="A63" s="659">
        <v>42309</v>
      </c>
      <c r="B63" s="634">
        <v>62.488684172576164</v>
      </c>
      <c r="C63" s="630">
        <v>2.9568120685439117</v>
      </c>
      <c r="D63" s="630">
        <v>2.5473333584134332</v>
      </c>
      <c r="E63" s="630">
        <v>20.19820018935475</v>
      </c>
      <c r="F63" s="630">
        <v>19.562277523841772</v>
      </c>
      <c r="G63" s="630">
        <f t="shared" si="1"/>
        <v>5.5041454269573453</v>
      </c>
      <c r="H63" s="635">
        <v>0.86151344737573154</v>
      </c>
      <c r="I63" s="640">
        <v>159489</v>
      </c>
      <c r="J63" s="523"/>
      <c r="K63" s="641">
        <f t="shared" si="0"/>
        <v>42309</v>
      </c>
      <c r="L63" s="634">
        <v>61.921740034208433</v>
      </c>
      <c r="M63" s="630">
        <v>3.4245733381217018</v>
      </c>
      <c r="N63" s="630">
        <v>2.9769650672299086</v>
      </c>
      <c r="O63" s="630"/>
      <c r="P63" s="630"/>
      <c r="Q63" s="630">
        <f t="shared" si="2"/>
        <v>6.4015384053516105</v>
      </c>
      <c r="R63" s="635">
        <v>0.86929517148629798</v>
      </c>
      <c r="S63" s="632">
        <v>328574</v>
      </c>
    </row>
    <row r="64" spans="1:20" ht="21" x14ac:dyDescent="0.5">
      <c r="A64" s="659">
        <v>42339</v>
      </c>
      <c r="B64" s="634">
        <v>62.98582256418976</v>
      </c>
      <c r="C64" s="630">
        <v>2.7630812503542481</v>
      </c>
      <c r="D64" s="630">
        <v>2.20836068129003</v>
      </c>
      <c r="E64" s="630">
        <v>19.351334452757467</v>
      </c>
      <c r="F64" s="630">
        <v>20.262570495380604</v>
      </c>
      <c r="G64" s="630">
        <f t="shared" si="1"/>
        <v>4.9714419316442786</v>
      </c>
      <c r="H64" s="635">
        <v>0.79923841581093624</v>
      </c>
      <c r="I64" s="640">
        <v>141144</v>
      </c>
      <c r="J64" s="523"/>
      <c r="K64" s="641">
        <f t="shared" si="0"/>
        <v>42339</v>
      </c>
      <c r="L64" s="634">
        <v>62.188607515938635</v>
      </c>
      <c r="M64" s="630">
        <v>3.3343268654220322</v>
      </c>
      <c r="N64" s="630">
        <v>2.5234469466754232</v>
      </c>
      <c r="O64" s="630">
        <v>0</v>
      </c>
      <c r="P64" s="630">
        <v>0</v>
      </c>
      <c r="Q64" s="630">
        <f t="shared" si="2"/>
        <v>5.8577738120974558</v>
      </c>
      <c r="R64" s="635">
        <v>0.756808509940739</v>
      </c>
      <c r="S64" s="632">
        <v>245159</v>
      </c>
    </row>
    <row r="65" spans="1:21" ht="21" x14ac:dyDescent="0.5">
      <c r="A65" s="659">
        <v>42370</v>
      </c>
      <c r="B65" s="634">
        <v>62.972762761763775</v>
      </c>
      <c r="C65" s="630">
        <v>2.6954644799654033</v>
      </c>
      <c r="D65" s="630">
        <v>2.2278909199780443</v>
      </c>
      <c r="E65" s="630">
        <v>19.890439280783756</v>
      </c>
      <c r="F65" s="630">
        <v>18.563207864140651</v>
      </c>
      <c r="G65" s="630">
        <f t="shared" si="1"/>
        <v>4.9233553999434481</v>
      </c>
      <c r="H65" s="635">
        <v>0.82653321404800695</v>
      </c>
      <c r="I65" s="640">
        <v>120242</v>
      </c>
      <c r="J65" s="523"/>
      <c r="K65" s="641">
        <f t="shared" si="0"/>
        <v>42370</v>
      </c>
      <c r="L65" s="634">
        <v>62.210005949667114</v>
      </c>
      <c r="M65" s="630">
        <v>3.3037454771212666</v>
      </c>
      <c r="N65" s="630">
        <v>2.4971493657460853</v>
      </c>
      <c r="O65" s="630"/>
      <c r="P65" s="630"/>
      <c r="Q65" s="630">
        <f t="shared" si="2"/>
        <v>5.8008948428673524</v>
      </c>
      <c r="R65" s="635">
        <v>0.75585403991895506</v>
      </c>
      <c r="S65" s="632">
        <v>309261</v>
      </c>
    </row>
    <row r="66" spans="1:21" ht="21" x14ac:dyDescent="0.5">
      <c r="A66" s="659">
        <v>42401</v>
      </c>
      <c r="B66" s="634">
        <v>62.925341648465341</v>
      </c>
      <c r="C66" s="630">
        <v>2.6878062995746639</v>
      </c>
      <c r="D66" s="630">
        <v>2.2178991263363605</v>
      </c>
      <c r="E66" s="630">
        <v>19.541166226002989</v>
      </c>
      <c r="F66" s="630">
        <v>17.849782733647547</v>
      </c>
      <c r="G66" s="630">
        <f t="shared" si="1"/>
        <v>4.9057054259110249</v>
      </c>
      <c r="H66" s="635">
        <v>0.82517074488862363</v>
      </c>
      <c r="I66" s="640">
        <v>173980</v>
      </c>
      <c r="J66" s="523"/>
      <c r="K66" s="641">
        <f t="shared" si="0"/>
        <v>42401</v>
      </c>
      <c r="L66" s="634">
        <v>62.422861866155415</v>
      </c>
      <c r="M66" s="630">
        <v>3.1230163771954054</v>
      </c>
      <c r="N66" s="630">
        <v>2.5102045118523448</v>
      </c>
      <c r="O66" s="630"/>
      <c r="P66" s="630"/>
      <c r="Q66" s="630">
        <f t="shared" si="2"/>
        <v>5.6332208890477506</v>
      </c>
      <c r="R66" s="635">
        <v>0.80377564785830857</v>
      </c>
      <c r="S66" s="632">
        <v>246196</v>
      </c>
    </row>
    <row r="67" spans="1:21" ht="21.5" thickBot="1" x14ac:dyDescent="0.55000000000000004">
      <c r="A67" s="660">
        <v>42430</v>
      </c>
      <c r="B67" s="648">
        <v>62.611970734201215</v>
      </c>
      <c r="C67" s="649">
        <v>2.6957967354980297</v>
      </c>
      <c r="D67" s="649">
        <v>2.193152214574293</v>
      </c>
      <c r="E67" s="649">
        <v>19.414993765275078</v>
      </c>
      <c r="F67" s="649">
        <v>19.508732043992218</v>
      </c>
      <c r="G67" s="649">
        <f t="shared" si="1"/>
        <v>4.8889489500723222</v>
      </c>
      <c r="H67" s="650">
        <v>0.81354509622147875</v>
      </c>
      <c r="I67" s="646">
        <v>160392</v>
      </c>
      <c r="J67" s="523"/>
      <c r="K67" s="647">
        <f t="shared" si="0"/>
        <v>42430</v>
      </c>
      <c r="L67" s="648">
        <v>62.502861812505742</v>
      </c>
      <c r="M67" s="649">
        <v>3.1037390505922318</v>
      </c>
      <c r="N67" s="649">
        <v>2.4544837480488479</v>
      </c>
      <c r="O67" s="649">
        <v>0</v>
      </c>
      <c r="P67" s="649">
        <v>0</v>
      </c>
      <c r="Q67" s="649">
        <f t="shared" si="2"/>
        <v>5.5582227986410793</v>
      </c>
      <c r="R67" s="650">
        <v>0.79081511301038732</v>
      </c>
      <c r="S67" s="632">
        <v>217820</v>
      </c>
    </row>
    <row r="68" spans="1:21" ht="21.5" thickBot="1" x14ac:dyDescent="0.55000000000000004">
      <c r="A68" s="653" t="s">
        <v>17</v>
      </c>
      <c r="B68" s="656">
        <v>63.247598973566639</v>
      </c>
      <c r="C68" s="656">
        <v>2.5084166433403055</v>
      </c>
      <c r="D68" s="656">
        <v>2.236193237045053</v>
      </c>
      <c r="E68" s="656">
        <v>19.164249609329367</v>
      </c>
      <c r="F68" s="661">
        <v>18.675654365041755</v>
      </c>
      <c r="G68" s="617">
        <f>IF(C68&lt;&gt;"",+D68+C68,"")</f>
        <v>4.744609880385358</v>
      </c>
      <c r="H68" s="617">
        <f>IF(C68&lt;&gt;"",+D68/C68,"")</f>
        <v>0.89147600060062226</v>
      </c>
      <c r="I68" s="658">
        <v>1814828</v>
      </c>
      <c r="J68" s="560"/>
      <c r="K68" s="653" t="s">
        <v>17</v>
      </c>
      <c r="L68" s="656">
        <v>62.413011573514893</v>
      </c>
      <c r="M68" s="656">
        <v>3.0989460571736598</v>
      </c>
      <c r="N68" s="656">
        <v>2.5195198261978033</v>
      </c>
      <c r="O68" s="656"/>
      <c r="P68" s="661"/>
      <c r="Q68" s="617">
        <f>IF(M68&lt;&gt;"",+N68+M68,"")</f>
        <v>5.6184658833714636</v>
      </c>
      <c r="R68" s="617">
        <f>IF(M68&lt;&gt;"",+N68/M68,"")</f>
        <v>0.81302474444995276</v>
      </c>
      <c r="S68" s="658">
        <v>3183389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4.5" thickBot="1" x14ac:dyDescent="0.7">
      <c r="A73" s="570"/>
      <c r="B73" s="610" t="s">
        <v>6</v>
      </c>
      <c r="C73" s="611" t="s">
        <v>7</v>
      </c>
      <c r="D73" s="611" t="s">
        <v>8</v>
      </c>
      <c r="E73" s="611" t="s">
        <v>9</v>
      </c>
      <c r="F73" s="612" t="s">
        <v>10</v>
      </c>
      <c r="G73" s="611" t="s">
        <v>11</v>
      </c>
      <c r="H73" s="613" t="s">
        <v>12</v>
      </c>
      <c r="I73" s="614" t="s">
        <v>23</v>
      </c>
      <c r="J73" s="523"/>
      <c r="K73" s="570"/>
      <c r="L73" s="610" t="s">
        <v>6</v>
      </c>
      <c r="M73" s="611" t="s">
        <v>7</v>
      </c>
      <c r="N73" s="611" t="s">
        <v>8</v>
      </c>
      <c r="O73" s="611" t="s">
        <v>9</v>
      </c>
      <c r="P73" s="612" t="s">
        <v>10</v>
      </c>
      <c r="Q73" s="611" t="s">
        <v>11</v>
      </c>
      <c r="R73" s="613" t="s">
        <v>12</v>
      </c>
      <c r="S73" s="614" t="s">
        <v>23</v>
      </c>
    </row>
    <row r="74" spans="1:21" ht="21.5" thickBot="1" x14ac:dyDescent="0.55000000000000004">
      <c r="A74" s="654"/>
      <c r="B74" s="621"/>
      <c r="C74" s="617"/>
      <c r="D74" s="617"/>
      <c r="E74" s="617"/>
      <c r="F74" s="617"/>
      <c r="G74" s="617"/>
      <c r="H74" s="622"/>
      <c r="I74" s="619"/>
      <c r="J74" s="523"/>
      <c r="K74" s="654"/>
      <c r="L74" s="621"/>
      <c r="M74" s="617"/>
      <c r="N74" s="617"/>
      <c r="O74" s="617"/>
      <c r="P74" s="617"/>
      <c r="Q74" s="617"/>
      <c r="R74" s="622"/>
      <c r="S74" s="619"/>
    </row>
    <row r="75" spans="1:21" ht="21.5" thickBot="1" x14ac:dyDescent="0.55000000000000004">
      <c r="A75" s="623"/>
      <c r="B75" s="624"/>
      <c r="C75" s="625"/>
      <c r="D75" s="625"/>
      <c r="E75" s="625"/>
      <c r="F75" s="625"/>
      <c r="G75" s="625"/>
      <c r="H75" s="626"/>
      <c r="I75" s="627"/>
      <c r="J75" s="539"/>
      <c r="K75" s="623"/>
      <c r="L75" s="624"/>
      <c r="M75" s="625"/>
      <c r="N75" s="625"/>
      <c r="O75" s="625"/>
      <c r="P75" s="625"/>
      <c r="Q75" s="625"/>
      <c r="R75" s="626"/>
      <c r="S75" s="627"/>
    </row>
    <row r="76" spans="1:21" ht="21" x14ac:dyDescent="0.5">
      <c r="A76" s="655">
        <v>42095</v>
      </c>
      <c r="B76" s="634">
        <v>62.743181818181817</v>
      </c>
      <c r="C76" s="630">
        <v>2.13</v>
      </c>
      <c r="D76" s="630">
        <v>2.9527272727272726</v>
      </c>
      <c r="E76" s="630">
        <v>22.877727272727274</v>
      </c>
      <c r="F76" s="630">
        <v>14.183636363636364</v>
      </c>
      <c r="G76" s="630">
        <v>5.0827272727272721</v>
      </c>
      <c r="H76" s="635">
        <v>1.3862569355527101</v>
      </c>
      <c r="I76" s="632">
        <v>72600</v>
      </c>
      <c r="J76" s="523"/>
      <c r="K76" s="655">
        <f t="shared" ref="K76:K88" si="3">A76</f>
        <v>42095</v>
      </c>
      <c r="L76" s="634">
        <v>61.491848417013109</v>
      </c>
      <c r="M76" s="630">
        <v>3.0202318516149669</v>
      </c>
      <c r="N76" s="630">
        <v>4.4849568276303167</v>
      </c>
      <c r="O76" s="630">
        <v>12.960994563479371</v>
      </c>
      <c r="P76" s="630">
        <v>57.308725615606015</v>
      </c>
      <c r="Q76" s="630">
        <v>7.5051886792452835</v>
      </c>
      <c r="R76" s="635">
        <v>1.4849710379791332</v>
      </c>
      <c r="S76" s="632">
        <v>125080</v>
      </c>
    </row>
    <row r="77" spans="1:21" ht="21" x14ac:dyDescent="0.5">
      <c r="A77" s="659">
        <v>42125</v>
      </c>
      <c r="B77" s="634">
        <v>63.704285714285717</v>
      </c>
      <c r="C77" s="630">
        <v>1.9014285714285715</v>
      </c>
      <c r="D77" s="630">
        <v>1.8171428571428572</v>
      </c>
      <c r="E77" s="630">
        <v>23.942857142857143</v>
      </c>
      <c r="F77" s="630">
        <v>11.207142857142857</v>
      </c>
      <c r="G77" s="630">
        <v>3.7185714285714289</v>
      </c>
      <c r="H77" s="635">
        <v>0.95567242674680686</v>
      </c>
      <c r="I77" s="632">
        <v>46200</v>
      </c>
      <c r="J77" s="523"/>
      <c r="K77" s="659">
        <f t="shared" si="3"/>
        <v>42125</v>
      </c>
      <c r="L77" s="634">
        <v>60.990199882422104</v>
      </c>
      <c r="M77" s="630">
        <v>3.3363198118753679</v>
      </c>
      <c r="N77" s="630">
        <v>3.6067783656672545</v>
      </c>
      <c r="O77" s="630">
        <v>1.9470370370370373</v>
      </c>
      <c r="P77" s="630">
        <v>59.040012933568498</v>
      </c>
      <c r="Q77" s="630">
        <v>6.9430981775426224</v>
      </c>
      <c r="R77" s="635">
        <v>1.0810649365295288</v>
      </c>
      <c r="S77" s="632">
        <v>102060</v>
      </c>
    </row>
    <row r="78" spans="1:21" ht="21" x14ac:dyDescent="0.5">
      <c r="A78" s="659">
        <v>42156</v>
      </c>
      <c r="B78" s="634">
        <v>63.77515776699029</v>
      </c>
      <c r="C78" s="630">
        <v>1.4840412621359222</v>
      </c>
      <c r="D78" s="630">
        <v>2.925643203883495</v>
      </c>
      <c r="E78" s="630">
        <v>14.789866504854368</v>
      </c>
      <c r="F78" s="630">
        <v>11.310194174757282</v>
      </c>
      <c r="G78" s="630">
        <v>4.4096844660194172</v>
      </c>
      <c r="H78" s="635">
        <v>1.9714028703438689</v>
      </c>
      <c r="I78" s="632">
        <v>49440</v>
      </c>
      <c r="J78" s="523"/>
      <c r="K78" s="659">
        <f t="shared" si="3"/>
        <v>42156</v>
      </c>
      <c r="L78" s="634">
        <v>61.773314711359397</v>
      </c>
      <c r="M78" s="630">
        <v>3.3288206083178151</v>
      </c>
      <c r="N78" s="630">
        <v>4.2274736188702668</v>
      </c>
      <c r="O78" s="630">
        <v>4.7964183736809431</v>
      </c>
      <c r="P78" s="630">
        <v>39.759981378026076</v>
      </c>
      <c r="Q78" s="630">
        <v>7.556294227188082</v>
      </c>
      <c r="R78" s="635">
        <v>1.2699613816097397</v>
      </c>
      <c r="S78" s="632">
        <v>96660</v>
      </c>
    </row>
    <row r="79" spans="1:21" ht="21" x14ac:dyDescent="0.5">
      <c r="A79" s="659">
        <v>42186</v>
      </c>
      <c r="B79" s="634">
        <v>63.297181551976571</v>
      </c>
      <c r="C79" s="630">
        <v>2.1324963396778918</v>
      </c>
      <c r="D79" s="630">
        <v>2.583667642752562</v>
      </c>
      <c r="E79" s="630">
        <v>23.563894582723279</v>
      </c>
      <c r="F79" s="630">
        <v>13.770922401171301</v>
      </c>
      <c r="G79" s="630">
        <v>4.7161639824304533</v>
      </c>
      <c r="H79" s="635">
        <v>1.2115695556799027</v>
      </c>
      <c r="I79" s="640">
        <v>81960</v>
      </c>
      <c r="J79" s="523"/>
      <c r="K79" s="659">
        <f t="shared" si="3"/>
        <v>42186</v>
      </c>
      <c r="L79" s="634">
        <v>62.94250047357454</v>
      </c>
      <c r="M79" s="630">
        <v>3.0231786323167267</v>
      </c>
      <c r="N79" s="630">
        <v>3.8306364841826102</v>
      </c>
      <c r="O79" s="630">
        <v>2.2595377912483423</v>
      </c>
      <c r="P79" s="630">
        <v>53.365872324303844</v>
      </c>
      <c r="Q79" s="630">
        <v>6.8538151164993373</v>
      </c>
      <c r="R79" s="635">
        <v>1.2670890311390932</v>
      </c>
      <c r="S79" s="640">
        <v>105580</v>
      </c>
    </row>
    <row r="80" spans="1:21" ht="21" x14ac:dyDescent="0.5">
      <c r="A80" s="659">
        <v>42217</v>
      </c>
      <c r="B80" s="634">
        <v>64.086829501915702</v>
      </c>
      <c r="C80" s="630">
        <v>1.9952107279693487</v>
      </c>
      <c r="D80" s="630">
        <v>2.0883429118773948</v>
      </c>
      <c r="E80" s="630">
        <v>22.772250957854403</v>
      </c>
      <c r="F80" s="630">
        <v>13.572270114942528</v>
      </c>
      <c r="G80" s="630">
        <v>4.0835536398467438</v>
      </c>
      <c r="H80" s="635">
        <v>1.0466778684589535</v>
      </c>
      <c r="I80" s="640">
        <v>62640</v>
      </c>
      <c r="J80" s="523"/>
      <c r="K80" s="659">
        <f t="shared" si="3"/>
        <v>42217</v>
      </c>
      <c r="L80" s="634">
        <v>63.183096611391491</v>
      </c>
      <c r="M80" s="630">
        <v>2.6228046142754144</v>
      </c>
      <c r="N80" s="630">
        <v>3.3161571737563085</v>
      </c>
      <c r="O80" s="630">
        <v>2.7564671953857247</v>
      </c>
      <c r="P80" s="630">
        <v>58.8996431146359</v>
      </c>
      <c r="Q80" s="630">
        <v>5.9389617880317225</v>
      </c>
      <c r="R80" s="635">
        <v>1.2643553986854801</v>
      </c>
      <c r="S80" s="640">
        <v>166440</v>
      </c>
    </row>
    <row r="81" spans="1:19" ht="21" x14ac:dyDescent="0.5">
      <c r="A81" s="659">
        <v>42248</v>
      </c>
      <c r="B81" s="634">
        <v>63.000811359026372</v>
      </c>
      <c r="C81" s="630">
        <v>2.4305679513184586</v>
      </c>
      <c r="D81" s="630">
        <v>2.6984787018255578</v>
      </c>
      <c r="E81" s="630">
        <v>23.086713995943207</v>
      </c>
      <c r="F81" s="630">
        <v>15.673630831643003</v>
      </c>
      <c r="G81" s="630">
        <v>5.129046653144016</v>
      </c>
      <c r="H81" s="635">
        <v>1.1102255752042527</v>
      </c>
      <c r="I81" s="640">
        <v>59160</v>
      </c>
      <c r="J81" s="523"/>
      <c r="K81" s="659">
        <f t="shared" si="3"/>
        <v>42248</v>
      </c>
      <c r="L81" s="634">
        <v>62.597605042016809</v>
      </c>
      <c r="M81" s="630">
        <v>3.2594257703081229</v>
      </c>
      <c r="N81" s="630">
        <v>3.5632212885154062</v>
      </c>
      <c r="O81" s="630">
        <v>3.8034173669467783</v>
      </c>
      <c r="P81" s="630">
        <v>56.414271708683472</v>
      </c>
      <c r="Q81" s="630">
        <v>6.8226470588235291</v>
      </c>
      <c r="R81" s="635">
        <v>1.0932052268147112</v>
      </c>
      <c r="S81" s="640">
        <v>128520</v>
      </c>
    </row>
    <row r="82" spans="1:19" ht="21" x14ac:dyDescent="0.5">
      <c r="A82" s="659">
        <v>42278</v>
      </c>
      <c r="B82" s="634">
        <v>64.214809902740939</v>
      </c>
      <c r="C82" s="630">
        <v>1.0820954907161804</v>
      </c>
      <c r="D82" s="630">
        <v>3.0822723253757736</v>
      </c>
      <c r="E82" s="630">
        <v>22.806162687886829</v>
      </c>
      <c r="F82" s="630">
        <v>14.85658709106985</v>
      </c>
      <c r="G82" s="630">
        <v>4.1643678160919535</v>
      </c>
      <c r="H82" s="635">
        <v>2.8484291375577073</v>
      </c>
      <c r="I82" s="640">
        <v>67860</v>
      </c>
      <c r="J82" s="523"/>
      <c r="K82" s="659">
        <f t="shared" si="3"/>
        <v>42278</v>
      </c>
      <c r="L82" s="634">
        <v>62.284550374687761</v>
      </c>
      <c r="M82" s="630">
        <v>2.9876977518734389</v>
      </c>
      <c r="N82" s="630">
        <v>4.0272814321398833</v>
      </c>
      <c r="O82" s="630">
        <v>3.5784804329725226</v>
      </c>
      <c r="P82" s="630">
        <v>60.018055786844293</v>
      </c>
      <c r="Q82" s="630">
        <v>7.0149791840133222</v>
      </c>
      <c r="R82" s="635">
        <v>1.3479547687226971</v>
      </c>
      <c r="S82" s="640">
        <v>144120</v>
      </c>
    </row>
    <row r="83" spans="1:19" ht="21" x14ac:dyDescent="0.5">
      <c r="A83" s="659">
        <v>42309</v>
      </c>
      <c r="B83" s="634">
        <v>62.772143684820399</v>
      </c>
      <c r="C83" s="630">
        <v>3.5744843568945535</v>
      </c>
      <c r="D83" s="630">
        <v>2.4647045191193508</v>
      </c>
      <c r="E83" s="630">
        <v>25.145399768250289</v>
      </c>
      <c r="F83" s="630">
        <v>13.050579374275783</v>
      </c>
      <c r="G83" s="630">
        <v>6.0391888760139043</v>
      </c>
      <c r="H83" s="635">
        <v>0.68952729205972552</v>
      </c>
      <c r="I83" s="640">
        <v>51780</v>
      </c>
      <c r="J83" s="523"/>
      <c r="K83" s="659">
        <f t="shared" si="3"/>
        <v>42309</v>
      </c>
      <c r="L83" s="634">
        <v>62.65068172484601</v>
      </c>
      <c r="M83" s="630">
        <v>2.5510020533880899</v>
      </c>
      <c r="N83" s="630">
        <v>3.4687926078028748</v>
      </c>
      <c r="O83" s="630">
        <v>4.3602422997946615</v>
      </c>
      <c r="P83" s="630">
        <v>72.051002053388075</v>
      </c>
      <c r="Q83" s="630">
        <v>6.0197946611909643</v>
      </c>
      <c r="R83" s="635">
        <v>1.3597764859482688</v>
      </c>
      <c r="S83" s="640">
        <v>146100</v>
      </c>
    </row>
    <row r="84" spans="1:19" ht="21" x14ac:dyDescent="0.5">
      <c r="A84" s="659">
        <v>42339</v>
      </c>
      <c r="B84" s="634">
        <v>64.086265926167925</v>
      </c>
      <c r="C84" s="630">
        <v>1.4913557660895131</v>
      </c>
      <c r="D84" s="630">
        <v>2.4609572035282592</v>
      </c>
      <c r="E84" s="630">
        <v>28.007660895132311</v>
      </c>
      <c r="F84" s="630">
        <v>14.807059784384187</v>
      </c>
      <c r="G84" s="630">
        <v>3.9523129696177723</v>
      </c>
      <c r="H84" s="635">
        <v>1.650147643832256</v>
      </c>
      <c r="I84" s="640">
        <v>61220</v>
      </c>
      <c r="J84" s="523"/>
      <c r="K84" s="659">
        <f t="shared" si="3"/>
        <v>42339</v>
      </c>
      <c r="L84" s="634">
        <v>62.125855999999999</v>
      </c>
      <c r="M84" s="630">
        <v>2.373194666666667</v>
      </c>
      <c r="N84" s="630">
        <v>3.5867466666666665</v>
      </c>
      <c r="O84" s="630">
        <v>4.9850986666666675</v>
      </c>
      <c r="P84" s="630">
        <v>70.730634666666674</v>
      </c>
      <c r="Q84" s="630">
        <v>5.9599413333333331</v>
      </c>
      <c r="R84" s="635">
        <v>1.5113579669823403</v>
      </c>
      <c r="S84" s="640">
        <v>112500</v>
      </c>
    </row>
    <row r="85" spans="1:19" ht="21" x14ac:dyDescent="0.5">
      <c r="A85" s="659">
        <v>42370</v>
      </c>
      <c r="B85" s="634">
        <v>62.435075800112294</v>
      </c>
      <c r="C85" s="630">
        <v>2.8716226838854575</v>
      </c>
      <c r="D85" s="630">
        <v>3.6015047725996627</v>
      </c>
      <c r="E85" s="630">
        <v>28.10551937113981</v>
      </c>
      <c r="F85" s="630">
        <v>13.367012914093205</v>
      </c>
      <c r="G85" s="630">
        <v>6.4731274564851198</v>
      </c>
      <c r="H85" s="635">
        <v>1.2541706098123713</v>
      </c>
      <c r="I85" s="640">
        <v>71240</v>
      </c>
      <c r="J85" s="523"/>
      <c r="K85" s="659">
        <f t="shared" si="3"/>
        <v>42370</v>
      </c>
      <c r="L85" s="634">
        <v>62.428504266873546</v>
      </c>
      <c r="M85" s="630">
        <v>2.6377238169123349</v>
      </c>
      <c r="N85" s="630">
        <v>3.7068363072148949</v>
      </c>
      <c r="O85" s="630">
        <v>3.4538603568657873</v>
      </c>
      <c r="P85" s="630">
        <v>69.601397982932497</v>
      </c>
      <c r="Q85" s="630">
        <v>6.3445601241272298</v>
      </c>
      <c r="R85" s="635">
        <v>1.4053163122870236</v>
      </c>
      <c r="S85" s="640">
        <v>128900</v>
      </c>
    </row>
    <row r="86" spans="1:19" ht="21" x14ac:dyDescent="0.5">
      <c r="A86" s="659">
        <v>42401</v>
      </c>
      <c r="B86" s="634">
        <v>63.984648829431428</v>
      </c>
      <c r="C86" s="630">
        <v>1.2086036789297658</v>
      </c>
      <c r="D86" s="630">
        <v>2.4360451505016725</v>
      </c>
      <c r="E86" s="630">
        <v>24.922207357859531</v>
      </c>
      <c r="F86" s="630">
        <v>14.835869565217392</v>
      </c>
      <c r="G86" s="630">
        <v>3.6446488294314383</v>
      </c>
      <c r="H86" s="635">
        <v>2.0155864101446572</v>
      </c>
      <c r="I86" s="640">
        <v>71760</v>
      </c>
      <c r="J86" s="523"/>
      <c r="K86" s="659">
        <f t="shared" si="3"/>
        <v>42401</v>
      </c>
      <c r="L86" s="634">
        <v>62.449696575639358</v>
      </c>
      <c r="M86" s="630">
        <v>2.5451842219332468</v>
      </c>
      <c r="N86" s="630">
        <v>4.0511486779367143</v>
      </c>
      <c r="O86" s="630">
        <v>2.1472865192891204</v>
      </c>
      <c r="P86" s="630">
        <v>71.39416991764196</v>
      </c>
      <c r="Q86" s="630">
        <v>6.5963328998699611</v>
      </c>
      <c r="R86" s="635">
        <v>1.5916917302196623</v>
      </c>
      <c r="S86" s="640">
        <v>138420</v>
      </c>
    </row>
    <row r="87" spans="1:19" ht="21.5" thickBot="1" x14ac:dyDescent="0.55000000000000004">
      <c r="A87" s="660">
        <v>42430</v>
      </c>
      <c r="B87" s="634">
        <v>65.010056497175142</v>
      </c>
      <c r="C87" s="630">
        <v>1.3724293785310735</v>
      </c>
      <c r="D87" s="630">
        <v>1.2378531073446328</v>
      </c>
      <c r="E87" s="630">
        <v>25.211186440677967</v>
      </c>
      <c r="F87" s="630">
        <v>11.353333333333333</v>
      </c>
      <c r="G87" s="630">
        <v>2.6102824858757065</v>
      </c>
      <c r="H87" s="635">
        <v>0.90194302651078551</v>
      </c>
      <c r="I87" s="640">
        <v>42480</v>
      </c>
      <c r="J87" s="523"/>
      <c r="K87" s="660">
        <f t="shared" si="3"/>
        <v>42430</v>
      </c>
      <c r="L87" s="634">
        <v>62.355261655566125</v>
      </c>
      <c r="M87" s="630">
        <v>2.4879638439581351</v>
      </c>
      <c r="N87" s="630">
        <v>2.6551760228353953</v>
      </c>
      <c r="O87" s="630">
        <v>2.4966032350142719</v>
      </c>
      <c r="P87" s="630">
        <v>72.677811607992382</v>
      </c>
      <c r="Q87" s="630">
        <v>5.1431398667935309</v>
      </c>
      <c r="R87" s="635">
        <v>1.0672084440790104</v>
      </c>
      <c r="S87" s="640">
        <v>126120</v>
      </c>
    </row>
    <row r="88" spans="1:19" ht="21.5" thickBot="1" x14ac:dyDescent="0.55000000000000004">
      <c r="A88" s="653" t="s">
        <v>17</v>
      </c>
      <c r="B88" s="656">
        <v>63.520845951729555</v>
      </c>
      <c r="C88" s="656">
        <v>1.9859538965788119</v>
      </c>
      <c r="D88" s="656">
        <v>2.6407858168323539</v>
      </c>
      <c r="E88" s="656">
        <v>23.490329387545028</v>
      </c>
      <c r="F88" s="656">
        <v>13.665690332367204</v>
      </c>
      <c r="G88" s="656">
        <v>4.6267397134111654</v>
      </c>
      <c r="H88" s="657">
        <v>1.3297316827855954</v>
      </c>
      <c r="I88" s="658">
        <v>738340</v>
      </c>
      <c r="J88" s="560"/>
      <c r="K88" s="653" t="str">
        <f t="shared" si="3"/>
        <v>CUMML</v>
      </c>
      <c r="L88" s="656">
        <v>62.206428411706668</v>
      </c>
      <c r="M88" s="656">
        <v>2.8724737915159482</v>
      </c>
      <c r="N88" s="656">
        <v>3.7925899375205532</v>
      </c>
      <c r="O88" s="656">
        <v>4.4923344952318311</v>
      </c>
      <c r="P88" s="656">
        <v>62.411337717855972</v>
      </c>
      <c r="Q88" s="656">
        <v>6.6650637290365013</v>
      </c>
      <c r="R88" s="657">
        <v>1.3203218594099038</v>
      </c>
      <c r="S88" s="658">
        <v>1520500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3.1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</sheetData>
  <mergeCells count="3">
    <mergeCell ref="A1:R1"/>
    <mergeCell ref="A70:I70"/>
    <mergeCell ref="K70:S70"/>
  </mergeCells>
  <printOptions horizontalCentered="1" verticalCentered="1"/>
  <pageMargins left="0.18" right="0.17" top="0.3" bottom="0.3" header="0.38" footer="0.57999999999999996"/>
  <pageSetup paperSize="9" scale="80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AF91"/>
  <sheetViews>
    <sheetView showGridLines="0" showZeros="0" zoomScale="62" zoomScaleNormal="62" workbookViewId="0">
      <selection activeCell="T92" sqref="T92"/>
    </sheetView>
  </sheetViews>
  <sheetFormatPr defaultColWidth="9.1796875" defaultRowHeight="13" x14ac:dyDescent="0.3"/>
  <cols>
    <col min="1" max="1" width="16.1796875" style="511" bestFit="1" customWidth="1"/>
    <col min="2" max="2" width="9" style="511" bestFit="1" customWidth="1"/>
    <col min="3" max="3" width="7.7265625" style="511" bestFit="1" customWidth="1"/>
    <col min="4" max="4" width="9.54296875" style="511" bestFit="1" customWidth="1"/>
    <col min="5" max="6" width="9" style="511" bestFit="1" customWidth="1"/>
    <col min="7" max="7" width="9.1796875" style="511" bestFit="1" customWidth="1"/>
    <col min="8" max="8" width="8.7265625" style="511" bestFit="1" customWidth="1"/>
    <col min="9" max="9" width="13.453125" style="511" bestFit="1" customWidth="1"/>
    <col min="10" max="10" width="10" style="511" bestFit="1" customWidth="1"/>
    <col min="11" max="11" width="16.1796875" style="511" bestFit="1" customWidth="1"/>
    <col min="12" max="12" width="9" style="511" bestFit="1" customWidth="1"/>
    <col min="13" max="13" width="7.7265625" style="511" bestFit="1" customWidth="1"/>
    <col min="14" max="14" width="9.54296875" style="511" bestFit="1" customWidth="1"/>
    <col min="15" max="16" width="9" style="511" bestFit="1" customWidth="1"/>
    <col min="17" max="17" width="9.1796875" style="511" bestFit="1" customWidth="1"/>
    <col min="18" max="18" width="12.26953125" style="511" bestFit="1" customWidth="1"/>
    <col min="19" max="19" width="13.4531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thickBot="1" x14ac:dyDescent="0.4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hidden="1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7">
      <c r="A5" s="570"/>
      <c r="B5" s="606" t="s">
        <v>6</v>
      </c>
      <c r="C5" s="607" t="s">
        <v>7</v>
      </c>
      <c r="D5" s="607" t="s">
        <v>8</v>
      </c>
      <c r="E5" s="607" t="s">
        <v>9</v>
      </c>
      <c r="F5" s="607" t="s">
        <v>10</v>
      </c>
      <c r="G5" s="607" t="s">
        <v>11</v>
      </c>
      <c r="H5" s="608" t="s">
        <v>12</v>
      </c>
      <c r="I5" s="609" t="s">
        <v>23</v>
      </c>
      <c r="J5" s="523"/>
      <c r="K5" s="570"/>
      <c r="L5" s="610" t="s">
        <v>6</v>
      </c>
      <c r="M5" s="611" t="s">
        <v>7</v>
      </c>
      <c r="N5" s="611" t="s">
        <v>8</v>
      </c>
      <c r="O5" s="611" t="s">
        <v>9</v>
      </c>
      <c r="P5" s="612" t="s">
        <v>10</v>
      </c>
      <c r="Q5" s="611" t="s">
        <v>11</v>
      </c>
      <c r="R5" s="613" t="s">
        <v>12</v>
      </c>
      <c r="S5" s="614" t="s">
        <v>23</v>
      </c>
    </row>
    <row r="6" spans="1:19" ht="21.5" thickBot="1" x14ac:dyDescent="0.55000000000000004">
      <c r="A6" s="615">
        <v>0</v>
      </c>
      <c r="B6" s="616">
        <v>0</v>
      </c>
      <c r="C6" s="617">
        <v>0</v>
      </c>
      <c r="D6" s="617">
        <v>0</v>
      </c>
      <c r="E6" s="617">
        <v>0</v>
      </c>
      <c r="F6" s="617">
        <v>0</v>
      </c>
      <c r="G6" s="617">
        <v>0</v>
      </c>
      <c r="H6" s="618">
        <v>0</v>
      </c>
      <c r="I6" s="619">
        <v>0</v>
      </c>
      <c r="J6" s="523"/>
      <c r="K6" s="620">
        <v>0</v>
      </c>
      <c r="L6" s="621">
        <v>0</v>
      </c>
      <c r="M6" s="617">
        <v>0</v>
      </c>
      <c r="N6" s="617">
        <v>0</v>
      </c>
      <c r="O6" s="617">
        <v>0</v>
      </c>
      <c r="P6" s="617">
        <v>0</v>
      </c>
      <c r="Q6" s="617">
        <v>0</v>
      </c>
      <c r="R6" s="622">
        <v>0</v>
      </c>
      <c r="S6" s="619">
        <v>0</v>
      </c>
    </row>
    <row r="7" spans="1:19" ht="21.5" thickBot="1" x14ac:dyDescent="0.55000000000000004">
      <c r="A7" s="623" t="s">
        <v>16</v>
      </c>
      <c r="B7" s="624">
        <v>0</v>
      </c>
      <c r="C7" s="625">
        <v>0</v>
      </c>
      <c r="D7" s="625">
        <v>0</v>
      </c>
      <c r="E7" s="625">
        <v>0</v>
      </c>
      <c r="F7" s="625">
        <v>0</v>
      </c>
      <c r="G7" s="625">
        <v>0</v>
      </c>
      <c r="H7" s="626">
        <v>0</v>
      </c>
      <c r="I7" s="627">
        <v>0</v>
      </c>
      <c r="J7" s="539"/>
      <c r="K7" s="623" t="str">
        <f>+A7</f>
        <v>APP 18-19</v>
      </c>
      <c r="L7" s="624">
        <v>0</v>
      </c>
      <c r="M7" s="625">
        <v>0</v>
      </c>
      <c r="N7" s="625">
        <v>0</v>
      </c>
      <c r="O7" s="625">
        <v>0</v>
      </c>
      <c r="P7" s="625">
        <v>0</v>
      </c>
      <c r="Q7" s="625">
        <v>0</v>
      </c>
      <c r="R7" s="626">
        <v>0</v>
      </c>
      <c r="S7" s="627">
        <v>0</v>
      </c>
    </row>
    <row r="8" spans="1:19" ht="21" x14ac:dyDescent="0.5">
      <c r="A8" s="628">
        <v>42461</v>
      </c>
      <c r="B8" s="629">
        <v>63.767825083857389</v>
      </c>
      <c r="C8" s="630">
        <v>2.1357141737177798</v>
      </c>
      <c r="D8" s="630">
        <v>2.0966720238328564</v>
      </c>
      <c r="E8" s="630">
        <v>15.18821124780907</v>
      </c>
      <c r="F8" s="630">
        <v>22.156473230035221</v>
      </c>
      <c r="G8" s="630">
        <v>4.2323861975506363</v>
      </c>
      <c r="H8" s="631">
        <v>0.98171939374407946</v>
      </c>
      <c r="I8" s="632">
        <v>178577</v>
      </c>
      <c r="J8" s="523"/>
      <c r="K8" s="633">
        <v>42461</v>
      </c>
      <c r="L8" s="634">
        <v>62.557475713461088</v>
      </c>
      <c r="M8" s="630">
        <v>3.1587533613977787</v>
      </c>
      <c r="N8" s="630">
        <v>2.8003330071662891</v>
      </c>
      <c r="O8" s="630">
        <v>6.6623226378701066</v>
      </c>
      <c r="P8" s="630">
        <v>36.14038696552015</v>
      </c>
      <c r="Q8" s="630">
        <v>5.9590863685640674</v>
      </c>
      <c r="R8" s="635">
        <v>0.8865310731088909</v>
      </c>
      <c r="S8" s="632">
        <v>284108</v>
      </c>
    </row>
    <row r="9" spans="1:19" ht="21" x14ac:dyDescent="0.5">
      <c r="A9" s="636">
        <v>42491</v>
      </c>
      <c r="B9" s="637">
        <v>63.708656143916379</v>
      </c>
      <c r="C9" s="638">
        <v>2.1906882593353583</v>
      </c>
      <c r="D9" s="638">
        <v>2.1300546609790958</v>
      </c>
      <c r="E9" s="638">
        <v>15.457389896373058</v>
      </c>
      <c r="F9" s="638">
        <v>21.989308111488299</v>
      </c>
      <c r="G9" s="638">
        <v>4.3207429203144541</v>
      </c>
      <c r="H9" s="639">
        <v>0.97232212383579475</v>
      </c>
      <c r="I9" s="640">
        <v>179104</v>
      </c>
      <c r="J9" s="523"/>
      <c r="K9" s="633">
        <v>42491</v>
      </c>
      <c r="L9" s="634">
        <v>62.258413407598972</v>
      </c>
      <c r="M9" s="630">
        <v>3.3036542271732645</v>
      </c>
      <c r="N9" s="630">
        <v>3.0875898945693261</v>
      </c>
      <c r="O9" s="630">
        <v>7.0768024268947682</v>
      </c>
      <c r="P9" s="630">
        <v>31.996614839864733</v>
      </c>
      <c r="Q9" s="630">
        <v>6.3912441217425906</v>
      </c>
      <c r="R9" s="635">
        <v>0.93459838174747134</v>
      </c>
      <c r="S9" s="632">
        <v>251350</v>
      </c>
    </row>
    <row r="10" spans="1:19" ht="21" x14ac:dyDescent="0.5">
      <c r="A10" s="636">
        <v>42522</v>
      </c>
      <c r="B10" s="637">
        <v>63.702189276396226</v>
      </c>
      <c r="C10" s="638">
        <v>2.1035849960296953</v>
      </c>
      <c r="D10" s="638">
        <v>2.2058956503106919</v>
      </c>
      <c r="E10" s="638">
        <v>15.618109315721146</v>
      </c>
      <c r="F10" s="638">
        <v>23.405477318846977</v>
      </c>
      <c r="G10" s="638">
        <v>4.3094806463403872</v>
      </c>
      <c r="H10" s="639">
        <v>1.0486363301098351</v>
      </c>
      <c r="I10" s="640">
        <v>158678</v>
      </c>
      <c r="J10" s="523"/>
      <c r="K10" s="633">
        <v>42522</v>
      </c>
      <c r="L10" s="634">
        <v>62.439941721854304</v>
      </c>
      <c r="M10" s="630">
        <v>3.3178728476821187</v>
      </c>
      <c r="N10" s="630">
        <v>2.8097960264900661</v>
      </c>
      <c r="O10" s="630">
        <v>6.217586754966888</v>
      </c>
      <c r="P10" s="630">
        <v>36.849512582781458</v>
      </c>
      <c r="Q10" s="630">
        <v>6.1276688741721852</v>
      </c>
      <c r="R10" s="635">
        <v>0.84686669908191403</v>
      </c>
      <c r="S10" s="632">
        <v>264250</v>
      </c>
    </row>
    <row r="11" spans="1:19" ht="21" x14ac:dyDescent="0.5">
      <c r="A11" s="636">
        <v>42552</v>
      </c>
      <c r="B11" s="637">
        <v>63.642418597496793</v>
      </c>
      <c r="C11" s="638">
        <v>2.2762498178462134</v>
      </c>
      <c r="D11" s="638">
        <v>2.120788361587409</v>
      </c>
      <c r="E11" s="638">
        <v>15.463884975955699</v>
      </c>
      <c r="F11" s="638">
        <v>24.607129661112999</v>
      </c>
      <c r="G11" s="638">
        <v>4.397038179433622</v>
      </c>
      <c r="H11" s="639">
        <v>0.93170281440993064</v>
      </c>
      <c r="I11" s="640">
        <v>123522</v>
      </c>
      <c r="J11" s="523"/>
      <c r="K11" s="641">
        <v>42552</v>
      </c>
      <c r="L11" s="634">
        <v>62.880414704824098</v>
      </c>
      <c r="M11" s="630">
        <v>3.1607738525880849</v>
      </c>
      <c r="N11" s="630">
        <v>2.3324916335555361</v>
      </c>
      <c r="O11" s="630">
        <v>7.1385301366100133</v>
      </c>
      <c r="P11" s="630">
        <v>35.092510861869521</v>
      </c>
      <c r="Q11" s="630">
        <v>5.4932654861436205</v>
      </c>
      <c r="R11" s="635">
        <v>0.73794954727484219</v>
      </c>
      <c r="S11" s="632">
        <v>258473</v>
      </c>
    </row>
    <row r="12" spans="1:19" ht="21" x14ac:dyDescent="0.5">
      <c r="A12" s="636">
        <v>42583</v>
      </c>
      <c r="B12" s="637">
        <v>63.766637969946956</v>
      </c>
      <c r="C12" s="638">
        <v>2.515098944806788</v>
      </c>
      <c r="D12" s="638">
        <v>1.7117997815036994</v>
      </c>
      <c r="E12" s="638">
        <v>15.124228099670946</v>
      </c>
      <c r="F12" s="638">
        <v>23.128821166665574</v>
      </c>
      <c r="G12" s="638">
        <v>4.2268987263104876</v>
      </c>
      <c r="H12" s="639">
        <v>0.68060931958094451</v>
      </c>
      <c r="I12" s="640">
        <v>152863</v>
      </c>
      <c r="J12" s="523"/>
      <c r="K12" s="641">
        <v>42583</v>
      </c>
      <c r="L12" s="634">
        <v>62.908110115560589</v>
      </c>
      <c r="M12" s="630">
        <v>3.3565159157899931</v>
      </c>
      <c r="N12" s="630">
        <v>2.0998030721606256</v>
      </c>
      <c r="O12" s="630">
        <v>7.0432617194726399</v>
      </c>
      <c r="P12" s="630">
        <v>34.622049628158798</v>
      </c>
      <c r="Q12" s="630">
        <v>5.4563189879506186</v>
      </c>
      <c r="R12" s="635">
        <v>0.62559008353947099</v>
      </c>
      <c r="S12" s="632">
        <v>324332</v>
      </c>
    </row>
    <row r="13" spans="1:19" ht="21" x14ac:dyDescent="0.5">
      <c r="A13" s="636">
        <v>42614</v>
      </c>
      <c r="B13" s="637">
        <v>63.651976401414323</v>
      </c>
      <c r="C13" s="638">
        <v>2.5048799809304363</v>
      </c>
      <c r="D13" s="638">
        <v>1.9002819117238094</v>
      </c>
      <c r="E13" s="638">
        <v>17.553502284374879</v>
      </c>
      <c r="F13" s="638">
        <v>24.125650868062454</v>
      </c>
      <c r="G13" s="638">
        <v>4.4051618926542453</v>
      </c>
      <c r="H13" s="639">
        <v>0.758631920966509</v>
      </c>
      <c r="I13" s="640">
        <v>125855</v>
      </c>
      <c r="J13" s="523"/>
      <c r="K13" s="641">
        <v>42614</v>
      </c>
      <c r="L13" s="634">
        <v>62.441509291427479</v>
      </c>
      <c r="M13" s="630">
        <v>3.4281084255834893</v>
      </c>
      <c r="N13" s="630">
        <v>2.6961035360138803</v>
      </c>
      <c r="O13" s="630">
        <v>6.7799711108620668</v>
      </c>
      <c r="P13" s="630">
        <v>35.188990955541449</v>
      </c>
      <c r="Q13" s="630">
        <v>6.1242119615973696</v>
      </c>
      <c r="R13" s="635">
        <v>0.78646973820700661</v>
      </c>
      <c r="S13" s="632">
        <v>240921</v>
      </c>
    </row>
    <row r="14" spans="1:19" ht="21" x14ac:dyDescent="0.5">
      <c r="A14" s="636">
        <v>42644</v>
      </c>
      <c r="B14" s="637">
        <v>63.740193782715515</v>
      </c>
      <c r="C14" s="638">
        <v>2.4554906527080442</v>
      </c>
      <c r="D14" s="638">
        <v>1.8186780792650359</v>
      </c>
      <c r="E14" s="638">
        <v>15.856832496528147</v>
      </c>
      <c r="F14" s="638">
        <v>25.526596196987501</v>
      </c>
      <c r="G14" s="638">
        <v>4.2741687319730799</v>
      </c>
      <c r="H14" s="639">
        <v>0.74065770816895682</v>
      </c>
      <c r="I14" s="640">
        <v>187220</v>
      </c>
      <c r="J14" s="523"/>
      <c r="K14" s="641">
        <v>42644</v>
      </c>
      <c r="L14" s="634">
        <v>62.551855091490943</v>
      </c>
      <c r="M14" s="630">
        <v>3.6284289817018136</v>
      </c>
      <c r="N14" s="630">
        <v>2.3395890703208337</v>
      </c>
      <c r="O14" s="630">
        <v>5.9422986460983012</v>
      </c>
      <c r="P14" s="630">
        <v>37.220773644046936</v>
      </c>
      <c r="Q14" s="630">
        <v>5.9680180520226473</v>
      </c>
      <c r="R14" s="635">
        <v>0.64479395411055129</v>
      </c>
      <c r="S14" s="632">
        <v>304675</v>
      </c>
    </row>
    <row r="15" spans="1:19" ht="21" x14ac:dyDescent="0.5">
      <c r="A15" s="636">
        <v>42675</v>
      </c>
      <c r="B15" s="637">
        <v>63.666973203314534</v>
      </c>
      <c r="C15" s="638">
        <v>2.4409897129714229</v>
      </c>
      <c r="D15" s="638">
        <v>1.9458372979614984</v>
      </c>
      <c r="E15" s="638">
        <v>16.036990847222661</v>
      </c>
      <c r="F15" s="638">
        <v>26.485054349538419</v>
      </c>
      <c r="G15" s="638">
        <v>4.3868270109329215</v>
      </c>
      <c r="H15" s="639">
        <v>0.79715096201402091</v>
      </c>
      <c r="I15" s="640">
        <v>126956</v>
      </c>
      <c r="J15" s="523"/>
      <c r="K15" s="641">
        <v>42675</v>
      </c>
      <c r="L15" s="634">
        <v>62.472332392923192</v>
      </c>
      <c r="M15" s="630">
        <v>3.3260685833957977</v>
      </c>
      <c r="N15" s="630">
        <v>2.7574926455909332</v>
      </c>
      <c r="O15" s="630">
        <v>5.8263957557243859</v>
      </c>
      <c r="P15" s="630">
        <v>36.684262732261843</v>
      </c>
      <c r="Q15" s="630">
        <v>6.0835612289867314</v>
      </c>
      <c r="R15" s="635">
        <v>0.82905465610562701</v>
      </c>
      <c r="S15" s="632">
        <v>265487</v>
      </c>
    </row>
    <row r="16" spans="1:19" ht="21" x14ac:dyDescent="0.5">
      <c r="A16" s="636">
        <v>42705</v>
      </c>
      <c r="B16" s="637">
        <v>63.800171136095194</v>
      </c>
      <c r="C16" s="638">
        <v>2.1198267640754187</v>
      </c>
      <c r="D16" s="638">
        <v>2.0571825539174937</v>
      </c>
      <c r="E16" s="638">
        <v>17.637758957084738</v>
      </c>
      <c r="F16" s="638">
        <v>22.956490572640973</v>
      </c>
      <c r="G16" s="638">
        <v>4.177009317992912</v>
      </c>
      <c r="H16" s="639">
        <v>0.97044842945680621</v>
      </c>
      <c r="I16" s="640">
        <v>114295</v>
      </c>
      <c r="J16" s="523"/>
      <c r="K16" s="641">
        <v>42705</v>
      </c>
      <c r="L16" s="634">
        <v>62.620211802406047</v>
      </c>
      <c r="M16" s="630">
        <v>3.1859738011215795</v>
      </c>
      <c r="N16" s="630">
        <v>2.6690246098638082</v>
      </c>
      <c r="O16" s="630">
        <v>6.4649216417169306</v>
      </c>
      <c r="P16" s="630">
        <v>36.4939140078259</v>
      </c>
      <c r="Q16" s="630">
        <v>5.8549984109853881</v>
      </c>
      <c r="R16" s="635">
        <v>0.83774217130229189</v>
      </c>
      <c r="S16" s="632">
        <v>302074</v>
      </c>
    </row>
    <row r="17" spans="1:19" ht="21" x14ac:dyDescent="0.5">
      <c r="A17" s="636">
        <v>42736</v>
      </c>
      <c r="B17" s="637">
        <v>64.269686341842686</v>
      </c>
      <c r="C17" s="638">
        <v>2.2294591810288971</v>
      </c>
      <c r="D17" s="638">
        <v>1.8581010755474923</v>
      </c>
      <c r="E17" s="638">
        <v>16.133530128288196</v>
      </c>
      <c r="F17" s="638">
        <v>22.104192367500325</v>
      </c>
      <c r="G17" s="638">
        <v>4.0875602565763893</v>
      </c>
      <c r="H17" s="639">
        <v>0.83343130538500254</v>
      </c>
      <c r="I17" s="640">
        <v>154340</v>
      </c>
      <c r="J17" s="523"/>
      <c r="K17" s="641">
        <v>42736</v>
      </c>
      <c r="L17" s="634">
        <v>62.849018778033191</v>
      </c>
      <c r="M17" s="630">
        <v>3.3662858159643743</v>
      </c>
      <c r="N17" s="630">
        <v>2.4737879880861926</v>
      </c>
      <c r="O17" s="630">
        <v>7.0953403738935004</v>
      </c>
      <c r="P17" s="630">
        <v>35.480785362303507</v>
      </c>
      <c r="Q17" s="630">
        <v>5.8400738040505669</v>
      </c>
      <c r="R17" s="635">
        <v>0.73487164291113571</v>
      </c>
      <c r="S17" s="632">
        <v>311907</v>
      </c>
    </row>
    <row r="18" spans="1:19" ht="21" x14ac:dyDescent="0.5">
      <c r="A18" s="636">
        <v>42767</v>
      </c>
      <c r="B18" s="637">
        <v>64.20989265731076</v>
      </c>
      <c r="C18" s="638">
        <v>2.3105068765313357</v>
      </c>
      <c r="D18" s="638">
        <v>1.7474974199844144</v>
      </c>
      <c r="E18" s="638">
        <v>15.566174696892048</v>
      </c>
      <c r="F18" s="638">
        <v>23.313273004261411</v>
      </c>
      <c r="G18" s="638">
        <v>4.0580042965157501</v>
      </c>
      <c r="H18" s="639">
        <v>0.7563264311110196</v>
      </c>
      <c r="I18" s="640">
        <v>142441</v>
      </c>
      <c r="J18" s="523"/>
      <c r="K18" s="641">
        <v>42767</v>
      </c>
      <c r="L18" s="634">
        <v>63.117293196412597</v>
      </c>
      <c r="M18" s="630">
        <v>3.1966455023587819</v>
      </c>
      <c r="N18" s="630">
        <v>2.1768438387177378</v>
      </c>
      <c r="O18" s="630">
        <v>15.559495639189194</v>
      </c>
      <c r="P18" s="630">
        <v>34.86928255103669</v>
      </c>
      <c r="Q18" s="630">
        <v>5.3734893410765192</v>
      </c>
      <c r="R18" s="635">
        <v>0.68097755510001357</v>
      </c>
      <c r="S18" s="632">
        <v>332163</v>
      </c>
    </row>
    <row r="19" spans="1:19" ht="21.5" thickBot="1" x14ac:dyDescent="0.55000000000000004">
      <c r="A19" s="642">
        <v>42795</v>
      </c>
      <c r="B19" s="643">
        <v>63.826694261843663</v>
      </c>
      <c r="C19" s="644">
        <v>2.4395905250700127</v>
      </c>
      <c r="D19" s="644">
        <v>1.9761005847130921</v>
      </c>
      <c r="E19" s="644">
        <v>15.978998195474626</v>
      </c>
      <c r="F19" s="644">
        <v>25.577775395179337</v>
      </c>
      <c r="G19" s="644">
        <v>4.4156911097831051</v>
      </c>
      <c r="H19" s="645">
        <v>0.81001322328728953</v>
      </c>
      <c r="I19" s="646">
        <v>170682</v>
      </c>
      <c r="J19" s="523"/>
      <c r="K19" s="647">
        <v>42795</v>
      </c>
      <c r="L19" s="648">
        <v>62.866218331915086</v>
      </c>
      <c r="M19" s="649">
        <v>3.2262869026979888</v>
      </c>
      <c r="N19" s="649">
        <v>2.4211840641782985</v>
      </c>
      <c r="O19" s="649">
        <v>7.1864673335428355</v>
      </c>
      <c r="P19" s="649">
        <v>35.104884803203269</v>
      </c>
      <c r="Q19" s="649">
        <v>5.6474709668762877</v>
      </c>
      <c r="R19" s="650">
        <v>0.75045528720758792</v>
      </c>
      <c r="S19" s="651">
        <v>283211</v>
      </c>
    </row>
    <row r="20" spans="1:19" ht="21.5" thickBot="1" x14ac:dyDescent="0.55000000000000004">
      <c r="A20" s="652" t="s">
        <v>17</v>
      </c>
      <c r="B20" s="616">
        <v>63.765929354825744</v>
      </c>
      <c r="C20" s="617">
        <v>2.3224557668557142</v>
      </c>
      <c r="D20" s="617">
        <v>2.001136430144836</v>
      </c>
      <c r="E20" s="617">
        <v>15.907327301294602</v>
      </c>
      <c r="F20" s="617">
        <v>23.595762975928242</v>
      </c>
      <c r="G20" s="617">
        <v>4.3235921970005506</v>
      </c>
      <c r="H20" s="618">
        <v>0.86164673562506622</v>
      </c>
      <c r="I20" s="619">
        <v>1814533</v>
      </c>
      <c r="J20" s="560"/>
      <c r="K20" s="653" t="s">
        <v>17</v>
      </c>
      <c r="L20" s="621">
        <v>62.607849896186067</v>
      </c>
      <c r="M20" s="617">
        <v>3.3559305026569186</v>
      </c>
      <c r="N20" s="617">
        <v>2.5758509455729866</v>
      </c>
      <c r="O20" s="617">
        <v>7.5837083148429532</v>
      </c>
      <c r="P20" s="617">
        <v>35.515657667901181</v>
      </c>
      <c r="Q20" s="617">
        <v>5.9317814482299056</v>
      </c>
      <c r="R20" s="622">
        <v>0.76755193337098715</v>
      </c>
      <c r="S20" s="619">
        <v>3422951</v>
      </c>
    </row>
    <row r="21" spans="1:19" ht="15.75" hidden="1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hidden="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hidden="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thickBot="1" x14ac:dyDescent="0.4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hidden="1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4.5" thickBot="1" x14ac:dyDescent="0.7">
      <c r="A28" s="570"/>
      <c r="B28" s="610" t="s">
        <v>6</v>
      </c>
      <c r="C28" s="611" t="s">
        <v>7</v>
      </c>
      <c r="D28" s="611" t="s">
        <v>8</v>
      </c>
      <c r="E28" s="611" t="s">
        <v>9</v>
      </c>
      <c r="F28" s="612" t="s">
        <v>10</v>
      </c>
      <c r="G28" s="611" t="s">
        <v>11</v>
      </c>
      <c r="H28" s="613" t="s">
        <v>12</v>
      </c>
      <c r="I28" s="614" t="s">
        <v>23</v>
      </c>
      <c r="J28" s="523"/>
      <c r="K28" s="570"/>
      <c r="L28" s="610" t="s">
        <v>6</v>
      </c>
      <c r="M28" s="611" t="s">
        <v>7</v>
      </c>
      <c r="N28" s="611" t="s">
        <v>8</v>
      </c>
      <c r="O28" s="611" t="s">
        <v>9</v>
      </c>
      <c r="P28" s="612" t="s">
        <v>10</v>
      </c>
      <c r="Q28" s="611" t="s">
        <v>11</v>
      </c>
      <c r="R28" s="613" t="s">
        <v>12</v>
      </c>
      <c r="S28" s="614" t="s">
        <v>23</v>
      </c>
    </row>
    <row r="29" spans="1:19" ht="21.5" thickBot="1" x14ac:dyDescent="0.55000000000000004">
      <c r="A29" s="654"/>
      <c r="B29" s="621"/>
      <c r="C29" s="617"/>
      <c r="D29" s="617"/>
      <c r="E29" s="617"/>
      <c r="F29" s="617"/>
      <c r="G29" s="617"/>
      <c r="H29" s="622"/>
      <c r="I29" s="619"/>
      <c r="J29" s="523"/>
      <c r="K29" s="620"/>
      <c r="L29" s="621"/>
      <c r="M29" s="617"/>
      <c r="N29" s="617"/>
      <c r="O29" s="617"/>
      <c r="P29" s="617"/>
      <c r="Q29" s="617"/>
      <c r="R29" s="622"/>
      <c r="S29" s="619"/>
    </row>
    <row r="30" spans="1:19" ht="21.5" thickBot="1" x14ac:dyDescent="0.55000000000000004">
      <c r="A30" s="623"/>
      <c r="B30" s="624"/>
      <c r="C30" s="625"/>
      <c r="D30" s="625"/>
      <c r="E30" s="625"/>
      <c r="F30" s="625"/>
      <c r="G30" s="625"/>
      <c r="H30" s="626"/>
      <c r="I30" s="627"/>
      <c r="J30" s="539"/>
      <c r="K30" s="623"/>
      <c r="L30" s="624"/>
      <c r="M30" s="625"/>
      <c r="N30" s="625"/>
      <c r="O30" s="625"/>
      <c r="P30" s="625"/>
      <c r="Q30" s="625"/>
      <c r="R30" s="626"/>
      <c r="S30" s="627"/>
    </row>
    <row r="31" spans="1:19" ht="21" x14ac:dyDescent="0.5">
      <c r="A31" s="655">
        <v>42461</v>
      </c>
      <c r="B31" s="634">
        <v>62.305199825922976</v>
      </c>
      <c r="C31" s="630">
        <v>2.7623960977732644</v>
      </c>
      <c r="D31" s="630">
        <v>2.3067861028505114</v>
      </c>
      <c r="E31" s="630">
        <v>12.000964314209037</v>
      </c>
      <c r="F31" s="630">
        <v>15.850949082468993</v>
      </c>
      <c r="G31" s="630">
        <v>5.0691822006237759</v>
      </c>
      <c r="H31" s="635">
        <v>0.83506710160428665</v>
      </c>
      <c r="I31" s="632">
        <v>110296</v>
      </c>
      <c r="J31" s="523"/>
      <c r="K31" s="633">
        <v>42461</v>
      </c>
      <c r="L31" s="634">
        <v>62.835218054737474</v>
      </c>
      <c r="M31" s="630">
        <v>3.0400025972700835</v>
      </c>
      <c r="N31" s="630">
        <v>2.2956460477433893</v>
      </c>
      <c r="O31" s="630">
        <v>6.4896672247705354</v>
      </c>
      <c r="P31" s="630">
        <v>49.104718683184068</v>
      </c>
      <c r="Q31" s="630">
        <v>5.3356486450134728</v>
      </c>
      <c r="R31" s="635">
        <v>0.75514608106087644</v>
      </c>
      <c r="S31" s="632">
        <v>215611</v>
      </c>
    </row>
    <row r="32" spans="1:19" ht="21" x14ac:dyDescent="0.5">
      <c r="A32" s="659">
        <v>42491</v>
      </c>
      <c r="B32" s="634">
        <v>63.149141178923948</v>
      </c>
      <c r="C32" s="630">
        <v>2.00960899485611</v>
      </c>
      <c r="D32" s="630">
        <v>1.8153903100236339</v>
      </c>
      <c r="E32" s="630">
        <v>11.910706589740025</v>
      </c>
      <c r="F32" s="630">
        <v>15.169060197414151</v>
      </c>
      <c r="G32" s="630">
        <v>3.8249993048797437</v>
      </c>
      <c r="H32" s="635">
        <v>0.90335498829393812</v>
      </c>
      <c r="I32" s="632">
        <v>115088</v>
      </c>
      <c r="J32" s="523"/>
      <c r="K32" s="633">
        <v>42491</v>
      </c>
      <c r="L32" s="634">
        <v>62.573538876657452</v>
      </c>
      <c r="M32" s="630">
        <v>2.7104343171823184</v>
      </c>
      <c r="N32" s="630">
        <v>2.5382627312707267</v>
      </c>
      <c r="O32" s="630">
        <v>6.2471849669199404</v>
      </c>
      <c r="P32" s="630">
        <v>43.249849911988839</v>
      </c>
      <c r="Q32" s="630">
        <v>5.2486970484530451</v>
      </c>
      <c r="R32" s="635">
        <v>0.9364782297729406</v>
      </c>
      <c r="S32" s="632">
        <v>181227</v>
      </c>
    </row>
    <row r="33" spans="1:32" ht="21" x14ac:dyDescent="0.5">
      <c r="A33" s="659">
        <v>42522</v>
      </c>
      <c r="B33" s="634">
        <v>62.956751659098842</v>
      </c>
      <c r="C33" s="630">
        <v>1.5105763185469787</v>
      </c>
      <c r="D33" s="630">
        <v>2.0024799161718474</v>
      </c>
      <c r="E33" s="630">
        <v>9.9012993363604611</v>
      </c>
      <c r="F33" s="630">
        <v>17.256157876353477</v>
      </c>
      <c r="G33" s="630">
        <v>3.5130562347188263</v>
      </c>
      <c r="H33" s="635">
        <v>1.3256396857181172</v>
      </c>
      <c r="I33" s="632">
        <v>91616</v>
      </c>
      <c r="J33" s="523"/>
      <c r="K33" s="633">
        <v>42522</v>
      </c>
      <c r="L33" s="634">
        <v>63.013446391482319</v>
      </c>
      <c r="M33" s="630">
        <v>2.4705856573437388</v>
      </c>
      <c r="N33" s="630">
        <v>2.3374871784530793</v>
      </c>
      <c r="O33" s="630">
        <v>8.3912724755163897</v>
      </c>
      <c r="P33" s="630">
        <v>42.248368386736843</v>
      </c>
      <c r="Q33" s="630">
        <v>4.8080728357968177</v>
      </c>
      <c r="R33" s="635">
        <v>0.94612674994893275</v>
      </c>
      <c r="S33" s="632">
        <v>148773</v>
      </c>
    </row>
    <row r="34" spans="1:32" ht="21" x14ac:dyDescent="0.5">
      <c r="A34" s="659">
        <v>42552</v>
      </c>
      <c r="B34" s="634">
        <v>63.100876173407684</v>
      </c>
      <c r="C34" s="630">
        <v>2.4393432396927177</v>
      </c>
      <c r="D34" s="630">
        <v>1.5840547053757079</v>
      </c>
      <c r="E34" s="630">
        <v>9.5507394099684184</v>
      </c>
      <c r="F34" s="630">
        <v>18.832410586116598</v>
      </c>
      <c r="G34" s="630">
        <v>4.0233979450684254</v>
      </c>
      <c r="H34" s="635">
        <v>0.64937753719941849</v>
      </c>
      <c r="I34" s="640">
        <v>114943</v>
      </c>
      <c r="J34" s="523"/>
      <c r="K34" s="641">
        <v>42552</v>
      </c>
      <c r="L34" s="634">
        <v>63.617399268148084</v>
      </c>
      <c r="M34" s="630">
        <v>2.456369769200891</v>
      </c>
      <c r="N34" s="630">
        <v>1.8594785044054214</v>
      </c>
      <c r="O34" s="630">
        <v>5.9611278287711835</v>
      </c>
      <c r="P34" s="630">
        <v>44.036853650060308</v>
      </c>
      <c r="Q34" s="630">
        <v>4.3158482736063126</v>
      </c>
      <c r="R34" s="635">
        <v>0.75700268246272595</v>
      </c>
      <c r="S34" s="632">
        <v>195668</v>
      </c>
    </row>
    <row r="35" spans="1:32" ht="21" x14ac:dyDescent="0.5">
      <c r="A35" s="659">
        <v>42583</v>
      </c>
      <c r="B35" s="634">
        <v>62.643214924690845</v>
      </c>
      <c r="C35" s="630">
        <v>4.1326067766419445</v>
      </c>
      <c r="D35" s="630">
        <v>1.4015628522111967</v>
      </c>
      <c r="E35" s="630">
        <v>10.906811557650322</v>
      </c>
      <c r="F35" s="630">
        <v>22.092074686507406</v>
      </c>
      <c r="G35" s="630">
        <v>5.5341696288531415</v>
      </c>
      <c r="H35" s="635">
        <v>0.33914740210295846</v>
      </c>
      <c r="I35" s="640">
        <v>126877</v>
      </c>
      <c r="J35" s="523"/>
      <c r="K35" s="641">
        <v>42583</v>
      </c>
      <c r="L35" s="634">
        <v>63.646326962928853</v>
      </c>
      <c r="M35" s="630">
        <v>2.6209159567119507</v>
      </c>
      <c r="N35" s="630">
        <v>1.8126557679023716</v>
      </c>
      <c r="O35" s="630">
        <v>5.984624107759613</v>
      </c>
      <c r="P35" s="630">
        <v>43.918471678563208</v>
      </c>
      <c r="Q35" s="630">
        <v>4.433571724614322</v>
      </c>
      <c r="R35" s="635">
        <v>0.69161155788315487</v>
      </c>
      <c r="S35" s="632">
        <v>173720</v>
      </c>
    </row>
    <row r="36" spans="1:32" ht="21" x14ac:dyDescent="0.5">
      <c r="A36" s="659">
        <v>42614</v>
      </c>
      <c r="B36" s="634">
        <v>62.459260819349133</v>
      </c>
      <c r="C36" s="630">
        <v>3.705218036939621</v>
      </c>
      <c r="D36" s="630">
        <v>1.9653039317500218</v>
      </c>
      <c r="E36" s="630">
        <v>10.472783283025827</v>
      </c>
      <c r="F36" s="630">
        <v>19.318735550745881</v>
      </c>
      <c r="G36" s="630">
        <v>5.6705219686896431</v>
      </c>
      <c r="H36" s="635">
        <v>0.53041519072742427</v>
      </c>
      <c r="I36" s="640">
        <v>103033</v>
      </c>
      <c r="J36" s="523"/>
      <c r="K36" s="641">
        <v>42614</v>
      </c>
      <c r="L36" s="634">
        <v>63.226270062443383</v>
      </c>
      <c r="M36" s="630">
        <v>2.9897387473981922</v>
      </c>
      <c r="N36" s="630">
        <v>1.9947749479638479</v>
      </c>
      <c r="O36" s="630">
        <v>5.2991721929867017</v>
      </c>
      <c r="P36" s="630">
        <v>40.390272731673242</v>
      </c>
      <c r="Q36" s="630">
        <v>4.9845136953620397</v>
      </c>
      <c r="R36" s="635">
        <v>0.66720710955089058</v>
      </c>
      <c r="S36" s="632">
        <v>144611</v>
      </c>
    </row>
    <row r="37" spans="1:32" ht="21" x14ac:dyDescent="0.5">
      <c r="A37" s="659">
        <v>42644</v>
      </c>
      <c r="B37" s="634">
        <v>62.80875481718968</v>
      </c>
      <c r="C37" s="630">
        <v>3.3128384986560446</v>
      </c>
      <c r="D37" s="630">
        <v>1.6873444735904661</v>
      </c>
      <c r="E37" s="630">
        <v>10.299385018944912</v>
      </c>
      <c r="F37" s="630">
        <v>19.300830013925324</v>
      </c>
      <c r="G37" s="630">
        <v>5.0001829722465105</v>
      </c>
      <c r="H37" s="635">
        <v>0.50933496283473811</v>
      </c>
      <c r="I37" s="640">
        <v>123516</v>
      </c>
      <c r="J37" s="523"/>
      <c r="K37" s="641">
        <v>42644</v>
      </c>
      <c r="L37" s="634">
        <v>63.419100655271222</v>
      </c>
      <c r="M37" s="630">
        <v>3.1743530449071198</v>
      </c>
      <c r="N37" s="630">
        <v>1.7059924253050918</v>
      </c>
      <c r="O37" s="630">
        <v>4.4486409634691295</v>
      </c>
      <c r="P37" s="630">
        <v>47.272141554615956</v>
      </c>
      <c r="Q37" s="630">
        <v>4.8803454702122115</v>
      </c>
      <c r="R37" s="635">
        <v>0.53742995853664044</v>
      </c>
      <c r="S37" s="632">
        <v>199612</v>
      </c>
    </row>
    <row r="38" spans="1:32" ht="21" x14ac:dyDescent="0.5">
      <c r="A38" s="659">
        <v>42675</v>
      </c>
      <c r="B38" s="634">
        <v>62.558977819140694</v>
      </c>
      <c r="C38" s="630">
        <v>2.6663788497664718</v>
      </c>
      <c r="D38" s="630">
        <v>2.2779620150629922</v>
      </c>
      <c r="E38" s="630">
        <v>12.842417834307085</v>
      </c>
      <c r="F38" s="630">
        <v>17.335369939506748</v>
      </c>
      <c r="G38" s="630">
        <v>4.9443408648294636</v>
      </c>
      <c r="H38" s="635">
        <v>0.85432796440854675</v>
      </c>
      <c r="I38" s="640">
        <v>116046</v>
      </c>
      <c r="J38" s="523"/>
      <c r="K38" s="641">
        <v>42675</v>
      </c>
      <c r="L38" s="634">
        <v>62.766584458025214</v>
      </c>
      <c r="M38" s="630">
        <v>3.1046872747736627</v>
      </c>
      <c r="N38" s="630">
        <v>2.3258906868601104</v>
      </c>
      <c r="O38" s="630">
        <v>5.9994193726736906</v>
      </c>
      <c r="P38" s="630">
        <v>43.82102184880587</v>
      </c>
      <c r="Q38" s="630">
        <v>5.430577961633773</v>
      </c>
      <c r="R38" s="635">
        <v>0.74915457854919443</v>
      </c>
      <c r="S38" s="632">
        <v>202574</v>
      </c>
    </row>
    <row r="39" spans="1:32" ht="21.75" customHeight="1" x14ac:dyDescent="0.5">
      <c r="A39" s="659">
        <v>42705</v>
      </c>
      <c r="B39" s="634">
        <v>63.60939053674705</v>
      </c>
      <c r="C39" s="630">
        <v>1.68395745256536</v>
      </c>
      <c r="D39" s="630">
        <v>2.0019061791862551</v>
      </c>
      <c r="E39" s="630">
        <v>9.9149709135184505</v>
      </c>
      <c r="F39" s="630">
        <v>19.043348496634763</v>
      </c>
      <c r="G39" s="630">
        <v>3.6858636317516149</v>
      </c>
      <c r="H39" s="635">
        <v>1.1888104275654521</v>
      </c>
      <c r="I39" s="640">
        <v>118268</v>
      </c>
      <c r="J39" s="523"/>
      <c r="K39" s="641">
        <v>42705</v>
      </c>
      <c r="L39" s="634">
        <v>62.795433038755917</v>
      </c>
      <c r="M39" s="630">
        <v>2.7577997702395574</v>
      </c>
      <c r="N39" s="630">
        <v>2.4737716519377959</v>
      </c>
      <c r="O39" s="630">
        <v>8.6745777530224437</v>
      </c>
      <c r="P39" s="630">
        <v>38.909468417885506</v>
      </c>
      <c r="Q39" s="630">
        <v>5.2315714221773533</v>
      </c>
      <c r="R39" s="635">
        <v>0.8970091587624256</v>
      </c>
      <c r="S39" s="632">
        <v>201079</v>
      </c>
    </row>
    <row r="40" spans="1:32" ht="21" x14ac:dyDescent="0.5">
      <c r="A40" s="659">
        <v>42736</v>
      </c>
      <c r="B40" s="634">
        <v>62.397244697135363</v>
      </c>
      <c r="C40" s="630">
        <v>2.5122594576864201</v>
      </c>
      <c r="D40" s="630">
        <v>2.171182848604126</v>
      </c>
      <c r="E40" s="630">
        <v>11.270227604052774</v>
      </c>
      <c r="F40" s="630">
        <v>19.12927928420439</v>
      </c>
      <c r="G40" s="630">
        <v>4.6834423062905461</v>
      </c>
      <c r="H40" s="635">
        <v>0.86423511789805463</v>
      </c>
      <c r="I40" s="640">
        <v>109752</v>
      </c>
      <c r="J40" s="523"/>
      <c r="K40" s="641">
        <v>42736</v>
      </c>
      <c r="L40" s="634">
        <v>62.881308912094582</v>
      </c>
      <c r="M40" s="630">
        <v>2.8162632834226566</v>
      </c>
      <c r="N40" s="630">
        <v>2.2452924194706889</v>
      </c>
      <c r="O40" s="630">
        <v>6.3054949628892931</v>
      </c>
      <c r="P40" s="630">
        <v>46.247007109048383</v>
      </c>
      <c r="Q40" s="630">
        <v>5.0615557028933456</v>
      </c>
      <c r="R40" s="635">
        <v>0.79725941558345481</v>
      </c>
      <c r="S40" s="632">
        <v>217188</v>
      </c>
      <c r="AF40" s="573"/>
    </row>
    <row r="41" spans="1:32" ht="21" x14ac:dyDescent="0.5">
      <c r="A41" s="659">
        <v>42767</v>
      </c>
      <c r="B41" s="634">
        <v>62.276220752797556</v>
      </c>
      <c r="C41" s="630">
        <v>2.9774421619138254</v>
      </c>
      <c r="D41" s="630">
        <v>2.2964575197716011</v>
      </c>
      <c r="E41" s="630">
        <v>13.172444951268337</v>
      </c>
      <c r="F41" s="630">
        <v>18.947789190430871</v>
      </c>
      <c r="G41" s="630">
        <v>5.2738996816854264</v>
      </c>
      <c r="H41" s="635">
        <v>0.77128534993791298</v>
      </c>
      <c r="I41" s="640">
        <v>121892</v>
      </c>
      <c r="J41" s="523"/>
      <c r="K41" s="641">
        <v>42767</v>
      </c>
      <c r="L41" s="634">
        <v>62.130007653857248</v>
      </c>
      <c r="M41" s="630">
        <v>3.5323532667251496</v>
      </c>
      <c r="N41" s="630">
        <v>2.7734739680539775</v>
      </c>
      <c r="O41" s="630">
        <v>6.0988432666662744</v>
      </c>
      <c r="P41" s="630">
        <v>44.711279018422239</v>
      </c>
      <c r="Q41" s="630">
        <v>6.3058272347791267</v>
      </c>
      <c r="R41" s="635">
        <v>0.78516324915182389</v>
      </c>
      <c r="S41" s="632">
        <v>169849</v>
      </c>
    </row>
    <row r="42" spans="1:32" ht="21.5" thickBot="1" x14ac:dyDescent="0.55000000000000004">
      <c r="A42" s="660">
        <v>42795</v>
      </c>
      <c r="B42" s="634">
        <v>62.547540432257584</v>
      </c>
      <c r="C42" s="630">
        <v>2.4664610747629201</v>
      </c>
      <c r="D42" s="630">
        <v>2.3057672020877749</v>
      </c>
      <c r="E42" s="630">
        <v>10.896545706829375</v>
      </c>
      <c r="F42" s="630">
        <v>21.50508839961773</v>
      </c>
      <c r="G42" s="630">
        <v>4.7722282768506954</v>
      </c>
      <c r="H42" s="635">
        <v>0.93484840514233891</v>
      </c>
      <c r="I42" s="640">
        <v>108824</v>
      </c>
      <c r="J42" s="523"/>
      <c r="K42" s="641">
        <v>42795</v>
      </c>
      <c r="L42" s="634">
        <v>63.123206896551729</v>
      </c>
      <c r="M42" s="630">
        <v>2.6088577586206898</v>
      </c>
      <c r="N42" s="630">
        <v>2.1483965517241379</v>
      </c>
      <c r="O42" s="630">
        <v>6.6706594827586203</v>
      </c>
      <c r="P42" s="630">
        <v>43.581232758620693</v>
      </c>
      <c r="Q42" s="630">
        <v>4.7572543103448277</v>
      </c>
      <c r="R42" s="635">
        <v>0.82350083848956224</v>
      </c>
      <c r="S42" s="632">
        <v>155440</v>
      </c>
    </row>
    <row r="43" spans="1:32" ht="21.5" thickBot="1" x14ac:dyDescent="0.55000000000000004">
      <c r="A43" s="653" t="s">
        <v>17</v>
      </c>
      <c r="B43" s="656">
        <v>62.468990862044002</v>
      </c>
      <c r="C43" s="656">
        <v>2.7038802824098207</v>
      </c>
      <c r="D43" s="656">
        <v>1.9672290061912243</v>
      </c>
      <c r="E43" s="656">
        <v>11.021111523647006</v>
      </c>
      <c r="F43" s="656">
        <v>18.580481262742154</v>
      </c>
      <c r="G43" s="656">
        <v>4.6711092886010448</v>
      </c>
      <c r="H43" s="657">
        <v>0.72755773211894592</v>
      </c>
      <c r="I43" s="658">
        <v>1360151</v>
      </c>
      <c r="J43" s="560"/>
      <c r="K43" s="653" t="s">
        <v>17</v>
      </c>
      <c r="L43" s="656">
        <v>62.79534463432595</v>
      </c>
      <c r="M43" s="656">
        <v>2.8575998389372761</v>
      </c>
      <c r="N43" s="656">
        <v>2.2025181649006598</v>
      </c>
      <c r="O43" s="656">
        <v>6.3169516521625573</v>
      </c>
      <c r="P43" s="656">
        <v>44.02154826077652</v>
      </c>
      <c r="Q43" s="656">
        <v>5.0601180038379354</v>
      </c>
      <c r="R43" s="657">
        <v>0.77075807987158995</v>
      </c>
      <c r="S43" s="658">
        <v>2205352</v>
      </c>
    </row>
    <row r="44" spans="1:32" ht="15.75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4.5" thickBot="1" x14ac:dyDescent="0.7">
      <c r="A53" s="570"/>
      <c r="B53" s="610" t="s">
        <v>6</v>
      </c>
      <c r="C53" s="611" t="s">
        <v>7</v>
      </c>
      <c r="D53" s="611" t="s">
        <v>8</v>
      </c>
      <c r="E53" s="611" t="s">
        <v>9</v>
      </c>
      <c r="F53" s="612" t="s">
        <v>10</v>
      </c>
      <c r="G53" s="611" t="s">
        <v>11</v>
      </c>
      <c r="H53" s="613" t="s">
        <v>12</v>
      </c>
      <c r="I53" s="614" t="s">
        <v>23</v>
      </c>
      <c r="J53" s="523"/>
      <c r="K53" s="570"/>
      <c r="L53" s="610" t="s">
        <v>6</v>
      </c>
      <c r="M53" s="611" t="s">
        <v>7</v>
      </c>
      <c r="N53" s="611" t="s">
        <v>8</v>
      </c>
      <c r="O53" s="611" t="s">
        <v>9</v>
      </c>
      <c r="P53" s="612" t="s">
        <v>10</v>
      </c>
      <c r="Q53" s="611" t="s">
        <v>11</v>
      </c>
      <c r="R53" s="613" t="s">
        <v>12</v>
      </c>
      <c r="S53" s="614" t="s">
        <v>23</v>
      </c>
    </row>
    <row r="54" spans="1:20" ht="21.5" thickBot="1" x14ac:dyDescent="0.55000000000000004">
      <c r="A54" s="654"/>
      <c r="B54" s="621"/>
      <c r="C54" s="617"/>
      <c r="D54" s="617"/>
      <c r="E54" s="617"/>
      <c r="F54" s="618"/>
      <c r="G54" s="617"/>
      <c r="H54" s="617"/>
      <c r="I54" s="619"/>
      <c r="J54" s="523"/>
      <c r="K54" s="620"/>
      <c r="L54" s="621"/>
      <c r="M54" s="617"/>
      <c r="N54" s="617"/>
      <c r="O54" s="617"/>
      <c r="P54" s="617"/>
      <c r="Q54" s="616"/>
      <c r="R54" s="617"/>
      <c r="S54" s="619"/>
    </row>
    <row r="55" spans="1:20" ht="21.5" thickBot="1" x14ac:dyDescent="0.55000000000000004">
      <c r="A55" s="623"/>
      <c r="B55" s="624"/>
      <c r="C55" s="625"/>
      <c r="D55" s="625"/>
      <c r="E55" s="625"/>
      <c r="F55" s="625"/>
      <c r="G55" s="625"/>
      <c r="H55" s="626"/>
      <c r="I55" s="627"/>
      <c r="J55" s="539"/>
      <c r="K55" s="623"/>
      <c r="L55" s="624"/>
      <c r="M55" s="625"/>
      <c r="N55" s="625"/>
      <c r="O55" s="625"/>
      <c r="P55" s="625"/>
      <c r="Q55" s="625"/>
      <c r="R55" s="626"/>
      <c r="S55" s="627"/>
    </row>
    <row r="56" spans="1:20" ht="21" x14ac:dyDescent="0.5">
      <c r="A56" s="655">
        <v>42461</v>
      </c>
      <c r="B56" s="634">
        <v>63.013119663882257</v>
      </c>
      <c r="C56" s="630">
        <v>2.5781391453695099</v>
      </c>
      <c r="D56" s="630">
        <v>2.3362224367117803</v>
      </c>
      <c r="E56" s="630">
        <v>19.090713398579165</v>
      </c>
      <c r="F56" s="631">
        <v>19.175933656487086</v>
      </c>
      <c r="G56" s="630">
        <f>IF(C56&lt;&gt;"",+D56+C56,"")</f>
        <v>4.9143615820812903</v>
      </c>
      <c r="H56" s="630">
        <f>IF(C56&lt;&gt;"",+D56/C56,"")</f>
        <v>0.90616615511531784</v>
      </c>
      <c r="I56" s="632">
        <v>140903</v>
      </c>
      <c r="J56" s="523"/>
      <c r="K56" s="633">
        <f t="shared" ref="K56:K67" si="0">A56</f>
        <v>42461</v>
      </c>
      <c r="L56" s="634">
        <v>62.161182722664556</v>
      </c>
      <c r="M56" s="630">
        <v>3.4241363638269413</v>
      </c>
      <c r="N56" s="630">
        <v>2.8844708166148867</v>
      </c>
      <c r="O56" s="630"/>
      <c r="P56" s="630"/>
      <c r="Q56" s="629">
        <f>IF(M56&lt;&gt;"",+N56+M56,"")</f>
        <v>6.308607180441828</v>
      </c>
      <c r="R56" s="630">
        <f>IF(M56&lt;&gt;"",+N56/M56,"")</f>
        <v>0.84239367540581689</v>
      </c>
      <c r="S56" s="632">
        <v>238509</v>
      </c>
    </row>
    <row r="57" spans="1:20" ht="21" x14ac:dyDescent="0.5">
      <c r="A57" s="659">
        <v>42491</v>
      </c>
      <c r="B57" s="634">
        <v>62.619036350696625</v>
      </c>
      <c r="C57" s="630">
        <v>2.6366591848465775</v>
      </c>
      <c r="D57" s="630">
        <v>2.6808135795034627</v>
      </c>
      <c r="E57" s="630">
        <v>19.407637067856456</v>
      </c>
      <c r="F57" s="630">
        <v>19.393749828921795</v>
      </c>
      <c r="G57" s="630">
        <f t="shared" ref="G57:G67" si="1">+C57+D57</f>
        <v>5.3174727643500397</v>
      </c>
      <c r="H57" s="635">
        <v>1.0167463413211117</v>
      </c>
      <c r="I57" s="632">
        <v>146132</v>
      </c>
      <c r="J57" s="523"/>
      <c r="K57" s="633">
        <f t="shared" si="0"/>
        <v>42491</v>
      </c>
      <c r="L57" s="634">
        <v>62.006158070400858</v>
      </c>
      <c r="M57" s="630">
        <v>3.280101214802384</v>
      </c>
      <c r="N57" s="630">
        <v>2.7793959701375126</v>
      </c>
      <c r="O57" s="630"/>
      <c r="P57" s="630"/>
      <c r="Q57" s="630">
        <f t="shared" ref="Q57:Q67" si="2">+M57+N57</f>
        <v>6.0594971849398966</v>
      </c>
      <c r="R57" s="635">
        <v>0.84735067247153917</v>
      </c>
      <c r="S57" s="632">
        <v>266957</v>
      </c>
    </row>
    <row r="58" spans="1:20" ht="21" x14ac:dyDescent="0.5">
      <c r="A58" s="659">
        <v>42522</v>
      </c>
      <c r="B58" s="634">
        <v>62.951765591342038</v>
      </c>
      <c r="C58" s="630">
        <v>2.8402754924606159</v>
      </c>
      <c r="D58" s="630">
        <v>2.0090982152898533</v>
      </c>
      <c r="E58" s="630">
        <v>19.614165217616986</v>
      </c>
      <c r="F58" s="630">
        <v>17.6296540447951</v>
      </c>
      <c r="G58" s="630">
        <f t="shared" si="1"/>
        <v>4.8493737077504697</v>
      </c>
      <c r="H58" s="635">
        <v>0.70736033198994763</v>
      </c>
      <c r="I58" s="632">
        <v>231186</v>
      </c>
      <c r="J58" s="523"/>
      <c r="K58" s="633">
        <f t="shared" si="0"/>
        <v>42522</v>
      </c>
      <c r="L58" s="634">
        <v>62.466087354259457</v>
      </c>
      <c r="M58" s="630">
        <v>3.3382808178777426</v>
      </c>
      <c r="N58" s="630">
        <v>2.1020590344126053</v>
      </c>
      <c r="O58" s="630"/>
      <c r="P58" s="630"/>
      <c r="Q58" s="630">
        <f t="shared" si="2"/>
        <v>5.4403398522903483</v>
      </c>
      <c r="R58" s="635">
        <v>0.62968310609320011</v>
      </c>
      <c r="S58" s="632">
        <v>283123</v>
      </c>
    </row>
    <row r="59" spans="1:20" ht="21" x14ac:dyDescent="0.5">
      <c r="A59" s="659">
        <v>42552</v>
      </c>
      <c r="B59" s="634">
        <v>62.650141687141698</v>
      </c>
      <c r="C59" s="630">
        <v>3.1689087186359908</v>
      </c>
      <c r="D59" s="630">
        <v>1.9691733303551484</v>
      </c>
      <c r="E59" s="630">
        <v>18.151069912888097</v>
      </c>
      <c r="F59" s="630">
        <v>16.451706499888321</v>
      </c>
      <c r="G59" s="630">
        <f t="shared" si="1"/>
        <v>5.138082048991139</v>
      </c>
      <c r="H59" s="635">
        <v>0.6214042451821552</v>
      </c>
      <c r="I59" s="640">
        <v>134310</v>
      </c>
      <c r="J59" s="523"/>
      <c r="K59" s="641">
        <f t="shared" si="0"/>
        <v>42552</v>
      </c>
      <c r="L59" s="634">
        <v>61.775809028340682</v>
      </c>
      <c r="M59" s="630">
        <v>3.9070715124361977</v>
      </c>
      <c r="N59" s="630">
        <v>2.5403012885698986</v>
      </c>
      <c r="O59" s="630"/>
      <c r="P59" s="630"/>
      <c r="Q59" s="630">
        <f t="shared" si="2"/>
        <v>6.4473728010060967</v>
      </c>
      <c r="R59" s="635">
        <v>0.6501803922667212</v>
      </c>
      <c r="S59" s="632">
        <v>203559</v>
      </c>
    </row>
    <row r="60" spans="1:20" ht="21" x14ac:dyDescent="0.5">
      <c r="A60" s="659">
        <v>42583</v>
      </c>
      <c r="B60" s="634">
        <v>62.90023184806553</v>
      </c>
      <c r="C60" s="630">
        <v>2.8799204776444376</v>
      </c>
      <c r="D60" s="630">
        <v>1.8552896399806083</v>
      </c>
      <c r="E60" s="630">
        <v>19.651751618088571</v>
      </c>
      <c r="F60" s="630">
        <v>19.575069954157701</v>
      </c>
      <c r="G60" s="630">
        <f t="shared" si="1"/>
        <v>4.7352101176250461</v>
      </c>
      <c r="H60" s="635">
        <v>0.64421557969479015</v>
      </c>
      <c r="I60" s="640">
        <v>117577</v>
      </c>
      <c r="J60" s="523"/>
      <c r="K60" s="641">
        <f t="shared" si="0"/>
        <v>42583</v>
      </c>
      <c r="L60" s="634">
        <v>62.255090797762598</v>
      </c>
      <c r="M60" s="630">
        <v>3.2291044891384693</v>
      </c>
      <c r="N60" s="630">
        <v>2.1372037488553746</v>
      </c>
      <c r="O60" s="630"/>
      <c r="P60" s="630"/>
      <c r="Q60" s="630">
        <f t="shared" si="2"/>
        <v>5.3663082379938434</v>
      </c>
      <c r="R60" s="635">
        <v>0.66185648561207888</v>
      </c>
      <c r="S60" s="632">
        <v>181282</v>
      </c>
    </row>
    <row r="61" spans="1:20" ht="21" x14ac:dyDescent="0.5">
      <c r="A61" s="659">
        <v>42614</v>
      </c>
      <c r="B61" s="634">
        <v>62.565230418282781</v>
      </c>
      <c r="C61" s="630">
        <v>3.2470554175851776</v>
      </c>
      <c r="D61" s="630">
        <v>1.7248268549264725</v>
      </c>
      <c r="E61" s="630">
        <v>18.412637427798085</v>
      </c>
      <c r="F61" s="630">
        <v>21.204141320423027</v>
      </c>
      <c r="G61" s="630">
        <f t="shared" si="1"/>
        <v>4.9718822725116496</v>
      </c>
      <c r="H61" s="635">
        <v>0.53119723352588155</v>
      </c>
      <c r="I61" s="640">
        <v>143348</v>
      </c>
      <c r="J61" s="523"/>
      <c r="K61" s="641">
        <f t="shared" si="0"/>
        <v>42614</v>
      </c>
      <c r="L61" s="634">
        <v>62.361400345099291</v>
      </c>
      <c r="M61" s="630">
        <v>3.3767814504144189</v>
      </c>
      <c r="N61" s="630">
        <v>2.1413568585990559</v>
      </c>
      <c r="O61" s="630"/>
      <c r="P61" s="630"/>
      <c r="Q61" s="630">
        <f t="shared" si="2"/>
        <v>5.5181383090134748</v>
      </c>
      <c r="R61" s="635">
        <v>0.63414138286511135</v>
      </c>
      <c r="S61" s="632">
        <v>200522</v>
      </c>
    </row>
    <row r="62" spans="1:20" ht="21" x14ac:dyDescent="0.5">
      <c r="A62" s="659">
        <v>42644</v>
      </c>
      <c r="B62" s="634">
        <v>63.080292819656492</v>
      </c>
      <c r="C62" s="630">
        <v>2.6640988788167936</v>
      </c>
      <c r="D62" s="630">
        <v>1.8191622932569977</v>
      </c>
      <c r="E62" s="630">
        <v>17.552050201441901</v>
      </c>
      <c r="F62" s="630">
        <v>20.746906143977949</v>
      </c>
      <c r="G62" s="630">
        <f t="shared" si="1"/>
        <v>4.4832611720737914</v>
      </c>
      <c r="H62" s="635">
        <v>0.68284338382550669</v>
      </c>
      <c r="I62" s="640">
        <v>150912</v>
      </c>
      <c r="J62" s="523"/>
      <c r="K62" s="641">
        <f t="shared" si="0"/>
        <v>42644</v>
      </c>
      <c r="L62" s="634">
        <v>62.492599195297593</v>
      </c>
      <c r="M62" s="630">
        <v>3.3683890224962814</v>
      </c>
      <c r="N62" s="630">
        <v>1.8911181300498678</v>
      </c>
      <c r="O62" s="630"/>
      <c r="P62" s="630"/>
      <c r="Q62" s="630">
        <f t="shared" si="2"/>
        <v>5.2595071525461492</v>
      </c>
      <c r="R62" s="635">
        <v>0.56143103347616841</v>
      </c>
      <c r="S62" s="632">
        <v>305206</v>
      </c>
    </row>
    <row r="63" spans="1:20" ht="21" x14ac:dyDescent="0.5">
      <c r="A63" s="659">
        <v>42675</v>
      </c>
      <c r="B63" s="634">
        <v>62.616342841709425</v>
      </c>
      <c r="C63" s="630">
        <v>2.337055554401346</v>
      </c>
      <c r="D63" s="630">
        <v>1.9345494255500384</v>
      </c>
      <c r="E63" s="630">
        <v>18.388268443687284</v>
      </c>
      <c r="F63" s="630">
        <v>19.955608937735025</v>
      </c>
      <c r="G63" s="630">
        <f t="shared" si="1"/>
        <v>4.271604979951384</v>
      </c>
      <c r="H63" s="635">
        <v>0.82777211774308357</v>
      </c>
      <c r="I63" s="640">
        <v>192532</v>
      </c>
      <c r="J63" s="523"/>
      <c r="K63" s="641">
        <f t="shared" si="0"/>
        <v>42675</v>
      </c>
      <c r="L63" s="634">
        <v>62.337949098508105</v>
      </c>
      <c r="M63" s="630">
        <v>2.7998761005206512</v>
      </c>
      <c r="N63" s="630">
        <v>2.5852423965377009</v>
      </c>
      <c r="O63" s="630"/>
      <c r="P63" s="630"/>
      <c r="Q63" s="630">
        <f t="shared" si="2"/>
        <v>5.3851184970583521</v>
      </c>
      <c r="R63" s="635">
        <v>0.92334171360545636</v>
      </c>
      <c r="S63" s="632">
        <v>336886</v>
      </c>
    </row>
    <row r="64" spans="1:20" ht="21" x14ac:dyDescent="0.5">
      <c r="A64" s="659">
        <v>42705</v>
      </c>
      <c r="B64" s="634">
        <v>62.897776294148322</v>
      </c>
      <c r="C64" s="630">
        <v>2.3380839212135451</v>
      </c>
      <c r="D64" s="630">
        <v>2.5524840541671208</v>
      </c>
      <c r="E64" s="630">
        <v>20.532728814822033</v>
      </c>
      <c r="F64" s="630">
        <v>19.227504025857179</v>
      </c>
      <c r="G64" s="630">
        <f t="shared" si="1"/>
        <v>4.8905679753806659</v>
      </c>
      <c r="H64" s="635">
        <v>1.0916990750453024</v>
      </c>
      <c r="I64" s="640">
        <v>174497</v>
      </c>
      <c r="J64" s="523"/>
      <c r="K64" s="641">
        <f t="shared" si="0"/>
        <v>42705</v>
      </c>
      <c r="L64" s="634">
        <v>62.509262583210287</v>
      </c>
      <c r="M64" s="630">
        <v>2.4167214362261018</v>
      </c>
      <c r="N64" s="630">
        <v>2.8744260715669538</v>
      </c>
      <c r="O64" s="630">
        <v>0</v>
      </c>
      <c r="P64" s="630">
        <v>0</v>
      </c>
      <c r="Q64" s="630">
        <f t="shared" si="2"/>
        <v>5.2911475077930561</v>
      </c>
      <c r="R64" s="635">
        <v>1.1893907293078814</v>
      </c>
      <c r="S64" s="632">
        <v>286473</v>
      </c>
    </row>
    <row r="65" spans="1:21" ht="21" x14ac:dyDescent="0.5">
      <c r="A65" s="659">
        <v>42736</v>
      </c>
      <c r="B65" s="634">
        <v>62.904981202029404</v>
      </c>
      <c r="C65" s="630">
        <v>2.3375737608950176</v>
      </c>
      <c r="D65" s="630">
        <v>2.4470416287238197</v>
      </c>
      <c r="E65" s="630">
        <v>20.941244959021724</v>
      </c>
      <c r="F65" s="630">
        <v>19.088872772212827</v>
      </c>
      <c r="G65" s="630">
        <f t="shared" si="1"/>
        <v>4.7846153896188373</v>
      </c>
      <c r="H65" s="635">
        <v>1.0468296956699619</v>
      </c>
      <c r="I65" s="640">
        <v>153740</v>
      </c>
      <c r="J65" s="523"/>
      <c r="K65" s="641">
        <f t="shared" si="0"/>
        <v>42736</v>
      </c>
      <c r="L65" s="634">
        <v>62.61259160043673</v>
      </c>
      <c r="M65" s="630">
        <v>2.3532722240560648</v>
      </c>
      <c r="N65" s="630">
        <v>2.6493771424218573</v>
      </c>
      <c r="O65" s="630"/>
      <c r="P65" s="630"/>
      <c r="Q65" s="630">
        <f t="shared" si="2"/>
        <v>5.0026493664779217</v>
      </c>
      <c r="R65" s="635">
        <v>1.1258268870634229</v>
      </c>
      <c r="S65" s="632">
        <v>236298</v>
      </c>
    </row>
    <row r="66" spans="1:21" ht="21" x14ac:dyDescent="0.5">
      <c r="A66" s="659">
        <v>42767</v>
      </c>
      <c r="B66" s="634">
        <v>62.622011586085399</v>
      </c>
      <c r="C66" s="630">
        <v>2.66116871531091</v>
      </c>
      <c r="D66" s="630">
        <v>2.6618593634428516</v>
      </c>
      <c r="E66" s="630">
        <v>19.85608241252562</v>
      </c>
      <c r="F66" s="630">
        <v>19.248653089340465</v>
      </c>
      <c r="G66" s="630">
        <f t="shared" si="1"/>
        <v>5.3230280787537616</v>
      </c>
      <c r="H66" s="635">
        <v>1.0002595281268594</v>
      </c>
      <c r="I66" s="640">
        <v>177109</v>
      </c>
      <c r="J66" s="523"/>
      <c r="K66" s="641">
        <f t="shared" si="0"/>
        <v>42767</v>
      </c>
      <c r="L66" s="634">
        <v>62.255191664399831</v>
      </c>
      <c r="M66" s="630">
        <v>3.0248170843779176</v>
      </c>
      <c r="N66" s="630">
        <v>2.6873122137348462</v>
      </c>
      <c r="O66" s="630"/>
      <c r="P66" s="630"/>
      <c r="Q66" s="630">
        <f t="shared" si="2"/>
        <v>5.7121292981127638</v>
      </c>
      <c r="R66" s="635">
        <v>0.88842139500396189</v>
      </c>
      <c r="S66" s="632">
        <v>272038</v>
      </c>
    </row>
    <row r="67" spans="1:21" ht="21.5" thickBot="1" x14ac:dyDescent="0.55000000000000004">
      <c r="A67" s="660">
        <v>42795</v>
      </c>
      <c r="B67" s="648">
        <v>62.851027170054849</v>
      </c>
      <c r="C67" s="649">
        <v>2.1588519307303433</v>
      </c>
      <c r="D67" s="649">
        <v>2.2493461976981823</v>
      </c>
      <c r="E67" s="649">
        <v>18.561328170377543</v>
      </c>
      <c r="F67" s="649">
        <v>20.42808217704636</v>
      </c>
      <c r="G67" s="649">
        <f t="shared" si="1"/>
        <v>4.4081981284285252</v>
      </c>
      <c r="H67" s="650">
        <v>1.0419177738314016</v>
      </c>
      <c r="I67" s="646">
        <v>232425</v>
      </c>
      <c r="J67" s="523"/>
      <c r="K67" s="647">
        <f t="shared" si="0"/>
        <v>42795</v>
      </c>
      <c r="L67" s="648">
        <v>62.298548228447011</v>
      </c>
      <c r="M67" s="649">
        <v>2.8809339801347895</v>
      </c>
      <c r="N67" s="649">
        <v>2.6193187277625514</v>
      </c>
      <c r="O67" s="649">
        <v>0</v>
      </c>
      <c r="P67" s="649">
        <v>0</v>
      </c>
      <c r="Q67" s="649">
        <f t="shared" si="2"/>
        <v>5.5002527078973404</v>
      </c>
      <c r="R67" s="650">
        <v>0.90919081999928442</v>
      </c>
      <c r="S67" s="632">
        <v>342609</v>
      </c>
    </row>
    <row r="68" spans="1:21" ht="21.5" thickBot="1" x14ac:dyDescent="0.55000000000000004">
      <c r="A68" s="653" t="s">
        <v>17</v>
      </c>
      <c r="B68" s="656">
        <v>62.808716841022907</v>
      </c>
      <c r="C68" s="656">
        <v>2.6340079491805919</v>
      </c>
      <c r="D68" s="656">
        <v>2.2019476444987673</v>
      </c>
      <c r="E68" s="656">
        <v>19.244034760619673</v>
      </c>
      <c r="F68" s="661">
        <v>19.409863060123701</v>
      </c>
      <c r="G68" s="617">
        <f>IF(C68&lt;&gt;"",+D68+C68,"")</f>
        <v>4.8359555936793592</v>
      </c>
      <c r="H68" s="617">
        <f>IF(C68&lt;&gt;"",+D68/C68,"")</f>
        <v>0.83596848869942353</v>
      </c>
      <c r="I68" s="658">
        <v>1994671</v>
      </c>
      <c r="J68" s="560"/>
      <c r="K68" s="653" t="s">
        <v>17</v>
      </c>
      <c r="L68" s="656">
        <v>62.302395982574069</v>
      </c>
      <c r="M68" s="656">
        <v>3.0801647776316949</v>
      </c>
      <c r="N68" s="656">
        <v>2.515356604899631</v>
      </c>
      <c r="O68" s="656"/>
      <c r="P68" s="661"/>
      <c r="Q68" s="617">
        <f>IF(M68&lt;&gt;"",+N68+M68,"")</f>
        <v>5.5955213825313255</v>
      </c>
      <c r="R68" s="617">
        <f>IF(M68&lt;&gt;"",+N68/M68,"")</f>
        <v>0.81663053326441226</v>
      </c>
      <c r="S68" s="658">
        <v>3153462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4.5" thickBot="1" x14ac:dyDescent="0.7">
      <c r="A73" s="570"/>
      <c r="B73" s="610" t="s">
        <v>6</v>
      </c>
      <c r="C73" s="611" t="s">
        <v>7</v>
      </c>
      <c r="D73" s="611" t="s">
        <v>8</v>
      </c>
      <c r="E73" s="611" t="s">
        <v>9</v>
      </c>
      <c r="F73" s="612" t="s">
        <v>10</v>
      </c>
      <c r="G73" s="611" t="s">
        <v>11</v>
      </c>
      <c r="H73" s="613" t="s">
        <v>12</v>
      </c>
      <c r="I73" s="614" t="s">
        <v>23</v>
      </c>
      <c r="J73" s="523"/>
      <c r="K73" s="570"/>
      <c r="L73" s="610" t="s">
        <v>6</v>
      </c>
      <c r="M73" s="611" t="s">
        <v>7</v>
      </c>
      <c r="N73" s="611" t="s">
        <v>8</v>
      </c>
      <c r="O73" s="611" t="s">
        <v>9</v>
      </c>
      <c r="P73" s="612" t="s">
        <v>10</v>
      </c>
      <c r="Q73" s="611" t="s">
        <v>11</v>
      </c>
      <c r="R73" s="613" t="s">
        <v>12</v>
      </c>
      <c r="S73" s="614" t="s">
        <v>23</v>
      </c>
    </row>
    <row r="74" spans="1:21" ht="21.5" thickBot="1" x14ac:dyDescent="0.55000000000000004">
      <c r="A74" s="654"/>
      <c r="B74" s="621"/>
      <c r="C74" s="617"/>
      <c r="D74" s="617"/>
      <c r="E74" s="617"/>
      <c r="F74" s="617"/>
      <c r="G74" s="617"/>
      <c r="H74" s="622"/>
      <c r="I74" s="619"/>
      <c r="J74" s="523"/>
      <c r="K74" s="654"/>
      <c r="L74" s="621"/>
      <c r="M74" s="617"/>
      <c r="N74" s="617"/>
      <c r="O74" s="617"/>
      <c r="P74" s="617"/>
      <c r="Q74" s="617"/>
      <c r="R74" s="622"/>
      <c r="S74" s="619"/>
    </row>
    <row r="75" spans="1:21" ht="21.5" thickBot="1" x14ac:dyDescent="0.55000000000000004">
      <c r="A75" s="623"/>
      <c r="B75" s="624"/>
      <c r="C75" s="625"/>
      <c r="D75" s="625"/>
      <c r="E75" s="625"/>
      <c r="F75" s="625"/>
      <c r="G75" s="625"/>
      <c r="H75" s="626"/>
      <c r="I75" s="627"/>
      <c r="J75" s="539"/>
      <c r="K75" s="623"/>
      <c r="L75" s="624"/>
      <c r="M75" s="625"/>
      <c r="N75" s="625"/>
      <c r="O75" s="625"/>
      <c r="P75" s="625"/>
      <c r="Q75" s="625"/>
      <c r="R75" s="626"/>
      <c r="S75" s="627"/>
    </row>
    <row r="76" spans="1:21" ht="21" x14ac:dyDescent="0.5">
      <c r="A76" s="655">
        <v>42461</v>
      </c>
      <c r="B76" s="634">
        <v>65.27</v>
      </c>
      <c r="C76" s="630">
        <v>1.41</v>
      </c>
      <c r="D76" s="630">
        <v>1.31</v>
      </c>
      <c r="E76" s="630">
        <v>13.94</v>
      </c>
      <c r="F76" s="630">
        <v>12.69</v>
      </c>
      <c r="G76" s="630">
        <v>2.7199999999999998</v>
      </c>
      <c r="H76" s="635">
        <v>0.92907801418439728</v>
      </c>
      <c r="I76" s="632">
        <v>13200</v>
      </c>
      <c r="J76" s="523"/>
      <c r="K76" s="655">
        <f t="shared" ref="K76:K88" si="3">A76</f>
        <v>42461</v>
      </c>
      <c r="L76" s="634">
        <v>63.089555637164892</v>
      </c>
      <c r="M76" s="630">
        <v>2.9209915534337125</v>
      </c>
      <c r="N76" s="630">
        <v>2.8951524054351818</v>
      </c>
      <c r="O76" s="630">
        <v>4.6320896070510473</v>
      </c>
      <c r="P76" s="630">
        <v>60.19652589056188</v>
      </c>
      <c r="Q76" s="630">
        <v>5.8161439588688939</v>
      </c>
      <c r="R76" s="635">
        <v>0.99115398058301263</v>
      </c>
      <c r="S76" s="632">
        <v>163380</v>
      </c>
    </row>
    <row r="77" spans="1:21" ht="21" x14ac:dyDescent="0.5">
      <c r="A77" s="659">
        <v>42491</v>
      </c>
      <c r="B77" s="634">
        <v>64.347023585941116</v>
      </c>
      <c r="C77" s="630">
        <v>1.8053537891168077</v>
      </c>
      <c r="D77" s="630">
        <v>1.8938974121320031</v>
      </c>
      <c r="E77" s="630">
        <v>30.436727725066461</v>
      </c>
      <c r="F77" s="630">
        <v>13.764986950901241</v>
      </c>
      <c r="G77" s="630">
        <v>3.6992512012488108</v>
      </c>
      <c r="H77" s="635">
        <v>1.0490450257168218</v>
      </c>
      <c r="I77" s="632">
        <v>81998</v>
      </c>
      <c r="J77" s="523"/>
      <c r="K77" s="659">
        <f t="shared" si="3"/>
        <v>42491</v>
      </c>
      <c r="L77" s="634">
        <v>61.563444000000011</v>
      </c>
      <c r="M77" s="630">
        <v>2.7885279999999999</v>
      </c>
      <c r="N77" s="630">
        <v>4.1782720000000007</v>
      </c>
      <c r="O77" s="630">
        <v>4.86876</v>
      </c>
      <c r="P77" s="630">
        <v>44.805799999999998</v>
      </c>
      <c r="Q77" s="630">
        <v>6.966800000000001</v>
      </c>
      <c r="R77" s="635">
        <v>1.4983790731167128</v>
      </c>
      <c r="S77" s="632">
        <v>150000</v>
      </c>
    </row>
    <row r="78" spans="1:21" ht="21" x14ac:dyDescent="0.5">
      <c r="A78" s="659">
        <v>42522</v>
      </c>
      <c r="B78" s="634">
        <v>0</v>
      </c>
      <c r="C78" s="630">
        <v>0</v>
      </c>
      <c r="D78" s="630">
        <v>0</v>
      </c>
      <c r="E78" s="630">
        <v>0</v>
      </c>
      <c r="F78" s="630">
        <v>0</v>
      </c>
      <c r="G78" s="630">
        <v>0</v>
      </c>
      <c r="H78" s="635">
        <v>0</v>
      </c>
      <c r="I78" s="632">
        <v>0</v>
      </c>
      <c r="J78" s="523"/>
      <c r="K78" s="659">
        <f t="shared" si="3"/>
        <v>42522</v>
      </c>
      <c r="L78" s="634">
        <v>63.023026447941071</v>
      </c>
      <c r="M78" s="630">
        <v>2.7156310679611653</v>
      </c>
      <c r="N78" s="630">
        <v>2.7009775694676934</v>
      </c>
      <c r="O78" s="630">
        <v>3.1901606963508535</v>
      </c>
      <c r="P78" s="630">
        <v>47.407345162370277</v>
      </c>
      <c r="Q78" s="630">
        <v>5.4166086374288582</v>
      </c>
      <c r="R78" s="635">
        <v>0.99460401721487401</v>
      </c>
      <c r="S78" s="632">
        <v>179220</v>
      </c>
    </row>
    <row r="79" spans="1:21" ht="21" x14ac:dyDescent="0.5">
      <c r="A79" s="659">
        <v>42552</v>
      </c>
      <c r="B79" s="634">
        <v>64.094142857142856</v>
      </c>
      <c r="C79" s="630">
        <v>1.1113654485049833</v>
      </c>
      <c r="D79" s="630">
        <v>3.195548172757475</v>
      </c>
      <c r="E79" s="630">
        <v>23.422205980066447</v>
      </c>
      <c r="F79" s="630">
        <v>10.104312292358804</v>
      </c>
      <c r="G79" s="630">
        <v>4.3069136212624581</v>
      </c>
      <c r="H79" s="635">
        <v>2.8753351807509846</v>
      </c>
      <c r="I79" s="640">
        <v>60200</v>
      </c>
      <c r="J79" s="523"/>
      <c r="K79" s="659">
        <f t="shared" si="3"/>
        <v>42552</v>
      </c>
      <c r="L79" s="634">
        <v>62.626999597261374</v>
      </c>
      <c r="M79" s="630">
        <v>2.7385662505034234</v>
      </c>
      <c r="N79" s="630">
        <v>3.1737172774869107</v>
      </c>
      <c r="O79" s="630">
        <v>11.962903745469191</v>
      </c>
      <c r="P79" s="630">
        <v>45.113141361256545</v>
      </c>
      <c r="Q79" s="630">
        <v>5.9122835279903345</v>
      </c>
      <c r="R79" s="635">
        <v>1.1588973890638923</v>
      </c>
      <c r="S79" s="640">
        <v>198640</v>
      </c>
    </row>
    <row r="80" spans="1:21" ht="21" x14ac:dyDescent="0.5">
      <c r="A80" s="659">
        <v>42583</v>
      </c>
      <c r="B80" s="634">
        <v>64.151579831932764</v>
      </c>
      <c r="C80" s="630">
        <v>1.5691428571428572</v>
      </c>
      <c r="D80" s="630">
        <v>3.001378151260504</v>
      </c>
      <c r="E80" s="630">
        <v>32.195361344537815</v>
      </c>
      <c r="F80" s="630">
        <v>9.1879663865546224</v>
      </c>
      <c r="G80" s="630">
        <v>4.570521008403361</v>
      </c>
      <c r="H80" s="635">
        <v>1.912750096396898</v>
      </c>
      <c r="I80" s="640">
        <v>35700</v>
      </c>
      <c r="J80" s="523"/>
      <c r="K80" s="659">
        <f t="shared" si="3"/>
        <v>42583</v>
      </c>
      <c r="L80" s="634">
        <v>63.181026162790694</v>
      </c>
      <c r="M80" s="630">
        <v>2.6459970930232561</v>
      </c>
      <c r="N80" s="630">
        <v>2.8145552325581398</v>
      </c>
      <c r="O80" s="630">
        <v>3.9120581395348841</v>
      </c>
      <c r="P80" s="630">
        <v>44.562363372093024</v>
      </c>
      <c r="Q80" s="630">
        <v>5.4605523255813964</v>
      </c>
      <c r="R80" s="635">
        <v>1.0637030705662238</v>
      </c>
      <c r="S80" s="640">
        <v>206400</v>
      </c>
    </row>
    <row r="81" spans="1:19" ht="21" x14ac:dyDescent="0.5">
      <c r="A81" s="659">
        <v>42614</v>
      </c>
      <c r="B81" s="634">
        <v>64.279308755760383</v>
      </c>
      <c r="C81" s="630">
        <v>1.2926881720430108</v>
      </c>
      <c r="D81" s="630">
        <v>2.9860061443932411</v>
      </c>
      <c r="E81" s="630">
        <v>27.955145929339476</v>
      </c>
      <c r="F81" s="630">
        <v>10.05099846390169</v>
      </c>
      <c r="G81" s="630">
        <v>4.2786943164362521</v>
      </c>
      <c r="H81" s="635">
        <v>2.3099199087387405</v>
      </c>
      <c r="I81" s="640">
        <v>39060</v>
      </c>
      <c r="J81" s="523"/>
      <c r="K81" s="659">
        <f t="shared" si="3"/>
        <v>42614</v>
      </c>
      <c r="L81" s="634">
        <v>63.181654978962136</v>
      </c>
      <c r="M81" s="630">
        <v>2.9268723702664796</v>
      </c>
      <c r="N81" s="630">
        <v>2.9152173913043478</v>
      </c>
      <c r="O81" s="630">
        <v>4.5149228611500698</v>
      </c>
      <c r="P81" s="630">
        <v>44.133758765778403</v>
      </c>
      <c r="Q81" s="630">
        <v>5.8420897615708274</v>
      </c>
      <c r="R81" s="635">
        <v>0.99601794082976336</v>
      </c>
      <c r="S81" s="640">
        <v>171120</v>
      </c>
    </row>
    <row r="82" spans="1:19" ht="21" x14ac:dyDescent="0.5">
      <c r="A82" s="659">
        <v>42644</v>
      </c>
      <c r="B82" s="634">
        <v>64.141940789473679</v>
      </c>
      <c r="C82" s="630">
        <v>2.2862565789473686</v>
      </c>
      <c r="D82" s="630">
        <v>1.9901578947368421</v>
      </c>
      <c r="E82" s="630">
        <v>25.46121710526316</v>
      </c>
      <c r="F82" s="630">
        <v>10.099046052631579</v>
      </c>
      <c r="G82" s="630">
        <v>4.2764144736842109</v>
      </c>
      <c r="H82" s="635">
        <v>0.87048755291199409</v>
      </c>
      <c r="I82" s="640">
        <v>91200</v>
      </c>
      <c r="J82" s="523"/>
      <c r="K82" s="659">
        <f t="shared" si="3"/>
        <v>42644</v>
      </c>
      <c r="L82" s="634">
        <v>63.151994271392766</v>
      </c>
      <c r="M82" s="630">
        <v>2.5599534550662368</v>
      </c>
      <c r="N82" s="630">
        <v>3.1298603651987111</v>
      </c>
      <c r="O82" s="630">
        <v>5.0990691013247407</v>
      </c>
      <c r="P82" s="630">
        <v>45.104704618689581</v>
      </c>
      <c r="Q82" s="630">
        <v>5.6898138202649484</v>
      </c>
      <c r="R82" s="635">
        <v>1.222623934433108</v>
      </c>
      <c r="S82" s="640">
        <v>167580</v>
      </c>
    </row>
    <row r="83" spans="1:19" ht="21" x14ac:dyDescent="0.5">
      <c r="A83" s="659">
        <v>42675</v>
      </c>
      <c r="B83" s="634">
        <v>63.850715434083604</v>
      </c>
      <c r="C83" s="630">
        <v>1.7568729903536977</v>
      </c>
      <c r="D83" s="630">
        <v>2.4295016077170417</v>
      </c>
      <c r="E83" s="630">
        <v>26.793183279742763</v>
      </c>
      <c r="F83" s="630">
        <v>8.8982315112540196</v>
      </c>
      <c r="G83" s="630">
        <v>4.1863745980707394</v>
      </c>
      <c r="H83" s="635">
        <v>1.3828555741117796</v>
      </c>
      <c r="I83" s="640">
        <v>74640</v>
      </c>
      <c r="J83" s="523"/>
      <c r="K83" s="659">
        <f t="shared" si="3"/>
        <v>42675</v>
      </c>
      <c r="L83" s="634">
        <v>62.113040707964601</v>
      </c>
      <c r="M83" s="630">
        <v>3.162920353982301</v>
      </c>
      <c r="N83" s="630">
        <v>3.3592530973451327</v>
      </c>
      <c r="O83" s="630">
        <v>8.7635398230088501</v>
      </c>
      <c r="P83" s="630">
        <v>45.105667256637169</v>
      </c>
      <c r="Q83" s="630">
        <v>6.5221734513274336</v>
      </c>
      <c r="R83" s="635">
        <v>1.0620732492095912</v>
      </c>
      <c r="S83" s="640">
        <v>169500</v>
      </c>
    </row>
    <row r="84" spans="1:19" ht="21" x14ac:dyDescent="0.5">
      <c r="A84" s="659">
        <v>42705</v>
      </c>
      <c r="B84" s="634">
        <v>63.408992725237823</v>
      </c>
      <c r="C84" s="630">
        <v>2.8835982092893118</v>
      </c>
      <c r="D84" s="630">
        <v>2.2741969781757132</v>
      </c>
      <c r="E84" s="630">
        <v>25.577733631785115</v>
      </c>
      <c r="F84" s="630">
        <v>9.9735254616675988</v>
      </c>
      <c r="G84" s="630">
        <v>5.157795187465025</v>
      </c>
      <c r="H84" s="635">
        <v>0.78866638592351224</v>
      </c>
      <c r="I84" s="640">
        <v>71480</v>
      </c>
      <c r="J84" s="523"/>
      <c r="K84" s="659">
        <f t="shared" si="3"/>
        <v>42705</v>
      </c>
      <c r="L84" s="634">
        <v>62.600112156295225</v>
      </c>
      <c r="M84" s="630">
        <v>2.6004160636758322</v>
      </c>
      <c r="N84" s="630">
        <v>3.4131331403762664</v>
      </c>
      <c r="O84" s="630">
        <v>11.964981910274963</v>
      </c>
      <c r="P84" s="630">
        <v>48.05218885672938</v>
      </c>
      <c r="Q84" s="630">
        <v>6.013549204052099</v>
      </c>
      <c r="R84" s="635">
        <v>1.3125334780279789</v>
      </c>
      <c r="S84" s="640">
        <v>165840</v>
      </c>
    </row>
    <row r="85" spans="1:19" ht="21" x14ac:dyDescent="0.5">
      <c r="A85" s="659">
        <v>42736</v>
      </c>
      <c r="B85" s="634">
        <v>64.329927983539093</v>
      </c>
      <c r="C85" s="630">
        <v>1.4654732510288064</v>
      </c>
      <c r="D85" s="630">
        <v>2.57332304526749</v>
      </c>
      <c r="E85" s="630">
        <v>26.321255144032925</v>
      </c>
      <c r="F85" s="630">
        <v>7.9473868312757201</v>
      </c>
      <c r="G85" s="630">
        <v>4.0387962962962964</v>
      </c>
      <c r="H85" s="635">
        <v>1.7559672573081355</v>
      </c>
      <c r="I85" s="640">
        <v>58320</v>
      </c>
      <c r="J85" s="523"/>
      <c r="K85" s="659">
        <f t="shared" si="3"/>
        <v>42736</v>
      </c>
      <c r="L85" s="634">
        <v>62.578354339214968</v>
      </c>
      <c r="M85" s="630">
        <v>3.1490169247389272</v>
      </c>
      <c r="N85" s="630">
        <v>3.2414332012963629</v>
      </c>
      <c r="O85" s="630">
        <v>12.195412315448326</v>
      </c>
      <c r="P85" s="630">
        <v>46.667000360100829</v>
      </c>
      <c r="Q85" s="630">
        <v>6.3904501260352902</v>
      </c>
      <c r="R85" s="635">
        <v>1.0293476595287265</v>
      </c>
      <c r="S85" s="640">
        <v>166620</v>
      </c>
    </row>
    <row r="86" spans="1:19" ht="21" x14ac:dyDescent="0.5">
      <c r="A86" s="659">
        <v>42767</v>
      </c>
      <c r="B86" s="634">
        <v>64.161403508771926</v>
      </c>
      <c r="C86" s="630">
        <v>2.1438965835641737</v>
      </c>
      <c r="D86" s="630">
        <v>2.0462049861495846</v>
      </c>
      <c r="E86" s="630">
        <v>26.884561403508773</v>
      </c>
      <c r="F86" s="630">
        <v>9.9924099722991695</v>
      </c>
      <c r="G86" s="630">
        <v>4.1901015697137582</v>
      </c>
      <c r="H86" s="635">
        <v>0.95443269131378561</v>
      </c>
      <c r="I86" s="640">
        <v>64980</v>
      </c>
      <c r="J86" s="523"/>
      <c r="K86" s="659">
        <f t="shared" si="3"/>
        <v>42767</v>
      </c>
      <c r="L86" s="634">
        <v>62.259708074534167</v>
      </c>
      <c r="M86" s="630">
        <v>2.9046894409937889</v>
      </c>
      <c r="N86" s="630">
        <v>3.7004689440993794</v>
      </c>
      <c r="O86" s="630">
        <v>11.432046583850934</v>
      </c>
      <c r="P86" s="630">
        <v>50.078074534161487</v>
      </c>
      <c r="Q86" s="630">
        <v>6.6051583850931683</v>
      </c>
      <c r="R86" s="635">
        <v>1.2739637125658874</v>
      </c>
      <c r="S86" s="640">
        <v>193200</v>
      </c>
    </row>
    <row r="87" spans="1:19" ht="21.5" thickBot="1" x14ac:dyDescent="0.55000000000000004">
      <c r="A87" s="660">
        <v>42795</v>
      </c>
      <c r="B87" s="634">
        <v>63.482988505747123</v>
      </c>
      <c r="C87" s="630">
        <v>1.8037164750957855</v>
      </c>
      <c r="D87" s="630">
        <v>2.993616858237548</v>
      </c>
      <c r="E87" s="630">
        <v>27.970505747126438</v>
      </c>
      <c r="F87" s="630">
        <v>8.3897164750957867</v>
      </c>
      <c r="G87" s="630">
        <v>4.7973333333333334</v>
      </c>
      <c r="H87" s="635">
        <v>1.6596936933109587</v>
      </c>
      <c r="I87" s="640">
        <v>78300</v>
      </c>
      <c r="J87" s="523"/>
      <c r="K87" s="660">
        <f t="shared" si="3"/>
        <v>42795</v>
      </c>
      <c r="L87" s="634">
        <v>62.150630655333153</v>
      </c>
      <c r="M87" s="630">
        <v>2.8565615574444747</v>
      </c>
      <c r="N87" s="630">
        <v>3.8894653139566771</v>
      </c>
      <c r="O87" s="630">
        <v>12.109506443652318</v>
      </c>
      <c r="P87" s="630">
        <v>46.806068001096797</v>
      </c>
      <c r="Q87" s="630">
        <v>6.7460268714011518</v>
      </c>
      <c r="R87" s="635">
        <v>1.3615898820105437</v>
      </c>
      <c r="S87" s="640">
        <v>218820</v>
      </c>
    </row>
    <row r="88" spans="1:19" ht="21.5" thickBot="1" x14ac:dyDescent="0.55000000000000004">
      <c r="A88" s="653" t="s">
        <v>17</v>
      </c>
      <c r="B88" s="656">
        <v>64.153867172437302</v>
      </c>
      <c r="C88" s="656">
        <v>1.8354415778130504</v>
      </c>
      <c r="D88" s="656">
        <v>2.395590917650857</v>
      </c>
      <c r="E88" s="656">
        <v>26.542823915896204</v>
      </c>
      <c r="F88" s="656">
        <v>10.118810631944259</v>
      </c>
      <c r="G88" s="656">
        <v>4.2310324954639071</v>
      </c>
      <c r="H88" s="657">
        <v>1.3051850555250202</v>
      </c>
      <c r="I88" s="658">
        <v>669078</v>
      </c>
      <c r="J88" s="560"/>
      <c r="K88" s="653" t="str">
        <f t="shared" si="3"/>
        <v>CUMML</v>
      </c>
      <c r="L88" s="656">
        <v>62.664242996391238</v>
      </c>
      <c r="M88" s="656">
        <v>2.8265061014174631</v>
      </c>
      <c r="N88" s="656">
        <v>3.2363807247293428</v>
      </c>
      <c r="O88" s="656">
        <v>7.5901762528367875</v>
      </c>
      <c r="P88" s="656">
        <v>46.801452527995828</v>
      </c>
      <c r="Q88" s="656">
        <v>6.0628868261468059</v>
      </c>
      <c r="R88" s="657">
        <v>1.1450110520215513</v>
      </c>
      <c r="S88" s="658">
        <v>2150320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3.1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</sheetData>
  <mergeCells count="3">
    <mergeCell ref="A1:R1"/>
    <mergeCell ref="A70:I70"/>
    <mergeCell ref="K70:S70"/>
  </mergeCells>
  <printOptions horizontalCentered="1" verticalCentered="1"/>
  <pageMargins left="0.18" right="0.17" top="0.3" bottom="0.3" header="0.38" footer="0.57999999999999996"/>
  <pageSetup paperSize="9" scale="80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AF91"/>
  <sheetViews>
    <sheetView showGridLines="0" showZeros="0" topLeftCell="A67" zoomScale="62" zoomScaleNormal="62" workbookViewId="0">
      <selection activeCell="A74" sqref="A74:XFD75"/>
    </sheetView>
  </sheetViews>
  <sheetFormatPr defaultColWidth="9.1796875" defaultRowHeight="13" x14ac:dyDescent="0.3"/>
  <cols>
    <col min="1" max="1" width="16.1796875" style="511" bestFit="1" customWidth="1"/>
    <col min="2" max="2" width="9" style="511" bestFit="1" customWidth="1"/>
    <col min="3" max="3" width="7.7265625" style="511" bestFit="1" customWidth="1"/>
    <col min="4" max="4" width="9.54296875" style="511" bestFit="1" customWidth="1"/>
    <col min="5" max="6" width="9" style="511" bestFit="1" customWidth="1"/>
    <col min="7" max="7" width="9.1796875" style="511" bestFit="1" customWidth="1"/>
    <col min="8" max="8" width="8.7265625" style="511" bestFit="1" customWidth="1"/>
    <col min="9" max="9" width="13.453125" style="511" bestFit="1" customWidth="1"/>
    <col min="10" max="10" width="10" style="511" bestFit="1" customWidth="1"/>
    <col min="11" max="11" width="16.1796875" style="511" bestFit="1" customWidth="1"/>
    <col min="12" max="12" width="9" style="511" bestFit="1" customWidth="1"/>
    <col min="13" max="13" width="7.7265625" style="511" bestFit="1" customWidth="1"/>
    <col min="14" max="14" width="9.54296875" style="511" bestFit="1" customWidth="1"/>
    <col min="15" max="16" width="9" style="511" bestFit="1" customWidth="1"/>
    <col min="17" max="17" width="9.1796875" style="511" bestFit="1" customWidth="1"/>
    <col min="18" max="18" width="12.26953125" style="511" bestFit="1" customWidth="1"/>
    <col min="19" max="19" width="13.4531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thickBot="1" x14ac:dyDescent="0.4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hidden="1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7">
      <c r="A5" s="570"/>
      <c r="B5" s="606" t="s">
        <v>6</v>
      </c>
      <c r="C5" s="607" t="s">
        <v>7</v>
      </c>
      <c r="D5" s="607" t="s">
        <v>8</v>
      </c>
      <c r="E5" s="607" t="s">
        <v>9</v>
      </c>
      <c r="F5" s="607" t="s">
        <v>10</v>
      </c>
      <c r="G5" s="607" t="s">
        <v>11</v>
      </c>
      <c r="H5" s="608" t="s">
        <v>12</v>
      </c>
      <c r="I5" s="609" t="s">
        <v>23</v>
      </c>
      <c r="J5" s="523"/>
      <c r="K5" s="570"/>
      <c r="L5" s="610" t="s">
        <v>6</v>
      </c>
      <c r="M5" s="611" t="s">
        <v>7</v>
      </c>
      <c r="N5" s="611" t="s">
        <v>8</v>
      </c>
      <c r="O5" s="611" t="s">
        <v>9</v>
      </c>
      <c r="P5" s="612" t="s">
        <v>10</v>
      </c>
      <c r="Q5" s="611" t="s">
        <v>11</v>
      </c>
      <c r="R5" s="613" t="s">
        <v>12</v>
      </c>
      <c r="S5" s="614" t="s">
        <v>23</v>
      </c>
    </row>
    <row r="6" spans="1:19" ht="21.5" thickBot="1" x14ac:dyDescent="0.55000000000000004">
      <c r="A6" s="615">
        <v>0</v>
      </c>
      <c r="B6" s="616">
        <v>0</v>
      </c>
      <c r="C6" s="617">
        <v>0</v>
      </c>
      <c r="D6" s="617">
        <v>0</v>
      </c>
      <c r="E6" s="617">
        <v>0</v>
      </c>
      <c r="F6" s="617">
        <v>0</v>
      </c>
      <c r="G6" s="617">
        <v>0</v>
      </c>
      <c r="H6" s="618">
        <v>0</v>
      </c>
      <c r="I6" s="619">
        <v>0</v>
      </c>
      <c r="J6" s="523"/>
      <c r="K6" s="620">
        <v>0</v>
      </c>
      <c r="L6" s="621">
        <v>0</v>
      </c>
      <c r="M6" s="617">
        <v>0</v>
      </c>
      <c r="N6" s="617">
        <v>0</v>
      </c>
      <c r="O6" s="617">
        <v>0</v>
      </c>
      <c r="P6" s="617">
        <v>0</v>
      </c>
      <c r="Q6" s="617">
        <v>0</v>
      </c>
      <c r="R6" s="622">
        <v>0</v>
      </c>
      <c r="S6" s="619">
        <v>0</v>
      </c>
    </row>
    <row r="7" spans="1:19" ht="21.5" thickBot="1" x14ac:dyDescent="0.55000000000000004">
      <c r="A7" s="623" t="s">
        <v>16</v>
      </c>
      <c r="B7" s="624">
        <v>0</v>
      </c>
      <c r="C7" s="625">
        <v>0</v>
      </c>
      <c r="D7" s="625">
        <v>0</v>
      </c>
      <c r="E7" s="625">
        <v>0</v>
      </c>
      <c r="F7" s="625">
        <v>0</v>
      </c>
      <c r="G7" s="625">
        <v>0</v>
      </c>
      <c r="H7" s="626">
        <v>0</v>
      </c>
      <c r="I7" s="627">
        <v>0</v>
      </c>
      <c r="J7" s="539"/>
      <c r="K7" s="623" t="str">
        <f>+A7</f>
        <v>APP 18-19</v>
      </c>
      <c r="L7" s="624">
        <v>0</v>
      </c>
      <c r="M7" s="625">
        <v>0</v>
      </c>
      <c r="N7" s="625">
        <v>0</v>
      </c>
      <c r="O7" s="625">
        <v>0</v>
      </c>
      <c r="P7" s="625">
        <v>0</v>
      </c>
      <c r="Q7" s="625">
        <v>0</v>
      </c>
      <c r="R7" s="626">
        <v>0</v>
      </c>
      <c r="S7" s="627">
        <v>0</v>
      </c>
    </row>
    <row r="8" spans="1:19" ht="21" x14ac:dyDescent="0.5">
      <c r="A8" s="628">
        <v>42826</v>
      </c>
      <c r="B8" s="629">
        <v>63.022032875062514</v>
      </c>
      <c r="C8" s="630">
        <v>2.5117844494115964</v>
      </c>
      <c r="D8" s="630">
        <v>1.9821855129265034</v>
      </c>
      <c r="E8" s="630">
        <v>17.698047603008867</v>
      </c>
      <c r="F8" s="630">
        <v>23.055569827612601</v>
      </c>
      <c r="G8" s="630">
        <v>4.4939699623380998</v>
      </c>
      <c r="H8" s="631">
        <v>0.78915430557381017</v>
      </c>
      <c r="I8" s="632">
        <v>195954</v>
      </c>
      <c r="J8" s="523"/>
      <c r="K8" s="633">
        <v>42826</v>
      </c>
      <c r="L8" s="634">
        <v>61.982227145099124</v>
      </c>
      <c r="M8" s="630">
        <v>3.1910704944110519</v>
      </c>
      <c r="N8" s="630">
        <v>2.7356653535040798</v>
      </c>
      <c r="O8" s="630">
        <v>6.9362815790691137</v>
      </c>
      <c r="P8" s="630">
        <v>35.922371272700097</v>
      </c>
      <c r="Q8" s="630">
        <v>5.9267358479151317</v>
      </c>
      <c r="R8" s="635">
        <v>0.85728765888920855</v>
      </c>
      <c r="S8" s="632">
        <v>281001</v>
      </c>
    </row>
    <row r="9" spans="1:19" ht="21" x14ac:dyDescent="0.5">
      <c r="A9" s="636">
        <v>42856</v>
      </c>
      <c r="B9" s="637">
        <v>62.805868062954737</v>
      </c>
      <c r="C9" s="638">
        <v>2.2820958933300863</v>
      </c>
      <c r="D9" s="638">
        <v>2.1076170964108498</v>
      </c>
      <c r="E9" s="638">
        <v>16.750143200706262</v>
      </c>
      <c r="F9" s="638">
        <v>22.751100185698192</v>
      </c>
      <c r="G9" s="638">
        <v>4.3897129897409357</v>
      </c>
      <c r="H9" s="639">
        <v>0.92354449371335001</v>
      </c>
      <c r="I9" s="640">
        <v>164245</v>
      </c>
      <c r="J9" s="523"/>
      <c r="K9" s="633">
        <v>42856</v>
      </c>
      <c r="L9" s="634">
        <v>61.692831276570729</v>
      </c>
      <c r="M9" s="630">
        <v>3.1608911370933548</v>
      </c>
      <c r="N9" s="630">
        <v>2.7502521924744934</v>
      </c>
      <c r="O9" s="630">
        <v>6.4822871580327783</v>
      </c>
      <c r="P9" s="630">
        <v>35.78473307224386</v>
      </c>
      <c r="Q9" s="630">
        <v>5.9111433295678477</v>
      </c>
      <c r="R9" s="635">
        <v>0.87008760289148379</v>
      </c>
      <c r="S9" s="632">
        <v>280619</v>
      </c>
    </row>
    <row r="10" spans="1:19" ht="21" x14ac:dyDescent="0.5">
      <c r="A10" s="636">
        <v>42887</v>
      </c>
      <c r="B10" s="637">
        <v>63.189645127868332</v>
      </c>
      <c r="C10" s="638">
        <v>2.303925107712864</v>
      </c>
      <c r="D10" s="638">
        <v>1.9409155451884481</v>
      </c>
      <c r="E10" s="638">
        <v>15.029349306731133</v>
      </c>
      <c r="F10" s="638">
        <v>21.192517508648166</v>
      </c>
      <c r="G10" s="638">
        <v>4.2448406529013116</v>
      </c>
      <c r="H10" s="639">
        <v>0.8424386446811285</v>
      </c>
      <c r="I10" s="640">
        <v>176627</v>
      </c>
      <c r="J10" s="523"/>
      <c r="K10" s="633">
        <v>42887</v>
      </c>
      <c r="L10" s="634">
        <v>62.079958054442478</v>
      </c>
      <c r="M10" s="630">
        <v>3.100701629692642</v>
      </c>
      <c r="N10" s="630">
        <v>2.7020372836963578</v>
      </c>
      <c r="O10" s="630">
        <v>6.8126777439502142</v>
      </c>
      <c r="P10" s="630">
        <v>35.095119288800348</v>
      </c>
      <c r="Q10" s="630">
        <v>5.8027389133889997</v>
      </c>
      <c r="R10" s="635">
        <v>0.87142769811237786</v>
      </c>
      <c r="S10" s="632">
        <v>357368</v>
      </c>
    </row>
    <row r="11" spans="1:19" ht="21" x14ac:dyDescent="0.5">
      <c r="A11" s="636">
        <v>42917</v>
      </c>
      <c r="B11" s="637">
        <v>63.35202183865124</v>
      </c>
      <c r="C11" s="638">
        <v>2.7473868995753978</v>
      </c>
      <c r="D11" s="638">
        <v>1.7244476024507973</v>
      </c>
      <c r="E11" s="638">
        <v>13.737400038725918</v>
      </c>
      <c r="F11" s="638">
        <v>22.163037356679531</v>
      </c>
      <c r="G11" s="638">
        <v>4.4718345020261951</v>
      </c>
      <c r="H11" s="639">
        <v>0.62766827734284769</v>
      </c>
      <c r="I11" s="640">
        <v>144606</v>
      </c>
      <c r="J11" s="523"/>
      <c r="K11" s="641">
        <v>42917</v>
      </c>
      <c r="L11" s="634">
        <v>62.371802656832692</v>
      </c>
      <c r="M11" s="630">
        <v>3.686734840857758</v>
      </c>
      <c r="N11" s="630">
        <v>2.2227487245619395</v>
      </c>
      <c r="O11" s="630">
        <v>7.2831073932044497</v>
      </c>
      <c r="P11" s="630">
        <v>34.109707695614304</v>
      </c>
      <c r="Q11" s="630">
        <v>5.9094835654196975</v>
      </c>
      <c r="R11" s="635">
        <v>0.60290441827511343</v>
      </c>
      <c r="S11" s="632">
        <v>265203</v>
      </c>
    </row>
    <row r="12" spans="1:19" ht="21" x14ac:dyDescent="0.5">
      <c r="A12" s="636">
        <v>42948</v>
      </c>
      <c r="B12" s="637">
        <v>63.086673949569857</v>
      </c>
      <c r="C12" s="638">
        <v>3.243063034714512</v>
      </c>
      <c r="D12" s="638">
        <v>1.6014991895791153</v>
      </c>
      <c r="E12" s="638">
        <v>15.654112010259395</v>
      </c>
      <c r="F12" s="638">
        <v>19.793932767720907</v>
      </c>
      <c r="G12" s="638">
        <v>4.844562224293627</v>
      </c>
      <c r="H12" s="639">
        <v>0.49382302238232501</v>
      </c>
      <c r="I12" s="640">
        <v>168431</v>
      </c>
      <c r="J12" s="523"/>
      <c r="K12" s="641">
        <v>42948</v>
      </c>
      <c r="L12" s="634">
        <v>62.711625034915429</v>
      </c>
      <c r="M12" s="630">
        <v>3.4502197553879612</v>
      </c>
      <c r="N12" s="630">
        <v>1.9123733707438479</v>
      </c>
      <c r="O12" s="630">
        <v>7.3040268715457275</v>
      </c>
      <c r="P12" s="630">
        <v>31.599267356501489</v>
      </c>
      <c r="Q12" s="630">
        <v>5.3625931261318094</v>
      </c>
      <c r="R12" s="635">
        <v>0.55427581612951793</v>
      </c>
      <c r="S12" s="632">
        <v>318627</v>
      </c>
    </row>
    <row r="13" spans="1:19" ht="21" x14ac:dyDescent="0.5">
      <c r="A13" s="636">
        <v>42979</v>
      </c>
      <c r="B13" s="637">
        <v>63.031728229811456</v>
      </c>
      <c r="C13" s="638">
        <v>3.1927446909641217</v>
      </c>
      <c r="D13" s="638">
        <v>1.7457781759972026</v>
      </c>
      <c r="E13" s="638">
        <v>14.523925217305791</v>
      </c>
      <c r="F13" s="638">
        <v>18.833418325256641</v>
      </c>
      <c r="G13" s="638">
        <v>4.9385228669613248</v>
      </c>
      <c r="H13" s="639">
        <v>0.54679542054771224</v>
      </c>
      <c r="I13" s="640">
        <v>183037</v>
      </c>
      <c r="J13" s="523"/>
      <c r="K13" s="641">
        <v>42979</v>
      </c>
      <c r="L13" s="634">
        <v>62.525028708902333</v>
      </c>
      <c r="M13" s="630">
        <v>3.5807262822047221</v>
      </c>
      <c r="N13" s="630">
        <v>2.0601940691498224</v>
      </c>
      <c r="O13" s="630">
        <v>5.5682119580531877</v>
      </c>
      <c r="P13" s="630">
        <v>30.835881189078801</v>
      </c>
      <c r="Q13" s="630">
        <v>5.6409203513545449</v>
      </c>
      <c r="R13" s="635">
        <v>0.57535647988187499</v>
      </c>
      <c r="S13" s="632">
        <v>330037</v>
      </c>
    </row>
    <row r="14" spans="1:19" ht="21" x14ac:dyDescent="0.5">
      <c r="A14" s="636">
        <v>43009</v>
      </c>
      <c r="B14" s="637">
        <v>63.144815624178335</v>
      </c>
      <c r="C14" s="638">
        <v>3.0595786029390286</v>
      </c>
      <c r="D14" s="638">
        <v>1.7014038388500976</v>
      </c>
      <c r="E14" s="638">
        <v>10.417978906774957</v>
      </c>
      <c r="F14" s="638">
        <v>23.245395541792053</v>
      </c>
      <c r="G14" s="638">
        <v>4.7609824417891264</v>
      </c>
      <c r="H14" s="639">
        <v>0.55609090651102422</v>
      </c>
      <c r="I14" s="640">
        <v>171145</v>
      </c>
      <c r="J14" s="523"/>
      <c r="K14" s="641">
        <v>43009</v>
      </c>
      <c r="L14" s="634">
        <v>62.515001467853992</v>
      </c>
      <c r="M14" s="630">
        <v>3.4795917678698571</v>
      </c>
      <c r="N14" s="630">
        <v>2.116191205698648</v>
      </c>
      <c r="O14" s="630">
        <v>5.3077222955211898</v>
      </c>
      <c r="P14" s="630">
        <v>31.347696751487256</v>
      </c>
      <c r="Q14" s="630">
        <v>5.5957829735685056</v>
      </c>
      <c r="R14" s="635">
        <v>0.60817226470050589</v>
      </c>
      <c r="S14" s="632">
        <v>296351</v>
      </c>
    </row>
    <row r="15" spans="1:19" ht="21" x14ac:dyDescent="0.5">
      <c r="A15" s="636">
        <v>43040</v>
      </c>
      <c r="B15" s="637">
        <v>63.161112897481061</v>
      </c>
      <c r="C15" s="638">
        <v>2.9447840690978886</v>
      </c>
      <c r="D15" s="638">
        <v>1.7242803292637074</v>
      </c>
      <c r="E15" s="638">
        <v>10.962768367730572</v>
      </c>
      <c r="F15" s="638">
        <v>18.654663959079485</v>
      </c>
      <c r="G15" s="638">
        <v>4.6690643983615958</v>
      </c>
      <c r="H15" s="639">
        <v>0.58553710180588114</v>
      </c>
      <c r="I15" s="640">
        <v>202148</v>
      </c>
      <c r="J15" s="523"/>
      <c r="K15" s="641">
        <v>43040</v>
      </c>
      <c r="L15" s="634">
        <v>62.61194282586326</v>
      </c>
      <c r="M15" s="630">
        <v>3.117677528775515</v>
      </c>
      <c r="N15" s="630">
        <v>2.2302736366029339</v>
      </c>
      <c r="O15" s="630">
        <v>5.3396639366819016</v>
      </c>
      <c r="P15" s="630">
        <v>33.110142711000499</v>
      </c>
      <c r="Q15" s="630">
        <v>5.3479511653784488</v>
      </c>
      <c r="R15" s="635">
        <v>0.7153637975762317</v>
      </c>
      <c r="S15" s="632">
        <v>334312</v>
      </c>
    </row>
    <row r="16" spans="1:19" ht="21" x14ac:dyDescent="0.5">
      <c r="A16" s="636">
        <v>43070</v>
      </c>
      <c r="B16" s="637">
        <v>63.328731581262375</v>
      </c>
      <c r="C16" s="638">
        <v>2.657374367714977</v>
      </c>
      <c r="D16" s="638">
        <v>1.77928243897075</v>
      </c>
      <c r="E16" s="638">
        <v>11.559989498570486</v>
      </c>
      <c r="F16" s="638">
        <v>19.122926929843853</v>
      </c>
      <c r="G16" s="638">
        <v>4.4366568066857273</v>
      </c>
      <c r="H16" s="639">
        <v>0.66956408573351267</v>
      </c>
      <c r="I16" s="640">
        <v>181880</v>
      </c>
      <c r="J16" s="523"/>
      <c r="K16" s="641">
        <v>43070</v>
      </c>
      <c r="L16" s="634">
        <v>62.573226774274211</v>
      </c>
      <c r="M16" s="630">
        <v>3.2207381529105921</v>
      </c>
      <c r="N16" s="630">
        <v>2.3219816705155534</v>
      </c>
      <c r="O16" s="630">
        <v>5.5266202559890738</v>
      </c>
      <c r="P16" s="630">
        <v>35.199521465498471</v>
      </c>
      <c r="Q16" s="630">
        <v>5.542719823426145</v>
      </c>
      <c r="R16" s="635">
        <v>0.72094705010935789</v>
      </c>
      <c r="S16" s="632">
        <v>371969</v>
      </c>
    </row>
    <row r="17" spans="1:19" ht="21" x14ac:dyDescent="0.5">
      <c r="A17" s="636">
        <v>43101</v>
      </c>
      <c r="B17" s="637">
        <v>63.372118955105556</v>
      </c>
      <c r="C17" s="638">
        <v>2.6850890646256835</v>
      </c>
      <c r="D17" s="638">
        <v>1.7897251720121754</v>
      </c>
      <c r="E17" s="638">
        <v>11.231694332162117</v>
      </c>
      <c r="F17" s="638">
        <v>19.24903462754348</v>
      </c>
      <c r="G17" s="638">
        <v>4.4748142366378589</v>
      </c>
      <c r="H17" s="639">
        <v>0.66654219988105801</v>
      </c>
      <c r="I17" s="640">
        <v>204346</v>
      </c>
      <c r="J17" s="523"/>
      <c r="K17" s="641">
        <v>43101</v>
      </c>
      <c r="L17" s="634">
        <v>62.540438141700974</v>
      </c>
      <c r="M17" s="630">
        <v>3.2321079995686777</v>
      </c>
      <c r="N17" s="630">
        <v>2.4305594073400538</v>
      </c>
      <c r="O17" s="630">
        <v>5.4856022335492849</v>
      </c>
      <c r="P17" s="630">
        <v>35.939706788369463</v>
      </c>
      <c r="Q17" s="630">
        <v>5.6626674069087315</v>
      </c>
      <c r="R17" s="635">
        <v>0.75200439083855186</v>
      </c>
      <c r="S17" s="632">
        <v>343131</v>
      </c>
    </row>
    <row r="18" spans="1:19" ht="21" x14ac:dyDescent="0.5">
      <c r="A18" s="636">
        <v>43132</v>
      </c>
      <c r="B18" s="637">
        <v>63.223498874838995</v>
      </c>
      <c r="C18" s="638">
        <v>2.7588134437945744</v>
      </c>
      <c r="D18" s="638">
        <v>1.9704598375157245</v>
      </c>
      <c r="E18" s="638">
        <v>13.64959494203792</v>
      </c>
      <c r="F18" s="638">
        <v>17.705728046830753</v>
      </c>
      <c r="G18" s="638">
        <v>4.7292732813102987</v>
      </c>
      <c r="H18" s="639">
        <v>0.7142417846150122</v>
      </c>
      <c r="I18" s="640">
        <v>199527</v>
      </c>
      <c r="J18" s="523"/>
      <c r="K18" s="641">
        <v>43132</v>
      </c>
      <c r="L18" s="634">
        <v>62.092672707654167</v>
      </c>
      <c r="M18" s="630">
        <v>3.5618889152840221</v>
      </c>
      <c r="N18" s="630">
        <v>2.7493478652855972</v>
      </c>
      <c r="O18" s="630">
        <v>5.3588407257198964</v>
      </c>
      <c r="P18" s="630">
        <v>36.026652489617653</v>
      </c>
      <c r="Q18" s="630">
        <v>6.3112367805696188</v>
      </c>
      <c r="R18" s="635">
        <v>0.77187917160700292</v>
      </c>
      <c r="S18" s="632">
        <v>349391</v>
      </c>
    </row>
    <row r="19" spans="1:19" ht="21.5" thickBot="1" x14ac:dyDescent="0.55000000000000004">
      <c r="A19" s="642">
        <v>43160</v>
      </c>
      <c r="B19" s="643">
        <v>63.424122237122482</v>
      </c>
      <c r="C19" s="644">
        <v>2.4856626349160882</v>
      </c>
      <c r="D19" s="644">
        <v>1.9934221707222863</v>
      </c>
      <c r="E19" s="644">
        <v>12.305154738500399</v>
      </c>
      <c r="F19" s="644">
        <v>17.067472582794103</v>
      </c>
      <c r="G19" s="644">
        <v>4.4790848056383741</v>
      </c>
      <c r="H19" s="645">
        <v>0.80196811213263497</v>
      </c>
      <c r="I19" s="646">
        <v>230421</v>
      </c>
      <c r="J19" s="523"/>
      <c r="K19" s="647">
        <v>43160</v>
      </c>
      <c r="L19" s="648">
        <v>62.322344101825138</v>
      </c>
      <c r="M19" s="649">
        <v>3.2623510582377251</v>
      </c>
      <c r="N19" s="649">
        <v>2.7105643847366894</v>
      </c>
      <c r="O19" s="649">
        <v>6.4705766761423806</v>
      </c>
      <c r="P19" s="649">
        <v>33.310521312512911</v>
      </c>
      <c r="Q19" s="649">
        <v>5.9729154429744149</v>
      </c>
      <c r="R19" s="650">
        <v>0.83086226354833104</v>
      </c>
      <c r="S19" s="651">
        <v>382381</v>
      </c>
    </row>
    <row r="20" spans="1:19" ht="21.5" thickBot="1" x14ac:dyDescent="0.55000000000000004">
      <c r="A20" s="652" t="s">
        <v>17</v>
      </c>
      <c r="B20" s="616">
        <v>63.180574540568685</v>
      </c>
      <c r="C20" s="617">
        <v>2.732991139627253</v>
      </c>
      <c r="D20" s="617">
        <v>1.8541970565617651</v>
      </c>
      <c r="E20" s="617">
        <v>13.609368898116289</v>
      </c>
      <c r="F20" s="617">
        <v>20.043748854262144</v>
      </c>
      <c r="G20" s="617">
        <v>4.5871881961890182</v>
      </c>
      <c r="H20" s="618">
        <v>0.67844971382331487</v>
      </c>
      <c r="I20" s="619">
        <v>2222367</v>
      </c>
      <c r="J20" s="560"/>
      <c r="K20" s="653" t="s">
        <v>17</v>
      </c>
      <c r="L20" s="621">
        <v>62.329953007244804</v>
      </c>
      <c r="M20" s="617">
        <v>3.3460869299481639</v>
      </c>
      <c r="N20" s="617">
        <v>2.4143784737583718</v>
      </c>
      <c r="O20" s="617">
        <v>6.1329597738332993</v>
      </c>
      <c r="P20" s="617">
        <v>33.980908154941069</v>
      </c>
      <c r="Q20" s="617">
        <v>5.7604654037065357</v>
      </c>
      <c r="R20" s="622">
        <v>0.72155282403131538</v>
      </c>
      <c r="S20" s="619">
        <v>3910390</v>
      </c>
    </row>
    <row r="21" spans="1:19" ht="15.75" hidden="1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hidden="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hidden="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thickBot="1" x14ac:dyDescent="0.4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hidden="1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4.5" thickBot="1" x14ac:dyDescent="0.7">
      <c r="A28" s="570"/>
      <c r="B28" s="610" t="s">
        <v>6</v>
      </c>
      <c r="C28" s="611" t="s">
        <v>7</v>
      </c>
      <c r="D28" s="611" t="s">
        <v>8</v>
      </c>
      <c r="E28" s="611" t="s">
        <v>9</v>
      </c>
      <c r="F28" s="612" t="s">
        <v>10</v>
      </c>
      <c r="G28" s="611" t="s">
        <v>11</v>
      </c>
      <c r="H28" s="613" t="s">
        <v>12</v>
      </c>
      <c r="I28" s="614" t="s">
        <v>23</v>
      </c>
      <c r="J28" s="523"/>
      <c r="K28" s="570"/>
      <c r="L28" s="610" t="s">
        <v>6</v>
      </c>
      <c r="M28" s="611" t="s">
        <v>7</v>
      </c>
      <c r="N28" s="611" t="s">
        <v>8</v>
      </c>
      <c r="O28" s="611" t="s">
        <v>9</v>
      </c>
      <c r="P28" s="612" t="s">
        <v>10</v>
      </c>
      <c r="Q28" s="611" t="s">
        <v>11</v>
      </c>
      <c r="R28" s="613" t="s">
        <v>12</v>
      </c>
      <c r="S28" s="614" t="s">
        <v>23</v>
      </c>
    </row>
    <row r="29" spans="1:19" ht="21.5" thickBot="1" x14ac:dyDescent="0.55000000000000004">
      <c r="A29" s="654"/>
      <c r="B29" s="621"/>
      <c r="C29" s="617"/>
      <c r="D29" s="617"/>
      <c r="E29" s="617"/>
      <c r="F29" s="617"/>
      <c r="G29" s="617"/>
      <c r="H29" s="622"/>
      <c r="I29" s="619"/>
      <c r="J29" s="523"/>
      <c r="K29" s="620"/>
      <c r="L29" s="621"/>
      <c r="M29" s="617"/>
      <c r="N29" s="617"/>
      <c r="O29" s="617"/>
      <c r="P29" s="617"/>
      <c r="Q29" s="617"/>
      <c r="R29" s="622"/>
      <c r="S29" s="619"/>
    </row>
    <row r="30" spans="1:19" ht="21.5" thickBot="1" x14ac:dyDescent="0.55000000000000004">
      <c r="A30" s="623"/>
      <c r="B30" s="624"/>
      <c r="C30" s="625"/>
      <c r="D30" s="625"/>
      <c r="E30" s="625"/>
      <c r="F30" s="625"/>
      <c r="G30" s="625"/>
      <c r="H30" s="626"/>
      <c r="I30" s="627"/>
      <c r="J30" s="539"/>
      <c r="K30" s="623"/>
      <c r="L30" s="624"/>
      <c r="M30" s="625"/>
      <c r="N30" s="625"/>
      <c r="O30" s="625"/>
      <c r="P30" s="625"/>
      <c r="Q30" s="625"/>
      <c r="R30" s="626"/>
      <c r="S30" s="627"/>
    </row>
    <row r="31" spans="1:19" ht="21" x14ac:dyDescent="0.5">
      <c r="A31" s="655">
        <v>42826</v>
      </c>
      <c r="B31" s="634">
        <v>62.750044682752453</v>
      </c>
      <c r="C31" s="630">
        <v>2.8841912421805183</v>
      </c>
      <c r="D31" s="630">
        <v>1.8052100089365506</v>
      </c>
      <c r="E31" s="630">
        <v>12.741099195710454</v>
      </c>
      <c r="F31" s="630">
        <v>18.790205540661304</v>
      </c>
      <c r="G31" s="630">
        <v>4.6894012511170686</v>
      </c>
      <c r="H31" s="635">
        <v>0.6258981660216707</v>
      </c>
      <c r="I31" s="632">
        <v>74973</v>
      </c>
      <c r="J31" s="523"/>
      <c r="K31" s="633">
        <v>42826</v>
      </c>
      <c r="L31" s="634">
        <v>62.738409376308077</v>
      </c>
      <c r="M31" s="630">
        <v>2.9002385935537882</v>
      </c>
      <c r="N31" s="630">
        <v>2.4911134365843446</v>
      </c>
      <c r="O31" s="630">
        <v>4.3429300962745918</v>
      </c>
      <c r="P31" s="630">
        <v>49.635207199665132</v>
      </c>
      <c r="Q31" s="630">
        <v>5.3913520301381332</v>
      </c>
      <c r="R31" s="635">
        <v>0.8589339656817252</v>
      </c>
      <c r="S31" s="632">
        <v>160063</v>
      </c>
    </row>
    <row r="32" spans="1:19" ht="21" x14ac:dyDescent="0.5">
      <c r="A32" s="659">
        <v>42856</v>
      </c>
      <c r="B32" s="634">
        <v>62.680314862288832</v>
      </c>
      <c r="C32" s="630">
        <v>1.8217432459081051</v>
      </c>
      <c r="D32" s="630">
        <v>1.9524783628037421</v>
      </c>
      <c r="E32" s="630">
        <v>11.397697911873617</v>
      </c>
      <c r="F32" s="630">
        <v>21.481359254146671</v>
      </c>
      <c r="G32" s="630">
        <v>3.774221608711847</v>
      </c>
      <c r="H32" s="635">
        <v>1.0717637445283723</v>
      </c>
      <c r="I32" s="632">
        <v>91278</v>
      </c>
      <c r="J32" s="523"/>
      <c r="K32" s="633">
        <v>42856</v>
      </c>
      <c r="L32" s="634">
        <v>62.758236481033087</v>
      </c>
      <c r="M32" s="630">
        <v>2.3133292978208231</v>
      </c>
      <c r="N32" s="630">
        <v>2.3427118644067799</v>
      </c>
      <c r="O32" s="630">
        <v>6.7056860371267151</v>
      </c>
      <c r="P32" s="630">
        <v>43.005242130750602</v>
      </c>
      <c r="Q32" s="630">
        <v>4.656041162227603</v>
      </c>
      <c r="R32" s="635">
        <v>1.012701419816727</v>
      </c>
      <c r="S32" s="632">
        <v>166026</v>
      </c>
    </row>
    <row r="33" spans="1:32" ht="21" x14ac:dyDescent="0.5">
      <c r="A33" s="659">
        <v>42887</v>
      </c>
      <c r="B33" s="634">
        <v>62.694373854612103</v>
      </c>
      <c r="C33" s="630">
        <v>2.0753512522907758</v>
      </c>
      <c r="D33" s="630">
        <v>2.0420219914477702</v>
      </c>
      <c r="E33" s="630">
        <v>8.2660904092852778</v>
      </c>
      <c r="F33" s="630">
        <v>17.119780085522297</v>
      </c>
      <c r="G33" s="630">
        <v>4.1173732437385464</v>
      </c>
      <c r="H33" s="635">
        <v>0.98394042415412009</v>
      </c>
      <c r="I33" s="632">
        <v>109679</v>
      </c>
      <c r="J33" s="523"/>
      <c r="K33" s="633">
        <v>42887</v>
      </c>
      <c r="L33" s="634">
        <v>62.729729729729726</v>
      </c>
      <c r="M33" s="630">
        <v>2.462972972972973</v>
      </c>
      <c r="N33" s="630">
        <v>2.4718918918918917</v>
      </c>
      <c r="O33" s="630">
        <v>5.114054054054054</v>
      </c>
      <c r="P33" s="630">
        <v>40.191081081081073</v>
      </c>
      <c r="Q33" s="630">
        <v>4.9348648648648652</v>
      </c>
      <c r="R33" s="635">
        <v>1.0036212004828267</v>
      </c>
      <c r="S33" s="632">
        <v>136345</v>
      </c>
    </row>
    <row r="34" spans="1:32" ht="21" x14ac:dyDescent="0.5">
      <c r="A34" s="659">
        <v>42917</v>
      </c>
      <c r="B34" s="634">
        <v>62.802697797907236</v>
      </c>
      <c r="C34" s="630">
        <v>2.9290446665625485</v>
      </c>
      <c r="D34" s="630">
        <v>1.6901202561299391</v>
      </c>
      <c r="E34" s="630">
        <v>7.9433147743245351</v>
      </c>
      <c r="F34" s="630">
        <v>16.242459003592067</v>
      </c>
      <c r="G34" s="630">
        <v>4.6191649226924874</v>
      </c>
      <c r="H34" s="635">
        <v>0.57702099098182102</v>
      </c>
      <c r="I34" s="640">
        <v>128060</v>
      </c>
      <c r="J34" s="523"/>
      <c r="K34" s="641">
        <v>42917</v>
      </c>
      <c r="L34" s="634">
        <v>63.505766706149437</v>
      </c>
      <c r="M34" s="630">
        <v>2.9947305300562626</v>
      </c>
      <c r="N34" s="630">
        <v>1.8032601914914619</v>
      </c>
      <c r="O34" s="630">
        <v>3.7731712071858654</v>
      </c>
      <c r="P34" s="630">
        <v>46.979870348435497</v>
      </c>
      <c r="Q34" s="630">
        <v>4.7979907215477242</v>
      </c>
      <c r="R34" s="635">
        <v>0.60214439108736229</v>
      </c>
      <c r="S34" s="632">
        <v>202620</v>
      </c>
    </row>
    <row r="35" spans="1:32" ht="21" x14ac:dyDescent="0.5">
      <c r="A35" s="659">
        <v>42948</v>
      </c>
      <c r="B35" s="634">
        <v>62.584438618757318</v>
      </c>
      <c r="C35" s="630">
        <v>3.4509575626434748</v>
      </c>
      <c r="D35" s="630">
        <v>1.4057099362642087</v>
      </c>
      <c r="E35" s="630">
        <v>17.203605129378801</v>
      </c>
      <c r="F35" s="630">
        <v>14.723629333721714</v>
      </c>
      <c r="G35" s="630">
        <v>4.856667498907683</v>
      </c>
      <c r="H35" s="635">
        <v>0.40733909668463675</v>
      </c>
      <c r="I35" s="640">
        <v>144189</v>
      </c>
      <c r="J35" s="523"/>
      <c r="K35" s="641">
        <v>42948</v>
      </c>
      <c r="L35" s="634">
        <v>63.889699691741171</v>
      </c>
      <c r="M35" s="630">
        <v>2.9013013357882453</v>
      </c>
      <c r="N35" s="630">
        <v>1.3739489210941096</v>
      </c>
      <c r="O35" s="630">
        <v>3.6160408036116958</v>
      </c>
      <c r="P35" s="630">
        <v>46.279495673682689</v>
      </c>
      <c r="Q35" s="630">
        <v>4.2752502568823552</v>
      </c>
      <c r="R35" s="635">
        <v>0.47356298504609684</v>
      </c>
      <c r="S35" s="632">
        <v>215079</v>
      </c>
    </row>
    <row r="36" spans="1:32" ht="21" x14ac:dyDescent="0.5">
      <c r="A36" s="659">
        <v>42979</v>
      </c>
      <c r="B36" s="634">
        <v>62.563871536737352</v>
      </c>
      <c r="C36" s="630">
        <v>3.3933128702041948</v>
      </c>
      <c r="D36" s="630">
        <v>1.5989440563211041</v>
      </c>
      <c r="E36" s="630">
        <v>18.561780369260628</v>
      </c>
      <c r="F36" s="630">
        <v>14.732402735948607</v>
      </c>
      <c r="G36" s="630">
        <v>4.9922569265252985</v>
      </c>
      <c r="H36" s="635">
        <v>0.47120442985408728</v>
      </c>
      <c r="I36" s="640">
        <v>129827</v>
      </c>
      <c r="J36" s="523"/>
      <c r="K36" s="641">
        <v>42979</v>
      </c>
      <c r="L36" s="634">
        <v>63.596019448964029</v>
      </c>
      <c r="M36" s="630">
        <v>2.6621188992253928</v>
      </c>
      <c r="N36" s="630">
        <v>1.6746932112412631</v>
      </c>
      <c r="O36" s="630">
        <v>3.8276638540084433</v>
      </c>
      <c r="P36" s="630">
        <v>43.002570636280588</v>
      </c>
      <c r="Q36" s="630">
        <v>4.3368121104666564</v>
      </c>
      <c r="R36" s="635">
        <v>0.62908280006898087</v>
      </c>
      <c r="S36" s="632">
        <v>184997</v>
      </c>
    </row>
    <row r="37" spans="1:32" ht="21" x14ac:dyDescent="0.5">
      <c r="A37" s="659">
        <v>43009</v>
      </c>
      <c r="B37" s="634">
        <v>62.521001278508678</v>
      </c>
      <c r="C37" s="630">
        <v>2.7079033282467937</v>
      </c>
      <c r="D37" s="630">
        <v>1.7309309192889841</v>
      </c>
      <c r="E37" s="630">
        <v>11.863617354724296</v>
      </c>
      <c r="F37" s="630">
        <v>16.829970965480264</v>
      </c>
      <c r="G37" s="630">
        <v>4.4388342475357776</v>
      </c>
      <c r="H37" s="635">
        <v>0.63921444360041424</v>
      </c>
      <c r="I37" s="640">
        <v>121235</v>
      </c>
      <c r="J37" s="523"/>
      <c r="K37" s="641">
        <v>43009</v>
      </c>
      <c r="L37" s="634">
        <v>63.384807875266709</v>
      </c>
      <c r="M37" s="630">
        <v>3.1387402436658878</v>
      </c>
      <c r="N37" s="630">
        <v>1.8322773708469191</v>
      </c>
      <c r="O37" s="630">
        <v>3.891891458762458</v>
      </c>
      <c r="P37" s="630">
        <v>43.480329567811715</v>
      </c>
      <c r="Q37" s="630">
        <v>4.9710176145128067</v>
      </c>
      <c r="R37" s="635">
        <v>0.58376202826740231</v>
      </c>
      <c r="S37" s="632">
        <v>216526</v>
      </c>
    </row>
    <row r="38" spans="1:32" ht="21" x14ac:dyDescent="0.5">
      <c r="A38" s="659">
        <v>43040</v>
      </c>
      <c r="B38" s="634">
        <v>62.529577965133726</v>
      </c>
      <c r="C38" s="630">
        <v>2.6894298657425781</v>
      </c>
      <c r="D38" s="630">
        <v>1.9893395541530747</v>
      </c>
      <c r="E38" s="630">
        <v>10.232828407979945</v>
      </c>
      <c r="F38" s="630">
        <v>15.105905487421232</v>
      </c>
      <c r="G38" s="630">
        <v>4.6787694198956533</v>
      </c>
      <c r="H38" s="635">
        <v>0.73968820659459678</v>
      </c>
      <c r="I38" s="640">
        <v>103309</v>
      </c>
      <c r="J38" s="523"/>
      <c r="K38" s="641">
        <v>43040</v>
      </c>
      <c r="L38" s="634">
        <v>63.365850371747207</v>
      </c>
      <c r="M38" s="630">
        <v>2.6316163932438985</v>
      </c>
      <c r="N38" s="630">
        <v>1.7894089421367381</v>
      </c>
      <c r="O38" s="630">
        <v>3.6944029820591564</v>
      </c>
      <c r="P38" s="630">
        <v>44.833895668336837</v>
      </c>
      <c r="Q38" s="630">
        <v>4.4210253353806364</v>
      </c>
      <c r="R38" s="635">
        <v>0.6799657224854867</v>
      </c>
      <c r="S38" s="632">
        <v>197984</v>
      </c>
    </row>
    <row r="39" spans="1:32" ht="21.75" customHeight="1" x14ac:dyDescent="0.5">
      <c r="A39" s="659">
        <v>43070</v>
      </c>
      <c r="B39" s="634">
        <v>63.024123337363967</v>
      </c>
      <c r="C39" s="630">
        <v>2.2529141475211607</v>
      </c>
      <c r="D39" s="630">
        <v>1.9005925030229747</v>
      </c>
      <c r="E39" s="630">
        <v>10.724365175332528</v>
      </c>
      <c r="F39" s="630">
        <v>15.421777509068924</v>
      </c>
      <c r="G39" s="630">
        <v>4.1535066505441351</v>
      </c>
      <c r="H39" s="635">
        <v>0.84361514845745944</v>
      </c>
      <c r="I39" s="640">
        <v>107510</v>
      </c>
      <c r="J39" s="523"/>
      <c r="K39" s="641">
        <v>43070</v>
      </c>
      <c r="L39" s="634">
        <v>63.641134930643126</v>
      </c>
      <c r="M39" s="630">
        <v>2.3916267339218158</v>
      </c>
      <c r="N39" s="630">
        <v>1.8556935687263558</v>
      </c>
      <c r="O39" s="630">
        <v>3.4845617906683484</v>
      </c>
      <c r="P39" s="630">
        <v>50.087531525851198</v>
      </c>
      <c r="Q39" s="630">
        <v>4.2473203026481716</v>
      </c>
      <c r="R39" s="635">
        <v>0.77591270510819599</v>
      </c>
      <c r="S39" s="632">
        <v>206180</v>
      </c>
    </row>
    <row r="40" spans="1:32" ht="21" x14ac:dyDescent="0.5">
      <c r="A40" s="659">
        <v>43101</v>
      </c>
      <c r="B40" s="634">
        <v>62.613962264150942</v>
      </c>
      <c r="C40" s="630">
        <v>2.0728301886792453</v>
      </c>
      <c r="D40" s="630">
        <v>2.0441509433962266</v>
      </c>
      <c r="E40" s="630">
        <v>9.6645283018867918</v>
      </c>
      <c r="F40" s="630">
        <v>17.067924528301887</v>
      </c>
      <c r="G40" s="630">
        <v>4.1169811320754715</v>
      </c>
      <c r="H40" s="635">
        <v>0.98616420899326429</v>
      </c>
      <c r="I40" s="640">
        <v>93015</v>
      </c>
      <c r="J40" s="523"/>
      <c r="K40" s="641">
        <v>43101</v>
      </c>
      <c r="L40" s="634">
        <v>63.338692496380887</v>
      </c>
      <c r="M40" s="630">
        <v>2.4372878800064335</v>
      </c>
      <c r="N40" s="630">
        <v>2.0567701463728487</v>
      </c>
      <c r="O40" s="630">
        <v>3.8727808830625703</v>
      </c>
      <c r="P40" s="630">
        <v>48.641960752774644</v>
      </c>
      <c r="Q40" s="630">
        <v>4.4940580263792818</v>
      </c>
      <c r="R40" s="635">
        <v>0.84387657414003125</v>
      </c>
      <c r="S40" s="632">
        <v>248680</v>
      </c>
      <c r="AF40" s="573"/>
    </row>
    <row r="41" spans="1:32" ht="21" x14ac:dyDescent="0.5">
      <c r="A41" s="659">
        <v>43132</v>
      </c>
      <c r="B41" s="634">
        <v>62.745528634361236</v>
      </c>
      <c r="C41" s="630">
        <v>1.8705726872246695</v>
      </c>
      <c r="D41" s="630">
        <v>2.1942345814977973</v>
      </c>
      <c r="E41" s="630">
        <v>20.075077092511012</v>
      </c>
      <c r="F41" s="630">
        <v>11.670919603524229</v>
      </c>
      <c r="G41" s="630">
        <v>4.0648072687224666</v>
      </c>
      <c r="H41" s="635">
        <v>1.1730282370119165</v>
      </c>
      <c r="I41" s="640">
        <v>118040</v>
      </c>
      <c r="J41" s="523"/>
      <c r="K41" s="641">
        <v>43132</v>
      </c>
      <c r="L41" s="634">
        <v>63.55427144535841</v>
      </c>
      <c r="M41" s="630">
        <v>2.2702761457109286</v>
      </c>
      <c r="N41" s="630">
        <v>2.0786839012925973</v>
      </c>
      <c r="O41" s="630">
        <v>3.8498648648648648</v>
      </c>
      <c r="P41" s="630">
        <v>49.939318448883668</v>
      </c>
      <c r="Q41" s="630">
        <v>4.3489600470035263</v>
      </c>
      <c r="R41" s="635">
        <v>0.91560839645860137</v>
      </c>
      <c r="S41" s="632">
        <v>221260</v>
      </c>
    </row>
    <row r="42" spans="1:32" ht="21.5" thickBot="1" x14ac:dyDescent="0.55000000000000004">
      <c r="A42" s="660">
        <v>43160</v>
      </c>
      <c r="B42" s="634">
        <v>63.311954574141645</v>
      </c>
      <c r="C42" s="630">
        <v>1.6718028886261254</v>
      </c>
      <c r="D42" s="630">
        <v>1.7301366693023628</v>
      </c>
      <c r="E42" s="630">
        <v>25.968692791492263</v>
      </c>
      <c r="F42" s="630">
        <v>11.93626306664442</v>
      </c>
      <c r="G42" s="630">
        <v>3.4019395579284879</v>
      </c>
      <c r="H42" s="635">
        <v>1.0348927382965438</v>
      </c>
      <c r="I42" s="640">
        <v>137851</v>
      </c>
      <c r="J42" s="523"/>
      <c r="K42" s="641">
        <v>43160</v>
      </c>
      <c r="L42" s="634">
        <v>63.176535483612149</v>
      </c>
      <c r="M42" s="630">
        <v>2.4089128254503147</v>
      </c>
      <c r="N42" s="630">
        <v>2.1393095839852365</v>
      </c>
      <c r="O42" s="630">
        <v>5.6695470774662011</v>
      </c>
      <c r="P42" s="630">
        <v>45.538791671681309</v>
      </c>
      <c r="Q42" s="630">
        <v>4.5482224094355512</v>
      </c>
      <c r="R42" s="635">
        <v>0.88808094729842313</v>
      </c>
      <c r="S42" s="632">
        <v>249270</v>
      </c>
    </row>
    <row r="43" spans="1:32" ht="21.5" thickBot="1" x14ac:dyDescent="0.55000000000000004">
      <c r="A43" s="653" t="s">
        <v>17</v>
      </c>
      <c r="B43" s="656">
        <v>62.222677292882977</v>
      </c>
      <c r="C43" s="656">
        <v>2.4936739624096558</v>
      </c>
      <c r="D43" s="656">
        <v>1.7976077694364689</v>
      </c>
      <c r="E43" s="656">
        <v>14.151649445239983</v>
      </c>
      <c r="F43" s="656">
        <v>15.377969912418704</v>
      </c>
      <c r="G43" s="656">
        <v>4.2912817318461247</v>
      </c>
      <c r="H43" s="657">
        <v>0.72086720097900336</v>
      </c>
      <c r="I43" s="658">
        <v>1358966</v>
      </c>
      <c r="J43" s="560"/>
      <c r="K43" s="653" t="s">
        <v>17</v>
      </c>
      <c r="L43" s="656">
        <v>63.342635123054599</v>
      </c>
      <c r="M43" s="656">
        <v>2.6236808730036629</v>
      </c>
      <c r="N43" s="656">
        <v>1.9682513149524119</v>
      </c>
      <c r="O43" s="656">
        <v>4.2730546562828744</v>
      </c>
      <c r="P43" s="656">
        <v>46.198230824563517</v>
      </c>
      <c r="Q43" s="656">
        <v>4.5919321879560746</v>
      </c>
      <c r="R43" s="657">
        <v>0.7501870121495009</v>
      </c>
      <c r="S43" s="658">
        <v>2405030</v>
      </c>
    </row>
    <row r="44" spans="1:32" ht="15.75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4.5" thickBot="1" x14ac:dyDescent="0.7">
      <c r="A53" s="570"/>
      <c r="B53" s="610" t="s">
        <v>6</v>
      </c>
      <c r="C53" s="611" t="s">
        <v>7</v>
      </c>
      <c r="D53" s="611" t="s">
        <v>8</v>
      </c>
      <c r="E53" s="611" t="s">
        <v>9</v>
      </c>
      <c r="F53" s="612" t="s">
        <v>10</v>
      </c>
      <c r="G53" s="611" t="s">
        <v>11</v>
      </c>
      <c r="H53" s="613" t="s">
        <v>12</v>
      </c>
      <c r="I53" s="614" t="s">
        <v>23</v>
      </c>
      <c r="J53" s="523"/>
      <c r="K53" s="570"/>
      <c r="L53" s="610" t="s">
        <v>6</v>
      </c>
      <c r="M53" s="611" t="s">
        <v>7</v>
      </c>
      <c r="N53" s="611" t="s">
        <v>8</v>
      </c>
      <c r="O53" s="611" t="s">
        <v>9</v>
      </c>
      <c r="P53" s="612" t="s">
        <v>10</v>
      </c>
      <c r="Q53" s="611" t="s">
        <v>11</v>
      </c>
      <c r="R53" s="613" t="s">
        <v>12</v>
      </c>
      <c r="S53" s="614" t="s">
        <v>23</v>
      </c>
    </row>
    <row r="54" spans="1:20" ht="21.5" thickBot="1" x14ac:dyDescent="0.55000000000000004">
      <c r="A54" s="654"/>
      <c r="B54" s="621"/>
      <c r="C54" s="617"/>
      <c r="D54" s="617"/>
      <c r="E54" s="617"/>
      <c r="F54" s="618"/>
      <c r="G54" s="617"/>
      <c r="H54" s="617"/>
      <c r="I54" s="619"/>
      <c r="J54" s="523"/>
      <c r="K54" s="620"/>
      <c r="L54" s="621"/>
      <c r="M54" s="617"/>
      <c r="N54" s="617"/>
      <c r="O54" s="617"/>
      <c r="P54" s="617"/>
      <c r="Q54" s="616"/>
      <c r="R54" s="617"/>
      <c r="S54" s="619"/>
    </row>
    <row r="55" spans="1:20" ht="21.5" thickBot="1" x14ac:dyDescent="0.55000000000000004">
      <c r="A55" s="623"/>
      <c r="B55" s="624"/>
      <c r="C55" s="625"/>
      <c r="D55" s="625"/>
      <c r="E55" s="625"/>
      <c r="F55" s="625"/>
      <c r="G55" s="625"/>
      <c r="H55" s="626"/>
      <c r="I55" s="627"/>
      <c r="J55" s="539"/>
      <c r="K55" s="623"/>
      <c r="L55" s="624"/>
      <c r="M55" s="625"/>
      <c r="N55" s="625"/>
      <c r="O55" s="625"/>
      <c r="P55" s="625"/>
      <c r="Q55" s="625"/>
      <c r="R55" s="626"/>
      <c r="S55" s="627"/>
    </row>
    <row r="56" spans="1:20" ht="21" x14ac:dyDescent="0.5">
      <c r="A56" s="655">
        <v>42826</v>
      </c>
      <c r="B56" s="634">
        <v>63.02402970810958</v>
      </c>
      <c r="C56" s="630">
        <v>2.1541824691106486</v>
      </c>
      <c r="D56" s="630">
        <v>2.2334461213064971</v>
      </c>
      <c r="E56" s="630">
        <v>19.697076244669859</v>
      </c>
      <c r="F56" s="631">
        <v>19.736988148773399</v>
      </c>
      <c r="G56" s="630">
        <f>IF(C56&lt;&gt;"",+D56+C56,"")</f>
        <v>4.3876285904171457</v>
      </c>
      <c r="H56" s="630">
        <f>IF(C56&lt;&gt;"",+D56/C56,"")</f>
        <v>1.0367952359340165</v>
      </c>
      <c r="I56" s="632">
        <v>206139</v>
      </c>
      <c r="J56" s="523"/>
      <c r="K56" s="633">
        <f t="shared" ref="K56:K67" si="0">A56</f>
        <v>42826</v>
      </c>
      <c r="L56" s="634">
        <v>62.164554948115139</v>
      </c>
      <c r="M56" s="630">
        <v>2.8208244782200853</v>
      </c>
      <c r="N56" s="630">
        <v>2.6441497992026735</v>
      </c>
      <c r="O56" s="630"/>
      <c r="P56" s="630"/>
      <c r="Q56" s="629">
        <f>IF(M56&lt;&gt;"",+N56+M56,"")</f>
        <v>5.4649742774227583</v>
      </c>
      <c r="R56" s="630">
        <f>IF(M56&lt;&gt;"",+N56/M56,"")</f>
        <v>0.937367716289497</v>
      </c>
      <c r="S56" s="632">
        <v>272912</v>
      </c>
    </row>
    <row r="57" spans="1:20" ht="21" x14ac:dyDescent="0.5">
      <c r="A57" s="659">
        <v>42856</v>
      </c>
      <c r="B57" s="634">
        <v>62.975855998815639</v>
      </c>
      <c r="C57" s="630">
        <v>2.2599482768990198</v>
      </c>
      <c r="D57" s="630">
        <v>2.2540143233202712</v>
      </c>
      <c r="E57" s="630">
        <v>18.730809017769982</v>
      </c>
      <c r="F57" s="630">
        <v>19.726951991894556</v>
      </c>
      <c r="G57" s="630">
        <f t="shared" ref="G57:G67" si="1">+C57+D57</f>
        <v>4.5139626002192905</v>
      </c>
      <c r="H57" s="635">
        <v>0.99737429673085665</v>
      </c>
      <c r="I57" s="632">
        <v>216151</v>
      </c>
      <c r="J57" s="523"/>
      <c r="K57" s="633">
        <f t="shared" si="0"/>
        <v>42856</v>
      </c>
      <c r="L57" s="634">
        <v>62.338962857616153</v>
      </c>
      <c r="M57" s="630">
        <v>2.845102441547108</v>
      </c>
      <c r="N57" s="630">
        <v>2.378804963091953</v>
      </c>
      <c r="O57" s="630"/>
      <c r="P57" s="630"/>
      <c r="Q57" s="630">
        <f t="shared" ref="Q57:Q67" si="2">+M57+N57</f>
        <v>5.2239074046390606</v>
      </c>
      <c r="R57" s="635">
        <v>0.83610520603905147</v>
      </c>
      <c r="S57" s="632">
        <v>247507</v>
      </c>
    </row>
    <row r="58" spans="1:20" ht="21" x14ac:dyDescent="0.5">
      <c r="A58" s="659">
        <v>42887</v>
      </c>
      <c r="B58" s="634">
        <v>62.730012319207312</v>
      </c>
      <c r="C58" s="630">
        <v>2.3679336360972747</v>
      </c>
      <c r="D58" s="630">
        <v>2.4678524625096552</v>
      </c>
      <c r="E58" s="630">
        <v>17.890765921743068</v>
      </c>
      <c r="F58" s="630">
        <v>19.955132781077698</v>
      </c>
      <c r="G58" s="630">
        <f t="shared" si="1"/>
        <v>4.8357860986069294</v>
      </c>
      <c r="H58" s="635">
        <v>1.0421966329162258</v>
      </c>
      <c r="I58" s="632">
        <v>150172</v>
      </c>
      <c r="J58" s="523"/>
      <c r="K58" s="633">
        <f t="shared" si="0"/>
        <v>42887</v>
      </c>
      <c r="L58" s="634">
        <v>62.068812656641597</v>
      </c>
      <c r="M58" s="630">
        <v>2.8676625386996903</v>
      </c>
      <c r="N58" s="630">
        <v>2.8600191655609617</v>
      </c>
      <c r="O58" s="630"/>
      <c r="P58" s="630"/>
      <c r="Q58" s="630">
        <f t="shared" si="2"/>
        <v>5.727681704260652</v>
      </c>
      <c r="R58" s="635">
        <v>0.99733463298572278</v>
      </c>
      <c r="S58" s="632">
        <v>217056</v>
      </c>
    </row>
    <row r="59" spans="1:20" ht="21" x14ac:dyDescent="0.5">
      <c r="A59" s="659">
        <v>42917</v>
      </c>
      <c r="B59" s="634">
        <v>62.399885247373618</v>
      </c>
      <c r="C59" s="630">
        <v>2.8101612642542872</v>
      </c>
      <c r="D59" s="630">
        <v>2.5066643321061925</v>
      </c>
      <c r="E59" s="630">
        <v>16.474734668223043</v>
      </c>
      <c r="F59" s="630">
        <v>19.093780491454911</v>
      </c>
      <c r="G59" s="630">
        <f t="shared" si="1"/>
        <v>5.3168255963604798</v>
      </c>
      <c r="H59" s="635">
        <v>0.89200017237137752</v>
      </c>
      <c r="I59" s="640">
        <v>167055</v>
      </c>
      <c r="J59" s="523"/>
      <c r="K59" s="641">
        <f t="shared" si="0"/>
        <v>42917</v>
      </c>
      <c r="L59" s="634">
        <v>62.103432041059484</v>
      </c>
      <c r="M59" s="630">
        <v>3.1422964897809553</v>
      </c>
      <c r="N59" s="630">
        <v>2.5039510127394369</v>
      </c>
      <c r="O59" s="630"/>
      <c r="P59" s="630"/>
      <c r="Q59" s="630">
        <f t="shared" si="2"/>
        <v>5.6462475025203922</v>
      </c>
      <c r="R59" s="635">
        <v>0.79685383632083151</v>
      </c>
      <c r="S59" s="632">
        <v>218220</v>
      </c>
    </row>
    <row r="60" spans="1:20" ht="21" x14ac:dyDescent="0.5">
      <c r="A60" s="659">
        <v>42948</v>
      </c>
      <c r="B60" s="634">
        <v>62.474689093757483</v>
      </c>
      <c r="C60" s="630">
        <v>2.9913984314376214</v>
      </c>
      <c r="D60" s="630">
        <v>2.3617771509167844</v>
      </c>
      <c r="E60" s="630">
        <v>14.918947198891173</v>
      </c>
      <c r="F60" s="630">
        <v>19.398551983640878</v>
      </c>
      <c r="G60" s="630">
        <f t="shared" si="1"/>
        <v>5.3531755823544058</v>
      </c>
      <c r="H60" s="635">
        <v>0.78952276169435232</v>
      </c>
      <c r="I60" s="640">
        <v>204901</v>
      </c>
      <c r="J60" s="523"/>
      <c r="K60" s="641">
        <f t="shared" si="0"/>
        <v>42948</v>
      </c>
      <c r="L60" s="634">
        <v>61.834508294501397</v>
      </c>
      <c r="M60" s="630">
        <v>3.7259822926374646</v>
      </c>
      <c r="N60" s="630">
        <v>2.4300803355079217</v>
      </c>
      <c r="O60" s="630"/>
      <c r="P60" s="630"/>
      <c r="Q60" s="630">
        <f t="shared" si="2"/>
        <v>6.1560626281453867</v>
      </c>
      <c r="R60" s="635">
        <v>0.65219857332917464</v>
      </c>
      <c r="S60" s="632">
        <v>214600</v>
      </c>
    </row>
    <row r="61" spans="1:20" ht="21" x14ac:dyDescent="0.5">
      <c r="A61" s="659">
        <v>42979</v>
      </c>
      <c r="B61" s="634">
        <v>62.704282790177075</v>
      </c>
      <c r="C61" s="630">
        <v>2.6765528534488565</v>
      </c>
      <c r="D61" s="630">
        <v>2.3501551998424683</v>
      </c>
      <c r="E61" s="630">
        <v>10.44149302766651</v>
      </c>
      <c r="F61" s="630">
        <v>19.181009135803748</v>
      </c>
      <c r="G61" s="630">
        <f t="shared" si="1"/>
        <v>5.0267080532913244</v>
      </c>
      <c r="H61" s="635">
        <v>0.87805297654189407</v>
      </c>
      <c r="I61" s="640">
        <v>192977</v>
      </c>
      <c r="J61" s="523"/>
      <c r="K61" s="641">
        <f t="shared" si="0"/>
        <v>42979</v>
      </c>
      <c r="L61" s="634">
        <v>62.291867275218664</v>
      </c>
      <c r="M61" s="630">
        <v>2.9392376284196966</v>
      </c>
      <c r="N61" s="630">
        <v>2.2922745028530134</v>
      </c>
      <c r="O61" s="630"/>
      <c r="P61" s="630"/>
      <c r="Q61" s="630">
        <f t="shared" si="2"/>
        <v>5.2315121312727104</v>
      </c>
      <c r="R61" s="635">
        <v>0.77988743771134694</v>
      </c>
      <c r="S61" s="632">
        <v>293374</v>
      </c>
    </row>
    <row r="62" spans="1:20" ht="21" x14ac:dyDescent="0.5">
      <c r="A62" s="659">
        <v>43009</v>
      </c>
      <c r="B62" s="634">
        <v>62.516417149023845</v>
      </c>
      <c r="C62" s="630">
        <v>2.8371427450210933</v>
      </c>
      <c r="D62" s="630">
        <v>2.7054413813401355</v>
      </c>
      <c r="E62" s="630">
        <v>8.6857294221524572</v>
      </c>
      <c r="F62" s="630">
        <v>19.713685862847051</v>
      </c>
      <c r="G62" s="630">
        <f t="shared" si="1"/>
        <v>5.5425841263612288</v>
      </c>
      <c r="H62" s="635">
        <v>0.95357957793555481</v>
      </c>
      <c r="I62" s="640">
        <v>101930</v>
      </c>
      <c r="J62" s="523"/>
      <c r="K62" s="641">
        <f t="shared" si="0"/>
        <v>43009</v>
      </c>
      <c r="L62" s="634">
        <v>62.374038226733433</v>
      </c>
      <c r="M62" s="630">
        <v>2.7923757122419275</v>
      </c>
      <c r="N62" s="630">
        <v>2.5818675846673735</v>
      </c>
      <c r="O62" s="630"/>
      <c r="P62" s="630"/>
      <c r="Q62" s="630">
        <f t="shared" si="2"/>
        <v>5.3742432969093006</v>
      </c>
      <c r="R62" s="635">
        <v>0.92461325077006118</v>
      </c>
      <c r="S62" s="632">
        <v>324328</v>
      </c>
    </row>
    <row r="63" spans="1:20" ht="21" x14ac:dyDescent="0.5">
      <c r="A63" s="659">
        <v>43040</v>
      </c>
      <c r="B63" s="634">
        <v>62.886520007656067</v>
      </c>
      <c r="C63" s="630">
        <v>2.6529351765526692</v>
      </c>
      <c r="D63" s="630">
        <v>2.361578693899224</v>
      </c>
      <c r="E63" s="630">
        <v>8.2135185196618981</v>
      </c>
      <c r="F63" s="630">
        <v>19.006356390039702</v>
      </c>
      <c r="G63" s="630">
        <f t="shared" si="1"/>
        <v>5.0145138704518928</v>
      </c>
      <c r="H63" s="635">
        <v>0.89017580028772303</v>
      </c>
      <c r="I63" s="640">
        <v>161963</v>
      </c>
      <c r="J63" s="523"/>
      <c r="K63" s="641">
        <f t="shared" si="0"/>
        <v>43040</v>
      </c>
      <c r="L63" s="634">
        <v>62.371500302399028</v>
      </c>
      <c r="M63" s="630">
        <v>2.8793019555137427</v>
      </c>
      <c r="N63" s="630">
        <v>2.4102433438612998</v>
      </c>
      <c r="O63" s="630"/>
      <c r="P63" s="630"/>
      <c r="Q63" s="630">
        <f t="shared" si="2"/>
        <v>5.2895452993750425</v>
      </c>
      <c r="R63" s="635">
        <v>0.83709294165753778</v>
      </c>
      <c r="S63" s="632">
        <v>372025</v>
      </c>
    </row>
    <row r="64" spans="1:20" ht="21" x14ac:dyDescent="0.5">
      <c r="A64" s="659">
        <v>43070</v>
      </c>
      <c r="B64" s="634">
        <v>63.028938794216913</v>
      </c>
      <c r="C64" s="630">
        <v>2.5254317644172235</v>
      </c>
      <c r="D64" s="630">
        <v>2.302325504955812</v>
      </c>
      <c r="E64" s="630">
        <v>7.1434250424750827</v>
      </c>
      <c r="F64" s="630">
        <v>17.128699730103836</v>
      </c>
      <c r="G64" s="630">
        <f t="shared" si="1"/>
        <v>4.827757269373036</v>
      </c>
      <c r="H64" s="635">
        <v>0.91165619178275592</v>
      </c>
      <c r="I64" s="640">
        <v>216009</v>
      </c>
      <c r="J64" s="523"/>
      <c r="K64" s="641">
        <f t="shared" si="0"/>
        <v>43070</v>
      </c>
      <c r="L64" s="634">
        <v>62.32817793847002</v>
      </c>
      <c r="M64" s="630">
        <v>2.9656157829398944</v>
      </c>
      <c r="N64" s="630">
        <v>2.4159779201143845</v>
      </c>
      <c r="O64" s="630">
        <v>0</v>
      </c>
      <c r="P64" s="630">
        <v>0</v>
      </c>
      <c r="Q64" s="630">
        <f t="shared" si="2"/>
        <v>5.3815937030542784</v>
      </c>
      <c r="R64" s="635">
        <v>0.81466315832705771</v>
      </c>
      <c r="S64" s="632">
        <v>414042</v>
      </c>
    </row>
    <row r="65" spans="1:21" ht="21" x14ac:dyDescent="0.5">
      <c r="A65" s="659">
        <v>43101</v>
      </c>
      <c r="B65" s="634">
        <v>62.736834066133575</v>
      </c>
      <c r="C65" s="630">
        <v>2.8863244476370151</v>
      </c>
      <c r="D65" s="630">
        <v>2.3687436356890825</v>
      </c>
      <c r="E65" s="630">
        <v>8.1194753834373987</v>
      </c>
      <c r="F65" s="630">
        <v>17.165653639399132</v>
      </c>
      <c r="G65" s="630">
        <f t="shared" si="1"/>
        <v>5.2550680833260976</v>
      </c>
      <c r="H65" s="635">
        <v>0.82067822889014874</v>
      </c>
      <c r="I65" s="640">
        <v>126683</v>
      </c>
      <c r="J65" s="523"/>
      <c r="K65" s="641">
        <f t="shared" si="0"/>
        <v>43101</v>
      </c>
      <c r="L65" s="634">
        <v>62.190513338868627</v>
      </c>
      <c r="M65" s="630">
        <v>3.1106196666046486</v>
      </c>
      <c r="N65" s="630">
        <v>2.4535467755954379</v>
      </c>
      <c r="O65" s="630"/>
      <c r="P65" s="630"/>
      <c r="Q65" s="630">
        <f t="shared" si="2"/>
        <v>5.5641664422000865</v>
      </c>
      <c r="R65" s="635">
        <v>0.78876463167018129</v>
      </c>
      <c r="S65" s="632">
        <v>360113</v>
      </c>
    </row>
    <row r="66" spans="1:21" ht="21" x14ac:dyDescent="0.5">
      <c r="A66" s="659">
        <v>43132</v>
      </c>
      <c r="B66" s="634">
        <v>62.978656399362727</v>
      </c>
      <c r="C66" s="630">
        <v>2.703708942853924</v>
      </c>
      <c r="D66" s="630">
        <v>2.2469975377782072</v>
      </c>
      <c r="E66" s="630">
        <v>8.4765911907175848</v>
      </c>
      <c r="F66" s="630">
        <v>17.715579587698549</v>
      </c>
      <c r="G66" s="630">
        <f t="shared" si="1"/>
        <v>4.9507064806321317</v>
      </c>
      <c r="H66" s="635">
        <v>0.83107967065654964</v>
      </c>
      <c r="I66" s="640">
        <v>186417</v>
      </c>
      <c r="J66" s="523"/>
      <c r="K66" s="641">
        <f t="shared" si="0"/>
        <v>43132</v>
      </c>
      <c r="L66" s="634">
        <v>62.364944505730328</v>
      </c>
      <c r="M66" s="630">
        <v>3.0237555201634496</v>
      </c>
      <c r="N66" s="630">
        <v>2.3459598256249095</v>
      </c>
      <c r="O66" s="630"/>
      <c r="P66" s="630"/>
      <c r="Q66" s="630">
        <f t="shared" si="2"/>
        <v>5.3697153457883591</v>
      </c>
      <c r="R66" s="635">
        <v>0.77584308982033645</v>
      </c>
      <c r="S66" s="632">
        <v>281921</v>
      </c>
    </row>
    <row r="67" spans="1:21" ht="21.5" thickBot="1" x14ac:dyDescent="0.55000000000000004">
      <c r="A67" s="660">
        <v>43160</v>
      </c>
      <c r="B67" s="648">
        <v>63.208037085700546</v>
      </c>
      <c r="C67" s="649">
        <v>2.5058760972420133</v>
      </c>
      <c r="D67" s="649">
        <v>2.2560868787435768</v>
      </c>
      <c r="E67" s="649">
        <v>10.35643602223168</v>
      </c>
      <c r="F67" s="649">
        <v>18.354627384939949</v>
      </c>
      <c r="G67" s="649">
        <f t="shared" si="1"/>
        <v>4.7619629759855897</v>
      </c>
      <c r="H67" s="650">
        <v>0.90031860762255711</v>
      </c>
      <c r="I67" s="646">
        <v>162111</v>
      </c>
      <c r="J67" s="523"/>
      <c r="K67" s="647">
        <f t="shared" si="0"/>
        <v>43160</v>
      </c>
      <c r="L67" s="648">
        <v>62.609722610062256</v>
      </c>
      <c r="M67" s="649">
        <v>2.6910203565430297</v>
      </c>
      <c r="N67" s="649">
        <v>2.4630470062121854</v>
      </c>
      <c r="O67" s="649">
        <v>0</v>
      </c>
      <c r="P67" s="649">
        <v>0</v>
      </c>
      <c r="Q67" s="649">
        <f t="shared" si="2"/>
        <v>5.1540673627552156</v>
      </c>
      <c r="R67" s="650">
        <v>0.91528367677466915</v>
      </c>
      <c r="S67" s="632">
        <v>296514</v>
      </c>
    </row>
    <row r="68" spans="1:21" ht="21.5" thickBot="1" x14ac:dyDescent="0.55000000000000004">
      <c r="A68" s="653" t="s">
        <v>17</v>
      </c>
      <c r="B68" s="656">
        <v>62.839097704763851</v>
      </c>
      <c r="C68" s="656">
        <v>2.6560370999776346</v>
      </c>
      <c r="D68" s="656">
        <v>2.3998436995222958</v>
      </c>
      <c r="E68" s="656">
        <v>12.889450310345289</v>
      </c>
      <c r="F68" s="661">
        <v>18.989026469671803</v>
      </c>
      <c r="G68" s="617">
        <f>IF(C68&lt;&gt;"",+D68+C68,"")</f>
        <v>5.0558807994999304</v>
      </c>
      <c r="H68" s="617">
        <f>IF(C68&lt;&gt;"",+D68/C68,"")</f>
        <v>0.90354298874157435</v>
      </c>
      <c r="I68" s="658">
        <v>2092508</v>
      </c>
      <c r="J68" s="560"/>
      <c r="K68" s="653" t="s">
        <v>17</v>
      </c>
      <c r="L68" s="656">
        <v>62.295331326090107</v>
      </c>
      <c r="M68" s="656">
        <v>2.949790694218434</v>
      </c>
      <c r="N68" s="656">
        <v>2.4724058962390378</v>
      </c>
      <c r="O68" s="656"/>
      <c r="P68" s="661"/>
      <c r="Q68" s="617">
        <f>IF(M68&lt;&gt;"",+N68+M68,"")</f>
        <v>5.4221965904574718</v>
      </c>
      <c r="R68" s="617">
        <f>IF(M68&lt;&gt;"",+N68/M68,"")</f>
        <v>0.83816316224908216</v>
      </c>
      <c r="S68" s="658">
        <v>3512612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4.5" thickBot="1" x14ac:dyDescent="0.7">
      <c r="A73" s="570"/>
      <c r="B73" s="610" t="s">
        <v>6</v>
      </c>
      <c r="C73" s="611" t="s">
        <v>7</v>
      </c>
      <c r="D73" s="611" t="s">
        <v>8</v>
      </c>
      <c r="E73" s="611" t="s">
        <v>9</v>
      </c>
      <c r="F73" s="612" t="s">
        <v>10</v>
      </c>
      <c r="G73" s="611" t="s">
        <v>11</v>
      </c>
      <c r="H73" s="613" t="s">
        <v>12</v>
      </c>
      <c r="I73" s="614" t="s">
        <v>23</v>
      </c>
      <c r="J73" s="523"/>
      <c r="K73" s="570"/>
      <c r="L73" s="610" t="s">
        <v>6</v>
      </c>
      <c r="M73" s="611" t="s">
        <v>7</v>
      </c>
      <c r="N73" s="611" t="s">
        <v>8</v>
      </c>
      <c r="O73" s="611" t="s">
        <v>9</v>
      </c>
      <c r="P73" s="612" t="s">
        <v>10</v>
      </c>
      <c r="Q73" s="611" t="s">
        <v>11</v>
      </c>
      <c r="R73" s="613" t="s">
        <v>12</v>
      </c>
      <c r="S73" s="614" t="s">
        <v>23</v>
      </c>
    </row>
    <row r="74" spans="1:21" ht="21.5" thickBot="1" x14ac:dyDescent="0.55000000000000004">
      <c r="A74" s="654"/>
      <c r="B74" s="621"/>
      <c r="C74" s="617"/>
      <c r="D74" s="617"/>
      <c r="E74" s="617"/>
      <c r="F74" s="617"/>
      <c r="G74" s="617"/>
      <c r="H74" s="622"/>
      <c r="I74" s="619"/>
      <c r="J74" s="523"/>
      <c r="K74" s="654"/>
      <c r="L74" s="621"/>
      <c r="M74" s="617"/>
      <c r="N74" s="617"/>
      <c r="O74" s="617"/>
      <c r="P74" s="617"/>
      <c r="Q74" s="617"/>
      <c r="R74" s="622"/>
      <c r="S74" s="619"/>
    </row>
    <row r="75" spans="1:21" ht="21.5" thickBot="1" x14ac:dyDescent="0.55000000000000004">
      <c r="A75" s="623"/>
      <c r="B75" s="624"/>
      <c r="C75" s="625"/>
      <c r="D75" s="625"/>
      <c r="E75" s="625"/>
      <c r="F75" s="625"/>
      <c r="G75" s="625"/>
      <c r="H75" s="626"/>
      <c r="I75" s="627"/>
      <c r="J75" s="539"/>
      <c r="K75" s="623"/>
      <c r="L75" s="624"/>
      <c r="M75" s="625"/>
      <c r="N75" s="625"/>
      <c r="O75" s="625"/>
      <c r="P75" s="625"/>
      <c r="Q75" s="625"/>
      <c r="R75" s="626"/>
      <c r="S75" s="627"/>
    </row>
    <row r="76" spans="1:21" ht="21" x14ac:dyDescent="0.5">
      <c r="A76" s="655">
        <v>42826</v>
      </c>
      <c r="B76" s="634">
        <v>63.197707927677335</v>
      </c>
      <c r="C76" s="630">
        <v>2.0456189151599444</v>
      </c>
      <c r="D76" s="630">
        <v>3.2431293463143254</v>
      </c>
      <c r="E76" s="630">
        <v>20.601988873435328</v>
      </c>
      <c r="F76" s="630">
        <v>8.8384283727399158</v>
      </c>
      <c r="G76" s="630">
        <v>5.2887482614742698</v>
      </c>
      <c r="H76" s="635">
        <v>1.5854025020397062</v>
      </c>
      <c r="I76" s="632">
        <v>71900</v>
      </c>
      <c r="J76" s="523"/>
      <c r="K76" s="655">
        <f t="shared" ref="K76:K88" si="3">A76</f>
        <v>42826</v>
      </c>
      <c r="L76" s="634">
        <v>61.849399304549408</v>
      </c>
      <c r="M76" s="630">
        <v>2.9045824398725011</v>
      </c>
      <c r="N76" s="630">
        <v>4.0543074471167788</v>
      </c>
      <c r="O76" s="630">
        <v>13.273227760069545</v>
      </c>
      <c r="P76" s="630">
        <v>47.104216169226312</v>
      </c>
      <c r="Q76" s="630">
        <v>6.9588898869892795</v>
      </c>
      <c r="R76" s="635">
        <v>1.3958314253579065</v>
      </c>
      <c r="S76" s="632">
        <v>207060</v>
      </c>
    </row>
    <row r="77" spans="1:21" ht="21" x14ac:dyDescent="0.5">
      <c r="A77" s="659">
        <v>42856</v>
      </c>
      <c r="B77" s="634">
        <v>0</v>
      </c>
      <c r="C77" s="630">
        <v>0</v>
      </c>
      <c r="D77" s="630">
        <v>0</v>
      </c>
      <c r="E77" s="630">
        <v>0</v>
      </c>
      <c r="F77" s="630">
        <v>0</v>
      </c>
      <c r="G77" s="630">
        <v>0</v>
      </c>
      <c r="H77" s="635">
        <v>0</v>
      </c>
      <c r="I77" s="632">
        <v>0</v>
      </c>
      <c r="J77" s="523"/>
      <c r="K77" s="659">
        <f t="shared" si="3"/>
        <v>42856</v>
      </c>
      <c r="L77" s="634">
        <v>62.014991463305051</v>
      </c>
      <c r="M77" s="630">
        <v>2.4808959036701368</v>
      </c>
      <c r="N77" s="630">
        <v>4.0764163853194519</v>
      </c>
      <c r="O77" s="630">
        <v>13.141441995404305</v>
      </c>
      <c r="P77" s="630">
        <v>48.219180862398744</v>
      </c>
      <c r="Q77" s="630">
        <v>6.5573122889895892</v>
      </c>
      <c r="R77" s="635">
        <v>1.6431227038945757</v>
      </c>
      <c r="S77" s="632">
        <v>155798</v>
      </c>
    </row>
    <row r="78" spans="1:21" ht="21" x14ac:dyDescent="0.5">
      <c r="A78" s="659">
        <v>42887</v>
      </c>
      <c r="B78" s="634">
        <v>63.199197431591891</v>
      </c>
      <c r="C78" s="630">
        <v>3.6208237353073334</v>
      </c>
      <c r="D78" s="630">
        <v>3.2685788614809734</v>
      </c>
      <c r="E78" s="630">
        <v>20.603815599649977</v>
      </c>
      <c r="F78" s="630">
        <v>9.2382128751507686</v>
      </c>
      <c r="G78" s="630">
        <v>6.8894025967883064</v>
      </c>
      <c r="H78" s="635">
        <v>0.9027169231157115</v>
      </c>
      <c r="I78" s="632">
        <v>84566</v>
      </c>
      <c r="J78" s="523"/>
      <c r="K78" s="659">
        <f t="shared" si="3"/>
        <v>42887</v>
      </c>
      <c r="L78" s="634">
        <v>61.550312069040295</v>
      </c>
      <c r="M78" s="630">
        <v>3.2164913482804978</v>
      </c>
      <c r="N78" s="630">
        <v>3.7431558176850688</v>
      </c>
      <c r="O78" s="630">
        <v>20.314392991890369</v>
      </c>
      <c r="P78" s="630">
        <v>38.993503968081875</v>
      </c>
      <c r="Q78" s="630">
        <v>6.959647165965567</v>
      </c>
      <c r="R78" s="635">
        <v>1.1637388111384539</v>
      </c>
      <c r="S78" s="632">
        <v>230590</v>
      </c>
    </row>
    <row r="79" spans="1:21" ht="21" x14ac:dyDescent="0.5">
      <c r="A79" s="659">
        <v>42917</v>
      </c>
      <c r="B79" s="634">
        <v>60.569999999999993</v>
      </c>
      <c r="C79" s="630">
        <v>6.05</v>
      </c>
      <c r="D79" s="630">
        <v>2.73</v>
      </c>
      <c r="E79" s="630">
        <v>15.809999999999999</v>
      </c>
      <c r="F79" s="630">
        <v>29.969999999999995</v>
      </c>
      <c r="G79" s="630">
        <v>8.7799999999999994</v>
      </c>
      <c r="H79" s="635">
        <v>0.45123966942148763</v>
      </c>
      <c r="I79" s="640">
        <v>35137</v>
      </c>
      <c r="J79" s="523"/>
      <c r="K79" s="659">
        <f t="shared" si="3"/>
        <v>42917</v>
      </c>
      <c r="L79" s="634">
        <v>62.357578187650361</v>
      </c>
      <c r="M79" s="630">
        <v>3.1927139341315707</v>
      </c>
      <c r="N79" s="630">
        <v>3.496054088432929</v>
      </c>
      <c r="O79" s="630">
        <v>5.1990114758178247</v>
      </c>
      <c r="P79" s="630">
        <v>41.18312103531234</v>
      </c>
      <c r="Q79" s="630">
        <v>6.6887680225644992</v>
      </c>
      <c r="R79" s="635">
        <v>1.0950101263562995</v>
      </c>
      <c r="S79" s="640">
        <v>180815</v>
      </c>
    </row>
    <row r="80" spans="1:21" ht="21" x14ac:dyDescent="0.5">
      <c r="A80" s="659">
        <v>42948</v>
      </c>
      <c r="B80" s="634">
        <v>61.95</v>
      </c>
      <c r="C80" s="630">
        <v>4.42</v>
      </c>
      <c r="D80" s="630">
        <v>2.29</v>
      </c>
      <c r="E80" s="630">
        <v>17.78</v>
      </c>
      <c r="F80" s="630">
        <v>19.03</v>
      </c>
      <c r="G80" s="630">
        <v>6.71</v>
      </c>
      <c r="H80" s="635">
        <v>0.51809954751131226</v>
      </c>
      <c r="I80" s="640">
        <v>58364</v>
      </c>
      <c r="J80" s="523"/>
      <c r="K80" s="659">
        <f t="shared" si="3"/>
        <v>42948</v>
      </c>
      <c r="L80" s="634">
        <v>62.636519203574153</v>
      </c>
      <c r="M80" s="630">
        <v>3.1042968701115043</v>
      </c>
      <c r="N80" s="630">
        <v>3.2767229404182365</v>
      </c>
      <c r="O80" s="630">
        <v>7.4562183538363351</v>
      </c>
      <c r="P80" s="630">
        <v>39.052584254195502</v>
      </c>
      <c r="Q80" s="630">
        <v>6.3810198105297413</v>
      </c>
      <c r="R80" s="635">
        <v>1.0555443237297528</v>
      </c>
      <c r="S80" s="640">
        <v>319628</v>
      </c>
    </row>
    <row r="81" spans="1:19" ht="21" x14ac:dyDescent="0.5">
      <c r="A81" s="659">
        <v>42979</v>
      </c>
      <c r="B81" s="634">
        <v>63.290000000000006</v>
      </c>
      <c r="C81" s="630">
        <v>2.77</v>
      </c>
      <c r="D81" s="630">
        <v>2.4700000000000002</v>
      </c>
      <c r="E81" s="630">
        <v>14.79</v>
      </c>
      <c r="F81" s="630">
        <v>24.21</v>
      </c>
      <c r="G81" s="630">
        <v>5.24</v>
      </c>
      <c r="H81" s="635">
        <v>0.89169675090252709</v>
      </c>
      <c r="I81" s="640">
        <v>41767</v>
      </c>
      <c r="J81" s="523"/>
      <c r="K81" s="659">
        <f t="shared" si="3"/>
        <v>42979</v>
      </c>
      <c r="L81" s="634">
        <v>62.476049908265011</v>
      </c>
      <c r="M81" s="630">
        <v>3.371139453802706</v>
      </c>
      <c r="N81" s="630">
        <v>3.1170123772940679</v>
      </c>
      <c r="O81" s="630">
        <v>10.784991269933652</v>
      </c>
      <c r="P81" s="630">
        <v>41.6479809989413</v>
      </c>
      <c r="Q81" s="630">
        <v>6.4881518310967738</v>
      </c>
      <c r="R81" s="635">
        <v>0.92461686026605094</v>
      </c>
      <c r="S81" s="640">
        <v>180411</v>
      </c>
    </row>
    <row r="82" spans="1:19" ht="21" x14ac:dyDescent="0.5">
      <c r="A82" s="659">
        <v>43009</v>
      </c>
      <c r="B82" s="634">
        <v>62.516126760563381</v>
      </c>
      <c r="C82" s="630">
        <v>2.7569718309859157</v>
      </c>
      <c r="D82" s="630">
        <v>3.52943661971831</v>
      </c>
      <c r="E82" s="630">
        <v>10.236056338028169</v>
      </c>
      <c r="F82" s="630">
        <v>9.9650704225352111</v>
      </c>
      <c r="G82" s="630">
        <v>6.2864084507042257</v>
      </c>
      <c r="H82" s="635">
        <v>1.2801859562185496</v>
      </c>
      <c r="I82" s="640">
        <v>42600</v>
      </c>
      <c r="J82" s="523"/>
      <c r="K82" s="659">
        <f t="shared" si="3"/>
        <v>43009</v>
      </c>
      <c r="L82" s="634">
        <v>62.369637396555575</v>
      </c>
      <c r="M82" s="630">
        <v>3.1812757772310443</v>
      </c>
      <c r="N82" s="630">
        <v>3.167953925296354</v>
      </c>
      <c r="O82" s="630">
        <v>8.1510576604786404</v>
      </c>
      <c r="P82" s="630">
        <v>45.018050905837626</v>
      </c>
      <c r="Q82" s="630">
        <v>6.3492297025273983</v>
      </c>
      <c r="R82" s="635">
        <v>0.99581241839200574</v>
      </c>
      <c r="S82" s="640">
        <v>223550</v>
      </c>
    </row>
    <row r="83" spans="1:19" ht="21" x14ac:dyDescent="0.5">
      <c r="A83" s="659">
        <v>43040</v>
      </c>
      <c r="B83" s="634">
        <v>62.457268798617108</v>
      </c>
      <c r="C83" s="630">
        <v>2.5663785652549693</v>
      </c>
      <c r="D83" s="630">
        <v>3.5114606741573033</v>
      </c>
      <c r="E83" s="630">
        <v>5.9158599827139149</v>
      </c>
      <c r="F83" s="630">
        <v>18.856836646499566</v>
      </c>
      <c r="G83" s="630">
        <v>6.0778392394122722</v>
      </c>
      <c r="H83" s="635">
        <v>1.368255144310107</v>
      </c>
      <c r="I83" s="640">
        <v>69420</v>
      </c>
      <c r="J83" s="523"/>
      <c r="K83" s="659">
        <f t="shared" si="3"/>
        <v>43040</v>
      </c>
      <c r="L83" s="634">
        <v>62.324479831500305</v>
      </c>
      <c r="M83" s="630">
        <v>3.3887469692870065</v>
      </c>
      <c r="N83" s="630">
        <v>3.1030212693713621</v>
      </c>
      <c r="O83" s="630">
        <v>5.587822024861131</v>
      </c>
      <c r="P83" s="630">
        <v>44.996106946367661</v>
      </c>
      <c r="Q83" s="630">
        <v>6.4917682386583682</v>
      </c>
      <c r="R83" s="635">
        <v>0.91568396740587532</v>
      </c>
      <c r="S83" s="640">
        <v>188487</v>
      </c>
    </row>
    <row r="84" spans="1:19" ht="21" x14ac:dyDescent="0.5">
      <c r="A84" s="659">
        <v>43070</v>
      </c>
      <c r="B84" s="634">
        <v>62.412564102564104</v>
      </c>
      <c r="C84" s="630">
        <v>2.7864102564102571</v>
      </c>
      <c r="D84" s="630">
        <v>3.0156410256410253</v>
      </c>
      <c r="E84" s="630">
        <v>19.222307692307691</v>
      </c>
      <c r="F84" s="630">
        <v>7.4815384615384612</v>
      </c>
      <c r="G84" s="630">
        <v>5.8020512820512824</v>
      </c>
      <c r="H84" s="635">
        <v>1.0822674151099656</v>
      </c>
      <c r="I84" s="640">
        <v>51480</v>
      </c>
      <c r="J84" s="523"/>
      <c r="K84" s="659">
        <f t="shared" si="3"/>
        <v>43070</v>
      </c>
      <c r="L84" s="634">
        <v>62.776610583188194</v>
      </c>
      <c r="M84" s="630">
        <v>3.0879023924078388</v>
      </c>
      <c r="N84" s="630">
        <v>2.9160841955461416</v>
      </c>
      <c r="O84" s="630">
        <v>6.1987487330539501</v>
      </c>
      <c r="P84" s="630">
        <v>44.329606243510135</v>
      </c>
      <c r="Q84" s="630">
        <v>6.00398658795398</v>
      </c>
      <c r="R84" s="635">
        <v>0.94435763342645063</v>
      </c>
      <c r="S84" s="640">
        <v>241723</v>
      </c>
    </row>
    <row r="85" spans="1:19" ht="21" x14ac:dyDescent="0.5">
      <c r="A85" s="659">
        <v>43101</v>
      </c>
      <c r="B85" s="634">
        <v>62.843127585810599</v>
      </c>
      <c r="C85" s="630">
        <v>2.6082821598222492</v>
      </c>
      <c r="D85" s="630">
        <v>2.7898387220349372</v>
      </c>
      <c r="E85" s="630">
        <v>20.82904219659822</v>
      </c>
      <c r="F85" s="630">
        <v>1.0759386492491574</v>
      </c>
      <c r="G85" s="630">
        <v>5.3981208818571869</v>
      </c>
      <c r="H85" s="635">
        <v>1.0696077153804022</v>
      </c>
      <c r="I85" s="640">
        <v>104416</v>
      </c>
      <c r="J85" s="523"/>
      <c r="K85" s="659">
        <f t="shared" si="3"/>
        <v>43101</v>
      </c>
      <c r="L85" s="634">
        <v>62.778032786885248</v>
      </c>
      <c r="M85" s="630">
        <v>2.9411475409836068</v>
      </c>
      <c r="N85" s="630">
        <v>2.84327868852459</v>
      </c>
      <c r="O85" s="630">
        <v>5.6692622950819676</v>
      </c>
      <c r="P85" s="630">
        <v>36.757377049180327</v>
      </c>
      <c r="Q85" s="630">
        <v>5.7844262295081972</v>
      </c>
      <c r="R85" s="635">
        <v>0.96672426286160174</v>
      </c>
      <c r="S85" s="640">
        <v>201300</v>
      </c>
    </row>
    <row r="86" spans="1:19" ht="21" x14ac:dyDescent="0.5">
      <c r="A86" s="659">
        <v>43132</v>
      </c>
      <c r="B86" s="634">
        <v>62.780897388304147</v>
      </c>
      <c r="C86" s="630">
        <v>2.2869564790147181</v>
      </c>
      <c r="D86" s="630">
        <v>2.9505354413241909</v>
      </c>
      <c r="E86" s="630">
        <v>26.787704502773291</v>
      </c>
      <c r="F86" s="630">
        <v>0.72857350307900615</v>
      </c>
      <c r="G86" s="630">
        <v>5.2374919203389094</v>
      </c>
      <c r="H86" s="635">
        <v>1.2901581068107428</v>
      </c>
      <c r="I86" s="640">
        <v>91588</v>
      </c>
      <c r="J86" s="523"/>
      <c r="K86" s="659">
        <f t="shared" si="3"/>
        <v>43132</v>
      </c>
      <c r="L86" s="634">
        <v>62.05432812216155</v>
      </c>
      <c r="M86" s="630">
        <v>3.3618773575832703</v>
      </c>
      <c r="N86" s="630">
        <v>3.4466601126297003</v>
      </c>
      <c r="O86" s="630">
        <v>8.5850757632425392</v>
      </c>
      <c r="P86" s="630">
        <v>47.019981299622785</v>
      </c>
      <c r="Q86" s="630">
        <v>6.8085374702129702</v>
      </c>
      <c r="R86" s="635">
        <v>1.0252188720850237</v>
      </c>
      <c r="S86" s="640">
        <v>187162</v>
      </c>
    </row>
    <row r="87" spans="1:19" ht="21.5" thickBot="1" x14ac:dyDescent="0.55000000000000004">
      <c r="A87" s="660">
        <v>43160</v>
      </c>
      <c r="B87" s="634">
        <v>63.192027182994266</v>
      </c>
      <c r="C87" s="630">
        <v>1.4585043323973745</v>
      </c>
      <c r="D87" s="630">
        <v>2.881349244629722</v>
      </c>
      <c r="E87" s="630">
        <v>29.059456340114728</v>
      </c>
      <c r="F87" s="630">
        <v>0.63425574064184942</v>
      </c>
      <c r="G87" s="630">
        <v>4.3398535770270961</v>
      </c>
      <c r="H87" s="635">
        <v>1.9755506930127433</v>
      </c>
      <c r="I87" s="640">
        <v>116102</v>
      </c>
      <c r="J87" s="523"/>
      <c r="K87" s="660">
        <f t="shared" si="3"/>
        <v>43160</v>
      </c>
      <c r="L87" s="634">
        <v>62.10535894559731</v>
      </c>
      <c r="M87" s="630">
        <v>3.2713264161525517</v>
      </c>
      <c r="N87" s="630">
        <v>3.3827257431295568</v>
      </c>
      <c r="O87" s="630">
        <v>8.6632249018508141</v>
      </c>
      <c r="P87" s="630">
        <v>44.368135165451484</v>
      </c>
      <c r="Q87" s="630">
        <v>6.6540521592821085</v>
      </c>
      <c r="R87" s="635">
        <v>1.0340532593833982</v>
      </c>
      <c r="S87" s="640">
        <v>213960</v>
      </c>
    </row>
    <row r="88" spans="1:19" ht="21.5" thickBot="1" x14ac:dyDescent="0.55000000000000004">
      <c r="A88" s="653" t="s">
        <v>17</v>
      </c>
      <c r="B88" s="656">
        <v>62.641941942294153</v>
      </c>
      <c r="C88" s="656">
        <v>2.7893000886178227</v>
      </c>
      <c r="D88" s="656">
        <v>2.9767141293298933</v>
      </c>
      <c r="E88" s="656">
        <v>18.399778820340394</v>
      </c>
      <c r="F88" s="656">
        <v>4.7532735423671379</v>
      </c>
      <c r="G88" s="656">
        <v>5.7660142179477161</v>
      </c>
      <c r="H88" s="657">
        <v>1.0671903469536472</v>
      </c>
      <c r="I88" s="658">
        <v>767340</v>
      </c>
      <c r="J88" s="560"/>
      <c r="K88" s="653" t="str">
        <f t="shared" si="3"/>
        <v>CUMML</v>
      </c>
      <c r="L88" s="656">
        <v>62.586791230452363</v>
      </c>
      <c r="M88" s="656">
        <v>2.924251502874549</v>
      </c>
      <c r="N88" s="656">
        <v>3.0200452166463014</v>
      </c>
      <c r="O88" s="656">
        <v>6.4129873178411714</v>
      </c>
      <c r="P88" s="656">
        <v>45.953669187396557</v>
      </c>
      <c r="Q88" s="656">
        <v>5.9442967195208505</v>
      </c>
      <c r="R88" s="657">
        <v>1.0327583703650616</v>
      </c>
      <c r="S88" s="658">
        <v>2530484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3.1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</sheetData>
  <mergeCells count="3">
    <mergeCell ref="A1:R1"/>
    <mergeCell ref="A70:I70"/>
    <mergeCell ref="K70:S70"/>
  </mergeCells>
  <printOptions horizontalCentered="1" verticalCentered="1"/>
  <pageMargins left="0.18" right="0.17" top="0.3" bottom="0.3" header="0.38" footer="0.57999999999999996"/>
  <pageSetup paperSize="9" scale="80" orientation="landscape" blackAndWhite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AF91"/>
  <sheetViews>
    <sheetView showGridLines="0" showZeros="0" topLeftCell="C70" zoomScale="62" zoomScaleNormal="62" workbookViewId="0">
      <selection activeCell="A50" sqref="A50:S90"/>
    </sheetView>
  </sheetViews>
  <sheetFormatPr defaultColWidth="9.1796875" defaultRowHeight="13" x14ac:dyDescent="0.3"/>
  <cols>
    <col min="1" max="1" width="16.1796875" style="511" bestFit="1" customWidth="1"/>
    <col min="2" max="2" width="9" style="511" bestFit="1" customWidth="1"/>
    <col min="3" max="3" width="7.7265625" style="511" bestFit="1" customWidth="1"/>
    <col min="4" max="4" width="9.54296875" style="511" bestFit="1" customWidth="1"/>
    <col min="5" max="6" width="9" style="511" bestFit="1" customWidth="1"/>
    <col min="7" max="7" width="9.1796875" style="511" bestFit="1" customWidth="1"/>
    <col min="8" max="8" width="8.7265625" style="511" bestFit="1" customWidth="1"/>
    <col min="9" max="9" width="13.453125" style="511" bestFit="1" customWidth="1"/>
    <col min="10" max="10" width="10" style="511" bestFit="1" customWidth="1"/>
    <col min="11" max="11" width="16.1796875" style="511" bestFit="1" customWidth="1"/>
    <col min="12" max="12" width="9" style="511" bestFit="1" customWidth="1"/>
    <col min="13" max="13" width="7.7265625" style="511" bestFit="1" customWidth="1"/>
    <col min="14" max="14" width="9.54296875" style="511" bestFit="1" customWidth="1"/>
    <col min="15" max="16" width="9" style="511" bestFit="1" customWidth="1"/>
    <col min="17" max="17" width="9.1796875" style="511" bestFit="1" customWidth="1"/>
    <col min="18" max="18" width="12.26953125" style="511" bestFit="1" customWidth="1"/>
    <col min="19" max="19" width="13.4531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thickBot="1" x14ac:dyDescent="0.4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hidden="1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7">
      <c r="A5" s="570"/>
      <c r="B5" s="606" t="s">
        <v>6</v>
      </c>
      <c r="C5" s="607" t="s">
        <v>7</v>
      </c>
      <c r="D5" s="607" t="s">
        <v>8</v>
      </c>
      <c r="E5" s="607" t="s">
        <v>9</v>
      </c>
      <c r="F5" s="607" t="s">
        <v>10</v>
      </c>
      <c r="G5" s="607" t="s">
        <v>11</v>
      </c>
      <c r="H5" s="608" t="s">
        <v>12</v>
      </c>
      <c r="I5" s="609" t="s">
        <v>23</v>
      </c>
      <c r="J5" s="523"/>
      <c r="K5" s="570"/>
      <c r="L5" s="610" t="s">
        <v>6</v>
      </c>
      <c r="M5" s="611" t="s">
        <v>7</v>
      </c>
      <c r="N5" s="611" t="s">
        <v>8</v>
      </c>
      <c r="O5" s="611" t="s">
        <v>9</v>
      </c>
      <c r="P5" s="612" t="s">
        <v>10</v>
      </c>
      <c r="Q5" s="611" t="s">
        <v>11</v>
      </c>
      <c r="R5" s="613" t="s">
        <v>12</v>
      </c>
      <c r="S5" s="614" t="s">
        <v>23</v>
      </c>
    </row>
    <row r="6" spans="1:19" ht="21.5" thickBot="1" x14ac:dyDescent="0.55000000000000004">
      <c r="A6" s="615" t="s">
        <v>14</v>
      </c>
      <c r="B6" s="616">
        <v>63.185648666952893</v>
      </c>
      <c r="C6" s="617">
        <v>2.725487396188317</v>
      </c>
      <c r="D6" s="617">
        <v>1.8557186247545616</v>
      </c>
      <c r="E6" s="617">
        <v>13.53712825851467</v>
      </c>
      <c r="F6" s="617">
        <v>19.964840709808733</v>
      </c>
      <c r="G6" s="617">
        <v>4.5812060209428784</v>
      </c>
      <c r="H6" s="618">
        <v>0.68087587832908147</v>
      </c>
      <c r="I6" s="619">
        <v>2226628</v>
      </c>
      <c r="J6" s="523"/>
      <c r="K6" s="620" t="s">
        <v>14</v>
      </c>
      <c r="L6" s="621">
        <v>62.329953007244804</v>
      </c>
      <c r="M6" s="617">
        <v>3.3460869299481639</v>
      </c>
      <c r="N6" s="617">
        <v>2.4143784737583718</v>
      </c>
      <c r="O6" s="617">
        <v>6.1329597738332993</v>
      </c>
      <c r="P6" s="617">
        <v>33.980908154941069</v>
      </c>
      <c r="Q6" s="617">
        <v>5.7604654037065357</v>
      </c>
      <c r="R6" s="622">
        <v>0.72155282403131538</v>
      </c>
      <c r="S6" s="619">
        <v>3910390</v>
      </c>
    </row>
    <row r="7" spans="1:19" ht="21.5" thickBot="1" x14ac:dyDescent="0.55000000000000004">
      <c r="A7" s="623" t="s">
        <v>16</v>
      </c>
      <c r="B7" s="624">
        <v>62.67</v>
      </c>
      <c r="C7" s="625">
        <v>2.71</v>
      </c>
      <c r="D7" s="625">
        <v>2.44</v>
      </c>
      <c r="E7" s="625">
        <v>2.78</v>
      </c>
      <c r="F7" s="625">
        <v>10</v>
      </c>
      <c r="G7" s="625">
        <v>5.15</v>
      </c>
      <c r="H7" s="626">
        <v>0.90036900369003692</v>
      </c>
      <c r="I7" s="627">
        <v>2700000</v>
      </c>
      <c r="J7" s="539"/>
      <c r="K7" s="623" t="str">
        <f>+A7</f>
        <v>APP 18-19</v>
      </c>
      <c r="L7" s="624">
        <v>62.38</v>
      </c>
      <c r="M7" s="625">
        <v>3.15</v>
      </c>
      <c r="N7" s="625">
        <v>2.72</v>
      </c>
      <c r="O7" s="625">
        <v>5.45</v>
      </c>
      <c r="P7" s="625">
        <v>31.74</v>
      </c>
      <c r="Q7" s="625">
        <v>5.87</v>
      </c>
      <c r="R7" s="626">
        <v>0.86349206349206353</v>
      </c>
      <c r="S7" s="627">
        <v>4200000</v>
      </c>
    </row>
    <row r="8" spans="1:19" ht="21" x14ac:dyDescent="0.5">
      <c r="A8" s="628">
        <v>43191</v>
      </c>
      <c r="B8" s="629">
        <v>63.090572652836592</v>
      </c>
      <c r="C8" s="630">
        <v>2.7471620635045433</v>
      </c>
      <c r="D8" s="630">
        <v>2.2049419316433236</v>
      </c>
      <c r="E8" s="630">
        <v>11.933441589073714</v>
      </c>
      <c r="F8" s="630">
        <v>16.108821448227058</v>
      </c>
      <c r="G8" s="630">
        <v>4.9521039951478674</v>
      </c>
      <c r="H8" s="631">
        <v>0.80262535688574865</v>
      </c>
      <c r="I8" s="632">
        <v>178066</v>
      </c>
      <c r="J8" s="523"/>
      <c r="K8" s="633">
        <v>43191</v>
      </c>
      <c r="L8" s="634">
        <v>62.101312796943922</v>
      </c>
      <c r="M8" s="630">
        <v>3.3826283278039266</v>
      </c>
      <c r="N8" s="630">
        <v>2.7853790537694794</v>
      </c>
      <c r="O8" s="630">
        <v>6.7252593156343057</v>
      </c>
      <c r="P8" s="630">
        <v>31.853643940681405</v>
      </c>
      <c r="Q8" s="630">
        <v>6.168007381573406</v>
      </c>
      <c r="R8" s="635">
        <v>0.82343632934032862</v>
      </c>
      <c r="S8" s="632">
        <v>270674</v>
      </c>
    </row>
    <row r="9" spans="1:19" ht="21" x14ac:dyDescent="0.5">
      <c r="A9" s="636">
        <v>43221</v>
      </c>
      <c r="B9" s="637">
        <v>63.221074951857389</v>
      </c>
      <c r="C9" s="638">
        <v>2.6855813690789971</v>
      </c>
      <c r="D9" s="638">
        <v>2.1218531408346153</v>
      </c>
      <c r="E9" s="638">
        <v>10.390967101653523</v>
      </c>
      <c r="F9" s="638">
        <v>16.217968758404783</v>
      </c>
      <c r="G9" s="638">
        <v>4.8074345099136124</v>
      </c>
      <c r="H9" s="639">
        <v>0.79009080315532987</v>
      </c>
      <c r="I9" s="640">
        <v>185906</v>
      </c>
      <c r="J9" s="523"/>
      <c r="K9" s="633">
        <v>43221</v>
      </c>
      <c r="L9" s="634">
        <v>61.936434016784922</v>
      </c>
      <c r="M9" s="630">
        <v>3.5681347659183342</v>
      </c>
      <c r="N9" s="630">
        <v>2.9118801326452761</v>
      </c>
      <c r="O9" s="630">
        <v>6.0511419028109028</v>
      </c>
      <c r="P9" s="630">
        <v>34.228457548104942</v>
      </c>
      <c r="Q9" s="630">
        <v>6.4800148985636099</v>
      </c>
      <c r="R9" s="635">
        <v>0.81607907875526742</v>
      </c>
      <c r="S9" s="632">
        <v>332918</v>
      </c>
    </row>
    <row r="10" spans="1:19" ht="21" x14ac:dyDescent="0.5">
      <c r="A10" s="636">
        <v>43252</v>
      </c>
      <c r="B10" s="637">
        <v>63.016345388324325</v>
      </c>
      <c r="C10" s="638">
        <v>2.7260721442885774</v>
      </c>
      <c r="D10" s="638">
        <v>2.3567497938656605</v>
      </c>
      <c r="E10" s="638">
        <v>12.993460927304202</v>
      </c>
      <c r="F10" s="638">
        <v>18.157090639043755</v>
      </c>
      <c r="G10" s="638">
        <v>5.0828219381542379</v>
      </c>
      <c r="H10" s="639">
        <v>0.86452216563795348</v>
      </c>
      <c r="I10" s="640">
        <v>183133</v>
      </c>
      <c r="J10" s="523"/>
      <c r="K10" s="633">
        <v>43252</v>
      </c>
      <c r="L10" s="634">
        <v>62.205951608686135</v>
      </c>
      <c r="M10" s="630">
        <v>3.5098078857301682</v>
      </c>
      <c r="N10" s="630">
        <v>2.7022918271348453</v>
      </c>
      <c r="O10" s="630">
        <v>5.6971961115468792</v>
      </c>
      <c r="P10" s="630">
        <v>33.425441054885411</v>
      </c>
      <c r="Q10" s="630">
        <v>6.2120997128650135</v>
      </c>
      <c r="R10" s="635">
        <v>0.7699258521019221</v>
      </c>
      <c r="S10" s="632">
        <v>424539</v>
      </c>
    </row>
    <row r="11" spans="1:19" ht="21" x14ac:dyDescent="0.5">
      <c r="A11" s="636">
        <v>43282</v>
      </c>
      <c r="B11" s="637">
        <v>62.736853248748581</v>
      </c>
      <c r="C11" s="638">
        <v>3.4278822421569108</v>
      </c>
      <c r="D11" s="638">
        <v>1.9796735887396539</v>
      </c>
      <c r="E11" s="638">
        <v>12.878186400356842</v>
      </c>
      <c r="F11" s="638">
        <v>20.592804876839967</v>
      </c>
      <c r="G11" s="638">
        <v>5.4075558308965643</v>
      </c>
      <c r="H11" s="639">
        <v>0.57752088575072891</v>
      </c>
      <c r="I11" s="640">
        <v>201770</v>
      </c>
      <c r="J11" s="523"/>
      <c r="K11" s="641">
        <v>43282</v>
      </c>
      <c r="L11" s="634">
        <v>62.123032086268672</v>
      </c>
      <c r="M11" s="630">
        <v>3.6597939458055828</v>
      </c>
      <c r="N11" s="630">
        <v>2.6603129883869103</v>
      </c>
      <c r="O11" s="630">
        <v>6.2397325142458708</v>
      </c>
      <c r="P11" s="630">
        <v>34.265111352215627</v>
      </c>
      <c r="Q11" s="630">
        <v>6.3201069341924931</v>
      </c>
      <c r="R11" s="635">
        <v>0.7269023960859442</v>
      </c>
      <c r="S11" s="632">
        <v>332728</v>
      </c>
    </row>
    <row r="12" spans="1:19" ht="21" x14ac:dyDescent="0.5">
      <c r="A12" s="636">
        <v>43313</v>
      </c>
      <c r="B12" s="637">
        <v>63.211276922472884</v>
      </c>
      <c r="C12" s="638">
        <v>2.8429712550660273</v>
      </c>
      <c r="D12" s="638">
        <v>1.7267495844657821</v>
      </c>
      <c r="E12" s="638">
        <v>14.734465520475695</v>
      </c>
      <c r="F12" s="638">
        <v>18.051802262425671</v>
      </c>
      <c r="G12" s="638">
        <v>4.5697208395318096</v>
      </c>
      <c r="H12" s="639">
        <v>0.60737497130468832</v>
      </c>
      <c r="I12" s="640">
        <v>229223</v>
      </c>
      <c r="J12" s="523"/>
      <c r="K12" s="641">
        <v>43313</v>
      </c>
      <c r="L12" s="634">
        <v>61.901350020131126</v>
      </c>
      <c r="M12" s="630">
        <v>3.8369985511462987</v>
      </c>
      <c r="N12" s="630">
        <v>2.3376746045040835</v>
      </c>
      <c r="O12" s="630">
        <v>6.7974381445268302</v>
      </c>
      <c r="P12" s="630">
        <v>33.481865553429785</v>
      </c>
      <c r="Q12" s="630">
        <v>6.1746731556503818</v>
      </c>
      <c r="R12" s="635">
        <v>0.60924563127752707</v>
      </c>
      <c r="S12" s="632">
        <v>340269</v>
      </c>
    </row>
    <row r="13" spans="1:19" ht="21" x14ac:dyDescent="0.5">
      <c r="A13" s="636">
        <v>43344</v>
      </c>
      <c r="B13" s="637">
        <v>63.085871778269386</v>
      </c>
      <c r="C13" s="638">
        <v>2.9986131944819157</v>
      </c>
      <c r="D13" s="638">
        <v>1.7557755984819869</v>
      </c>
      <c r="E13" s="638">
        <v>18.017931392650947</v>
      </c>
      <c r="F13" s="638">
        <v>16.584980844979224</v>
      </c>
      <c r="G13" s="638">
        <v>4.754388792963903</v>
      </c>
      <c r="H13" s="639">
        <v>0.58552920453794655</v>
      </c>
      <c r="I13" s="640">
        <v>222396</v>
      </c>
      <c r="J13" s="523"/>
      <c r="K13" s="641">
        <v>43344</v>
      </c>
      <c r="L13" s="634">
        <v>62.000878861872096</v>
      </c>
      <c r="M13" s="630">
        <v>3.817507733788061</v>
      </c>
      <c r="N13" s="630">
        <v>2.4678979273894392</v>
      </c>
      <c r="O13" s="630">
        <v>7.0953751501002147</v>
      </c>
      <c r="P13" s="630">
        <v>33.217789163322429</v>
      </c>
      <c r="Q13" s="630">
        <v>6.2854056611775002</v>
      </c>
      <c r="R13" s="635">
        <v>0.64646835042311168</v>
      </c>
      <c r="S13" s="632">
        <v>448034</v>
      </c>
    </row>
    <row r="14" spans="1:19" ht="21" x14ac:dyDescent="0.5">
      <c r="A14" s="636">
        <v>43374</v>
      </c>
      <c r="B14" s="637">
        <v>63.348742035522982</v>
      </c>
      <c r="C14" s="638">
        <v>2.6084209754722303</v>
      </c>
      <c r="D14" s="638">
        <v>1.8259993233718634</v>
      </c>
      <c r="E14" s="638">
        <v>15.723280913447983</v>
      </c>
      <c r="F14" s="638">
        <v>14.486052776994644</v>
      </c>
      <c r="G14" s="638">
        <v>4.4344202988440937</v>
      </c>
      <c r="H14" s="639">
        <v>0.70004011643146802</v>
      </c>
      <c r="I14" s="640">
        <v>177350</v>
      </c>
      <c r="J14" s="523"/>
      <c r="K14" s="641">
        <v>43374</v>
      </c>
      <c r="L14" s="634">
        <v>61.980826594417209</v>
      </c>
      <c r="M14" s="630">
        <v>3.6517945854273957</v>
      </c>
      <c r="N14" s="630">
        <v>2.7124443134578393</v>
      </c>
      <c r="O14" s="630">
        <v>6.4312739481430929</v>
      </c>
      <c r="P14" s="630">
        <v>33.50236934086162</v>
      </c>
      <c r="Q14" s="630">
        <v>6.364238898885235</v>
      </c>
      <c r="R14" s="635">
        <v>0.74277023255413543</v>
      </c>
      <c r="S14" s="632">
        <v>290106</v>
      </c>
    </row>
    <row r="15" spans="1:19" ht="21" x14ac:dyDescent="0.5">
      <c r="A15" s="636">
        <v>43405</v>
      </c>
      <c r="B15" s="637">
        <v>63.230981819063906</v>
      </c>
      <c r="C15" s="638">
        <v>2.4990505645914443</v>
      </c>
      <c r="D15" s="638">
        <v>2.1394099989084161</v>
      </c>
      <c r="E15" s="638">
        <v>16.504191136338829</v>
      </c>
      <c r="F15" s="638">
        <v>15.061279700178291</v>
      </c>
      <c r="G15" s="638">
        <v>4.6384605634998604</v>
      </c>
      <c r="H15" s="639">
        <v>0.85608912009276461</v>
      </c>
      <c r="I15" s="640">
        <v>164898</v>
      </c>
      <c r="J15" s="523"/>
      <c r="K15" s="641">
        <v>43405</v>
      </c>
      <c r="L15" s="634">
        <v>61.859109145252269</v>
      </c>
      <c r="M15" s="630">
        <v>3.5634539540258885</v>
      </c>
      <c r="N15" s="630">
        <v>2.9928964805195188</v>
      </c>
      <c r="O15" s="630">
        <v>6.63480642710695</v>
      </c>
      <c r="P15" s="630">
        <v>34.328915117721763</v>
      </c>
      <c r="Q15" s="630">
        <v>6.5563504345454078</v>
      </c>
      <c r="R15" s="635">
        <v>0.83988639088158557</v>
      </c>
      <c r="S15" s="632">
        <v>340931</v>
      </c>
    </row>
    <row r="16" spans="1:19" ht="21" x14ac:dyDescent="0.5">
      <c r="A16" s="636">
        <v>43435</v>
      </c>
      <c r="B16" s="637">
        <v>63.148831403246227</v>
      </c>
      <c r="C16" s="638">
        <v>2.4459485207781748</v>
      </c>
      <c r="D16" s="638">
        <v>2.1780180039138939</v>
      </c>
      <c r="E16" s="638">
        <v>19.560558581788879</v>
      </c>
      <c r="F16" s="638">
        <v>15.54735379302406</v>
      </c>
      <c r="G16" s="638">
        <v>4.6239665246920687</v>
      </c>
      <c r="H16" s="639">
        <v>0.89045946200902082</v>
      </c>
      <c r="I16" s="640">
        <v>217175</v>
      </c>
      <c r="J16" s="523"/>
      <c r="K16" s="641">
        <v>43435</v>
      </c>
      <c r="L16" s="634">
        <v>62.240999516381514</v>
      </c>
      <c r="M16" s="630">
        <v>3.5422194082684455</v>
      </c>
      <c r="N16" s="630">
        <v>2.4470594850750751</v>
      </c>
      <c r="O16" s="630">
        <v>6.7143833578004228</v>
      </c>
      <c r="P16" s="630">
        <v>31.454891099988835</v>
      </c>
      <c r="Q16" s="630">
        <v>5.9892788933435206</v>
      </c>
      <c r="R16" s="635">
        <v>0.69082662676485052</v>
      </c>
      <c r="S16" s="632">
        <v>349449</v>
      </c>
    </row>
    <row r="17" spans="1:19" ht="21" x14ac:dyDescent="0.5">
      <c r="A17" s="636">
        <v>43466</v>
      </c>
      <c r="B17" s="637">
        <v>62.843703869745077</v>
      </c>
      <c r="C17" s="638">
        <v>2.6527248690726064</v>
      </c>
      <c r="D17" s="638">
        <v>2.41623168544821</v>
      </c>
      <c r="E17" s="638">
        <v>20.365680618670144</v>
      </c>
      <c r="F17" s="638">
        <v>14.843193660465021</v>
      </c>
      <c r="G17" s="638">
        <v>5.0689565545208168</v>
      </c>
      <c r="H17" s="639">
        <v>0.91084895897738749</v>
      </c>
      <c r="I17" s="640">
        <v>196292</v>
      </c>
      <c r="J17" s="523"/>
      <c r="K17" s="641">
        <v>43466</v>
      </c>
      <c r="L17" s="634">
        <v>61.749529141146802</v>
      </c>
      <c r="M17" s="630">
        <v>3.7602551216793381</v>
      </c>
      <c r="N17" s="630">
        <v>2.9308257505073181</v>
      </c>
      <c r="O17" s="630">
        <v>6.4597927617499158</v>
      </c>
      <c r="P17" s="630">
        <v>33.389839690589902</v>
      </c>
      <c r="Q17" s="630">
        <v>6.6910808721866566</v>
      </c>
      <c r="R17" s="635">
        <v>0.77942204868227261</v>
      </c>
      <c r="S17" s="632">
        <v>324747</v>
      </c>
    </row>
    <row r="18" spans="1:19" ht="21" x14ac:dyDescent="0.5">
      <c r="A18" s="636">
        <v>43497</v>
      </c>
      <c r="B18" s="637">
        <v>63.080094476662971</v>
      </c>
      <c r="C18" s="638">
        <v>2.5972986714044675</v>
      </c>
      <c r="D18" s="638">
        <v>2.2169642877096529</v>
      </c>
      <c r="E18" s="638">
        <v>19.004463421720136</v>
      </c>
      <c r="F18" s="638">
        <v>15.977502765579429</v>
      </c>
      <c r="G18" s="638">
        <v>4.8142629591141208</v>
      </c>
      <c r="H18" s="639">
        <v>0.8535654032082679</v>
      </c>
      <c r="I18" s="640">
        <v>178986</v>
      </c>
      <c r="J18" s="523"/>
      <c r="K18" s="641">
        <v>43497</v>
      </c>
      <c r="L18" s="634">
        <v>61.844087838129099</v>
      </c>
      <c r="M18" s="630">
        <v>3.7147340228345809</v>
      </c>
      <c r="N18" s="630">
        <v>2.8558039950457061</v>
      </c>
      <c r="O18" s="630">
        <v>7.2127915317215585</v>
      </c>
      <c r="P18" s="630">
        <v>33.70197053862136</v>
      </c>
      <c r="Q18" s="630">
        <v>6.5705380178802866</v>
      </c>
      <c r="R18" s="635">
        <v>0.7687775160996706</v>
      </c>
      <c r="S18" s="632">
        <v>347981</v>
      </c>
    </row>
    <row r="19" spans="1:19" ht="21.5" thickBot="1" x14ac:dyDescent="0.55000000000000004">
      <c r="A19" s="642">
        <v>43525</v>
      </c>
      <c r="B19" s="643">
        <v>63.144599783801766</v>
      </c>
      <c r="C19" s="644">
        <v>2.3213825877265926</v>
      </c>
      <c r="D19" s="644">
        <v>2.2707582737402294</v>
      </c>
      <c r="E19" s="644">
        <v>18.256150507234327</v>
      </c>
      <c r="F19" s="644">
        <v>15.996087019790453</v>
      </c>
      <c r="G19" s="644">
        <v>4.592140861466822</v>
      </c>
      <c r="H19" s="645">
        <v>0.97819217122846558</v>
      </c>
      <c r="I19" s="646">
        <v>240520</v>
      </c>
      <c r="J19" s="523"/>
      <c r="K19" s="647">
        <v>43525</v>
      </c>
      <c r="L19" s="648">
        <v>61.900957503320043</v>
      </c>
      <c r="M19" s="649">
        <v>3.7324820196338822</v>
      </c>
      <c r="N19" s="649">
        <v>2.6467038773012526</v>
      </c>
      <c r="O19" s="649">
        <v>7.2025565450615829</v>
      </c>
      <c r="P19" s="649">
        <v>32.892281019712009</v>
      </c>
      <c r="Q19" s="649">
        <v>6.3791858969351347</v>
      </c>
      <c r="R19" s="650">
        <v>0.70910023501221497</v>
      </c>
      <c r="S19" s="651">
        <v>384030</v>
      </c>
    </row>
    <row r="20" spans="1:19" ht="21.5" thickBot="1" x14ac:dyDescent="0.55000000000000004">
      <c r="A20" s="652" t="s">
        <v>17</v>
      </c>
      <c r="B20" s="616">
        <v>63.094854525900622</v>
      </c>
      <c r="C20" s="617">
        <v>2.7188798445941535</v>
      </c>
      <c r="D20" s="617">
        <v>2.0885068453076232</v>
      </c>
      <c r="E20" s="617">
        <v>15.932239010150626</v>
      </c>
      <c r="F20" s="617">
        <v>16.562234986098922</v>
      </c>
      <c r="G20" s="617">
        <v>4.8073866899017768</v>
      </c>
      <c r="H20" s="618">
        <v>0.76814973984971158</v>
      </c>
      <c r="I20" s="619">
        <v>2375715</v>
      </c>
      <c r="J20" s="560"/>
      <c r="K20" s="653" t="s">
        <v>17</v>
      </c>
      <c r="L20" s="621">
        <v>61.991823150931857</v>
      </c>
      <c r="M20" s="617">
        <v>3.6494882698906892</v>
      </c>
      <c r="N20" s="617">
        <v>2.6983714885751651</v>
      </c>
      <c r="O20" s="617">
        <v>6.6063850902181969</v>
      </c>
      <c r="P20" s="617">
        <v>33.323533950123327</v>
      </c>
      <c r="Q20" s="617">
        <v>6.3478597584658543</v>
      </c>
      <c r="R20" s="622">
        <v>0.73938352147546094</v>
      </c>
      <c r="S20" s="619">
        <v>4186406</v>
      </c>
    </row>
    <row r="21" spans="1:19" ht="15.75" hidden="1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hidden="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hidden="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thickBot="1" x14ac:dyDescent="0.4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hidden="1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4.5" thickBot="1" x14ac:dyDescent="0.7">
      <c r="A28" s="570"/>
      <c r="B28" s="610" t="s">
        <v>6</v>
      </c>
      <c r="C28" s="611" t="s">
        <v>7</v>
      </c>
      <c r="D28" s="611" t="s">
        <v>8</v>
      </c>
      <c r="E28" s="611" t="s">
        <v>9</v>
      </c>
      <c r="F28" s="612" t="s">
        <v>10</v>
      </c>
      <c r="G28" s="611" t="s">
        <v>11</v>
      </c>
      <c r="H28" s="613" t="s">
        <v>12</v>
      </c>
      <c r="I28" s="614" t="s">
        <v>23</v>
      </c>
      <c r="J28" s="523"/>
      <c r="K28" s="570"/>
      <c r="L28" s="610" t="s">
        <v>6</v>
      </c>
      <c r="M28" s="611" t="s">
        <v>7</v>
      </c>
      <c r="N28" s="611" t="s">
        <v>8</v>
      </c>
      <c r="O28" s="611" t="s">
        <v>9</v>
      </c>
      <c r="P28" s="612" t="s">
        <v>10</v>
      </c>
      <c r="Q28" s="611" t="s">
        <v>11</v>
      </c>
      <c r="R28" s="613" t="s">
        <v>12</v>
      </c>
      <c r="S28" s="614" t="s">
        <v>23</v>
      </c>
    </row>
    <row r="29" spans="1:19" ht="21.5" thickBot="1" x14ac:dyDescent="0.55000000000000004">
      <c r="A29" s="654" t="s">
        <v>14</v>
      </c>
      <c r="B29" s="621">
        <v>62.742255045380091</v>
      </c>
      <c r="C29" s="617">
        <v>2.5135164382331863</v>
      </c>
      <c r="D29" s="617">
        <v>1.8187225361046562</v>
      </c>
      <c r="E29" s="617">
        <v>14.20686734620292</v>
      </c>
      <c r="F29" s="617">
        <v>15.623981218073151</v>
      </c>
      <c r="G29" s="617">
        <v>4.3322389743378427</v>
      </c>
      <c r="H29" s="622">
        <v>0.72357694122863259</v>
      </c>
      <c r="I29" s="619">
        <v>1358966</v>
      </c>
      <c r="J29" s="523"/>
      <c r="K29" s="620" t="s">
        <v>14</v>
      </c>
      <c r="L29" s="621">
        <v>63.342635123054599</v>
      </c>
      <c r="M29" s="617">
        <v>2.6236808730036629</v>
      </c>
      <c r="N29" s="617">
        <v>1.9682513149524119</v>
      </c>
      <c r="O29" s="617">
        <v>4.2730546562828744</v>
      </c>
      <c r="P29" s="617">
        <v>46.198230824563517</v>
      </c>
      <c r="Q29" s="617">
        <v>4.5919321879560746</v>
      </c>
      <c r="R29" s="622">
        <v>0.7501870121495009</v>
      </c>
      <c r="S29" s="619">
        <v>2405030</v>
      </c>
    </row>
    <row r="30" spans="1:19" ht="21.5" thickBot="1" x14ac:dyDescent="0.55000000000000004">
      <c r="A30" s="623" t="str">
        <f>+A7</f>
        <v>APP 18-19</v>
      </c>
      <c r="B30" s="624">
        <v>62.64</v>
      </c>
      <c r="C30" s="625">
        <v>2.79</v>
      </c>
      <c r="D30" s="625">
        <v>2.34</v>
      </c>
      <c r="E30" s="625">
        <v>5</v>
      </c>
      <c r="F30" s="625">
        <v>10</v>
      </c>
      <c r="G30" s="625">
        <v>5.13</v>
      </c>
      <c r="H30" s="626">
        <v>0.83870967741935476</v>
      </c>
      <c r="I30" s="627">
        <v>1750000</v>
      </c>
      <c r="J30" s="539"/>
      <c r="K30" s="623" t="str">
        <f>+A30</f>
        <v>APP 18-19</v>
      </c>
      <c r="L30" s="624">
        <v>62.5</v>
      </c>
      <c r="M30" s="625">
        <v>2.9</v>
      </c>
      <c r="N30" s="625">
        <v>2.8</v>
      </c>
      <c r="O30" s="625">
        <v>5</v>
      </c>
      <c r="P30" s="625">
        <v>33.65</v>
      </c>
      <c r="Q30" s="625">
        <v>5.6999999999999993</v>
      </c>
      <c r="R30" s="626">
        <v>0.96551724137931028</v>
      </c>
      <c r="S30" s="627">
        <v>2520000</v>
      </c>
    </row>
    <row r="31" spans="1:19" ht="21" x14ac:dyDescent="0.5">
      <c r="A31" s="655">
        <v>43191</v>
      </c>
      <c r="B31" s="634">
        <v>63.135034768883884</v>
      </c>
      <c r="C31" s="630">
        <v>2.0978116798196167</v>
      </c>
      <c r="D31" s="630">
        <v>1.8492723337091319</v>
      </c>
      <c r="E31" s="630">
        <v>25.658464487034948</v>
      </c>
      <c r="F31" s="630">
        <v>13.331931454340472</v>
      </c>
      <c r="G31" s="630">
        <v>3.9470840135287486</v>
      </c>
      <c r="H31" s="635">
        <v>0.88152447214334517</v>
      </c>
      <c r="I31" s="632">
        <v>110875</v>
      </c>
      <c r="J31" s="523"/>
      <c r="K31" s="633">
        <v>43191</v>
      </c>
      <c r="L31" s="634">
        <v>62.991282454760032</v>
      </c>
      <c r="M31" s="630">
        <v>2.5531418830317336</v>
      </c>
      <c r="N31" s="630">
        <v>2.3262863886703387</v>
      </c>
      <c r="O31" s="630">
        <v>4.6198924731182798</v>
      </c>
      <c r="P31" s="630">
        <v>44.87648570679255</v>
      </c>
      <c r="Q31" s="630">
        <v>4.8794282717020723</v>
      </c>
      <c r="R31" s="635">
        <v>0.91114653836158332</v>
      </c>
      <c r="S31" s="632">
        <v>247845</v>
      </c>
    </row>
    <row r="32" spans="1:19" ht="21" x14ac:dyDescent="0.5">
      <c r="A32" s="659">
        <v>43221</v>
      </c>
      <c r="B32" s="634">
        <v>62.853960650753507</v>
      </c>
      <c r="C32" s="630">
        <v>2.371799292532121</v>
      </c>
      <c r="D32" s="630">
        <v>1.6164707000131553</v>
      </c>
      <c r="E32" s="630">
        <v>17.949320523877041</v>
      </c>
      <c r="F32" s="630">
        <v>16.077123573005128</v>
      </c>
      <c r="G32" s="630">
        <v>3.988269992545276</v>
      </c>
      <c r="H32" s="635">
        <v>0.68153772753992992</v>
      </c>
      <c r="I32" s="632">
        <v>136826</v>
      </c>
      <c r="J32" s="523"/>
      <c r="K32" s="633">
        <v>43221</v>
      </c>
      <c r="L32" s="634">
        <v>62.555457634378484</v>
      </c>
      <c r="M32" s="630">
        <v>3.0573604115270405</v>
      </c>
      <c r="N32" s="630">
        <v>2.4362761580375856</v>
      </c>
      <c r="O32" s="630">
        <v>3.3401985148453677</v>
      </c>
      <c r="P32" s="630">
        <v>45.683033158568882</v>
      </c>
      <c r="Q32" s="630">
        <v>5.4936365695646261</v>
      </c>
      <c r="R32" s="635">
        <v>0.79685605558709849</v>
      </c>
      <c r="S32" s="632">
        <v>242803</v>
      </c>
    </row>
    <row r="33" spans="1:32" ht="21" x14ac:dyDescent="0.5">
      <c r="A33" s="659">
        <v>43252</v>
      </c>
      <c r="B33" s="634">
        <v>62.55532467532467</v>
      </c>
      <c r="C33" s="630">
        <v>2.366883116883117</v>
      </c>
      <c r="D33" s="630">
        <v>1.9689610389610386</v>
      </c>
      <c r="E33" s="630">
        <v>18.692987012987015</v>
      </c>
      <c r="F33" s="630">
        <v>16.938311688311689</v>
      </c>
      <c r="G33" s="630">
        <v>4.3358441558441552</v>
      </c>
      <c r="H33" s="635">
        <v>0.83187928669410127</v>
      </c>
      <c r="I33" s="632">
        <v>140140</v>
      </c>
      <c r="J33" s="523"/>
      <c r="K33" s="633">
        <v>43252</v>
      </c>
      <c r="L33" s="634">
        <v>62.455492508766334</v>
      </c>
      <c r="M33" s="630">
        <v>2.8902837105514827</v>
      </c>
      <c r="N33" s="630">
        <v>2.5660503665922856</v>
      </c>
      <c r="O33" s="630">
        <v>3.7998756773987887</v>
      </c>
      <c r="P33" s="630">
        <v>45.46992668154288</v>
      </c>
      <c r="Q33" s="630">
        <v>5.4563340771437687</v>
      </c>
      <c r="R33" s="635">
        <v>0.88781954422829601</v>
      </c>
      <c r="S33" s="632">
        <v>203905</v>
      </c>
    </row>
    <row r="34" spans="1:32" ht="21" x14ac:dyDescent="0.5">
      <c r="A34" s="659">
        <v>43282</v>
      </c>
      <c r="B34" s="634">
        <v>62.563576598311222</v>
      </c>
      <c r="C34" s="630">
        <v>2.7533172496984317</v>
      </c>
      <c r="D34" s="630">
        <v>1.7099276236429433</v>
      </c>
      <c r="E34" s="630">
        <v>17.03735826296743</v>
      </c>
      <c r="F34" s="630">
        <v>16.164957780458383</v>
      </c>
      <c r="G34" s="630">
        <v>4.4632448733413748</v>
      </c>
      <c r="H34" s="635">
        <v>0.62104271631982477</v>
      </c>
      <c r="I34" s="640">
        <v>107770</v>
      </c>
      <c r="J34" s="523"/>
      <c r="K34" s="641">
        <v>43282</v>
      </c>
      <c r="L34" s="634">
        <v>62.483611844034016</v>
      </c>
      <c r="M34" s="630">
        <v>3.4651715039577837</v>
      </c>
      <c r="N34" s="630">
        <v>2.452688361184403</v>
      </c>
      <c r="O34" s="630">
        <v>3.4245910290237465</v>
      </c>
      <c r="P34" s="630">
        <v>44.301366168279095</v>
      </c>
      <c r="Q34" s="630">
        <v>5.9178598651421872</v>
      </c>
      <c r="R34" s="635">
        <v>0.70781153497973714</v>
      </c>
      <c r="S34" s="632">
        <v>221715</v>
      </c>
    </row>
    <row r="35" spans="1:32" ht="21" x14ac:dyDescent="0.5">
      <c r="A35" s="659">
        <v>43313</v>
      </c>
      <c r="B35" s="634">
        <v>61.627056712132088</v>
      </c>
      <c r="C35" s="630">
        <v>4.848887293610912</v>
      </c>
      <c r="D35" s="630">
        <v>1.5714931801866476</v>
      </c>
      <c r="E35" s="630">
        <v>20.094874371859294</v>
      </c>
      <c r="F35" s="630">
        <v>16.714228284278537</v>
      </c>
      <c r="G35" s="630">
        <v>6.4203804737975592</v>
      </c>
      <c r="H35" s="635">
        <v>0.32409356725146199</v>
      </c>
      <c r="I35" s="640">
        <v>90545</v>
      </c>
      <c r="J35" s="523"/>
      <c r="K35" s="641">
        <v>43313</v>
      </c>
      <c r="L35" s="634">
        <v>63.111479620323841</v>
      </c>
      <c r="M35" s="630">
        <v>3.5299609156895593</v>
      </c>
      <c r="N35" s="630">
        <v>1.8621915131211613</v>
      </c>
      <c r="O35" s="630">
        <v>3.1563679508654383</v>
      </c>
      <c r="P35" s="630">
        <v>47.967895030709101</v>
      </c>
      <c r="Q35" s="630">
        <v>5.3921524288107205</v>
      </c>
      <c r="R35" s="635">
        <v>0.5275388474825059</v>
      </c>
      <c r="S35" s="632">
        <v>232830</v>
      </c>
    </row>
    <row r="36" spans="1:32" ht="21" x14ac:dyDescent="0.5">
      <c r="A36" s="659">
        <v>43344</v>
      </c>
      <c r="B36" s="634">
        <v>61.593255726056391</v>
      </c>
      <c r="C36" s="630">
        <v>3.8842656285433521</v>
      </c>
      <c r="D36" s="630">
        <v>2.0678010431627487</v>
      </c>
      <c r="E36" s="630">
        <v>24.461848968175978</v>
      </c>
      <c r="F36" s="630">
        <v>14.239557789704437</v>
      </c>
      <c r="G36" s="630">
        <v>5.9520666717061008</v>
      </c>
      <c r="H36" s="635">
        <v>0.53235315009550466</v>
      </c>
      <c r="I36" s="640">
        <v>132290</v>
      </c>
      <c r="J36" s="523"/>
      <c r="K36" s="641">
        <v>43344</v>
      </c>
      <c r="L36" s="634">
        <v>63.360430829839899</v>
      </c>
      <c r="M36" s="630">
        <v>3.2289337845345729</v>
      </c>
      <c r="N36" s="630">
        <v>1.7158189807566038</v>
      </c>
      <c r="O36" s="630">
        <v>5.7968649931814742</v>
      </c>
      <c r="P36" s="630">
        <v>46.179610081317236</v>
      </c>
      <c r="Q36" s="630">
        <v>4.9447527652911765</v>
      </c>
      <c r="R36" s="635">
        <v>0.53138871691168066</v>
      </c>
      <c r="S36" s="632">
        <v>197990</v>
      </c>
    </row>
    <row r="37" spans="1:32" ht="21" x14ac:dyDescent="0.5">
      <c r="A37" s="659">
        <v>43374</v>
      </c>
      <c r="B37" s="634">
        <v>61.430500470213026</v>
      </c>
      <c r="C37" s="630">
        <v>3.7448366520832481</v>
      </c>
      <c r="D37" s="630">
        <v>2.2404608087664064</v>
      </c>
      <c r="E37" s="630">
        <v>28.47441550476346</v>
      </c>
      <c r="F37" s="630">
        <v>10.545520300936337</v>
      </c>
      <c r="G37" s="630">
        <v>5.9852974608496545</v>
      </c>
      <c r="H37" s="635">
        <v>0.59827998305881802</v>
      </c>
      <c r="I37" s="640">
        <v>122285</v>
      </c>
      <c r="J37" s="523"/>
      <c r="K37" s="641">
        <v>43374</v>
      </c>
      <c r="L37" s="634">
        <v>62.8909845420688</v>
      </c>
      <c r="M37" s="630">
        <v>2.9082345520804127</v>
      </c>
      <c r="N37" s="630">
        <v>2.224159424932922</v>
      </c>
      <c r="O37" s="630">
        <v>5.7805940891434062</v>
      </c>
      <c r="P37" s="630">
        <v>41.677139682031154</v>
      </c>
      <c r="Q37" s="630">
        <v>5.1323939770133347</v>
      </c>
      <c r="R37" s="635">
        <v>0.76477993267147726</v>
      </c>
      <c r="S37" s="632">
        <v>249710</v>
      </c>
    </row>
    <row r="38" spans="1:32" ht="21" x14ac:dyDescent="0.5">
      <c r="A38" s="659">
        <v>43405</v>
      </c>
      <c r="B38" s="634">
        <v>62.661474576271189</v>
      </c>
      <c r="C38" s="630">
        <v>2.7575649717514121</v>
      </c>
      <c r="D38" s="630">
        <v>1.7685762711864408</v>
      </c>
      <c r="E38" s="630">
        <v>22.890564971751413</v>
      </c>
      <c r="F38" s="630">
        <v>13.314514124293787</v>
      </c>
      <c r="G38" s="630">
        <v>4.5261412429378529</v>
      </c>
      <c r="H38" s="635">
        <v>0.64135434316282491</v>
      </c>
      <c r="I38" s="640">
        <v>115050</v>
      </c>
      <c r="J38" s="523"/>
      <c r="K38" s="641">
        <v>43405</v>
      </c>
      <c r="L38" s="634">
        <v>62.316840326668547</v>
      </c>
      <c r="M38" s="630">
        <v>3.5367248662348634</v>
      </c>
      <c r="N38" s="630">
        <v>2.6050943396226414</v>
      </c>
      <c r="O38" s="630">
        <v>4.7357927344410022</v>
      </c>
      <c r="P38" s="630">
        <v>44.680704027034643</v>
      </c>
      <c r="Q38" s="630">
        <v>6.1418192058575052</v>
      </c>
      <c r="R38" s="635">
        <v>0.73658382773664277</v>
      </c>
      <c r="S38" s="632">
        <v>230815</v>
      </c>
    </row>
    <row r="39" spans="1:32" ht="21.75" customHeight="1" x14ac:dyDescent="0.5">
      <c r="A39" s="659">
        <v>43435</v>
      </c>
      <c r="B39" s="634">
        <v>62.857136812411845</v>
      </c>
      <c r="C39" s="630">
        <v>1.9674753173483779</v>
      </c>
      <c r="D39" s="630">
        <v>1.730916784203103</v>
      </c>
      <c r="E39" s="630">
        <v>24.00755994358251</v>
      </c>
      <c r="F39" s="630">
        <v>13.942552891396334</v>
      </c>
      <c r="G39" s="630">
        <v>3.6983921015514811</v>
      </c>
      <c r="H39" s="635">
        <v>0.87976543793998319</v>
      </c>
      <c r="I39" s="640">
        <v>138255</v>
      </c>
      <c r="J39" s="523"/>
      <c r="K39" s="641">
        <v>43435</v>
      </c>
      <c r="L39" s="634">
        <v>62.669311859443638</v>
      </c>
      <c r="M39" s="630">
        <v>2.7223396778916542</v>
      </c>
      <c r="N39" s="630">
        <v>2.5747144948755492</v>
      </c>
      <c r="O39" s="630">
        <v>5.4463543191800889</v>
      </c>
      <c r="P39" s="630">
        <v>43.153174231332358</v>
      </c>
      <c r="Q39" s="630">
        <v>5.2970541727672034</v>
      </c>
      <c r="R39" s="635">
        <v>0.94577268067795461</v>
      </c>
      <c r="S39" s="632">
        <v>221975</v>
      </c>
    </row>
    <row r="40" spans="1:32" ht="21" x14ac:dyDescent="0.5">
      <c r="A40" s="659">
        <v>43466</v>
      </c>
      <c r="B40" s="634">
        <v>62.206580884627286</v>
      </c>
      <c r="C40" s="630">
        <v>2.5010677389421589</v>
      </c>
      <c r="D40" s="630">
        <v>2.0522251778533871</v>
      </c>
      <c r="E40" s="630">
        <v>24.947391277451281</v>
      </c>
      <c r="F40" s="630">
        <v>16.526333436436747</v>
      </c>
      <c r="G40" s="630">
        <v>4.553292916795546</v>
      </c>
      <c r="H40" s="635">
        <v>0.82053962229803001</v>
      </c>
      <c r="I40" s="640">
        <v>80825</v>
      </c>
      <c r="J40" s="523"/>
      <c r="K40" s="641">
        <v>43466</v>
      </c>
      <c r="L40" s="634">
        <v>62.208841853277178</v>
      </c>
      <c r="M40" s="630">
        <v>3.0266673737159477</v>
      </c>
      <c r="N40" s="630">
        <v>2.8071309960304234</v>
      </c>
      <c r="O40" s="630">
        <v>7.3180815732856583</v>
      </c>
      <c r="P40" s="630">
        <v>43.230430289991212</v>
      </c>
      <c r="Q40" s="630">
        <v>5.8337983697463711</v>
      </c>
      <c r="R40" s="635">
        <v>0.92746597145361509</v>
      </c>
      <c r="S40" s="632">
        <v>165005</v>
      </c>
      <c r="AF40" s="573"/>
    </row>
    <row r="41" spans="1:32" ht="21" x14ac:dyDescent="0.5">
      <c r="A41" s="659">
        <v>43497</v>
      </c>
      <c r="B41" s="634">
        <v>61.939216853909592</v>
      </c>
      <c r="C41" s="630">
        <v>3.6065719197004116</v>
      </c>
      <c r="D41" s="630">
        <v>1.5497372459942291</v>
      </c>
      <c r="E41" s="630">
        <v>17.776298933840835</v>
      </c>
      <c r="F41" s="630">
        <v>11.842903595473427</v>
      </c>
      <c r="G41" s="630">
        <v>5.1563091656946405</v>
      </c>
      <c r="H41" s="635">
        <v>0.42969814008948465</v>
      </c>
      <c r="I41" s="640">
        <v>97734</v>
      </c>
      <c r="J41" s="523"/>
      <c r="K41" s="641">
        <v>43497</v>
      </c>
      <c r="L41" s="634">
        <v>61.622846118437089</v>
      </c>
      <c r="M41" s="630">
        <v>3.945665159351222</v>
      </c>
      <c r="N41" s="630">
        <v>2.7003322412065742</v>
      </c>
      <c r="O41" s="630">
        <v>6.2822766781294845</v>
      </c>
      <c r="P41" s="630">
        <v>43.58328098345563</v>
      </c>
      <c r="Q41" s="630">
        <v>6.6459974005577962</v>
      </c>
      <c r="R41" s="635">
        <v>0.68437947269975252</v>
      </c>
      <c r="S41" s="632">
        <v>147724</v>
      </c>
    </row>
    <row r="42" spans="1:32" ht="21.5" thickBot="1" x14ac:dyDescent="0.55000000000000004">
      <c r="A42" s="660">
        <v>43525</v>
      </c>
      <c r="B42" s="634">
        <v>62.128742570236646</v>
      </c>
      <c r="C42" s="630">
        <v>2.914405065160409</v>
      </c>
      <c r="D42" s="630">
        <v>2.1970059438106841</v>
      </c>
      <c r="E42" s="630">
        <v>20.838924945545834</v>
      </c>
      <c r="F42" s="630">
        <v>14.651931184701148</v>
      </c>
      <c r="G42" s="630">
        <v>5.1114110089710927</v>
      </c>
      <c r="H42" s="635">
        <v>0.75384371584934806</v>
      </c>
      <c r="I42" s="640">
        <v>135435</v>
      </c>
      <c r="J42" s="523"/>
      <c r="K42" s="641">
        <v>43525</v>
      </c>
      <c r="L42" s="634">
        <v>62.269678945877018</v>
      </c>
      <c r="M42" s="630">
        <v>3.811298384811562</v>
      </c>
      <c r="N42" s="630">
        <v>2.4276024369509779</v>
      </c>
      <c r="O42" s="630">
        <v>5.2078381977897426</v>
      </c>
      <c r="P42" s="630">
        <v>46.349966279399261</v>
      </c>
      <c r="Q42" s="630">
        <v>6.2389008217625399</v>
      </c>
      <c r="R42" s="635">
        <v>0.63694893231798311</v>
      </c>
      <c r="S42" s="632">
        <v>176450</v>
      </c>
    </row>
    <row r="43" spans="1:32" ht="21.5" thickBot="1" x14ac:dyDescent="0.55000000000000004">
      <c r="A43" s="653" t="s">
        <v>17</v>
      </c>
      <c r="B43" s="656">
        <v>62.317345454287199</v>
      </c>
      <c r="C43" s="656">
        <v>2.9367166395602364</v>
      </c>
      <c r="D43" s="656">
        <v>1.8706310305888367</v>
      </c>
      <c r="E43" s="656">
        <v>21.890780579959234</v>
      </c>
      <c r="F43" s="656">
        <v>14.500771148342007</v>
      </c>
      <c r="G43" s="656">
        <v>4.8073476701490732</v>
      </c>
      <c r="H43" s="657">
        <v>0.63698043093083623</v>
      </c>
      <c r="I43" s="658">
        <v>1408030</v>
      </c>
      <c r="J43" s="560"/>
      <c r="K43" s="653" t="s">
        <v>17</v>
      </c>
      <c r="L43" s="656">
        <v>62.622077469102138</v>
      </c>
      <c r="M43" s="656">
        <v>3.1887703637238074</v>
      </c>
      <c r="N43" s="656">
        <v>2.3740137988243903</v>
      </c>
      <c r="O43" s="656">
        <v>4.7947478283749554</v>
      </c>
      <c r="P43" s="656">
        <v>44.773216801699405</v>
      </c>
      <c r="Q43" s="656">
        <v>5.5627841625481977</v>
      </c>
      <c r="R43" s="657">
        <v>0.74449192887381388</v>
      </c>
      <c r="S43" s="658">
        <v>2538767</v>
      </c>
    </row>
    <row r="44" spans="1:32" ht="15.75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4.5" thickBot="1" x14ac:dyDescent="0.7">
      <c r="A53" s="570"/>
      <c r="B53" s="610" t="s">
        <v>6</v>
      </c>
      <c r="C53" s="611" t="s">
        <v>7</v>
      </c>
      <c r="D53" s="611" t="s">
        <v>8</v>
      </c>
      <c r="E53" s="611" t="s">
        <v>9</v>
      </c>
      <c r="F53" s="612" t="s">
        <v>10</v>
      </c>
      <c r="G53" s="611" t="s">
        <v>11</v>
      </c>
      <c r="H53" s="613" t="s">
        <v>12</v>
      </c>
      <c r="I53" s="614" t="s">
        <v>23</v>
      </c>
      <c r="J53" s="523"/>
      <c r="K53" s="570"/>
      <c r="L53" s="610" t="s">
        <v>6</v>
      </c>
      <c r="M53" s="611" t="s">
        <v>7</v>
      </c>
      <c r="N53" s="611" t="s">
        <v>8</v>
      </c>
      <c r="O53" s="611" t="s">
        <v>9</v>
      </c>
      <c r="P53" s="612" t="s">
        <v>10</v>
      </c>
      <c r="Q53" s="611" t="s">
        <v>11</v>
      </c>
      <c r="R53" s="613" t="s">
        <v>12</v>
      </c>
      <c r="S53" s="614" t="s">
        <v>23</v>
      </c>
    </row>
    <row r="54" spans="1:20" ht="21.5" thickBot="1" x14ac:dyDescent="0.55000000000000004">
      <c r="A54" s="654" t="s">
        <v>14</v>
      </c>
      <c r="B54" s="621">
        <v>62.846686978654006</v>
      </c>
      <c r="C54" s="617">
        <v>2.649267060323488</v>
      </c>
      <c r="D54" s="617">
        <v>2.3954252446828486</v>
      </c>
      <c r="E54" s="617">
        <v>12.855861993305254</v>
      </c>
      <c r="F54" s="618">
        <v>18.955443505653353</v>
      </c>
      <c r="G54" s="617">
        <f>IF(C54&lt;&gt;"",+D54+C54,"")</f>
        <v>5.0446923050063361</v>
      </c>
      <c r="H54" s="617">
        <f>IF(C54&lt;&gt;"",+D54/C54,"")</f>
        <v>0.90418413475852288</v>
      </c>
      <c r="I54" s="619">
        <v>2119274</v>
      </c>
      <c r="J54" s="523"/>
      <c r="K54" s="620" t="s">
        <v>14</v>
      </c>
      <c r="L54" s="621">
        <v>62.295331326090107</v>
      </c>
      <c r="M54" s="617">
        <v>2.949790694218434</v>
      </c>
      <c r="N54" s="617">
        <v>2.4724058962390378</v>
      </c>
      <c r="O54" s="617"/>
      <c r="P54" s="617"/>
      <c r="Q54" s="616">
        <f>IF(M54&lt;&gt;"",+N54+M54,"")</f>
        <v>5.4221965904574718</v>
      </c>
      <c r="R54" s="617">
        <f>IF(M54&lt;&gt;"",+N54/M54,"")</f>
        <v>0.83816316224908216</v>
      </c>
      <c r="S54" s="619">
        <v>3512612</v>
      </c>
    </row>
    <row r="55" spans="1:20" ht="21.5" thickBot="1" x14ac:dyDescent="0.55000000000000004">
      <c r="A55" s="623" t="str">
        <f>+A30</f>
        <v>APP 18-19</v>
      </c>
      <c r="B55" s="624">
        <v>62.78</v>
      </c>
      <c r="C55" s="625">
        <v>2.5099999999999998</v>
      </c>
      <c r="D55" s="625">
        <v>2.44</v>
      </c>
      <c r="E55" s="625">
        <v>1.73</v>
      </c>
      <c r="F55" s="625">
        <v>10</v>
      </c>
      <c r="G55" s="625">
        <f>IF(C55&lt;&gt;"",+D55+C55,"")</f>
        <v>4.9499999999999993</v>
      </c>
      <c r="H55" s="626">
        <f>IF(C55&lt;&gt;"",+D55/C55,"")</f>
        <v>0.97211155378486058</v>
      </c>
      <c r="I55" s="627">
        <v>2400000</v>
      </c>
      <c r="J55" s="539"/>
      <c r="K55" s="623" t="str">
        <f>+K30</f>
        <v>APP 18-19</v>
      </c>
      <c r="L55" s="624">
        <v>62.47</v>
      </c>
      <c r="M55" s="625">
        <v>3</v>
      </c>
      <c r="N55" s="625">
        <v>2.68</v>
      </c>
      <c r="O55" s="625">
        <v>5.12</v>
      </c>
      <c r="P55" s="625">
        <v>33.33</v>
      </c>
      <c r="Q55" s="625">
        <f>IF(M55&lt;&gt;"",+N55+M55,"")</f>
        <v>5.68</v>
      </c>
      <c r="R55" s="626">
        <f>IF(M55&lt;&gt;"",+N55/M55,"")</f>
        <v>0.89333333333333342</v>
      </c>
      <c r="S55" s="627">
        <v>4050000</v>
      </c>
    </row>
    <row r="56" spans="1:20" ht="21" x14ac:dyDescent="0.5">
      <c r="A56" s="655">
        <v>43191</v>
      </c>
      <c r="B56" s="634">
        <v>63.131478743068399</v>
      </c>
      <c r="C56" s="630">
        <v>2.7619929371762395</v>
      </c>
      <c r="D56" s="630">
        <v>2.4196991168617785</v>
      </c>
      <c r="E56" s="630">
        <v>13.59361892699847</v>
      </c>
      <c r="F56" s="631">
        <v>15.873075123799092</v>
      </c>
      <c r="G56" s="630">
        <f>IF(C56&lt;&gt;"",+D56+C56,"")</f>
        <v>5.1816920540380185</v>
      </c>
      <c r="H56" s="630">
        <f>IF(C56&lt;&gt;"",+D56/C56,"")</f>
        <v>0.87606998710705986</v>
      </c>
      <c r="I56" s="632">
        <v>175284</v>
      </c>
      <c r="J56" s="523"/>
      <c r="K56" s="633">
        <f t="shared" ref="K56:K67" si="0">A56</f>
        <v>43191</v>
      </c>
      <c r="L56" s="634">
        <v>62.574785891274345</v>
      </c>
      <c r="M56" s="630">
        <v>2.6677151314585998</v>
      </c>
      <c r="N56" s="630">
        <v>2.4080283039262964</v>
      </c>
      <c r="O56" s="630"/>
      <c r="P56" s="630"/>
      <c r="Q56" s="629">
        <f>IF(M56&lt;&gt;"",+N56+M56,"")</f>
        <v>5.0757434353848963</v>
      </c>
      <c r="R56" s="630">
        <f>IF(M56&lt;&gt;"",+N56/M56,"")</f>
        <v>0.90265571294701274</v>
      </c>
      <c r="S56" s="632">
        <v>300665</v>
      </c>
    </row>
    <row r="57" spans="1:20" ht="21" x14ac:dyDescent="0.5">
      <c r="A57" s="659">
        <v>43221</v>
      </c>
      <c r="B57" s="634">
        <v>63.123287681734794</v>
      </c>
      <c r="C57" s="630">
        <v>2.6025859869123567</v>
      </c>
      <c r="D57" s="630">
        <v>2.6271827615475183</v>
      </c>
      <c r="E57" s="630">
        <v>9.9722109355748429</v>
      </c>
      <c r="F57" s="630">
        <v>17.079433781452781</v>
      </c>
      <c r="G57" s="630">
        <f t="shared" ref="G57:G67" si="1">+C57+D57</f>
        <v>5.2297687484598754</v>
      </c>
      <c r="H57" s="635">
        <v>1.0094508979756487</v>
      </c>
      <c r="I57" s="632">
        <v>182615</v>
      </c>
      <c r="J57" s="523"/>
      <c r="K57" s="633">
        <f t="shared" si="0"/>
        <v>43221</v>
      </c>
      <c r="L57" s="634">
        <v>62.417461235225439</v>
      </c>
      <c r="M57" s="630">
        <v>2.8056590011675349</v>
      </c>
      <c r="N57" s="630">
        <v>2.7226582403022475</v>
      </c>
      <c r="O57" s="630"/>
      <c r="P57" s="630"/>
      <c r="Q57" s="630">
        <f t="shared" ref="Q57:Q67" si="2">+M57+N57</f>
        <v>5.5283172414697823</v>
      </c>
      <c r="R57" s="635">
        <v>0.97041666117274128</v>
      </c>
      <c r="S57" s="632">
        <v>304916</v>
      </c>
    </row>
    <row r="58" spans="1:20" ht="21" x14ac:dyDescent="0.5">
      <c r="A58" s="659">
        <v>43252</v>
      </c>
      <c r="B58" s="634">
        <v>63.093790488311811</v>
      </c>
      <c r="C58" s="630">
        <v>2.6657938861773425</v>
      </c>
      <c r="D58" s="630">
        <v>2.5589822166693912</v>
      </c>
      <c r="E58" s="630">
        <v>11.442992340206906</v>
      </c>
      <c r="F58" s="630">
        <v>18.199385231545271</v>
      </c>
      <c r="G58" s="630">
        <f t="shared" si="1"/>
        <v>5.2247761028467341</v>
      </c>
      <c r="H58" s="635">
        <v>0.95993251013824044</v>
      </c>
      <c r="I58" s="632">
        <v>171284</v>
      </c>
      <c r="J58" s="523"/>
      <c r="K58" s="633">
        <f t="shared" si="0"/>
        <v>43252</v>
      </c>
      <c r="L58" s="634">
        <v>62.328048455007703</v>
      </c>
      <c r="M58" s="630">
        <v>2.9277818242774645</v>
      </c>
      <c r="N58" s="630">
        <v>2.7397300166644203</v>
      </c>
      <c r="O58" s="630"/>
      <c r="P58" s="630"/>
      <c r="Q58" s="630">
        <f t="shared" si="2"/>
        <v>5.6675118409418843</v>
      </c>
      <c r="R58" s="635">
        <v>0.93576986985379185</v>
      </c>
      <c r="S58" s="632">
        <v>304241</v>
      </c>
    </row>
    <row r="59" spans="1:20" ht="21" x14ac:dyDescent="0.5">
      <c r="A59" s="659">
        <v>43282</v>
      </c>
      <c r="B59" s="634">
        <v>62.846185573337841</v>
      </c>
      <c r="C59" s="630">
        <v>2.906136574038555</v>
      </c>
      <c r="D59" s="630">
        <v>2.6912637011349623</v>
      </c>
      <c r="E59" s="630">
        <v>10.759298358676915</v>
      </c>
      <c r="F59" s="630">
        <v>21.64433873962345</v>
      </c>
      <c r="G59" s="630">
        <f t="shared" si="1"/>
        <v>5.5974002751735172</v>
      </c>
      <c r="H59" s="635">
        <v>0.92606236237377126</v>
      </c>
      <c r="I59" s="640">
        <v>195513</v>
      </c>
      <c r="J59" s="523"/>
      <c r="K59" s="641">
        <f t="shared" si="0"/>
        <v>43282</v>
      </c>
      <c r="L59" s="634">
        <v>62.073147820733979</v>
      </c>
      <c r="M59" s="630">
        <v>3.1240173439367802</v>
      </c>
      <c r="N59" s="630">
        <v>2.8939095080277442</v>
      </c>
      <c r="O59" s="630"/>
      <c r="P59" s="630"/>
      <c r="Q59" s="630">
        <f t="shared" si="2"/>
        <v>6.0179268519645248</v>
      </c>
      <c r="R59" s="635">
        <v>0.92634233085944973</v>
      </c>
      <c r="S59" s="632">
        <v>279406</v>
      </c>
    </row>
    <row r="60" spans="1:20" ht="21" x14ac:dyDescent="0.5">
      <c r="A60" s="659">
        <v>43313</v>
      </c>
      <c r="B60" s="634">
        <v>62.588233974597053</v>
      </c>
      <c r="C60" s="630">
        <v>3.3676980365941223</v>
      </c>
      <c r="D60" s="630">
        <v>2.6308495382406099</v>
      </c>
      <c r="E60" s="630">
        <v>10.603173141201811</v>
      </c>
      <c r="F60" s="630">
        <v>21.244639382009954</v>
      </c>
      <c r="G60" s="630">
        <f t="shared" si="1"/>
        <v>5.9985475748347321</v>
      </c>
      <c r="H60" s="635">
        <v>0.78120113788505974</v>
      </c>
      <c r="I60" s="640">
        <v>201945</v>
      </c>
      <c r="J60" s="523"/>
      <c r="K60" s="641">
        <f t="shared" si="0"/>
        <v>43313</v>
      </c>
      <c r="L60" s="634">
        <v>61.967470506201927</v>
      </c>
      <c r="M60" s="630">
        <v>3.6306641951354721</v>
      </c>
      <c r="N60" s="630">
        <v>2.5078312313768971</v>
      </c>
      <c r="O60" s="630"/>
      <c r="P60" s="630"/>
      <c r="Q60" s="630">
        <f t="shared" si="2"/>
        <v>6.1384954265123692</v>
      </c>
      <c r="R60" s="635">
        <v>0.69073621150008935</v>
      </c>
      <c r="S60" s="632">
        <v>230896</v>
      </c>
    </row>
    <row r="61" spans="1:20" ht="21" x14ac:dyDescent="0.5">
      <c r="A61" s="659">
        <v>43344</v>
      </c>
      <c r="B61" s="634">
        <v>62.616693334390426</v>
      </c>
      <c r="C61" s="630">
        <v>3.1039769267338979</v>
      </c>
      <c r="D61" s="630">
        <v>2.7892416275003939</v>
      </c>
      <c r="E61" s="630">
        <v>13.397745032373297</v>
      </c>
      <c r="F61" s="630">
        <v>19.771221842281523</v>
      </c>
      <c r="G61" s="630">
        <f t="shared" si="1"/>
        <v>5.8932185542342914</v>
      </c>
      <c r="H61" s="635">
        <v>0.89860256481845746</v>
      </c>
      <c r="I61" s="640">
        <v>170202</v>
      </c>
      <c r="J61" s="523"/>
      <c r="K61" s="641">
        <f t="shared" si="0"/>
        <v>43344</v>
      </c>
      <c r="L61" s="634">
        <v>62.101595115113142</v>
      </c>
      <c r="M61" s="630">
        <v>3.2869815461228935</v>
      </c>
      <c r="N61" s="630">
        <v>2.6834976692479531</v>
      </c>
      <c r="O61" s="630"/>
      <c r="P61" s="630"/>
      <c r="Q61" s="630">
        <f t="shared" si="2"/>
        <v>5.9704792153708466</v>
      </c>
      <c r="R61" s="635">
        <v>0.81640180560588482</v>
      </c>
      <c r="S61" s="632">
        <v>319089</v>
      </c>
    </row>
    <row r="62" spans="1:20" ht="21" x14ac:dyDescent="0.5">
      <c r="A62" s="659">
        <v>43374</v>
      </c>
      <c r="B62" s="634">
        <v>62.633291113687896</v>
      </c>
      <c r="C62" s="630">
        <v>2.6679388112462621</v>
      </c>
      <c r="D62" s="630">
        <v>3.249554909794238</v>
      </c>
      <c r="E62" s="630">
        <v>16.124882988362213</v>
      </c>
      <c r="F62" s="630">
        <v>19.866186101317762</v>
      </c>
      <c r="G62" s="630">
        <f t="shared" si="1"/>
        <v>5.9174937210405005</v>
      </c>
      <c r="H62" s="635">
        <v>1.2180020381637944</v>
      </c>
      <c r="I62" s="640">
        <v>213013</v>
      </c>
      <c r="J62" s="523"/>
      <c r="K62" s="641">
        <f t="shared" si="0"/>
        <v>43374</v>
      </c>
      <c r="L62" s="634">
        <v>61.981301027057491</v>
      </c>
      <c r="M62" s="630">
        <v>3.3356899147115935</v>
      </c>
      <c r="N62" s="630">
        <v>2.7988331996387212</v>
      </c>
      <c r="O62" s="630"/>
      <c r="P62" s="630"/>
      <c r="Q62" s="630">
        <f t="shared" si="2"/>
        <v>6.1345231143503147</v>
      </c>
      <c r="R62" s="635">
        <v>0.83905676822502573</v>
      </c>
      <c r="S62" s="632">
        <v>494909</v>
      </c>
    </row>
    <row r="63" spans="1:20" ht="21" x14ac:dyDescent="0.5">
      <c r="A63" s="659">
        <v>43405</v>
      </c>
      <c r="B63" s="634">
        <v>62.7317318847591</v>
      </c>
      <c r="C63" s="630">
        <v>2.9606930027045584</v>
      </c>
      <c r="D63" s="630">
        <v>2.8103368027239095</v>
      </c>
      <c r="E63" s="630">
        <v>16.015770752991369</v>
      </c>
      <c r="F63" s="630">
        <v>19.411780723457777</v>
      </c>
      <c r="G63" s="630">
        <f t="shared" si="1"/>
        <v>5.7710298054284674</v>
      </c>
      <c r="H63" s="635">
        <v>0.94921587620084213</v>
      </c>
      <c r="I63" s="640">
        <v>217041</v>
      </c>
      <c r="J63" s="523"/>
      <c r="K63" s="641">
        <f t="shared" si="0"/>
        <v>43405</v>
      </c>
      <c r="L63" s="634">
        <v>62.132157460594641</v>
      </c>
      <c r="M63" s="630">
        <v>3.222909838702265</v>
      </c>
      <c r="N63" s="630">
        <v>2.7338885391296355</v>
      </c>
      <c r="O63" s="630"/>
      <c r="P63" s="630"/>
      <c r="Q63" s="630">
        <f t="shared" si="2"/>
        <v>5.9567983778319</v>
      </c>
      <c r="R63" s="635">
        <v>0.84826714861823793</v>
      </c>
      <c r="S63" s="632">
        <v>435220</v>
      </c>
    </row>
    <row r="64" spans="1:20" ht="21" x14ac:dyDescent="0.5">
      <c r="A64" s="659">
        <v>43435</v>
      </c>
      <c r="B64" s="634">
        <v>62.835588584733394</v>
      </c>
      <c r="C64" s="630">
        <v>3.1930388881358089</v>
      </c>
      <c r="D64" s="630">
        <v>2.3539609763098928</v>
      </c>
      <c r="E64" s="630">
        <v>17.291462870083169</v>
      </c>
      <c r="F64" s="630">
        <v>19.979479072808608</v>
      </c>
      <c r="G64" s="630">
        <f t="shared" si="1"/>
        <v>5.5469998644457021</v>
      </c>
      <c r="H64" s="635">
        <v>0.73721650715134424</v>
      </c>
      <c r="I64" s="640">
        <v>250822</v>
      </c>
      <c r="J64" s="523"/>
      <c r="K64" s="641">
        <f t="shared" si="0"/>
        <v>43435</v>
      </c>
      <c r="L64" s="634">
        <v>62.203885019161397</v>
      </c>
      <c r="M64" s="630">
        <v>3.4070937722353292</v>
      </c>
      <c r="N64" s="630">
        <v>2.4248277347114557</v>
      </c>
      <c r="O64" s="630">
        <v>0</v>
      </c>
      <c r="P64" s="630">
        <v>0</v>
      </c>
      <c r="Q64" s="630">
        <f t="shared" si="2"/>
        <v>5.8319215069467845</v>
      </c>
      <c r="R64" s="635">
        <v>0.71169973496813166</v>
      </c>
      <c r="S64" s="632">
        <v>320436</v>
      </c>
    </row>
    <row r="65" spans="1:21" ht="21" x14ac:dyDescent="0.5">
      <c r="A65" s="659">
        <v>43466</v>
      </c>
      <c r="B65" s="634">
        <v>62.917640094957072</v>
      </c>
      <c r="C65" s="630">
        <v>3.1787402214185878</v>
      </c>
      <c r="D65" s="630">
        <v>2.2732652807667559</v>
      </c>
      <c r="E65" s="630">
        <v>19.069041776673398</v>
      </c>
      <c r="F65" s="630">
        <v>18.741711002152066</v>
      </c>
      <c r="G65" s="630">
        <f t="shared" si="1"/>
        <v>5.4520055021853437</v>
      </c>
      <c r="H65" s="635">
        <v>0.71514660601999669</v>
      </c>
      <c r="I65" s="640">
        <v>225365</v>
      </c>
      <c r="J65" s="523"/>
      <c r="K65" s="641">
        <f t="shared" si="0"/>
        <v>43466</v>
      </c>
      <c r="L65" s="634">
        <v>62.272347370215435</v>
      </c>
      <c r="M65" s="630">
        <v>3.3683827265029636</v>
      </c>
      <c r="N65" s="630">
        <v>2.3600748931794113</v>
      </c>
      <c r="O65" s="630"/>
      <c r="P65" s="630"/>
      <c r="Q65" s="630">
        <f t="shared" si="2"/>
        <v>5.7284576196823753</v>
      </c>
      <c r="R65" s="635">
        <v>0.70065520601622022</v>
      </c>
      <c r="S65" s="632">
        <v>357843</v>
      </c>
    </row>
    <row r="66" spans="1:21" ht="21" x14ac:dyDescent="0.5">
      <c r="A66" s="659">
        <v>43497</v>
      </c>
      <c r="B66" s="634">
        <v>62.820329958896075</v>
      </c>
      <c r="C66" s="630">
        <v>3.2404924955960075</v>
      </c>
      <c r="D66" s="630">
        <v>2.3290405637110982</v>
      </c>
      <c r="E66" s="630">
        <v>14.768036641221375</v>
      </c>
      <c r="F66" s="630">
        <v>20.797819377568995</v>
      </c>
      <c r="G66" s="630">
        <f t="shared" si="1"/>
        <v>5.5695330593071057</v>
      </c>
      <c r="H66" s="635">
        <v>0.7187304296727679</v>
      </c>
      <c r="I66" s="640">
        <v>212875</v>
      </c>
      <c r="J66" s="523"/>
      <c r="K66" s="641">
        <f t="shared" si="0"/>
        <v>43497</v>
      </c>
      <c r="L66" s="634">
        <v>62.202564625321436</v>
      </c>
      <c r="M66" s="630">
        <v>3.3991345375801609</v>
      </c>
      <c r="N66" s="630">
        <v>2.4853879822962468</v>
      </c>
      <c r="O66" s="630"/>
      <c r="P66" s="630"/>
      <c r="Q66" s="630">
        <f t="shared" si="2"/>
        <v>5.8845225198764073</v>
      </c>
      <c r="R66" s="635">
        <v>0.73118258627844457</v>
      </c>
      <c r="S66" s="632">
        <v>347271</v>
      </c>
    </row>
    <row r="67" spans="1:21" ht="21.5" thickBot="1" x14ac:dyDescent="0.55000000000000004">
      <c r="A67" s="660">
        <v>43525</v>
      </c>
      <c r="B67" s="648">
        <v>62.850529562068509</v>
      </c>
      <c r="C67" s="649">
        <v>3.0554759205360771</v>
      </c>
      <c r="D67" s="649">
        <v>2.4927692229592529</v>
      </c>
      <c r="E67" s="649">
        <v>15.591155069717068</v>
      </c>
      <c r="F67" s="649">
        <v>19.032157844862596</v>
      </c>
      <c r="G67" s="649">
        <f t="shared" si="1"/>
        <v>5.5482451434953299</v>
      </c>
      <c r="H67" s="650">
        <v>0.81583664469589456</v>
      </c>
      <c r="I67" s="646">
        <v>236384</v>
      </c>
      <c r="J67" s="523"/>
      <c r="K67" s="647">
        <f t="shared" si="0"/>
        <v>43525</v>
      </c>
      <c r="L67" s="648">
        <v>62.10062967043833</v>
      </c>
      <c r="M67" s="649">
        <v>3.3632254453249706</v>
      </c>
      <c r="N67" s="649">
        <v>2.6002134098967384</v>
      </c>
      <c r="O67" s="649">
        <v>0</v>
      </c>
      <c r="P67" s="649">
        <v>0</v>
      </c>
      <c r="Q67" s="649">
        <f t="shared" si="2"/>
        <v>5.9634388552217086</v>
      </c>
      <c r="R67" s="650">
        <v>0.77313086861635993</v>
      </c>
      <c r="S67" s="632">
        <v>283164</v>
      </c>
    </row>
    <row r="68" spans="1:21" ht="21.5" thickBot="1" x14ac:dyDescent="0.55000000000000004">
      <c r="A68" s="653" t="s">
        <v>17</v>
      </c>
      <c r="B68" s="656">
        <v>62.843555049191728</v>
      </c>
      <c r="C68" s="656">
        <v>2.9925576887083087</v>
      </c>
      <c r="D68" s="656">
        <v>2.5966738584284497</v>
      </c>
      <c r="E68" s="656">
        <v>14.286114809388412</v>
      </c>
      <c r="F68" s="661">
        <v>19.366106551979069</v>
      </c>
      <c r="G68" s="617">
        <f>IF(C68&lt;&gt;"",+D68+C68,"")</f>
        <v>5.5892315471367588</v>
      </c>
      <c r="H68" s="617">
        <f>IF(C68&lt;&gt;"",+D68/C68,"")</f>
        <v>0.86771054346800702</v>
      </c>
      <c r="I68" s="658">
        <v>2452343</v>
      </c>
      <c r="J68" s="560"/>
      <c r="K68" s="653" t="s">
        <v>17</v>
      </c>
      <c r="L68" s="656">
        <v>62.190056557775961</v>
      </c>
      <c r="M68" s="656">
        <v>3.2143950437097923</v>
      </c>
      <c r="N68" s="656">
        <v>2.6230584486492896</v>
      </c>
      <c r="O68" s="656"/>
      <c r="P68" s="661"/>
      <c r="Q68" s="617">
        <f>IF(M68&lt;&gt;"",+N68+M68,"")</f>
        <v>5.8374534923590815</v>
      </c>
      <c r="R68" s="617">
        <f>IF(M68&lt;&gt;"",+N68/M68,"")</f>
        <v>0.81603487218608006</v>
      </c>
      <c r="S68" s="658">
        <v>3978056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4.5" thickBot="1" x14ac:dyDescent="0.7">
      <c r="A73" s="570"/>
      <c r="B73" s="610" t="s">
        <v>6</v>
      </c>
      <c r="C73" s="611" t="s">
        <v>7</v>
      </c>
      <c r="D73" s="611" t="s">
        <v>8</v>
      </c>
      <c r="E73" s="611" t="s">
        <v>9</v>
      </c>
      <c r="F73" s="612" t="s">
        <v>10</v>
      </c>
      <c r="G73" s="611" t="s">
        <v>11</v>
      </c>
      <c r="H73" s="613" t="s">
        <v>12</v>
      </c>
      <c r="I73" s="614" t="s">
        <v>23</v>
      </c>
      <c r="J73" s="523"/>
      <c r="K73" s="570"/>
      <c r="L73" s="610" t="s">
        <v>6</v>
      </c>
      <c r="M73" s="611" t="s">
        <v>7</v>
      </c>
      <c r="N73" s="611" t="s">
        <v>8</v>
      </c>
      <c r="O73" s="611" t="s">
        <v>9</v>
      </c>
      <c r="P73" s="612" t="s">
        <v>10</v>
      </c>
      <c r="Q73" s="611" t="s">
        <v>11</v>
      </c>
      <c r="R73" s="613" t="s">
        <v>12</v>
      </c>
      <c r="S73" s="614" t="s">
        <v>23</v>
      </c>
    </row>
    <row r="74" spans="1:21" ht="21.5" thickBot="1" x14ac:dyDescent="0.55000000000000004">
      <c r="A74" s="654" t="s">
        <v>14</v>
      </c>
      <c r="B74" s="621">
        <v>62.642704414512608</v>
      </c>
      <c r="C74" s="617">
        <v>2.7899025874597738</v>
      </c>
      <c r="D74" s="617">
        <v>2.9743730146371852</v>
      </c>
      <c r="E74" s="617">
        <v>18.416051956815114</v>
      </c>
      <c r="F74" s="617">
        <v>4.7436246755943108</v>
      </c>
      <c r="G74" s="617">
        <v>5.7642756020969586</v>
      </c>
      <c r="H74" s="622">
        <v>1.0661207412784162</v>
      </c>
      <c r="I74" s="619">
        <v>770640</v>
      </c>
      <c r="J74" s="523"/>
      <c r="K74" s="654" t="s">
        <v>14</v>
      </c>
      <c r="L74" s="621">
        <v>62.586483463242608</v>
      </c>
      <c r="M74" s="617">
        <v>3.13</v>
      </c>
      <c r="N74" s="617">
        <v>3.39</v>
      </c>
      <c r="O74" s="617">
        <v>6.4052371799228913</v>
      </c>
      <c r="P74" s="617">
        <v>45.965084552994604</v>
      </c>
      <c r="Q74" s="617">
        <v>6.52</v>
      </c>
      <c r="R74" s="622">
        <v>1.0830670926517572</v>
      </c>
      <c r="S74" s="619">
        <v>2530484</v>
      </c>
    </row>
    <row r="75" spans="1:21" ht="21.5" thickBot="1" x14ac:dyDescent="0.55000000000000004">
      <c r="A75" s="623" t="s">
        <v>16</v>
      </c>
      <c r="B75" s="624">
        <v>62.67</v>
      </c>
      <c r="C75" s="625">
        <v>2.75</v>
      </c>
      <c r="D75" s="625">
        <v>2.35</v>
      </c>
      <c r="E75" s="625">
        <v>3.85</v>
      </c>
      <c r="F75" s="625">
        <v>10</v>
      </c>
      <c r="G75" s="625">
        <v>5.0999999999999996</v>
      </c>
      <c r="H75" s="626">
        <v>0.85454545454545461</v>
      </c>
      <c r="I75" s="627">
        <v>1300000</v>
      </c>
      <c r="J75" s="539"/>
      <c r="K75" s="623" t="s">
        <v>16</v>
      </c>
      <c r="L75" s="624">
        <v>62.42</v>
      </c>
      <c r="M75" s="625">
        <v>3.06</v>
      </c>
      <c r="N75" s="625">
        <v>2.77</v>
      </c>
      <c r="O75" s="625">
        <v>5</v>
      </c>
      <c r="P75" s="625">
        <v>35.71</v>
      </c>
      <c r="Q75" s="625">
        <v>5.83</v>
      </c>
      <c r="R75" s="626">
        <v>0.90522875816993464</v>
      </c>
      <c r="S75" s="627">
        <v>3150000</v>
      </c>
    </row>
    <row r="76" spans="1:21" ht="21" x14ac:dyDescent="0.5">
      <c r="A76" s="655">
        <v>43191</v>
      </c>
      <c r="B76" s="634">
        <v>63.429490382819793</v>
      </c>
      <c r="C76" s="630">
        <v>2.1352332399626515</v>
      </c>
      <c r="D76" s="630">
        <v>1.8719622782446312</v>
      </c>
      <c r="E76" s="630">
        <v>22.60068720821662</v>
      </c>
      <c r="F76" s="630">
        <v>0.97900000000000009</v>
      </c>
      <c r="G76" s="630">
        <v>4.0071955182072827</v>
      </c>
      <c r="H76" s="635">
        <v>0.87670154398559974</v>
      </c>
      <c r="I76" s="632">
        <v>107100</v>
      </c>
      <c r="J76" s="523"/>
      <c r="K76" s="655">
        <f t="shared" ref="K76:K88" si="3">A76</f>
        <v>43191</v>
      </c>
      <c r="L76" s="634">
        <v>62.390128996779005</v>
      </c>
      <c r="M76" s="630">
        <v>3.0652093644433971</v>
      </c>
      <c r="N76" s="630">
        <v>3.0704359336947133</v>
      </c>
      <c r="O76" s="630">
        <v>6.965363814910833</v>
      </c>
      <c r="P76" s="630">
        <v>47.990092623144001</v>
      </c>
      <c r="Q76" s="630">
        <v>6.13564529813811</v>
      </c>
      <c r="R76" s="635">
        <v>1.0017051263486092</v>
      </c>
      <c r="S76" s="632">
        <v>254580</v>
      </c>
    </row>
    <row r="77" spans="1:21" ht="21" x14ac:dyDescent="0.5">
      <c r="A77" s="659">
        <v>43221</v>
      </c>
      <c r="B77" s="634">
        <v>62.961278197165512</v>
      </c>
      <c r="C77" s="630">
        <v>2.6664808599368874</v>
      </c>
      <c r="D77" s="630">
        <v>2.3606514200332289</v>
      </c>
      <c r="E77" s="630">
        <v>15.931441665458683</v>
      </c>
      <c r="F77" s="630">
        <v>0.6611288901774065</v>
      </c>
      <c r="G77" s="630">
        <v>5.0271322799701164</v>
      </c>
      <c r="H77" s="635">
        <v>0.88530596844002951</v>
      </c>
      <c r="I77" s="632">
        <v>89681</v>
      </c>
      <c r="J77" s="523"/>
      <c r="K77" s="659">
        <f t="shared" si="3"/>
        <v>43221</v>
      </c>
      <c r="L77" s="634">
        <v>62.05514262544348</v>
      </c>
      <c r="M77" s="630">
        <v>3.7307864166244298</v>
      </c>
      <c r="N77" s="630">
        <v>2.8050499746578814</v>
      </c>
      <c r="O77" s="630">
        <v>5.4162155093765838</v>
      </c>
      <c r="P77" s="630">
        <v>46.354372833248846</v>
      </c>
      <c r="Q77" s="630">
        <v>6.5358363912823112</v>
      </c>
      <c r="R77" s="635">
        <v>0.75186560188987084</v>
      </c>
      <c r="S77" s="632">
        <v>197300</v>
      </c>
    </row>
    <row r="78" spans="1:21" ht="21" x14ac:dyDescent="0.5">
      <c r="A78" s="659">
        <v>43252</v>
      </c>
      <c r="B78" s="634">
        <v>63.419203114266089</v>
      </c>
      <c r="C78" s="630">
        <v>2.4854343943210444</v>
      </c>
      <c r="D78" s="630">
        <v>2.1381239600030533</v>
      </c>
      <c r="E78" s="630">
        <v>19.018046103350887</v>
      </c>
      <c r="F78" s="630">
        <v>1.1368843599725209</v>
      </c>
      <c r="G78" s="630">
        <v>4.6235583543240981</v>
      </c>
      <c r="H78" s="635">
        <v>0.86026167694807842</v>
      </c>
      <c r="I78" s="632">
        <v>131010</v>
      </c>
      <c r="J78" s="523"/>
      <c r="K78" s="659">
        <f t="shared" si="3"/>
        <v>43252</v>
      </c>
      <c r="L78" s="634">
        <v>62.326261602008586</v>
      </c>
      <c r="M78" s="630">
        <v>3.3526633190248645</v>
      </c>
      <c r="N78" s="630">
        <v>2.937120272130882</v>
      </c>
      <c r="O78" s="630">
        <v>5.9167733052563385</v>
      </c>
      <c r="P78" s="630">
        <v>49.135436948246543</v>
      </c>
      <c r="Q78" s="630">
        <v>6.2897835911557465</v>
      </c>
      <c r="R78" s="635">
        <v>0.8760558375975418</v>
      </c>
      <c r="S78" s="632">
        <v>246940</v>
      </c>
    </row>
    <row r="79" spans="1:21" ht="21" x14ac:dyDescent="0.5">
      <c r="A79" s="659">
        <v>43282</v>
      </c>
      <c r="B79" s="634">
        <v>62.583090941695993</v>
      </c>
      <c r="C79" s="630">
        <v>4.3811999282688125</v>
      </c>
      <c r="D79" s="630">
        <v>1.6582206182331714</v>
      </c>
      <c r="E79" s="630">
        <v>15.910482616395061</v>
      </c>
      <c r="F79" s="630">
        <v>4.286009504382327</v>
      </c>
      <c r="G79" s="630">
        <v>6.0394205465019839</v>
      </c>
      <c r="H79" s="635">
        <v>0.37848549378763474</v>
      </c>
      <c r="I79" s="640">
        <v>89222</v>
      </c>
      <c r="J79" s="523"/>
      <c r="K79" s="659">
        <f t="shared" si="3"/>
        <v>43282</v>
      </c>
      <c r="L79" s="634">
        <v>62.519342249506693</v>
      </c>
      <c r="M79" s="630">
        <v>3.8423372067529056</v>
      </c>
      <c r="N79" s="630">
        <v>2.5419666739750051</v>
      </c>
      <c r="O79" s="630">
        <v>7.0076035957026974</v>
      </c>
      <c r="P79" s="630">
        <v>41.648851129138343</v>
      </c>
      <c r="Q79" s="630">
        <v>6.3843038807279111</v>
      </c>
      <c r="R79" s="635">
        <v>0.66156782634993616</v>
      </c>
      <c r="S79" s="640">
        <v>218928</v>
      </c>
    </row>
    <row r="80" spans="1:21" ht="21" x14ac:dyDescent="0.5">
      <c r="A80" s="659">
        <v>43313</v>
      </c>
      <c r="B80" s="634">
        <v>62.964776589049713</v>
      </c>
      <c r="C80" s="630">
        <v>3.6708810572687232</v>
      </c>
      <c r="D80" s="630">
        <v>1.4421774701069856</v>
      </c>
      <c r="E80" s="630">
        <v>20.28742605412209</v>
      </c>
      <c r="F80" s="630">
        <v>1.1795657646318438</v>
      </c>
      <c r="G80" s="630">
        <v>5.113058527375709</v>
      </c>
      <c r="H80" s="635">
        <v>0.3928695720748907</v>
      </c>
      <c r="I80" s="640">
        <v>95340</v>
      </c>
      <c r="J80" s="523"/>
      <c r="K80" s="659">
        <f t="shared" si="3"/>
        <v>43313</v>
      </c>
      <c r="L80" s="634">
        <v>62.57525476122116</v>
      </c>
      <c r="M80" s="630">
        <v>4.2073136185280893</v>
      </c>
      <c r="N80" s="630">
        <v>2.0277716527897405</v>
      </c>
      <c r="O80" s="630">
        <v>7.4923625705809176</v>
      </c>
      <c r="P80" s="630">
        <v>42.024024404249204</v>
      </c>
      <c r="Q80" s="630">
        <v>6.2350852713178302</v>
      </c>
      <c r="R80" s="635">
        <v>0.48196351321657543</v>
      </c>
      <c r="S80" s="640">
        <v>208980</v>
      </c>
    </row>
    <row r="81" spans="1:19" ht="21" x14ac:dyDescent="0.5">
      <c r="A81" s="659">
        <v>43344</v>
      </c>
      <c r="B81" s="634">
        <v>62.764213483146065</v>
      </c>
      <c r="C81" s="630">
        <v>3.4541733547351527</v>
      </c>
      <c r="D81" s="630">
        <v>1.9860433386837881</v>
      </c>
      <c r="E81" s="630">
        <v>20.375930979133226</v>
      </c>
      <c r="F81" s="630">
        <v>1.0483868378812198</v>
      </c>
      <c r="G81" s="630">
        <v>5.4402166934189413</v>
      </c>
      <c r="H81" s="635">
        <v>0.57496921396872602</v>
      </c>
      <c r="I81" s="640">
        <v>34888</v>
      </c>
      <c r="J81" s="523"/>
      <c r="K81" s="659">
        <f t="shared" si="3"/>
        <v>43344</v>
      </c>
      <c r="L81" s="634">
        <v>63.373408735795451</v>
      </c>
      <c r="M81" s="630">
        <v>3.3423892045454546</v>
      </c>
      <c r="N81" s="630">
        <v>2.0186535866477273</v>
      </c>
      <c r="O81" s="630">
        <v>5.2698767755681821</v>
      </c>
      <c r="P81" s="630">
        <v>47.260199928977272</v>
      </c>
      <c r="Q81" s="630">
        <v>5.3610427911931815</v>
      </c>
      <c r="R81" s="635">
        <v>0.60395527364152446</v>
      </c>
      <c r="S81" s="640">
        <v>112640</v>
      </c>
    </row>
    <row r="82" spans="1:19" ht="21" x14ac:dyDescent="0.5">
      <c r="A82" s="659">
        <v>43374</v>
      </c>
      <c r="B82" s="634">
        <v>62.25272406338086</v>
      </c>
      <c r="C82" s="630">
        <v>5.1426074820065137</v>
      </c>
      <c r="D82" s="630">
        <v>1.5647001997755943</v>
      </c>
      <c r="E82" s="630">
        <v>40.766017350373552</v>
      </c>
      <c r="F82" s="630">
        <v>1.5273580361785393</v>
      </c>
      <c r="G82" s="630">
        <v>6.7073076817821082</v>
      </c>
      <c r="H82" s="635">
        <v>0.3042620315181217</v>
      </c>
      <c r="I82" s="640">
        <v>73082</v>
      </c>
      <c r="J82" s="523"/>
      <c r="K82" s="659">
        <f t="shared" si="3"/>
        <v>43374</v>
      </c>
      <c r="L82" s="634">
        <v>63.29967979564718</v>
      </c>
      <c r="M82" s="630">
        <v>3.3982307483905925</v>
      </c>
      <c r="N82" s="630">
        <v>2.0493179208648868</v>
      </c>
      <c r="O82" s="630">
        <v>5.6623336730612923</v>
      </c>
      <c r="P82" s="630">
        <v>45.933612684323919</v>
      </c>
      <c r="Q82" s="630">
        <v>5.4475486692554789</v>
      </c>
      <c r="R82" s="635">
        <v>0.60305437523200778</v>
      </c>
      <c r="S82" s="640">
        <v>155026</v>
      </c>
    </row>
    <row r="83" spans="1:19" ht="21" x14ac:dyDescent="0.5">
      <c r="A83" s="659">
        <v>43405</v>
      </c>
      <c r="B83" s="634">
        <v>62.238006696161662</v>
      </c>
      <c r="C83" s="630">
        <v>4.1105034078679905</v>
      </c>
      <c r="D83" s="630">
        <v>2.5985101040296543</v>
      </c>
      <c r="E83" s="630">
        <v>25.502539758459882</v>
      </c>
      <c r="F83" s="630">
        <v>4.788134640679182</v>
      </c>
      <c r="G83" s="630">
        <v>6.7090135118976448</v>
      </c>
      <c r="H83" s="635">
        <v>0.6321634715241442</v>
      </c>
      <c r="I83" s="640">
        <v>58541</v>
      </c>
      <c r="J83" s="523"/>
      <c r="K83" s="659">
        <f t="shared" si="3"/>
        <v>43405</v>
      </c>
      <c r="L83" s="634">
        <v>61.648233402531851</v>
      </c>
      <c r="M83" s="630">
        <v>4.4818887939105307</v>
      </c>
      <c r="N83" s="630">
        <v>3.0069468799609234</v>
      </c>
      <c r="O83" s="630">
        <v>6.9502950299181832</v>
      </c>
      <c r="P83" s="630">
        <v>42.994136198966096</v>
      </c>
      <c r="Q83" s="630">
        <v>7.4888356738714545</v>
      </c>
      <c r="R83" s="635">
        <v>0.67091064018509627</v>
      </c>
      <c r="S83" s="640">
        <v>245670</v>
      </c>
    </row>
    <row r="84" spans="1:19" ht="21" x14ac:dyDescent="0.5">
      <c r="A84" s="659">
        <v>43435</v>
      </c>
      <c r="B84" s="634">
        <v>63.048251217037688</v>
      </c>
      <c r="C84" s="630">
        <v>2.6281980169319565</v>
      </c>
      <c r="D84" s="630">
        <v>2.3935268089314792</v>
      </c>
      <c r="E84" s="630">
        <v>19.50981217975497</v>
      </c>
      <c r="F84" s="630">
        <v>1.4223789995992941</v>
      </c>
      <c r="G84" s="630">
        <v>5.0217248258634353</v>
      </c>
      <c r="H84" s="635">
        <v>0.91071022560376858</v>
      </c>
      <c r="I84" s="640">
        <v>117293</v>
      </c>
      <c r="J84" s="523"/>
      <c r="K84" s="659">
        <f t="shared" si="3"/>
        <v>43435</v>
      </c>
      <c r="L84" s="634">
        <v>62.198485310051886</v>
      </c>
      <c r="M84" s="630">
        <v>3.760187557768</v>
      </c>
      <c r="N84" s="630">
        <v>3.0282323251555194</v>
      </c>
      <c r="O84" s="630">
        <v>6.87896368967463</v>
      </c>
      <c r="P84" s="630">
        <v>39.341909675945317</v>
      </c>
      <c r="Q84" s="630">
        <v>6.7884198829235194</v>
      </c>
      <c r="R84" s="635">
        <v>0.80534076522316878</v>
      </c>
      <c r="S84" s="640">
        <v>288871</v>
      </c>
    </row>
    <row r="85" spans="1:19" ht="21" x14ac:dyDescent="0.5">
      <c r="A85" s="659">
        <v>43466</v>
      </c>
      <c r="B85" s="634">
        <v>63.025517358171044</v>
      </c>
      <c r="C85" s="630">
        <v>2.8820182049110925</v>
      </c>
      <c r="D85" s="630">
        <v>2.4131007620660458</v>
      </c>
      <c r="E85" s="630">
        <v>33.967636748518203</v>
      </c>
      <c r="F85" s="630">
        <v>3.4916259525825568</v>
      </c>
      <c r="G85" s="630">
        <v>5.2951189669771388</v>
      </c>
      <c r="H85" s="635">
        <v>0.83729546119938114</v>
      </c>
      <c r="I85" s="640">
        <v>141720</v>
      </c>
      <c r="J85" s="523"/>
      <c r="K85" s="659">
        <f t="shared" si="3"/>
        <v>43466</v>
      </c>
      <c r="L85" s="634">
        <v>62.020064337438775</v>
      </c>
      <c r="M85" s="630">
        <v>2.824182730805362</v>
      </c>
      <c r="N85" s="630">
        <v>3.2050072968916279</v>
      </c>
      <c r="O85" s="630">
        <v>4.8431294478974198</v>
      </c>
      <c r="P85" s="630">
        <v>46.406385213481741</v>
      </c>
      <c r="Q85" s="630">
        <v>6.0291900276969894</v>
      </c>
      <c r="R85" s="635">
        <v>1.1348441663962967</v>
      </c>
      <c r="S85" s="640">
        <v>288479</v>
      </c>
    </row>
    <row r="86" spans="1:19" ht="21" x14ac:dyDescent="0.5">
      <c r="A86" s="659">
        <v>43497</v>
      </c>
      <c r="B86" s="634">
        <v>62.813012121747654</v>
      </c>
      <c r="C86" s="630">
        <v>3.0353074618233236</v>
      </c>
      <c r="D86" s="630">
        <v>1.9277886044325911</v>
      </c>
      <c r="E86" s="630">
        <v>17.226417778563221</v>
      </c>
      <c r="F86" s="630">
        <v>3.2359544370094868</v>
      </c>
      <c r="G86" s="630">
        <v>4.9630960662559147</v>
      </c>
      <c r="H86" s="635">
        <v>0.63512136041551437</v>
      </c>
      <c r="I86" s="640">
        <v>124487</v>
      </c>
      <c r="J86" s="523"/>
      <c r="K86" s="659">
        <f t="shared" si="3"/>
        <v>43497</v>
      </c>
      <c r="L86" s="634">
        <v>61.306561680562247</v>
      </c>
      <c r="M86" s="630">
        <v>4.1850917034743249</v>
      </c>
      <c r="N86" s="630">
        <v>3.7260630578612695</v>
      </c>
      <c r="O86" s="630">
        <v>7.4456335023849887</v>
      </c>
      <c r="P86" s="630">
        <v>38.463734043374799</v>
      </c>
      <c r="Q86" s="630">
        <v>7.9111547613355944</v>
      </c>
      <c r="R86" s="635">
        <v>0.89031813921019098</v>
      </c>
      <c r="S86" s="640">
        <v>271909</v>
      </c>
    </row>
    <row r="87" spans="1:19" ht="21.5" thickBot="1" x14ac:dyDescent="0.55000000000000004">
      <c r="A87" s="660">
        <v>43525</v>
      </c>
      <c r="B87" s="634">
        <v>63.260001786831062</v>
      </c>
      <c r="C87" s="630">
        <v>2.9381798147651805</v>
      </c>
      <c r="D87" s="630">
        <v>1.9524239355946675</v>
      </c>
      <c r="E87" s="630">
        <v>20.229399227691911</v>
      </c>
      <c r="F87" s="630">
        <v>5.9503036620109793</v>
      </c>
      <c r="G87" s="630">
        <v>4.8906037503598476</v>
      </c>
      <c r="H87" s="635">
        <v>0.6645011737481783</v>
      </c>
      <c r="I87" s="640">
        <v>100737</v>
      </c>
      <c r="J87" s="523"/>
      <c r="K87" s="660">
        <f t="shared" si="3"/>
        <v>43525</v>
      </c>
      <c r="L87" s="634">
        <v>62.788351323708589</v>
      </c>
      <c r="M87" s="630">
        <v>3.522547257843029</v>
      </c>
      <c r="N87" s="630">
        <v>2.5758049623281947</v>
      </c>
      <c r="O87" s="630">
        <v>8.0253781238666875</v>
      </c>
      <c r="P87" s="630">
        <v>41.078789734687803</v>
      </c>
      <c r="Q87" s="630">
        <v>6.0983522201712237</v>
      </c>
      <c r="R87" s="635">
        <v>0.73123361413906041</v>
      </c>
      <c r="S87" s="640">
        <v>245409</v>
      </c>
    </row>
    <row r="88" spans="1:19" ht="21.5" thickBot="1" x14ac:dyDescent="0.55000000000000004">
      <c r="A88" s="653" t="s">
        <v>17</v>
      </c>
      <c r="B88" s="656">
        <v>62.967065938383683</v>
      </c>
      <c r="C88" s="656">
        <v>3.1449055499049523</v>
      </c>
      <c r="D88" s="656">
        <v>2.0418669315906359</v>
      </c>
      <c r="E88" s="656">
        <v>22.497340531905657</v>
      </c>
      <c r="F88" s="656">
        <v>2.4974390788074299</v>
      </c>
      <c r="G88" s="656">
        <v>5.1867724814955878</v>
      </c>
      <c r="H88" s="657">
        <v>0.64926176611324515</v>
      </c>
      <c r="I88" s="658">
        <v>1163101</v>
      </c>
      <c r="J88" s="560"/>
      <c r="K88" s="653" t="str">
        <f t="shared" si="3"/>
        <v>CUMML</v>
      </c>
      <c r="L88" s="656">
        <v>62.278122982434837</v>
      </c>
      <c r="M88" s="656">
        <v>3.7568155965557142</v>
      </c>
      <c r="N88" s="656">
        <v>2.8401800395797467</v>
      </c>
      <c r="O88" s="656">
        <v>6.565405663150905</v>
      </c>
      <c r="P88" s="656">
        <v>43.68130753945907</v>
      </c>
      <c r="Q88" s="656">
        <v>6.5969956361354605</v>
      </c>
      <c r="R88" s="657">
        <v>0.75600730634307733</v>
      </c>
      <c r="S88" s="658">
        <v>2734732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3.1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</sheetData>
  <mergeCells count="3">
    <mergeCell ref="A1:R1"/>
    <mergeCell ref="A70:I70"/>
    <mergeCell ref="K70:S70"/>
  </mergeCells>
  <printOptions horizontalCentered="1" verticalCentered="1"/>
  <pageMargins left="0.18" right="0.17" top="0.3" bottom="0.3" header="0.38" footer="0.57999999999999996"/>
  <pageSetup paperSize="9" scale="80" orientation="landscape" blackAndWhite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AF91"/>
  <sheetViews>
    <sheetView showGridLines="0" showZeros="0" topLeftCell="A76" zoomScale="62" zoomScaleNormal="62" workbookViewId="0">
      <selection activeCell="K101" sqref="K101"/>
    </sheetView>
  </sheetViews>
  <sheetFormatPr defaultColWidth="9.1796875" defaultRowHeight="13" x14ac:dyDescent="0.3"/>
  <cols>
    <col min="1" max="1" width="20" style="511" bestFit="1" customWidth="1"/>
    <col min="2" max="2" width="11.1796875" style="511" bestFit="1" customWidth="1"/>
    <col min="3" max="3" width="9.453125" style="511" bestFit="1" customWidth="1"/>
    <col min="4" max="4" width="9.54296875" style="511" bestFit="1" customWidth="1"/>
    <col min="5" max="6" width="11.453125" style="511" bestFit="1" customWidth="1"/>
    <col min="7" max="7" width="9.1796875" style="511" bestFit="1" customWidth="1"/>
    <col min="8" max="8" width="10.26953125" style="511" bestFit="1" customWidth="1"/>
    <col min="9" max="9" width="16.7265625" style="511" bestFit="1" customWidth="1"/>
    <col min="10" max="10" width="10" style="511" bestFit="1" customWidth="1"/>
    <col min="11" max="11" width="20" style="511" bestFit="1" customWidth="1"/>
    <col min="12" max="12" width="11.453125" style="511" bestFit="1" customWidth="1"/>
    <col min="13" max="13" width="9.453125" style="511" bestFit="1" customWidth="1"/>
    <col min="14" max="14" width="9.54296875" style="511" bestFit="1" customWidth="1"/>
    <col min="15" max="15" width="9" style="511" bestFit="1" customWidth="1"/>
    <col min="16" max="16" width="11.453125" style="511" bestFit="1" customWidth="1"/>
    <col min="17" max="17" width="9.1796875" style="511" bestFit="1" customWidth="1"/>
    <col min="18" max="18" width="12.26953125" style="511" bestFit="1" customWidth="1"/>
    <col min="19" max="19" width="16.72656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thickBot="1" x14ac:dyDescent="0.4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hidden="1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35">
      <c r="A5" s="525"/>
      <c r="B5" s="526" t="s">
        <v>6</v>
      </c>
      <c r="C5" s="527" t="s">
        <v>7</v>
      </c>
      <c r="D5" s="527" t="s">
        <v>8</v>
      </c>
      <c r="E5" s="527" t="s">
        <v>9</v>
      </c>
      <c r="F5" s="527" t="s">
        <v>10</v>
      </c>
      <c r="G5" s="527" t="s">
        <v>11</v>
      </c>
      <c r="H5" s="528" t="s">
        <v>12</v>
      </c>
      <c r="I5" s="529" t="s">
        <v>23</v>
      </c>
      <c r="J5" s="523"/>
      <c r="K5" s="525"/>
      <c r="L5" s="526" t="s">
        <v>6</v>
      </c>
      <c r="M5" s="527" t="s">
        <v>7</v>
      </c>
      <c r="N5" s="527" t="s">
        <v>8</v>
      </c>
      <c r="O5" s="527" t="s">
        <v>9</v>
      </c>
      <c r="P5" s="527" t="s">
        <v>10</v>
      </c>
      <c r="Q5" s="527" t="s">
        <v>11</v>
      </c>
      <c r="R5" s="528" t="s">
        <v>12</v>
      </c>
      <c r="S5" s="529" t="s">
        <v>23</v>
      </c>
    </row>
    <row r="6" spans="1:19" ht="29" thickBot="1" x14ac:dyDescent="0.35">
      <c r="A6" s="530" t="s">
        <v>62</v>
      </c>
      <c r="B6" s="531">
        <v>63.094854525900622</v>
      </c>
      <c r="C6" s="532">
        <v>2.7188798445941535</v>
      </c>
      <c r="D6" s="532">
        <v>2.0885068453076232</v>
      </c>
      <c r="E6" s="532">
        <v>15.932239010150626</v>
      </c>
      <c r="F6" s="532">
        <v>16.562234986098922</v>
      </c>
      <c r="G6" s="532">
        <v>4.8073866899017768</v>
      </c>
      <c r="H6" s="532">
        <v>0.76814973984971158</v>
      </c>
      <c r="I6" s="533">
        <v>2375715</v>
      </c>
      <c r="J6" s="523"/>
      <c r="K6" s="530" t="s">
        <v>62</v>
      </c>
      <c r="L6" s="531">
        <v>61.991823150931857</v>
      </c>
      <c r="M6" s="532">
        <v>3.6494882698906892</v>
      </c>
      <c r="N6" s="532">
        <v>2.6983714885751651</v>
      </c>
      <c r="O6" s="532">
        <v>6.6063850902181969</v>
      </c>
      <c r="P6" s="532">
        <v>33.323533950123327</v>
      </c>
      <c r="Q6" s="532">
        <v>6.3478597584658543</v>
      </c>
      <c r="R6" s="532">
        <v>0.73938352147546094</v>
      </c>
      <c r="S6" s="533">
        <v>4170000</v>
      </c>
    </row>
    <row r="7" spans="1:19" ht="29.5" thickTop="1" thickBot="1" x14ac:dyDescent="0.35">
      <c r="A7" s="534" t="s">
        <v>26</v>
      </c>
      <c r="B7" s="535">
        <v>62.600953895071541</v>
      </c>
      <c r="C7" s="536">
        <v>2.7940858505564385</v>
      </c>
      <c r="D7" s="536">
        <v>2.5693799682034975</v>
      </c>
      <c r="E7" s="536">
        <v>8.885532591414945</v>
      </c>
      <c r="F7" s="536">
        <v>10</v>
      </c>
      <c r="G7" s="536">
        <v>5.363465818759936</v>
      </c>
      <c r="H7" s="537">
        <v>0.91957803218244305</v>
      </c>
      <c r="I7" s="538">
        <v>3145000</v>
      </c>
      <c r="J7" s="539"/>
      <c r="K7" s="534" t="str">
        <f>+A7</f>
        <v>APP 19-20</v>
      </c>
      <c r="L7" s="535">
        <v>62.297726794359079</v>
      </c>
      <c r="M7" s="536">
        <v>3.3122711008208801</v>
      </c>
      <c r="N7" s="536">
        <v>2.7343506630183119</v>
      </c>
      <c r="O7" s="536">
        <v>5</v>
      </c>
      <c r="P7" s="536">
        <v>31.879604293832877</v>
      </c>
      <c r="Q7" s="536">
        <v>6.0466217638391919</v>
      </c>
      <c r="R7" s="537">
        <v>0.82552139598134278</v>
      </c>
      <c r="S7" s="538">
        <v>4751000</v>
      </c>
    </row>
    <row r="8" spans="1:19" ht="28.5" x14ac:dyDescent="0.3">
      <c r="A8" s="540">
        <v>43556</v>
      </c>
      <c r="B8" s="541">
        <v>63.23955777030131</v>
      </c>
      <c r="C8" s="542">
        <v>2.4347366003263784</v>
      </c>
      <c r="D8" s="542">
        <v>2.0643881716243238</v>
      </c>
      <c r="E8" s="542">
        <v>16.268981532928787</v>
      </c>
      <c r="F8" s="542">
        <v>15.463511893563869</v>
      </c>
      <c r="G8" s="542">
        <v>4.4991247719507026</v>
      </c>
      <c r="H8" s="543">
        <v>0.84788973531986611</v>
      </c>
      <c r="I8" s="544">
        <v>228569</v>
      </c>
      <c r="J8" s="523"/>
      <c r="K8" s="540">
        <v>43556</v>
      </c>
      <c r="L8" s="541">
        <v>61.931079680675481</v>
      </c>
      <c r="M8" s="542">
        <v>3.7735251757561392</v>
      </c>
      <c r="N8" s="542">
        <v>2.5922599823104071</v>
      </c>
      <c r="O8" s="542">
        <v>6.2439599613382084</v>
      </c>
      <c r="P8" s="542">
        <v>32.923308455443198</v>
      </c>
      <c r="Q8" s="542">
        <v>6.3657851580665463</v>
      </c>
      <c r="R8" s="543">
        <v>0.68695976880317744</v>
      </c>
      <c r="S8" s="544">
        <v>438676</v>
      </c>
    </row>
    <row r="9" spans="1:19" ht="28.5" x14ac:dyDescent="0.3">
      <c r="A9" s="545">
        <v>43586</v>
      </c>
      <c r="B9" s="546">
        <v>63.051650320747413</v>
      </c>
      <c r="C9" s="547">
        <v>2.393137899857924</v>
      </c>
      <c r="D9" s="547">
        <v>2.4111303655228831</v>
      </c>
      <c r="E9" s="547">
        <v>16.566472122960345</v>
      </c>
      <c r="F9" s="547">
        <v>16.204414000947175</v>
      </c>
      <c r="G9" s="547">
        <v>4.8042682653808075</v>
      </c>
      <c r="H9" s="548">
        <v>1.0075183572438626</v>
      </c>
      <c r="I9" s="549">
        <v>232270</v>
      </c>
      <c r="J9" s="523"/>
      <c r="K9" s="545">
        <v>43586</v>
      </c>
      <c r="L9" s="546">
        <v>61.597229489232966</v>
      </c>
      <c r="M9" s="547">
        <v>3.9797031277807435</v>
      </c>
      <c r="N9" s="547">
        <v>2.9646143108204308</v>
      </c>
      <c r="O9" s="547">
        <v>6.7015945619772195</v>
      </c>
      <c r="P9" s="547">
        <v>33.770991140549917</v>
      </c>
      <c r="Q9" s="547">
        <v>6.9443174386011748</v>
      </c>
      <c r="R9" s="548">
        <v>0.744933532887321</v>
      </c>
      <c r="S9" s="549">
        <v>359616</v>
      </c>
    </row>
    <row r="10" spans="1:19" ht="28.5" x14ac:dyDescent="0.3">
      <c r="A10" s="545">
        <v>43617</v>
      </c>
      <c r="B10" s="546">
        <v>63.04708487905301</v>
      </c>
      <c r="C10" s="547">
        <v>2.494484487905301</v>
      </c>
      <c r="D10" s="547">
        <v>2.2865679053010806</v>
      </c>
      <c r="E10" s="547">
        <v>20.706337292846115</v>
      </c>
      <c r="F10" s="547">
        <v>16.803555820895522</v>
      </c>
      <c r="G10" s="547">
        <v>4.781052393206382</v>
      </c>
      <c r="H10" s="548">
        <v>0.91664947863483626</v>
      </c>
      <c r="I10" s="549">
        <v>242875</v>
      </c>
      <c r="J10" s="523"/>
      <c r="K10" s="545">
        <v>43617</v>
      </c>
      <c r="L10" s="546">
        <v>61.613156954823388</v>
      </c>
      <c r="M10" s="547">
        <v>3.8347738151232607</v>
      </c>
      <c r="N10" s="547">
        <v>3.0048539261972018</v>
      </c>
      <c r="O10" s="547">
        <v>6.6642678199978365</v>
      </c>
      <c r="P10" s="547">
        <v>34.745126781748255</v>
      </c>
      <c r="Q10" s="547">
        <v>6.8396277413204629</v>
      </c>
      <c r="R10" s="548">
        <v>0.78358048507239464</v>
      </c>
      <c r="S10" s="549">
        <v>397573</v>
      </c>
    </row>
    <row r="11" spans="1:19" ht="28.5" x14ac:dyDescent="0.3">
      <c r="A11" s="545">
        <v>43647</v>
      </c>
      <c r="B11" s="546">
        <v>62.910424977261222</v>
      </c>
      <c r="C11" s="547">
        <v>2.670042471086552</v>
      </c>
      <c r="D11" s="547">
        <v>2.3530175402542937</v>
      </c>
      <c r="E11" s="547">
        <v>17.230712608508679</v>
      </c>
      <c r="F11" s="547">
        <v>15.261544904801593</v>
      </c>
      <c r="G11" s="547">
        <v>5.0230600113408457</v>
      </c>
      <c r="H11" s="548">
        <v>0.88126595952488818</v>
      </c>
      <c r="I11" s="549">
        <v>262767</v>
      </c>
      <c r="J11" s="523"/>
      <c r="K11" s="545">
        <v>43647</v>
      </c>
      <c r="L11" s="546">
        <v>61.401692733349059</v>
      </c>
      <c r="M11" s="547">
        <v>4.3152968380606165</v>
      </c>
      <c r="N11" s="547">
        <v>2.8611710162267259</v>
      </c>
      <c r="O11" s="547">
        <v>6.7140922007029076</v>
      </c>
      <c r="P11" s="547">
        <v>34.88729362837865</v>
      </c>
      <c r="Q11" s="547">
        <v>7.1764678542873419</v>
      </c>
      <c r="R11" s="548">
        <v>0.66302994292105177</v>
      </c>
      <c r="S11" s="549">
        <v>347698</v>
      </c>
    </row>
    <row r="12" spans="1:19" ht="28.5" x14ac:dyDescent="0.3">
      <c r="A12" s="545">
        <v>43678</v>
      </c>
      <c r="B12" s="546">
        <v>63.063371493989699</v>
      </c>
      <c r="C12" s="547">
        <v>2.6814128983018506</v>
      </c>
      <c r="D12" s="547">
        <v>2.1782838928358981</v>
      </c>
      <c r="E12" s="547">
        <v>18.858117837862107</v>
      </c>
      <c r="F12" s="547">
        <v>14.530914396668798</v>
      </c>
      <c r="G12" s="547">
        <v>4.8596967911377487</v>
      </c>
      <c r="H12" s="548">
        <v>0.81236421821324645</v>
      </c>
      <c r="I12" s="549">
        <v>178194</v>
      </c>
      <c r="J12" s="523"/>
      <c r="K12" s="545">
        <v>43678</v>
      </c>
      <c r="L12" s="546">
        <v>61.62659908574031</v>
      </c>
      <c r="M12" s="547">
        <v>4.2675446195876843</v>
      </c>
      <c r="N12" s="547">
        <v>2.6349028524183549</v>
      </c>
      <c r="O12" s="547">
        <v>7.0771699588403409</v>
      </c>
      <c r="P12" s="547">
        <v>33.445281976622269</v>
      </c>
      <c r="Q12" s="547">
        <v>6.9024474720060391</v>
      </c>
      <c r="R12" s="548">
        <v>0.61742830767940049</v>
      </c>
      <c r="S12" s="549">
        <v>333822</v>
      </c>
    </row>
    <row r="13" spans="1:19" ht="28.5" x14ac:dyDescent="0.3">
      <c r="A13" s="545">
        <v>43709</v>
      </c>
      <c r="B13" s="546">
        <v>62.755480940316971</v>
      </c>
      <c r="C13" s="547">
        <v>3.060655040358216</v>
      </c>
      <c r="D13" s="547">
        <v>2.2117891356860895</v>
      </c>
      <c r="E13" s="547">
        <v>18.041065751487658</v>
      </c>
      <c r="F13" s="547">
        <v>13.957194014022271</v>
      </c>
      <c r="G13" s="547">
        <v>5.2724441760443055</v>
      </c>
      <c r="H13" s="548">
        <v>0.72265221219677989</v>
      </c>
      <c r="I13" s="549">
        <v>169730</v>
      </c>
      <c r="J13" s="523"/>
      <c r="K13" s="545">
        <v>43709</v>
      </c>
      <c r="L13" s="546">
        <v>61.42703193945438</v>
      </c>
      <c r="M13" s="547">
        <v>4.6112916490211875</v>
      </c>
      <c r="N13" s="547">
        <v>2.5850889332112947</v>
      </c>
      <c r="O13" s="547">
        <v>6.9421833718118604</v>
      </c>
      <c r="P13" s="547">
        <v>32.439549528011909</v>
      </c>
      <c r="Q13" s="547">
        <v>7.1963805822324822</v>
      </c>
      <c r="R13" s="548">
        <v>0.56059974730941531</v>
      </c>
      <c r="S13" s="549">
        <v>292804</v>
      </c>
    </row>
    <row r="14" spans="1:19" ht="28.5" x14ac:dyDescent="0.3">
      <c r="A14" s="545">
        <v>43739</v>
      </c>
      <c r="B14" s="546">
        <v>62.588432400481715</v>
      </c>
      <c r="C14" s="547">
        <v>3.3743319044094089</v>
      </c>
      <c r="D14" s="547">
        <v>2.2279008628785451</v>
      </c>
      <c r="E14" s="547">
        <v>16.043793958745347</v>
      </c>
      <c r="F14" s="547">
        <v>16.875942482129247</v>
      </c>
      <c r="G14" s="547">
        <v>5.6022327672879539</v>
      </c>
      <c r="H14" s="548">
        <v>0.66024947337493245</v>
      </c>
      <c r="I14" s="549">
        <v>181022</v>
      </c>
      <c r="J14" s="523"/>
      <c r="K14" s="545">
        <v>43739</v>
      </c>
      <c r="L14" s="546">
        <v>61.348778910868432</v>
      </c>
      <c r="M14" s="547">
        <v>4.7596226988694506</v>
      </c>
      <c r="N14" s="547">
        <v>2.6057714280554318</v>
      </c>
      <c r="O14" s="547">
        <v>6.6809649096403669</v>
      </c>
      <c r="P14" s="547">
        <v>32.547399918128512</v>
      </c>
      <c r="Q14" s="547">
        <v>7.3653941269248824</v>
      </c>
      <c r="R14" s="548">
        <v>0.54747436780532599</v>
      </c>
      <c r="S14" s="549">
        <v>332228</v>
      </c>
    </row>
    <row r="15" spans="1:19" ht="28.5" x14ac:dyDescent="0.3">
      <c r="A15" s="545">
        <v>43770</v>
      </c>
      <c r="B15" s="546">
        <v>62.872932818044021</v>
      </c>
      <c r="C15" s="547">
        <v>3.0670868384667922</v>
      </c>
      <c r="D15" s="547">
        <v>2.1431501502001744</v>
      </c>
      <c r="E15" s="547">
        <v>19.215396656172089</v>
      </c>
      <c r="F15" s="547">
        <v>18.589548788681402</v>
      </c>
      <c r="G15" s="547">
        <v>5.2102369886669671</v>
      </c>
      <c r="H15" s="548">
        <v>0.69875757129573646</v>
      </c>
      <c r="I15" s="549">
        <v>180093</v>
      </c>
      <c r="J15" s="523"/>
      <c r="K15" s="545">
        <v>43770</v>
      </c>
      <c r="L15" s="546">
        <v>61.532359715457574</v>
      </c>
      <c r="M15" s="547">
        <v>4.5938632081517561</v>
      </c>
      <c r="N15" s="547">
        <v>2.5339177454498842</v>
      </c>
      <c r="O15" s="547">
        <v>7.2651583888746476</v>
      </c>
      <c r="P15" s="547">
        <v>34.020117469879516</v>
      </c>
      <c r="Q15" s="547">
        <v>7.1277809536016399</v>
      </c>
      <c r="R15" s="548">
        <v>0.55158754856990022</v>
      </c>
      <c r="S15" s="549">
        <v>312080</v>
      </c>
    </row>
    <row r="16" spans="1:19" ht="28.5" x14ac:dyDescent="0.3">
      <c r="A16" s="545">
        <v>43800</v>
      </c>
      <c r="B16" s="546">
        <v>62.937691341347403</v>
      </c>
      <c r="C16" s="547">
        <v>3.1538752897518516</v>
      </c>
      <c r="D16" s="547">
        <v>2.0379137341063558</v>
      </c>
      <c r="E16" s="547">
        <v>18.242107290971305</v>
      </c>
      <c r="F16" s="547">
        <v>18.296000662289945</v>
      </c>
      <c r="G16" s="547">
        <v>5.1917890238582078</v>
      </c>
      <c r="H16" s="548">
        <v>0.64616179996980783</v>
      </c>
      <c r="I16" s="549">
        <v>190249</v>
      </c>
      <c r="J16" s="523"/>
      <c r="K16" s="545">
        <v>43800</v>
      </c>
      <c r="L16" s="546">
        <v>61.390881658406727</v>
      </c>
      <c r="M16" s="547">
        <v>4.543973385174211</v>
      </c>
      <c r="N16" s="547">
        <v>2.8008843281617795</v>
      </c>
      <c r="O16" s="547">
        <v>6.5038720472885077</v>
      </c>
      <c r="P16" s="547">
        <v>34.221477201795878</v>
      </c>
      <c r="Q16" s="547">
        <v>7.3448577133359905</v>
      </c>
      <c r="R16" s="548">
        <v>0.61639540788252145</v>
      </c>
      <c r="S16" s="549">
        <v>265942</v>
      </c>
    </row>
    <row r="17" spans="1:19" ht="28.5" x14ac:dyDescent="0.3">
      <c r="A17" s="545">
        <v>43831</v>
      </c>
      <c r="B17" s="546">
        <v>62.837506661340335</v>
      </c>
      <c r="C17" s="547">
        <v>3.1665793862918474</v>
      </c>
      <c r="D17" s="547">
        <v>2.1616220724078432</v>
      </c>
      <c r="E17" s="547">
        <v>16.286502497745236</v>
      </c>
      <c r="F17" s="547">
        <v>20.914633739534384</v>
      </c>
      <c r="G17" s="547">
        <v>5.3282014586996906</v>
      </c>
      <c r="H17" s="548">
        <v>0.68263631152451942</v>
      </c>
      <c r="I17" s="549">
        <v>242819</v>
      </c>
      <c r="J17" s="523"/>
      <c r="K17" s="545">
        <v>43831</v>
      </c>
      <c r="L17" s="546">
        <v>61.257376949823872</v>
      </c>
      <c r="M17" s="547">
        <v>4.9194209001769851</v>
      </c>
      <c r="N17" s="547">
        <v>2.6360895396679962</v>
      </c>
      <c r="O17" s="547">
        <v>7.5888023059281471</v>
      </c>
      <c r="P17" s="547">
        <v>34.891363439770998</v>
      </c>
      <c r="Q17" s="547">
        <v>7.5555104398449817</v>
      </c>
      <c r="R17" s="548">
        <v>0.53585362853850504</v>
      </c>
      <c r="S17" s="549">
        <v>351442</v>
      </c>
    </row>
    <row r="18" spans="1:19" ht="28.5" x14ac:dyDescent="0.3">
      <c r="A18" s="545">
        <v>43862</v>
      </c>
      <c r="B18" s="546">
        <v>62.897487717721837</v>
      </c>
      <c r="C18" s="547">
        <v>2.9706912187431098</v>
      </c>
      <c r="D18" s="547">
        <v>2.1799374758202394</v>
      </c>
      <c r="E18" s="547">
        <v>16.676601812910018</v>
      </c>
      <c r="F18" s="547">
        <v>19.376051117572914</v>
      </c>
      <c r="G18" s="547">
        <v>5.1506286945633493</v>
      </c>
      <c r="H18" s="548">
        <v>0.73381489872332273</v>
      </c>
      <c r="I18" s="549">
        <v>240387</v>
      </c>
      <c r="J18" s="523"/>
      <c r="K18" s="545">
        <v>43862</v>
      </c>
      <c r="L18" s="546">
        <v>61.490502871600981</v>
      </c>
      <c r="M18" s="547">
        <v>4.6869727790915823</v>
      </c>
      <c r="N18" s="547">
        <v>2.501660712617074</v>
      </c>
      <c r="O18" s="547">
        <v>6.7906654638767687</v>
      </c>
      <c r="P18" s="547">
        <v>37.308602655242552</v>
      </c>
      <c r="Q18" s="547">
        <v>7.1886334917086563</v>
      </c>
      <c r="R18" s="548">
        <v>0.53374765131491542</v>
      </c>
      <c r="S18" s="549">
        <v>278242</v>
      </c>
    </row>
    <row r="19" spans="1:19" ht="29" thickBot="1" x14ac:dyDescent="0.35">
      <c r="A19" s="550">
        <v>43891</v>
      </c>
      <c r="B19" s="551">
        <v>62.916625282621119</v>
      </c>
      <c r="C19" s="552">
        <v>3.0259879468632072</v>
      </c>
      <c r="D19" s="552">
        <v>2.0816105983923787</v>
      </c>
      <c r="E19" s="552">
        <v>16.368498185592561</v>
      </c>
      <c r="F19" s="552">
        <v>21.375094180217729</v>
      </c>
      <c r="G19" s="552">
        <v>5.1075985452555859</v>
      </c>
      <c r="H19" s="553">
        <v>0.68791106737560315</v>
      </c>
      <c r="I19" s="554">
        <v>248566</v>
      </c>
      <c r="J19" s="523"/>
      <c r="K19" s="550">
        <v>43891</v>
      </c>
      <c r="L19" s="551">
        <v>61.623397522034594</v>
      </c>
      <c r="M19" s="552">
        <v>4.5359296758022669</v>
      </c>
      <c r="N19" s="552">
        <v>2.4526208405776435</v>
      </c>
      <c r="O19" s="552">
        <v>6.3667362760315251</v>
      </c>
      <c r="P19" s="552">
        <v>37.740058219572525</v>
      </c>
      <c r="Q19" s="552">
        <v>6.9885505163799104</v>
      </c>
      <c r="R19" s="553">
        <v>0.54070962644363529</v>
      </c>
      <c r="S19" s="554">
        <v>364654</v>
      </c>
    </row>
    <row r="20" spans="1:19" ht="29" thickBot="1" x14ac:dyDescent="0.35">
      <c r="A20" s="555" t="s">
        <v>17</v>
      </c>
      <c r="B20" s="556">
        <v>62.923187930431112</v>
      </c>
      <c r="C20" s="557">
        <v>2.8464241103412804</v>
      </c>
      <c r="D20" s="557">
        <v>2.2009049366304518</v>
      </c>
      <c r="E20" s="557">
        <v>17.503223471737311</v>
      </c>
      <c r="F20" s="557">
        <v>17.400647939724532</v>
      </c>
      <c r="G20" s="557">
        <v>5.0473290469717327</v>
      </c>
      <c r="H20" s="558">
        <v>0.77321750073518314</v>
      </c>
      <c r="I20" s="559">
        <v>2597541</v>
      </c>
      <c r="J20" s="560"/>
      <c r="K20" s="555" t="s">
        <v>17</v>
      </c>
      <c r="L20" s="556">
        <v>61.505540764562085</v>
      </c>
      <c r="M20" s="557">
        <v>4.3661433055109509</v>
      </c>
      <c r="N20" s="557">
        <v>2.6831722864834076</v>
      </c>
      <c r="O20" s="557">
        <v>6.7680833969564471</v>
      </c>
      <c r="P20" s="557">
        <v>34.33356576323073</v>
      </c>
      <c r="Q20" s="557">
        <v>7.0493155919943584</v>
      </c>
      <c r="R20" s="558">
        <v>0.61454059079936851</v>
      </c>
      <c r="S20" s="559">
        <v>4074777</v>
      </c>
    </row>
    <row r="21" spans="1:19" ht="15.75" hidden="1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hidden="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hidden="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thickBot="1" x14ac:dyDescent="0.4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hidden="1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9" thickBot="1" x14ac:dyDescent="0.35">
      <c r="A28" s="525"/>
      <c r="B28" s="526" t="s">
        <v>6</v>
      </c>
      <c r="C28" s="527" t="s">
        <v>7</v>
      </c>
      <c r="D28" s="527" t="s">
        <v>8</v>
      </c>
      <c r="E28" s="527" t="s">
        <v>9</v>
      </c>
      <c r="F28" s="527" t="s">
        <v>10</v>
      </c>
      <c r="G28" s="527" t="s">
        <v>11</v>
      </c>
      <c r="H28" s="528" t="s">
        <v>12</v>
      </c>
      <c r="I28" s="529" t="s">
        <v>23</v>
      </c>
      <c r="J28" s="523"/>
      <c r="K28" s="525"/>
      <c r="L28" s="526" t="s">
        <v>6</v>
      </c>
      <c r="M28" s="527" t="s">
        <v>7</v>
      </c>
      <c r="N28" s="527" t="s">
        <v>8</v>
      </c>
      <c r="O28" s="527" t="s">
        <v>9</v>
      </c>
      <c r="P28" s="527" t="s">
        <v>10</v>
      </c>
      <c r="Q28" s="527" t="s">
        <v>11</v>
      </c>
      <c r="R28" s="528" t="s">
        <v>12</v>
      </c>
      <c r="S28" s="529" t="s">
        <v>23</v>
      </c>
    </row>
    <row r="29" spans="1:19" ht="29" thickBot="1" x14ac:dyDescent="0.35">
      <c r="A29" s="530" t="s">
        <v>62</v>
      </c>
      <c r="B29" s="531">
        <v>62.317345454287199</v>
      </c>
      <c r="C29" s="532">
        <v>2.9367166395602364</v>
      </c>
      <c r="D29" s="532">
        <v>1.8706310305888367</v>
      </c>
      <c r="E29" s="532">
        <v>21.890780579959234</v>
      </c>
      <c r="F29" s="532">
        <v>14.500771148342007</v>
      </c>
      <c r="G29" s="532">
        <v>4.8073476701490732</v>
      </c>
      <c r="H29" s="532">
        <v>0.63698043093083623</v>
      </c>
      <c r="I29" s="533">
        <v>1408030</v>
      </c>
      <c r="J29" s="523"/>
      <c r="K29" s="530" t="s">
        <v>62</v>
      </c>
      <c r="L29" s="531">
        <v>62.622077469102138</v>
      </c>
      <c r="M29" s="532">
        <v>3.1887703637238074</v>
      </c>
      <c r="N29" s="532">
        <v>2.3740137988243903</v>
      </c>
      <c r="O29" s="532">
        <v>4.7947478283749554</v>
      </c>
      <c r="P29" s="532">
        <v>44.773216801699405</v>
      </c>
      <c r="Q29" s="532">
        <v>5.5627841625481977</v>
      </c>
      <c r="R29" s="532">
        <v>0.74449192887381388</v>
      </c>
      <c r="S29" s="533">
        <v>2538767</v>
      </c>
    </row>
    <row r="30" spans="1:19" ht="29.5" thickTop="1" thickBot="1" x14ac:dyDescent="0.35">
      <c r="A30" s="534" t="str">
        <f>+A7</f>
        <v>APP 19-20</v>
      </c>
      <c r="B30" s="535">
        <v>62.5</v>
      </c>
      <c r="C30" s="536">
        <v>2.8302325581395347</v>
      </c>
      <c r="D30" s="536">
        <v>2.4546511627906975</v>
      </c>
      <c r="E30" s="536">
        <v>10</v>
      </c>
      <c r="F30" s="536">
        <v>10</v>
      </c>
      <c r="G30" s="536">
        <v>5.2848837209302317</v>
      </c>
      <c r="H30" s="537">
        <v>0.86729663105998356</v>
      </c>
      <c r="I30" s="538">
        <v>1720000</v>
      </c>
      <c r="J30" s="539"/>
      <c r="K30" s="534" t="str">
        <f>+A30</f>
        <v>APP 19-20</v>
      </c>
      <c r="L30" s="535">
        <v>62.483028720626635</v>
      </c>
      <c r="M30" s="536">
        <v>2.959343528534129</v>
      </c>
      <c r="N30" s="536">
        <v>2.7678105184632598</v>
      </c>
      <c r="O30" s="536">
        <v>5</v>
      </c>
      <c r="P30" s="536">
        <v>32.200671391271911</v>
      </c>
      <c r="Q30" s="536">
        <v>5.7271540469973887</v>
      </c>
      <c r="R30" s="537">
        <v>0.9352785480211746</v>
      </c>
      <c r="S30" s="538">
        <v>2681000</v>
      </c>
    </row>
    <row r="31" spans="1:19" ht="28.5" x14ac:dyDescent="0.3">
      <c r="A31" s="540">
        <v>43556</v>
      </c>
      <c r="B31" s="541">
        <v>63.218908011318831</v>
      </c>
      <c r="C31" s="542">
        <v>1.7518175070742681</v>
      </c>
      <c r="D31" s="542">
        <v>1.9958189915108782</v>
      </c>
      <c r="E31" s="542">
        <v>21.805872802337987</v>
      </c>
      <c r="F31" s="542">
        <v>13.905443243493989</v>
      </c>
      <c r="G31" s="542">
        <v>3.7476364985851465</v>
      </c>
      <c r="H31" s="543">
        <v>1.1392847619408257</v>
      </c>
      <c r="I31" s="544">
        <v>107785</v>
      </c>
      <c r="J31" s="523"/>
      <c r="K31" s="540">
        <v>43556</v>
      </c>
      <c r="L31" s="541">
        <v>62.008982578728705</v>
      </c>
      <c r="M31" s="542">
        <v>3.0711677431631026</v>
      </c>
      <c r="N31" s="542">
        <v>3.0974538304597399</v>
      </c>
      <c r="O31" s="542">
        <v>6.6327346004630163</v>
      </c>
      <c r="P31" s="542">
        <v>42.393042274067881</v>
      </c>
      <c r="Q31" s="542">
        <v>6.1686215736228425</v>
      </c>
      <c r="R31" s="543">
        <v>1.0085589878166552</v>
      </c>
      <c r="S31" s="544">
        <v>189194</v>
      </c>
    </row>
    <row r="32" spans="1:19" ht="28.5" x14ac:dyDescent="0.3">
      <c r="A32" s="545">
        <v>43586</v>
      </c>
      <c r="B32" s="546">
        <v>62.083154205607478</v>
      </c>
      <c r="C32" s="547">
        <v>2.948948598130841</v>
      </c>
      <c r="D32" s="547">
        <v>1.8385280373831776</v>
      </c>
      <c r="E32" s="547">
        <v>17.514485981308411</v>
      </c>
      <c r="F32" s="547">
        <v>13.404859813084112</v>
      </c>
      <c r="G32" s="547">
        <v>4.7874766355140181</v>
      </c>
      <c r="H32" s="548">
        <v>0.62345204611179339</v>
      </c>
      <c r="I32" s="549">
        <v>111280</v>
      </c>
      <c r="J32" s="523"/>
      <c r="K32" s="545">
        <v>43586</v>
      </c>
      <c r="L32" s="546">
        <v>62.389824050418625</v>
      </c>
      <c r="M32" s="547">
        <v>3.1945332507387341</v>
      </c>
      <c r="N32" s="547">
        <v>2.4474506356193055</v>
      </c>
      <c r="O32" s="547">
        <v>6.2882564716202918</v>
      </c>
      <c r="P32" s="547">
        <v>44.535934460416151</v>
      </c>
      <c r="Q32" s="547">
        <v>5.6419838863580392</v>
      </c>
      <c r="R32" s="548">
        <v>0.76613716105579244</v>
      </c>
      <c r="S32" s="549">
        <v>259904</v>
      </c>
    </row>
    <row r="33" spans="1:32" ht="28.5" x14ac:dyDescent="0.3">
      <c r="A33" s="545">
        <v>43617</v>
      </c>
      <c r="B33" s="546">
        <v>62.449527595884</v>
      </c>
      <c r="C33" s="547">
        <v>3.0601403180542559</v>
      </c>
      <c r="D33" s="547">
        <v>1.9488166510757716</v>
      </c>
      <c r="E33" s="547">
        <v>21.14717960710945</v>
      </c>
      <c r="F33" s="547">
        <v>12.388512628624884</v>
      </c>
      <c r="G33" s="547">
        <v>5.0089569691300273</v>
      </c>
      <c r="H33" s="548">
        <v>0.63683898400936634</v>
      </c>
      <c r="I33" s="549">
        <v>138970</v>
      </c>
      <c r="J33" s="523"/>
      <c r="K33" s="545">
        <v>43617</v>
      </c>
      <c r="L33" s="546">
        <v>62.244239394758168</v>
      </c>
      <c r="M33" s="547">
        <v>3.5212483112672253</v>
      </c>
      <c r="N33" s="547">
        <v>2.5315725479600109</v>
      </c>
      <c r="O33" s="547">
        <v>7.023566603620643</v>
      </c>
      <c r="P33" s="547">
        <v>44.927219670359364</v>
      </c>
      <c r="Q33" s="547">
        <v>6.0528208592272357</v>
      </c>
      <c r="R33" s="548">
        <v>0.71894178546270981</v>
      </c>
      <c r="S33" s="549">
        <v>240565</v>
      </c>
    </row>
    <row r="34" spans="1:32" ht="28.5" x14ac:dyDescent="0.3">
      <c r="A34" s="545">
        <v>43647</v>
      </c>
      <c r="B34" s="546">
        <v>60.313945578231291</v>
      </c>
      <c r="C34" s="547">
        <v>5.8650896722325294</v>
      </c>
      <c r="D34" s="547">
        <v>1.7659863945578231</v>
      </c>
      <c r="E34" s="547">
        <v>25.015182436611006</v>
      </c>
      <c r="F34" s="547">
        <v>11.257544836116265</v>
      </c>
      <c r="G34" s="547">
        <v>7.631076066790353</v>
      </c>
      <c r="H34" s="548">
        <v>0.30110134597236354</v>
      </c>
      <c r="I34" s="549">
        <v>105105</v>
      </c>
      <c r="J34" s="523"/>
      <c r="K34" s="545">
        <v>43647</v>
      </c>
      <c r="L34" s="546">
        <v>61.642540650406517</v>
      </c>
      <c r="M34" s="547">
        <v>4.7580807200929147</v>
      </c>
      <c r="N34" s="547">
        <v>2.4369918699186992</v>
      </c>
      <c r="O34" s="547">
        <v>6.7099012775842048</v>
      </c>
      <c r="P34" s="547">
        <v>43.193057491289196</v>
      </c>
      <c r="Q34" s="547">
        <v>7.1950725900116144</v>
      </c>
      <c r="R34" s="548">
        <v>0.51217959788439871</v>
      </c>
      <c r="S34" s="549">
        <v>223860</v>
      </c>
    </row>
    <row r="35" spans="1:32" ht="28.5" x14ac:dyDescent="0.3">
      <c r="A35" s="545">
        <v>43678</v>
      </c>
      <c r="B35" s="546">
        <v>60.603598448108634</v>
      </c>
      <c r="C35" s="547">
        <v>4.6839282250242489</v>
      </c>
      <c r="D35" s="547">
        <v>1.8260038797284188</v>
      </c>
      <c r="E35" s="547">
        <v>28.698748787584872</v>
      </c>
      <c r="F35" s="547">
        <v>9.6334917555771113</v>
      </c>
      <c r="G35" s="547">
        <v>6.5099321047526679</v>
      </c>
      <c r="H35" s="548">
        <v>0.38984454756860959</v>
      </c>
      <c r="I35" s="549">
        <v>134030</v>
      </c>
      <c r="J35" s="523"/>
      <c r="K35" s="545">
        <v>43678</v>
      </c>
      <c r="L35" s="546">
        <v>61.744845178413442</v>
      </c>
      <c r="M35" s="547">
        <v>3.995010321439104</v>
      </c>
      <c r="N35" s="547">
        <v>2.398254202300206</v>
      </c>
      <c r="O35" s="547">
        <v>7.9784193453258627</v>
      </c>
      <c r="P35" s="547">
        <v>40.790684163963434</v>
      </c>
      <c r="Q35" s="547">
        <v>6.39326452373931</v>
      </c>
      <c r="R35" s="548">
        <v>0.60031239204315601</v>
      </c>
      <c r="S35" s="549">
        <v>220415</v>
      </c>
    </row>
    <row r="36" spans="1:32" ht="28.5" x14ac:dyDescent="0.3">
      <c r="A36" s="545">
        <v>43709</v>
      </c>
      <c r="B36" s="546">
        <v>61.650370370370368</v>
      </c>
      <c r="C36" s="547">
        <v>3.0920740740740742</v>
      </c>
      <c r="D36" s="547">
        <v>2.0449629629629626</v>
      </c>
      <c r="E36" s="547">
        <v>31.222259259259264</v>
      </c>
      <c r="F36" s="547">
        <v>11.440870370370371</v>
      </c>
      <c r="G36" s="547">
        <v>5.1370370370370368</v>
      </c>
      <c r="H36" s="548">
        <v>0.66135639508420563</v>
      </c>
      <c r="I36" s="549">
        <v>105300</v>
      </c>
      <c r="J36" s="523"/>
      <c r="K36" s="545">
        <v>43709</v>
      </c>
      <c r="L36" s="546">
        <v>62.261805869074486</v>
      </c>
      <c r="M36" s="547">
        <v>3.2281038374717834</v>
      </c>
      <c r="N36" s="547">
        <v>2.2774717832957112</v>
      </c>
      <c r="O36" s="547">
        <v>8.5042437923250542</v>
      </c>
      <c r="P36" s="547">
        <v>40.17920993227991</v>
      </c>
      <c r="Q36" s="547">
        <v>5.5055756207674946</v>
      </c>
      <c r="R36" s="548">
        <v>0.7055137932240132</v>
      </c>
      <c r="S36" s="549">
        <v>172770</v>
      </c>
    </row>
    <row r="37" spans="1:32" ht="28.5" x14ac:dyDescent="0.3">
      <c r="A37" s="545">
        <v>43739</v>
      </c>
      <c r="B37" s="546">
        <v>62.290000000000006</v>
      </c>
      <c r="C37" s="547">
        <v>3.13</v>
      </c>
      <c r="D37" s="547">
        <v>1.9</v>
      </c>
      <c r="E37" s="547">
        <v>22.47</v>
      </c>
      <c r="F37" s="547">
        <v>12.85</v>
      </c>
      <c r="G37" s="547">
        <v>5.0299999999999994</v>
      </c>
      <c r="H37" s="548">
        <v>0.60702875399361023</v>
      </c>
      <c r="I37" s="549">
        <v>105235</v>
      </c>
      <c r="J37" s="523"/>
      <c r="K37" s="545">
        <v>43739</v>
      </c>
      <c r="L37" s="546">
        <v>62.543511546978806</v>
      </c>
      <c r="M37" s="547">
        <v>3.8704650427080036</v>
      </c>
      <c r="N37" s="547">
        <v>2.1912306232205001</v>
      </c>
      <c r="O37" s="547">
        <v>5.4587187598861115</v>
      </c>
      <c r="P37" s="547">
        <v>42.284669408415056</v>
      </c>
      <c r="Q37" s="547">
        <v>6.0616956659285037</v>
      </c>
      <c r="R37" s="548">
        <v>0.56614143237097603</v>
      </c>
      <c r="S37" s="549">
        <v>205465</v>
      </c>
    </row>
    <row r="38" spans="1:32" ht="28.5" x14ac:dyDescent="0.3">
      <c r="A38" s="545">
        <v>43770</v>
      </c>
      <c r="B38" s="546">
        <v>61.656303680981594</v>
      </c>
      <c r="C38" s="547">
        <v>4.3456595092024539</v>
      </c>
      <c r="D38" s="547">
        <v>2.2369018404907974</v>
      </c>
      <c r="E38" s="547">
        <v>14.743604294478528</v>
      </c>
      <c r="F38" s="547">
        <v>12.779570552147238</v>
      </c>
      <c r="G38" s="547">
        <v>6.5825613496932514</v>
      </c>
      <c r="H38" s="548">
        <v>0.51474392684329962</v>
      </c>
      <c r="I38" s="549">
        <v>127140</v>
      </c>
      <c r="J38" s="523"/>
      <c r="K38" s="545">
        <v>43770</v>
      </c>
      <c r="L38" s="546">
        <v>61.573705408515536</v>
      </c>
      <c r="M38" s="547">
        <v>3.9130034522439585</v>
      </c>
      <c r="N38" s="547">
        <v>3.0307451093210589</v>
      </c>
      <c r="O38" s="547">
        <v>6.6191714614499428</v>
      </c>
      <c r="P38" s="547">
        <v>41.573170310701961</v>
      </c>
      <c r="Q38" s="547">
        <v>6.9437485615650179</v>
      </c>
      <c r="R38" s="548">
        <v>0.77453167274438306</v>
      </c>
      <c r="S38" s="549">
        <v>225940</v>
      </c>
    </row>
    <row r="39" spans="1:32" ht="21.75" customHeight="1" x14ac:dyDescent="0.3">
      <c r="A39" s="545">
        <v>43800</v>
      </c>
      <c r="B39" s="546">
        <v>62.36857066381156</v>
      </c>
      <c r="C39" s="547">
        <v>2.8769753747323343</v>
      </c>
      <c r="D39" s="547">
        <v>1.8577783725910064</v>
      </c>
      <c r="E39" s="547">
        <v>25.63632226980728</v>
      </c>
      <c r="F39" s="547">
        <v>10.836450749464667</v>
      </c>
      <c r="G39" s="547">
        <v>4.7347537473233405</v>
      </c>
      <c r="H39" s="548">
        <v>0.64574010222935918</v>
      </c>
      <c r="I39" s="549">
        <v>121420</v>
      </c>
      <c r="J39" s="523"/>
      <c r="K39" s="545">
        <v>43800</v>
      </c>
      <c r="L39" s="546">
        <v>61.621416745502884</v>
      </c>
      <c r="M39" s="547">
        <v>3.9296487403468801</v>
      </c>
      <c r="N39" s="547">
        <v>2.868218303812911</v>
      </c>
      <c r="O39" s="547">
        <v>7.6009559368849908</v>
      </c>
      <c r="P39" s="547">
        <v>42.468769533542797</v>
      </c>
      <c r="Q39" s="547">
        <v>6.7978670441597906</v>
      </c>
      <c r="R39" s="548">
        <v>0.7298917774415955</v>
      </c>
      <c r="S39" s="549">
        <v>214500</v>
      </c>
    </row>
    <row r="40" spans="1:32" ht="28.5" x14ac:dyDescent="0.3">
      <c r="A40" s="545">
        <v>43831</v>
      </c>
      <c r="B40" s="546">
        <v>62.220608108108109</v>
      </c>
      <c r="C40" s="547">
        <v>2.1980646718146715</v>
      </c>
      <c r="D40" s="547">
        <v>2.6315444015444016</v>
      </c>
      <c r="E40" s="547">
        <v>26.923455598455597</v>
      </c>
      <c r="F40" s="547">
        <v>12.817784749034749</v>
      </c>
      <c r="G40" s="547">
        <v>4.8296090733590731</v>
      </c>
      <c r="H40" s="548">
        <v>1.1972097251223548</v>
      </c>
      <c r="I40" s="549">
        <v>134680</v>
      </c>
      <c r="J40" s="523"/>
      <c r="K40" s="545">
        <v>43831</v>
      </c>
      <c r="L40" s="546">
        <v>62.925390688810239</v>
      </c>
      <c r="M40" s="547">
        <v>2.6406370814048463</v>
      </c>
      <c r="N40" s="547">
        <v>2.6442145385243672</v>
      </c>
      <c r="O40" s="547">
        <v>7.8106452491151659</v>
      </c>
      <c r="P40" s="547">
        <v>44.622812414919686</v>
      </c>
      <c r="Q40" s="547">
        <v>5.2848516199292135</v>
      </c>
      <c r="R40" s="548">
        <v>1.0013547704622923</v>
      </c>
      <c r="S40" s="549">
        <v>238745</v>
      </c>
      <c r="AF40" s="573"/>
    </row>
    <row r="41" spans="1:32" ht="28.5" x14ac:dyDescent="0.3">
      <c r="A41" s="545">
        <v>43862</v>
      </c>
      <c r="B41" s="546">
        <v>62.705138441725694</v>
      </c>
      <c r="C41" s="547">
        <v>1.6215582743077912</v>
      </c>
      <c r="D41" s="547">
        <v>2.3380038634900195</v>
      </c>
      <c r="E41" s="547">
        <v>22.164687701223443</v>
      </c>
      <c r="F41" s="547">
        <v>13.864571796522858</v>
      </c>
      <c r="G41" s="547">
        <v>3.9595621377978105</v>
      </c>
      <c r="H41" s="548">
        <v>1.4418253728735488</v>
      </c>
      <c r="I41" s="549">
        <v>100945</v>
      </c>
      <c r="J41" s="523"/>
      <c r="K41" s="545">
        <v>43862</v>
      </c>
      <c r="L41" s="546">
        <v>62.791896263245953</v>
      </c>
      <c r="M41" s="547">
        <v>2.4767122141662021</v>
      </c>
      <c r="N41" s="547">
        <v>2.7007891801450086</v>
      </c>
      <c r="O41" s="547">
        <v>6.9460624651422203</v>
      </c>
      <c r="P41" s="547">
        <v>44.483139988845508</v>
      </c>
      <c r="Q41" s="547">
        <v>5.1775013943112107</v>
      </c>
      <c r="R41" s="548">
        <v>1.0904735579277802</v>
      </c>
      <c r="S41" s="549">
        <v>233090</v>
      </c>
    </row>
    <row r="42" spans="1:32" ht="29" thickBot="1" x14ac:dyDescent="0.35">
      <c r="A42" s="550">
        <v>43891</v>
      </c>
      <c r="B42" s="551">
        <v>62.649739985945175</v>
      </c>
      <c r="C42" s="552">
        <v>1.6137315530569218</v>
      </c>
      <c r="D42" s="552">
        <v>2.386310611384399</v>
      </c>
      <c r="E42" s="552">
        <v>22.613759662684469</v>
      </c>
      <c r="F42" s="552">
        <v>14.230681658468024</v>
      </c>
      <c r="G42" s="552">
        <v>4.0000421644413207</v>
      </c>
      <c r="H42" s="553">
        <v>1.4787531463110863</v>
      </c>
      <c r="I42" s="554">
        <v>92495</v>
      </c>
      <c r="J42" s="523"/>
      <c r="K42" s="550">
        <v>43891</v>
      </c>
      <c r="L42" s="551">
        <v>62.95080568720379</v>
      </c>
      <c r="M42" s="552">
        <v>2.376398104265403</v>
      </c>
      <c r="N42" s="552">
        <v>2.609225908372828</v>
      </c>
      <c r="O42" s="552">
        <v>6.8949131121642973</v>
      </c>
      <c r="P42" s="552">
        <v>43.715229067930487</v>
      </c>
      <c r="Q42" s="552">
        <v>4.9856240126382314</v>
      </c>
      <c r="R42" s="553">
        <v>1.0979750840945048</v>
      </c>
      <c r="S42" s="554">
        <v>205725</v>
      </c>
    </row>
    <row r="43" spans="1:32" ht="29" thickBot="1" x14ac:dyDescent="0.35">
      <c r="A43" s="555" t="s">
        <v>17</v>
      </c>
      <c r="B43" s="556">
        <v>61.998118948124983</v>
      </c>
      <c r="C43" s="557">
        <v>3.1500833583143413</v>
      </c>
      <c r="D43" s="557">
        <v>2.0630020189470413</v>
      </c>
      <c r="E43" s="557">
        <v>23.314447787284603</v>
      </c>
      <c r="F43" s="557">
        <v>12.369971142420642</v>
      </c>
      <c r="G43" s="557">
        <v>5.2130853772613825</v>
      </c>
      <c r="H43" s="558">
        <v>0.65490394516130701</v>
      </c>
      <c r="I43" s="559">
        <v>1384385</v>
      </c>
      <c r="J43" s="560"/>
      <c r="K43" s="555" t="s">
        <v>17</v>
      </c>
      <c r="L43" s="556">
        <v>62.234554468470321</v>
      </c>
      <c r="M43" s="557">
        <v>3.4015790824405849</v>
      </c>
      <c r="N43" s="557">
        <v>2.5973238946639632</v>
      </c>
      <c r="O43" s="557">
        <v>7.0339642791557813</v>
      </c>
      <c r="P43" s="557">
        <v>42.99880337909331</v>
      </c>
      <c r="Q43" s="557">
        <v>5.9989029771045477</v>
      </c>
      <c r="R43" s="558">
        <v>0.76356416585217823</v>
      </c>
      <c r="S43" s="559">
        <v>2630173</v>
      </c>
    </row>
    <row r="44" spans="1:32" ht="15.75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9" thickBot="1" x14ac:dyDescent="0.35">
      <c r="A53" s="525"/>
      <c r="B53" s="526" t="s">
        <v>6</v>
      </c>
      <c r="C53" s="527" t="s">
        <v>7</v>
      </c>
      <c r="D53" s="527" t="s">
        <v>8</v>
      </c>
      <c r="E53" s="527" t="s">
        <v>9</v>
      </c>
      <c r="F53" s="527" t="s">
        <v>10</v>
      </c>
      <c r="G53" s="527" t="s">
        <v>11</v>
      </c>
      <c r="H53" s="528" t="s">
        <v>12</v>
      </c>
      <c r="I53" s="529" t="s">
        <v>23</v>
      </c>
      <c r="J53" s="523"/>
      <c r="K53" s="525"/>
      <c r="L53" s="526" t="s">
        <v>6</v>
      </c>
      <c r="M53" s="527" t="s">
        <v>7</v>
      </c>
      <c r="N53" s="527" t="s">
        <v>8</v>
      </c>
      <c r="O53" s="527" t="s">
        <v>9</v>
      </c>
      <c r="P53" s="527" t="s">
        <v>10</v>
      </c>
      <c r="Q53" s="527" t="s">
        <v>11</v>
      </c>
      <c r="R53" s="528" t="s">
        <v>12</v>
      </c>
      <c r="S53" s="529" t="s">
        <v>23</v>
      </c>
    </row>
    <row r="54" spans="1:20" ht="29" thickBot="1" x14ac:dyDescent="0.35">
      <c r="A54" s="530" t="s">
        <v>62</v>
      </c>
      <c r="B54" s="531">
        <v>62.84</v>
      </c>
      <c r="C54" s="532">
        <v>2.99</v>
      </c>
      <c r="D54" s="532">
        <v>2.6</v>
      </c>
      <c r="E54" s="532">
        <v>14.29</v>
      </c>
      <c r="F54" s="532">
        <v>19.37</v>
      </c>
      <c r="G54" s="532">
        <f>IF(C54&lt;&gt;"",+D54+C54,"")</f>
        <v>5.59</v>
      </c>
      <c r="H54" s="532">
        <f>IF(C54&lt;&gt;"",+D54/C54,"")</f>
        <v>0.86956521739130432</v>
      </c>
      <c r="I54" s="533">
        <v>2462000</v>
      </c>
      <c r="J54" s="523"/>
      <c r="K54" s="530" t="s">
        <v>62</v>
      </c>
      <c r="L54" s="531">
        <v>62.19</v>
      </c>
      <c r="M54" s="532">
        <v>3.21</v>
      </c>
      <c r="N54" s="532">
        <v>2.62</v>
      </c>
      <c r="O54" s="532"/>
      <c r="P54" s="532"/>
      <c r="Q54" s="532">
        <f>IF(M54&lt;&gt;"",+N54+M54,"")</f>
        <v>5.83</v>
      </c>
      <c r="R54" s="532">
        <f>IF(M54&lt;&gt;"",+N54/M54,"")</f>
        <v>0.81619937694704059</v>
      </c>
      <c r="S54" s="533">
        <v>2764000</v>
      </c>
    </row>
    <row r="55" spans="1:20" ht="29.5" thickTop="1" thickBot="1" x14ac:dyDescent="0.35">
      <c r="A55" s="534" t="str">
        <f>+A30</f>
        <v>APP 19-20</v>
      </c>
      <c r="B55" s="535">
        <v>62.669856459330141</v>
      </c>
      <c r="C55" s="536">
        <v>2.6976076555023925</v>
      </c>
      <c r="D55" s="536">
        <v>2.4665071770334928</v>
      </c>
      <c r="E55" s="536">
        <v>7.9425837320574164</v>
      </c>
      <c r="F55" s="536">
        <v>10</v>
      </c>
      <c r="G55" s="536">
        <f>IF(C55&lt;&gt;"",+D55+C55,"")</f>
        <v>5.1641148325358852</v>
      </c>
      <c r="H55" s="537">
        <f>IF(C55&lt;&gt;"",+D55/C55,"")</f>
        <v>0.91433132316424259</v>
      </c>
      <c r="I55" s="538">
        <v>2090000</v>
      </c>
      <c r="J55" s="539"/>
      <c r="K55" s="534" t="str">
        <f>+K30</f>
        <v>APP 19-20</v>
      </c>
      <c r="L55" s="535">
        <v>62.342580782312922</v>
      </c>
      <c r="M55" s="536">
        <v>3.3822916666666667</v>
      </c>
      <c r="N55" s="536">
        <v>2.6257653061224491</v>
      </c>
      <c r="O55" s="536">
        <v>5</v>
      </c>
      <c r="P55" s="536">
        <v>32.659438775510203</v>
      </c>
      <c r="Q55" s="536">
        <f>IF(M55&lt;&gt;"",+N55+M55,"")</f>
        <v>6.0080569727891158</v>
      </c>
      <c r="R55" s="537">
        <f>IF(M55&lt;&gt;"",+N55/M55,"")</f>
        <v>0.77632728484063784</v>
      </c>
      <c r="S55" s="538">
        <v>4704000</v>
      </c>
    </row>
    <row r="56" spans="1:20" ht="28.5" x14ac:dyDescent="0.3">
      <c r="A56" s="540">
        <v>43556</v>
      </c>
      <c r="B56" s="541">
        <v>62.817128436062511</v>
      </c>
      <c r="C56" s="542">
        <v>3.0210989595677686</v>
      </c>
      <c r="D56" s="542">
        <v>2.5260011802206628</v>
      </c>
      <c r="E56" s="542">
        <v>15.822165898394609</v>
      </c>
      <c r="F56" s="542">
        <v>18.415200129630794</v>
      </c>
      <c r="G56" s="542">
        <f>IF(C56&lt;&gt;"",+D56+C56,"")</f>
        <v>5.5471001397884319</v>
      </c>
      <c r="H56" s="543">
        <f>IF(C56&lt;&gt;"",+D56/C56,"")</f>
        <v>0.83611997290617057</v>
      </c>
      <c r="I56" s="544">
        <v>206741</v>
      </c>
      <c r="J56" s="523"/>
      <c r="K56" s="540">
        <f t="shared" ref="K56:K67" si="0">A56</f>
        <v>43556</v>
      </c>
      <c r="L56" s="541">
        <v>62.27659982847387</v>
      </c>
      <c r="M56" s="542">
        <v>3.2018859324529036</v>
      </c>
      <c r="N56" s="542">
        <v>2.5473906120169816</v>
      </c>
      <c r="O56" s="542"/>
      <c r="P56" s="542"/>
      <c r="Q56" s="542">
        <f>IF(M56&lt;&gt;"",+N56+M56,"")</f>
        <v>5.7492765444698852</v>
      </c>
      <c r="R56" s="543">
        <f>IF(M56&lt;&gt;"",+N56/M56,"")</f>
        <v>0.7955906817909264</v>
      </c>
      <c r="S56" s="544">
        <v>374287</v>
      </c>
    </row>
    <row r="57" spans="1:20" ht="28.5" x14ac:dyDescent="0.3">
      <c r="A57" s="545">
        <v>43586</v>
      </c>
      <c r="B57" s="546">
        <v>62.804146179430852</v>
      </c>
      <c r="C57" s="547">
        <v>2.6135050324351083</v>
      </c>
      <c r="D57" s="547">
        <v>2.9933276163017895</v>
      </c>
      <c r="E57" s="547">
        <v>16.814627061387892</v>
      </c>
      <c r="F57" s="547">
        <v>19.235352530980521</v>
      </c>
      <c r="G57" s="547">
        <f t="shared" ref="G57:G67" si="1">+C57+D57</f>
        <v>5.6068326487368978</v>
      </c>
      <c r="H57" s="548">
        <v>1.1453307260375869</v>
      </c>
      <c r="I57" s="549">
        <v>230306</v>
      </c>
      <c r="J57" s="523"/>
      <c r="K57" s="545">
        <f t="shared" si="0"/>
        <v>43586</v>
      </c>
      <c r="L57" s="546">
        <v>62.244758455796003</v>
      </c>
      <c r="M57" s="547">
        <v>2.9186750046220187</v>
      </c>
      <c r="N57" s="547">
        <v>2.8553182197482623</v>
      </c>
      <c r="O57" s="547"/>
      <c r="P57" s="547"/>
      <c r="Q57" s="547">
        <f t="shared" ref="Q57:Q67" si="2">+M57+N57</f>
        <v>5.7739932243702814</v>
      </c>
      <c r="R57" s="548">
        <v>0.97829262087302471</v>
      </c>
      <c r="S57" s="549">
        <v>400258</v>
      </c>
    </row>
    <row r="58" spans="1:20" ht="28.5" x14ac:dyDescent="0.3">
      <c r="A58" s="545">
        <v>43617</v>
      </c>
      <c r="B58" s="546">
        <v>62.809252535859507</v>
      </c>
      <c r="C58" s="547">
        <v>2.9169796460967872</v>
      </c>
      <c r="D58" s="547">
        <v>2.7409837347513291</v>
      </c>
      <c r="E58" s="547">
        <v>15.622757384154788</v>
      </c>
      <c r="F58" s="547">
        <v>19.540798293042585</v>
      </c>
      <c r="G58" s="547">
        <f t="shared" si="1"/>
        <v>5.6579633808481162</v>
      </c>
      <c r="H58" s="548">
        <v>0.93966501906142597</v>
      </c>
      <c r="I58" s="549">
        <v>179032</v>
      </c>
      <c r="J58" s="523"/>
      <c r="K58" s="545">
        <f t="shared" si="0"/>
        <v>43617</v>
      </c>
      <c r="L58" s="546">
        <v>62.086466632568644</v>
      </c>
      <c r="M58" s="547">
        <v>3.2071502864577077</v>
      </c>
      <c r="N58" s="547">
        <v>2.7920547032957224</v>
      </c>
      <c r="O58" s="547"/>
      <c r="P58" s="547"/>
      <c r="Q58" s="547">
        <f t="shared" si="2"/>
        <v>5.9992049897534301</v>
      </c>
      <c r="R58" s="548">
        <v>0.87057183290887885</v>
      </c>
      <c r="S58" s="549">
        <v>291317</v>
      </c>
    </row>
    <row r="59" spans="1:20" ht="28.5" x14ac:dyDescent="0.3">
      <c r="A59" s="545">
        <v>43647</v>
      </c>
      <c r="B59" s="546">
        <v>62.73678917704283</v>
      </c>
      <c r="C59" s="547">
        <v>3.4502005261673467</v>
      </c>
      <c r="D59" s="547">
        <v>2.3109523259093492</v>
      </c>
      <c r="E59" s="547">
        <v>18.080164646917666</v>
      </c>
      <c r="F59" s="547">
        <v>17.117601777317471</v>
      </c>
      <c r="G59" s="547">
        <f t="shared" si="1"/>
        <v>5.7611528520766964</v>
      </c>
      <c r="H59" s="548">
        <v>0.66980232261354078</v>
      </c>
      <c r="I59" s="549">
        <v>216281</v>
      </c>
      <c r="J59" s="523"/>
      <c r="K59" s="545">
        <f t="shared" si="0"/>
        <v>43647</v>
      </c>
      <c r="L59" s="546">
        <v>61.806141969447076</v>
      </c>
      <c r="M59" s="547">
        <v>4.0104680560414483</v>
      </c>
      <c r="N59" s="547">
        <v>2.4061179469238843</v>
      </c>
      <c r="O59" s="547"/>
      <c r="P59" s="547"/>
      <c r="Q59" s="547">
        <f t="shared" si="2"/>
        <v>6.4165860029653325</v>
      </c>
      <c r="R59" s="548">
        <v>0.59995938461578335</v>
      </c>
      <c r="S59" s="549">
        <v>300135</v>
      </c>
    </row>
    <row r="60" spans="1:20" ht="28.5" x14ac:dyDescent="0.3">
      <c r="A60" s="545">
        <v>43678</v>
      </c>
      <c r="B60" s="546">
        <v>62.163794359726921</v>
      </c>
      <c r="C60" s="547">
        <v>4.2830808396605624</v>
      </c>
      <c r="D60" s="547">
        <v>2.3298663306322971</v>
      </c>
      <c r="E60" s="547">
        <v>17.775670579978307</v>
      </c>
      <c r="F60" s="547">
        <v>19.329339947680726</v>
      </c>
      <c r="G60" s="547">
        <f t="shared" si="1"/>
        <v>6.6129471702928591</v>
      </c>
      <c r="H60" s="548">
        <v>0.54396973063364851</v>
      </c>
      <c r="I60" s="549">
        <v>156730</v>
      </c>
      <c r="J60" s="523"/>
      <c r="K60" s="545">
        <f t="shared" si="0"/>
        <v>43678</v>
      </c>
      <c r="L60" s="546">
        <v>61.251890879023236</v>
      </c>
      <c r="M60" s="547">
        <v>5.06342563186994</v>
      </c>
      <c r="N60" s="547">
        <v>2.2036940120450206</v>
      </c>
      <c r="O60" s="547"/>
      <c r="P60" s="547"/>
      <c r="Q60" s="547">
        <f t="shared" si="2"/>
        <v>7.2671196439149606</v>
      </c>
      <c r="R60" s="548">
        <v>0.43521800699009949</v>
      </c>
      <c r="S60" s="549">
        <v>243088</v>
      </c>
    </row>
    <row r="61" spans="1:20" ht="28.5" x14ac:dyDescent="0.3">
      <c r="A61" s="545">
        <v>43709</v>
      </c>
      <c r="B61" s="546">
        <v>62.039558841030164</v>
      </c>
      <c r="C61" s="547">
        <v>4.7794777075414245</v>
      </c>
      <c r="D61" s="547">
        <v>1.9776848604489994</v>
      </c>
      <c r="E61" s="547">
        <v>17.127303974070884</v>
      </c>
      <c r="F61" s="547">
        <v>21.671045354950262</v>
      </c>
      <c r="G61" s="547">
        <f t="shared" si="1"/>
        <v>6.7571625679904237</v>
      </c>
      <c r="H61" s="548">
        <v>0.41378681551928936</v>
      </c>
      <c r="I61" s="549">
        <v>142851</v>
      </c>
      <c r="J61" s="523"/>
      <c r="K61" s="545">
        <f t="shared" si="0"/>
        <v>43709</v>
      </c>
      <c r="L61" s="546">
        <v>61.394661297820974</v>
      </c>
      <c r="M61" s="547">
        <v>4.8632972660877911</v>
      </c>
      <c r="N61" s="547">
        <v>2.1618511644996325</v>
      </c>
      <c r="O61" s="547"/>
      <c r="P61" s="547"/>
      <c r="Q61" s="547">
        <f t="shared" si="2"/>
        <v>7.0251484305874232</v>
      </c>
      <c r="R61" s="548">
        <v>0.44452375543119993</v>
      </c>
      <c r="S61" s="549">
        <v>266724</v>
      </c>
    </row>
    <row r="62" spans="1:20" ht="28.5" x14ac:dyDescent="0.3">
      <c r="A62" s="545">
        <v>43739</v>
      </c>
      <c r="B62" s="546">
        <v>61.838712069306069</v>
      </c>
      <c r="C62" s="547">
        <v>5.147210081142231</v>
      </c>
      <c r="D62" s="547">
        <v>1.9641437141936222</v>
      </c>
      <c r="E62" s="547">
        <v>14.129667176143984</v>
      </c>
      <c r="F62" s="547">
        <v>21.807730018611522</v>
      </c>
      <c r="G62" s="547">
        <f t="shared" si="1"/>
        <v>7.1113537953358534</v>
      </c>
      <c r="H62" s="548">
        <v>0.38159385049963879</v>
      </c>
      <c r="I62" s="549">
        <v>192354</v>
      </c>
      <c r="J62" s="523"/>
      <c r="K62" s="545">
        <f t="shared" si="0"/>
        <v>43739</v>
      </c>
      <c r="L62" s="546">
        <v>61.043650761234424</v>
      </c>
      <c r="M62" s="547">
        <v>5.5523887487451784</v>
      </c>
      <c r="N62" s="547">
        <v>2.0650866222361564</v>
      </c>
      <c r="O62" s="547"/>
      <c r="P62" s="547"/>
      <c r="Q62" s="547">
        <f t="shared" si="2"/>
        <v>7.6174753709813352</v>
      </c>
      <c r="R62" s="548">
        <v>0.37192760011677123</v>
      </c>
      <c r="S62" s="549">
        <v>347659</v>
      </c>
    </row>
    <row r="63" spans="1:20" ht="28.5" x14ac:dyDescent="0.3">
      <c r="A63" s="545">
        <v>43770</v>
      </c>
      <c r="B63" s="546">
        <v>62.733416021012403</v>
      </c>
      <c r="C63" s="547">
        <v>2.7718243694868341</v>
      </c>
      <c r="D63" s="547">
        <v>2.7921989587942346</v>
      </c>
      <c r="E63" s="547">
        <v>8.6426899070822696</v>
      </c>
      <c r="F63" s="547">
        <v>17.468286999990585</v>
      </c>
      <c r="G63" s="547">
        <f t="shared" si="1"/>
        <v>5.5640233282810687</v>
      </c>
      <c r="H63" s="548">
        <v>1.0073506061681581</v>
      </c>
      <c r="I63" s="549">
        <v>212446</v>
      </c>
      <c r="J63" s="523"/>
      <c r="K63" s="545">
        <f t="shared" si="0"/>
        <v>43770</v>
      </c>
      <c r="L63" s="546">
        <v>62.338401805933579</v>
      </c>
      <c r="M63" s="547">
        <v>2.9953780101869514</v>
      </c>
      <c r="N63" s="547">
        <v>2.762854418036476</v>
      </c>
      <c r="O63" s="547"/>
      <c r="P63" s="547"/>
      <c r="Q63" s="547">
        <f t="shared" si="2"/>
        <v>5.7582324282234278</v>
      </c>
      <c r="R63" s="548">
        <v>0.92237253817057874</v>
      </c>
      <c r="S63" s="549">
        <v>279966</v>
      </c>
    </row>
    <row r="64" spans="1:20" ht="28.5" x14ac:dyDescent="0.3">
      <c r="A64" s="545">
        <v>43800</v>
      </c>
      <c r="B64" s="546">
        <v>62.811718326306178</v>
      </c>
      <c r="C64" s="547">
        <v>2.4039162706278798</v>
      </c>
      <c r="D64" s="547">
        <v>2.9157077169347612</v>
      </c>
      <c r="E64" s="547">
        <v>7.2444808163460817</v>
      </c>
      <c r="F64" s="547">
        <v>17.353449542615703</v>
      </c>
      <c r="G64" s="547">
        <f t="shared" si="1"/>
        <v>5.3196239875626414</v>
      </c>
      <c r="H64" s="548">
        <v>1.2128990317009696</v>
      </c>
      <c r="I64" s="549">
        <v>215090</v>
      </c>
      <c r="J64" s="523"/>
      <c r="K64" s="545">
        <f t="shared" si="0"/>
        <v>43800</v>
      </c>
      <c r="L64" s="546">
        <v>62.334096039755877</v>
      </c>
      <c r="M64" s="547">
        <v>2.7730774767153386</v>
      </c>
      <c r="N64" s="547">
        <v>2.9716143215594362</v>
      </c>
      <c r="O64" s="547">
        <v>0</v>
      </c>
      <c r="P64" s="547">
        <v>0</v>
      </c>
      <c r="Q64" s="547">
        <f t="shared" si="2"/>
        <v>5.7446917982747747</v>
      </c>
      <c r="R64" s="548">
        <v>1.0715944096445733</v>
      </c>
      <c r="S64" s="549">
        <v>311341</v>
      </c>
    </row>
    <row r="65" spans="1:21" ht="28.5" x14ac:dyDescent="0.3">
      <c r="A65" s="545">
        <v>43831</v>
      </c>
      <c r="B65" s="546">
        <v>62.636046845271999</v>
      </c>
      <c r="C65" s="547">
        <v>2.7926169697130221</v>
      </c>
      <c r="D65" s="547">
        <v>2.6872239364684174</v>
      </c>
      <c r="E65" s="547">
        <v>8.0613213085952165</v>
      </c>
      <c r="F65" s="547">
        <v>16.765499949234769</v>
      </c>
      <c r="G65" s="547">
        <f t="shared" si="1"/>
        <v>5.4798409061814395</v>
      </c>
      <c r="H65" s="548">
        <v>0.96226011859570015</v>
      </c>
      <c r="I65" s="549">
        <v>226533</v>
      </c>
      <c r="J65" s="523"/>
      <c r="K65" s="545">
        <f t="shared" si="0"/>
        <v>43831</v>
      </c>
      <c r="L65" s="546">
        <v>62.109757900404247</v>
      </c>
      <c r="M65" s="547">
        <v>3.1199139769246451</v>
      </c>
      <c r="N65" s="547">
        <v>2.9285199346613981</v>
      </c>
      <c r="O65" s="547"/>
      <c r="P65" s="547"/>
      <c r="Q65" s="547">
        <f t="shared" si="2"/>
        <v>6.0484339115860433</v>
      </c>
      <c r="R65" s="548">
        <v>0.93865406428548148</v>
      </c>
      <c r="S65" s="549">
        <v>328749</v>
      </c>
    </row>
    <row r="66" spans="1:21" ht="28.5" x14ac:dyDescent="0.3">
      <c r="A66" s="545">
        <v>43862</v>
      </c>
      <c r="B66" s="546">
        <v>62.504244487385556</v>
      </c>
      <c r="C66" s="547">
        <v>2.6715712982861683</v>
      </c>
      <c r="D66" s="547">
        <v>3.0440126054214147</v>
      </c>
      <c r="E66" s="547">
        <v>7.465132826467773</v>
      </c>
      <c r="F66" s="547">
        <v>16.341656583533489</v>
      </c>
      <c r="G66" s="547">
        <f t="shared" si="1"/>
        <v>5.7155839037075831</v>
      </c>
      <c r="H66" s="548">
        <v>1.1394090838504554</v>
      </c>
      <c r="I66" s="549">
        <v>221492</v>
      </c>
      <c r="J66" s="523"/>
      <c r="K66" s="545">
        <f t="shared" si="0"/>
        <v>43862</v>
      </c>
      <c r="L66" s="546">
        <v>62.442968187628445</v>
      </c>
      <c r="M66" s="547">
        <v>2.7304047883984204</v>
      </c>
      <c r="N66" s="547">
        <v>2.9061237769039097</v>
      </c>
      <c r="O66" s="547"/>
      <c r="P66" s="547"/>
      <c r="Q66" s="547">
        <f t="shared" si="2"/>
        <v>5.6365285653023296</v>
      </c>
      <c r="R66" s="548">
        <v>1.0643563874675743</v>
      </c>
      <c r="S66" s="549">
        <v>356779</v>
      </c>
    </row>
    <row r="67" spans="1:21" ht="29" thickBot="1" x14ac:dyDescent="0.35">
      <c r="A67" s="550">
        <v>43891</v>
      </c>
      <c r="B67" s="551">
        <v>62.64617707759038</v>
      </c>
      <c r="C67" s="552">
        <v>2.7133566873697927</v>
      </c>
      <c r="D67" s="552">
        <v>2.8207595591356402</v>
      </c>
      <c r="E67" s="552">
        <v>6.899697991325179</v>
      </c>
      <c r="F67" s="552">
        <v>16.884191626699714</v>
      </c>
      <c r="G67" s="552">
        <f t="shared" si="1"/>
        <v>5.534116246505433</v>
      </c>
      <c r="H67" s="553">
        <v>1.0395830272760633</v>
      </c>
      <c r="I67" s="554">
        <v>204961</v>
      </c>
      <c r="J67" s="523"/>
      <c r="K67" s="550">
        <f t="shared" si="0"/>
        <v>43891</v>
      </c>
      <c r="L67" s="551">
        <v>62.00628874069335</v>
      </c>
      <c r="M67" s="552">
        <v>3.2046547618071108</v>
      </c>
      <c r="N67" s="552">
        <v>2.9626949167835552</v>
      </c>
      <c r="O67" s="552">
        <v>0</v>
      </c>
      <c r="P67" s="552">
        <v>0</v>
      </c>
      <c r="Q67" s="552">
        <f t="shared" si="2"/>
        <v>6.1673496785906661</v>
      </c>
      <c r="R67" s="553">
        <v>0.92449737553410782</v>
      </c>
      <c r="S67" s="554">
        <v>365733</v>
      </c>
    </row>
    <row r="68" spans="1:21" ht="29" thickBot="1" x14ac:dyDescent="0.35">
      <c r="A68" s="555" t="s">
        <v>17</v>
      </c>
      <c r="B68" s="556">
        <v>62.575950602478265</v>
      </c>
      <c r="C68" s="557">
        <v>3.2083766457073453</v>
      </c>
      <c r="D68" s="557">
        <v>2.6258908058284685</v>
      </c>
      <c r="E68" s="557">
        <v>12.700580576401446</v>
      </c>
      <c r="F68" s="557">
        <v>18.530125331782003</v>
      </c>
      <c r="G68" s="557">
        <f>IF(C68&lt;&gt;"",+D68+C68,"")</f>
        <v>5.8342674515358137</v>
      </c>
      <c r="H68" s="558">
        <f>IF(C68&lt;&gt;"",+D68/C68,"")</f>
        <v>0.81844842292496578</v>
      </c>
      <c r="I68" s="559">
        <v>2404817</v>
      </c>
      <c r="J68" s="560"/>
      <c r="K68" s="555" t="s">
        <v>17</v>
      </c>
      <c r="L68" s="556">
        <v>61.972362872461616</v>
      </c>
      <c r="M68" s="557">
        <v>3.5703310522716287</v>
      </c>
      <c r="N68" s="557">
        <v>2.6550039497821545</v>
      </c>
      <c r="O68" s="557"/>
      <c r="P68" s="557"/>
      <c r="Q68" s="557">
        <f>IF(M68&lt;&gt;"",+N68+M68,"")</f>
        <v>6.2253350020537832</v>
      </c>
      <c r="R68" s="558">
        <f>IF(M68&lt;&gt;"",+N68/M68,"")</f>
        <v>0.74362962731226401</v>
      </c>
      <c r="S68" s="559">
        <v>3866036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9" thickBot="1" x14ac:dyDescent="0.35">
      <c r="A73" s="525"/>
      <c r="B73" s="526" t="s">
        <v>6</v>
      </c>
      <c r="C73" s="527" t="s">
        <v>7</v>
      </c>
      <c r="D73" s="527" t="s">
        <v>8</v>
      </c>
      <c r="E73" s="527" t="s">
        <v>9</v>
      </c>
      <c r="F73" s="527" t="s">
        <v>10</v>
      </c>
      <c r="G73" s="527" t="s">
        <v>11</v>
      </c>
      <c r="H73" s="528" t="s">
        <v>12</v>
      </c>
      <c r="I73" s="529" t="s">
        <v>23</v>
      </c>
      <c r="J73" s="523"/>
      <c r="K73" s="525"/>
      <c r="L73" s="526" t="s">
        <v>6</v>
      </c>
      <c r="M73" s="527" t="s">
        <v>7</v>
      </c>
      <c r="N73" s="527" t="s">
        <v>8</v>
      </c>
      <c r="O73" s="527" t="s">
        <v>9</v>
      </c>
      <c r="P73" s="527" t="s">
        <v>10</v>
      </c>
      <c r="Q73" s="527" t="s">
        <v>11</v>
      </c>
      <c r="R73" s="528" t="s">
        <v>12</v>
      </c>
      <c r="S73" s="529" t="s">
        <v>23</v>
      </c>
    </row>
    <row r="74" spans="1:21" ht="29" thickBot="1" x14ac:dyDescent="0.35">
      <c r="A74" s="530" t="s">
        <v>62</v>
      </c>
      <c r="B74" s="531">
        <v>62.97</v>
      </c>
      <c r="C74" s="532">
        <v>3.14</v>
      </c>
      <c r="D74" s="532">
        <v>2.04</v>
      </c>
      <c r="E74" s="532">
        <v>22.5</v>
      </c>
      <c r="F74" s="532">
        <v>2.5</v>
      </c>
      <c r="G74" s="532">
        <v>5.18</v>
      </c>
      <c r="H74" s="532">
        <v>0.64968152866242035</v>
      </c>
      <c r="I74" s="533">
        <v>1160000</v>
      </c>
      <c r="J74" s="523"/>
      <c r="K74" s="530" t="s">
        <v>62</v>
      </c>
      <c r="L74" s="531">
        <v>62.28</v>
      </c>
      <c r="M74" s="532">
        <v>3.76</v>
      </c>
      <c r="N74" s="532">
        <v>2.84</v>
      </c>
      <c r="O74" s="532">
        <v>6.57</v>
      </c>
      <c r="P74" s="532">
        <v>43.68</v>
      </c>
      <c r="Q74" s="532">
        <v>6.6</v>
      </c>
      <c r="R74" s="532">
        <v>0.75531914893617025</v>
      </c>
      <c r="S74" s="533">
        <v>2760000</v>
      </c>
    </row>
    <row r="75" spans="1:21" ht="29.5" thickTop="1" thickBot="1" x14ac:dyDescent="0.35">
      <c r="A75" s="534" t="s">
        <v>26</v>
      </c>
      <c r="B75" s="535">
        <v>62.584918032786888</v>
      </c>
      <c r="C75" s="536">
        <v>2.7664262295081969</v>
      </c>
      <c r="D75" s="536">
        <v>2.2956065573770492</v>
      </c>
      <c r="E75" s="536">
        <v>10</v>
      </c>
      <c r="F75" s="536">
        <v>10</v>
      </c>
      <c r="G75" s="536">
        <v>5.0620327868852462</v>
      </c>
      <c r="H75" s="537">
        <v>0.82980942448089501</v>
      </c>
      <c r="I75" s="538">
        <v>1525000</v>
      </c>
      <c r="J75" s="539"/>
      <c r="K75" s="534" t="s">
        <v>26</v>
      </c>
      <c r="L75" s="535">
        <v>62.5</v>
      </c>
      <c r="M75" s="536">
        <v>2.9690954773869347</v>
      </c>
      <c r="N75" s="536">
        <v>2.7309045226130655</v>
      </c>
      <c r="O75" s="536">
        <v>5</v>
      </c>
      <c r="P75" s="536">
        <v>36.909547738693469</v>
      </c>
      <c r="Q75" s="536">
        <v>5.7</v>
      </c>
      <c r="R75" s="537">
        <v>0.91977659304391979</v>
      </c>
      <c r="S75" s="538">
        <v>3184000</v>
      </c>
    </row>
    <row r="76" spans="1:21" ht="28.5" x14ac:dyDescent="0.3">
      <c r="A76" s="540">
        <v>43556</v>
      </c>
      <c r="B76" s="541">
        <v>63.305616211173685</v>
      </c>
      <c r="C76" s="542">
        <v>2.9157445093229222</v>
      </c>
      <c r="D76" s="542">
        <v>2.4350320745373089</v>
      </c>
      <c r="E76" s="542">
        <v>8.282990360363474</v>
      </c>
      <c r="F76" s="542">
        <v>4.0233055776295936</v>
      </c>
      <c r="G76" s="542">
        <v>5.350776583860231</v>
      </c>
      <c r="H76" s="543">
        <v>0.83513218210698381</v>
      </c>
      <c r="I76" s="544">
        <v>86829</v>
      </c>
      <c r="J76" s="523"/>
      <c r="K76" s="540">
        <f t="shared" ref="K76:K88" si="3">A76</f>
        <v>43556</v>
      </c>
      <c r="L76" s="541">
        <v>62.430099979784572</v>
      </c>
      <c r="M76" s="542">
        <v>3.6573049354549911</v>
      </c>
      <c r="N76" s="542">
        <v>3.0712448667225005</v>
      </c>
      <c r="O76" s="542">
        <v>6.5922322465128378</v>
      </c>
      <c r="P76" s="542">
        <v>50.085872296185059</v>
      </c>
      <c r="Q76" s="542">
        <v>6.7285498021774917</v>
      </c>
      <c r="R76" s="543">
        <v>0.83975630168240778</v>
      </c>
      <c r="S76" s="544">
        <v>173135</v>
      </c>
    </row>
    <row r="77" spans="1:21" ht="28.5" x14ac:dyDescent="0.3">
      <c r="A77" s="545">
        <v>43586</v>
      </c>
      <c r="B77" s="546">
        <v>62.961681614349772</v>
      </c>
      <c r="C77" s="547">
        <v>3.6738988540109623</v>
      </c>
      <c r="D77" s="547">
        <v>2.2623741903338312</v>
      </c>
      <c r="E77" s="547">
        <v>11.429910313901345</v>
      </c>
      <c r="F77" s="547">
        <v>4.986482311908321</v>
      </c>
      <c r="G77" s="547">
        <v>5.9362730443447935</v>
      </c>
      <c r="H77" s="548">
        <v>0.61579653665856771</v>
      </c>
      <c r="I77" s="549">
        <v>80280</v>
      </c>
      <c r="J77" s="523"/>
      <c r="K77" s="545">
        <f t="shared" si="3"/>
        <v>43586</v>
      </c>
      <c r="L77" s="546">
        <v>62.918843584251327</v>
      </c>
      <c r="M77" s="547">
        <v>3.6982859037127702</v>
      </c>
      <c r="N77" s="547">
        <v>2.4373755609955121</v>
      </c>
      <c r="O77" s="547">
        <v>7.868873674010608</v>
      </c>
      <c r="P77" s="547">
        <v>41.980803753569973</v>
      </c>
      <c r="Q77" s="547">
        <v>6.1356614647082823</v>
      </c>
      <c r="R77" s="548">
        <v>0.65905547176560653</v>
      </c>
      <c r="S77" s="549">
        <v>196080</v>
      </c>
    </row>
    <row r="78" spans="1:21" ht="28.5" x14ac:dyDescent="0.3">
      <c r="A78" s="545">
        <v>43617</v>
      </c>
      <c r="B78" s="546">
        <v>64.088803512259773</v>
      </c>
      <c r="C78" s="547">
        <v>2.2837243207422135</v>
      </c>
      <c r="D78" s="547">
        <v>1.9579912193505633</v>
      </c>
      <c r="E78" s="547">
        <v>23.135971504307488</v>
      </c>
      <c r="F78" s="547">
        <v>4.5852814777998683</v>
      </c>
      <c r="G78" s="547">
        <v>4.2417155400927768</v>
      </c>
      <c r="H78" s="548">
        <v>0.85736759098585658</v>
      </c>
      <c r="I78" s="549">
        <v>60360</v>
      </c>
      <c r="J78" s="523"/>
      <c r="K78" s="545">
        <f t="shared" si="3"/>
        <v>43617</v>
      </c>
      <c r="L78" s="546">
        <v>62.987886108273742</v>
      </c>
      <c r="M78" s="547">
        <v>3.3308175008512082</v>
      </c>
      <c r="N78" s="547">
        <v>2.4470391556009536</v>
      </c>
      <c r="O78" s="547">
        <v>9.678614572693224</v>
      </c>
      <c r="P78" s="547">
        <v>38.927756554307123</v>
      </c>
      <c r="Q78" s="547">
        <v>5.7778566564521618</v>
      </c>
      <c r="R78" s="548">
        <v>0.73466623583417578</v>
      </c>
      <c r="S78" s="549">
        <v>293700</v>
      </c>
    </row>
    <row r="79" spans="1:21" ht="28.5" x14ac:dyDescent="0.3">
      <c r="A79" s="545">
        <v>43647</v>
      </c>
      <c r="B79" s="546">
        <v>63.668351292038196</v>
      </c>
      <c r="C79" s="547">
        <v>3.0184877122916625</v>
      </c>
      <c r="D79" s="547">
        <v>1.6662731568437492</v>
      </c>
      <c r="E79" s="547">
        <v>23.754742284347262</v>
      </c>
      <c r="F79" s="547">
        <v>5.646507246090275</v>
      </c>
      <c r="G79" s="547">
        <v>4.6847608691354115</v>
      </c>
      <c r="H79" s="548">
        <v>0.55202250784671902</v>
      </c>
      <c r="I79" s="549">
        <v>101158</v>
      </c>
      <c r="J79" s="523"/>
      <c r="K79" s="545">
        <f t="shared" si="3"/>
        <v>43647</v>
      </c>
      <c r="L79" s="546">
        <v>63.130657727743205</v>
      </c>
      <c r="M79" s="547">
        <v>3.4665999904905074</v>
      </c>
      <c r="N79" s="547">
        <v>2.1086487376147995</v>
      </c>
      <c r="O79" s="547">
        <v>6.8656670360738961</v>
      </c>
      <c r="P79" s="547">
        <v>41.25373873033638</v>
      </c>
      <c r="Q79" s="547">
        <v>5.5752487281053069</v>
      </c>
      <c r="R79" s="548">
        <v>0.60827575820665591</v>
      </c>
      <c r="S79" s="549">
        <v>273411</v>
      </c>
    </row>
    <row r="80" spans="1:21" ht="28.5" x14ac:dyDescent="0.3">
      <c r="A80" s="545">
        <v>43678</v>
      </c>
      <c r="B80" s="546">
        <v>63.036711211477147</v>
      </c>
      <c r="C80" s="547">
        <v>3.8151299149840594</v>
      </c>
      <c r="D80" s="547">
        <v>1.7598688452001419</v>
      </c>
      <c r="E80" s="547">
        <v>29.295501062699255</v>
      </c>
      <c r="F80" s="547">
        <v>6.7998638859369462</v>
      </c>
      <c r="G80" s="547">
        <v>5.5749987601842008</v>
      </c>
      <c r="H80" s="548">
        <v>0.46128674105911671</v>
      </c>
      <c r="I80" s="549">
        <v>112920</v>
      </c>
      <c r="J80" s="523"/>
      <c r="K80" s="545">
        <f t="shared" si="3"/>
        <v>43678</v>
      </c>
      <c r="L80" s="546">
        <v>62.330426672293733</v>
      </c>
      <c r="M80" s="547">
        <v>4.2466549905043252</v>
      </c>
      <c r="N80" s="547">
        <v>2.3584418653724417</v>
      </c>
      <c r="O80" s="547">
        <v>7.3058899556868537</v>
      </c>
      <c r="P80" s="547">
        <v>41.385203945980166</v>
      </c>
      <c r="Q80" s="547">
        <v>6.6050968558767664</v>
      </c>
      <c r="R80" s="548">
        <v>0.5553646035870593</v>
      </c>
      <c r="S80" s="549">
        <v>284340</v>
      </c>
    </row>
    <row r="81" spans="1:19" ht="28.5" x14ac:dyDescent="0.3">
      <c r="A81" s="545">
        <v>43709</v>
      </c>
      <c r="B81" s="546">
        <v>62.530703986429174</v>
      </c>
      <c r="C81" s="547">
        <v>4.5927328244274808</v>
      </c>
      <c r="D81" s="547">
        <v>1.7562111959287532</v>
      </c>
      <c r="E81" s="547">
        <v>19.417945151258127</v>
      </c>
      <c r="F81" s="547">
        <v>11.423595278484591</v>
      </c>
      <c r="G81" s="547">
        <v>6.3489440203562335</v>
      </c>
      <c r="H81" s="548">
        <v>0.38238914891542342</v>
      </c>
      <c r="I81" s="549">
        <v>70740</v>
      </c>
      <c r="J81" s="523"/>
      <c r="K81" s="545">
        <f t="shared" si="3"/>
        <v>43709</v>
      </c>
      <c r="L81" s="546">
        <v>62.635685107047976</v>
      </c>
      <c r="M81" s="547">
        <v>4.1982735583684958</v>
      </c>
      <c r="N81" s="547">
        <v>1.9613317705891544</v>
      </c>
      <c r="O81" s="547">
        <v>7.9202359743709954</v>
      </c>
      <c r="P81" s="547">
        <v>40.063572433192689</v>
      </c>
      <c r="Q81" s="547">
        <v>6.1596053289576504</v>
      </c>
      <c r="R81" s="548">
        <v>0.46717579102952828</v>
      </c>
      <c r="S81" s="549">
        <v>255960</v>
      </c>
    </row>
    <row r="82" spans="1:19" ht="28.5" x14ac:dyDescent="0.3">
      <c r="A82" s="545">
        <v>43739</v>
      </c>
      <c r="B82" s="546">
        <v>62.833978467153287</v>
      </c>
      <c r="C82" s="547">
        <v>4.5101197080291966</v>
      </c>
      <c r="D82" s="547">
        <v>1.7671069343065693</v>
      </c>
      <c r="E82" s="547">
        <v>15.68625693430657</v>
      </c>
      <c r="F82" s="547">
        <v>11.942158759124087</v>
      </c>
      <c r="G82" s="547">
        <v>6.2772266423357657</v>
      </c>
      <c r="H82" s="548">
        <v>0.39180931964192772</v>
      </c>
      <c r="I82" s="549">
        <v>82200</v>
      </c>
      <c r="J82" s="523"/>
      <c r="K82" s="545">
        <f t="shared" si="3"/>
        <v>43739</v>
      </c>
      <c r="L82" s="546">
        <v>62.451172961138482</v>
      </c>
      <c r="M82" s="547">
        <v>4.6728812260536401</v>
      </c>
      <c r="N82" s="547">
        <v>2.0788289545703336</v>
      </c>
      <c r="O82" s="547">
        <v>6.7197284254698051</v>
      </c>
      <c r="P82" s="547">
        <v>45.708968025907673</v>
      </c>
      <c r="Q82" s="547">
        <v>6.7517101806239737</v>
      </c>
      <c r="R82" s="548">
        <v>0.44487091667980494</v>
      </c>
      <c r="S82" s="549">
        <v>219240</v>
      </c>
    </row>
    <row r="83" spans="1:19" ht="28.5" x14ac:dyDescent="0.3">
      <c r="A83" s="545">
        <v>43770</v>
      </c>
      <c r="B83" s="546">
        <v>61.300758938363678</v>
      </c>
      <c r="C83" s="547">
        <v>5.5950076771221759</v>
      </c>
      <c r="D83" s="547">
        <v>2.0886422461066028</v>
      </c>
      <c r="E83" s="547">
        <v>21.088931783285808</v>
      </c>
      <c r="F83" s="547">
        <v>7.6408620311471802</v>
      </c>
      <c r="G83" s="547">
        <v>7.6836499232287787</v>
      </c>
      <c r="H83" s="548">
        <v>0.37330462559452782</v>
      </c>
      <c r="I83" s="549">
        <v>91180</v>
      </c>
      <c r="J83" s="523"/>
      <c r="K83" s="545">
        <f t="shared" si="3"/>
        <v>43770</v>
      </c>
      <c r="L83" s="546">
        <v>61.5140960396078</v>
      </c>
      <c r="M83" s="547">
        <v>5.092356252934306</v>
      </c>
      <c r="N83" s="547">
        <v>2.562741738351046</v>
      </c>
      <c r="O83" s="547">
        <v>6.454033143597683</v>
      </c>
      <c r="P83" s="547">
        <v>46.143517287672623</v>
      </c>
      <c r="Q83" s="547">
        <v>7.6550979912853521</v>
      </c>
      <c r="R83" s="548">
        <v>0.50325264201112185</v>
      </c>
      <c r="S83" s="549">
        <v>257727</v>
      </c>
    </row>
    <row r="84" spans="1:19" ht="28.5" x14ac:dyDescent="0.3">
      <c r="A84" s="545">
        <v>43800</v>
      </c>
      <c r="B84" s="546">
        <v>63.295364495472143</v>
      </c>
      <c r="C84" s="547">
        <v>3.4783975620850858</v>
      </c>
      <c r="D84" s="547">
        <v>1.7003974435799949</v>
      </c>
      <c r="E84" s="547">
        <v>24.198594125101756</v>
      </c>
      <c r="F84" s="547">
        <v>6.1438774805079257</v>
      </c>
      <c r="G84" s="547">
        <v>5.1787950056650809</v>
      </c>
      <c r="H84" s="548">
        <v>0.48884505385885535</v>
      </c>
      <c r="I84" s="549">
        <v>88260</v>
      </c>
      <c r="J84" s="523"/>
      <c r="K84" s="545">
        <f t="shared" si="3"/>
        <v>43800</v>
      </c>
      <c r="L84" s="546">
        <v>62.666643815003326</v>
      </c>
      <c r="M84" s="547">
        <v>3.4471922346389325</v>
      </c>
      <c r="N84" s="547">
        <v>2.4955854292985178</v>
      </c>
      <c r="O84" s="547">
        <v>9.9232743709891569</v>
      </c>
      <c r="P84" s="547">
        <v>39.589535646529463</v>
      </c>
      <c r="Q84" s="547">
        <v>5.9427776639374503</v>
      </c>
      <c r="R84" s="548">
        <v>0.72394727634326772</v>
      </c>
      <c r="S84" s="549">
        <v>271140</v>
      </c>
    </row>
    <row r="85" spans="1:19" ht="28.5" x14ac:dyDescent="0.3">
      <c r="A85" s="545">
        <v>43831</v>
      </c>
      <c r="B85" s="546">
        <v>62.932534947716015</v>
      </c>
      <c r="C85" s="547">
        <v>3.5391359383599337</v>
      </c>
      <c r="D85" s="547">
        <v>1.5286769400110074</v>
      </c>
      <c r="E85" s="547">
        <v>19.525808475509081</v>
      </c>
      <c r="F85" s="547">
        <v>4.9726031920748479</v>
      </c>
      <c r="G85" s="547">
        <v>5.0678128783709413</v>
      </c>
      <c r="H85" s="548">
        <v>0.43193507303350703</v>
      </c>
      <c r="I85" s="549">
        <v>109020</v>
      </c>
      <c r="J85" s="523"/>
      <c r="K85" s="545">
        <f t="shared" si="3"/>
        <v>43831</v>
      </c>
      <c r="L85" s="546">
        <v>62.699986947960618</v>
      </c>
      <c r="M85" s="547">
        <v>3.7319210126582285</v>
      </c>
      <c r="N85" s="547">
        <v>1.8722677918424753</v>
      </c>
      <c r="O85" s="547">
        <v>8.9334655414908575</v>
      </c>
      <c r="P85" s="547">
        <v>45.414498115330517</v>
      </c>
      <c r="Q85" s="547">
        <v>5.604188804500704</v>
      </c>
      <c r="R85" s="548">
        <v>0.50169009083846294</v>
      </c>
      <c r="S85" s="549">
        <v>355500</v>
      </c>
    </row>
    <row r="86" spans="1:19" ht="28.5" x14ac:dyDescent="0.3">
      <c r="A86" s="545">
        <v>43862</v>
      </c>
      <c r="B86" s="546">
        <v>63.476111826387637</v>
      </c>
      <c r="C86" s="547">
        <v>3.0829004014532417</v>
      </c>
      <c r="D86" s="547">
        <v>1.5961919369795305</v>
      </c>
      <c r="E86" s="547">
        <v>10.71905783652258</v>
      </c>
      <c r="F86" s="547">
        <v>5.8674853236978466</v>
      </c>
      <c r="G86" s="547">
        <v>4.6790923384327723</v>
      </c>
      <c r="H86" s="548">
        <v>0.51775656982856311</v>
      </c>
      <c r="I86" s="549">
        <v>101820</v>
      </c>
      <c r="J86" s="523"/>
      <c r="K86" s="545">
        <f t="shared" si="3"/>
        <v>43862</v>
      </c>
      <c r="L86" s="546">
        <v>62.545922551666415</v>
      </c>
      <c r="M86" s="547">
        <v>4.0515043614270434</v>
      </c>
      <c r="N86" s="547">
        <v>2.0302936942716179</v>
      </c>
      <c r="O86" s="547">
        <v>7.884348787350401</v>
      </c>
      <c r="P86" s="547">
        <v>47.722053350885716</v>
      </c>
      <c r="Q86" s="547">
        <v>6.0817980556986608</v>
      </c>
      <c r="R86" s="548">
        <v>0.50112094500041371</v>
      </c>
      <c r="S86" s="549">
        <v>275280</v>
      </c>
    </row>
    <row r="87" spans="1:19" ht="29" thickBot="1" x14ac:dyDescent="0.35">
      <c r="A87" s="550">
        <v>43891</v>
      </c>
      <c r="B87" s="551">
        <v>63.895386721924254</v>
      </c>
      <c r="C87" s="552">
        <v>2.5766682106289611</v>
      </c>
      <c r="D87" s="552">
        <v>1.5038718511295304</v>
      </c>
      <c r="E87" s="552">
        <v>4.2435377864456356</v>
      </c>
      <c r="F87" s="552">
        <v>4.7392905899561191</v>
      </c>
      <c r="G87" s="552">
        <v>4.0805400617584917</v>
      </c>
      <c r="H87" s="553">
        <v>0.58364978654447608</v>
      </c>
      <c r="I87" s="554">
        <v>123060</v>
      </c>
      <c r="J87" s="523"/>
      <c r="K87" s="550">
        <f t="shared" si="3"/>
        <v>43891</v>
      </c>
      <c r="L87" s="551">
        <v>63.251812621598454</v>
      </c>
      <c r="M87" s="552">
        <v>3.3551860433469787</v>
      </c>
      <c r="N87" s="552">
        <v>1.6991194524437383</v>
      </c>
      <c r="O87" s="552">
        <v>7.0880695773062783</v>
      </c>
      <c r="P87" s="552">
        <v>45.647873070515153</v>
      </c>
      <c r="Q87" s="552">
        <v>5.0543054957907172</v>
      </c>
      <c r="R87" s="553">
        <v>0.50641586800020644</v>
      </c>
      <c r="S87" s="554">
        <v>271899</v>
      </c>
    </row>
    <row r="88" spans="1:19" ht="29" thickBot="1" x14ac:dyDescent="0.35">
      <c r="A88" s="555" t="s">
        <v>17</v>
      </c>
      <c r="B88" s="556">
        <v>63.095626744970112</v>
      </c>
      <c r="C88" s="557">
        <v>3.5959331375747299</v>
      </c>
      <c r="D88" s="557">
        <v>1.8159331375747296</v>
      </c>
      <c r="E88" s="557">
        <v>17.415681500811949</v>
      </c>
      <c r="F88" s="557">
        <v>6.4417270386080139</v>
      </c>
      <c r="G88" s="557">
        <v>5.4118662751494595</v>
      </c>
      <c r="H88" s="558">
        <v>0.50499635785761088</v>
      </c>
      <c r="I88" s="559">
        <v>1107827</v>
      </c>
      <c r="J88" s="560"/>
      <c r="K88" s="555" t="str">
        <f t="shared" si="3"/>
        <v>CUMML</v>
      </c>
      <c r="L88" s="556">
        <v>62.651623316659276</v>
      </c>
      <c r="M88" s="557">
        <v>3.8802622423908328</v>
      </c>
      <c r="N88" s="557">
        <v>2.2164339716033576</v>
      </c>
      <c r="O88" s="557">
        <v>7.8383569865435074</v>
      </c>
      <c r="P88" s="557">
        <v>43.53600880216613</v>
      </c>
      <c r="Q88" s="557">
        <v>6.0966962139941909</v>
      </c>
      <c r="R88" s="558">
        <v>0.57120726207352845</v>
      </c>
      <c r="S88" s="559">
        <v>3127412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3.1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</sheetData>
  <mergeCells count="3">
    <mergeCell ref="A1:R1"/>
    <mergeCell ref="A70:I70"/>
    <mergeCell ref="K70:S70"/>
  </mergeCells>
  <printOptions horizontalCentered="1" verticalCentered="1"/>
  <pageMargins left="0.18" right="0.17" top="0.3" bottom="0.3" header="0.38" footer="0.57999999999999996"/>
  <pageSetup paperSize="9" scale="70" orientation="landscape" blackAndWhit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AF133"/>
  <sheetViews>
    <sheetView showGridLines="0" showZeros="0" zoomScale="62" zoomScaleNormal="62" workbookViewId="0">
      <selection activeCell="L6" sqref="L6"/>
    </sheetView>
  </sheetViews>
  <sheetFormatPr defaultColWidth="9.1796875" defaultRowHeight="13" x14ac:dyDescent="0.3"/>
  <cols>
    <col min="1" max="1" width="21.1796875" style="511" customWidth="1"/>
    <col min="2" max="2" width="13.1796875" style="511" customWidth="1"/>
    <col min="3" max="3" width="10.7265625" style="511" customWidth="1"/>
    <col min="4" max="4" width="9.54296875" style="511" bestFit="1" customWidth="1"/>
    <col min="5" max="5" width="11.453125" style="511" bestFit="1" customWidth="1"/>
    <col min="6" max="6" width="13.26953125" style="511" customWidth="1"/>
    <col min="7" max="7" width="9.1796875" style="511" bestFit="1" customWidth="1"/>
    <col min="8" max="8" width="10.26953125" style="511" customWidth="1"/>
    <col min="9" max="9" width="19.7265625" style="511" customWidth="1"/>
    <col min="10" max="10" width="13.81640625" style="511" customWidth="1"/>
    <col min="11" max="11" width="18.81640625" style="511" customWidth="1"/>
    <col min="12" max="12" width="11.453125" style="511" bestFit="1" customWidth="1"/>
    <col min="13" max="13" width="12" style="511" customWidth="1"/>
    <col min="14" max="14" width="12.54296875" style="511" customWidth="1"/>
    <col min="15" max="16" width="11.453125" style="511" bestFit="1" customWidth="1"/>
    <col min="17" max="17" width="11.7265625" style="511" customWidth="1"/>
    <col min="18" max="18" width="12.26953125" style="511" bestFit="1" customWidth="1"/>
    <col min="19" max="19" width="16.72656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thickBot="1" x14ac:dyDescent="0.4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hidden="1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35">
      <c r="A5" s="525"/>
      <c r="B5" s="526" t="s">
        <v>6</v>
      </c>
      <c r="C5" s="527" t="s">
        <v>7</v>
      </c>
      <c r="D5" s="527" t="s">
        <v>8</v>
      </c>
      <c r="E5" s="527" t="s">
        <v>9</v>
      </c>
      <c r="F5" s="527" t="s">
        <v>10</v>
      </c>
      <c r="G5" s="527" t="s">
        <v>11</v>
      </c>
      <c r="H5" s="528" t="s">
        <v>12</v>
      </c>
      <c r="I5" s="529" t="s">
        <v>23</v>
      </c>
      <c r="J5" s="523"/>
      <c r="K5" s="525"/>
      <c r="L5" s="526" t="s">
        <v>6</v>
      </c>
      <c r="M5" s="527" t="s">
        <v>7</v>
      </c>
      <c r="N5" s="527" t="s">
        <v>8</v>
      </c>
      <c r="O5" s="527" t="s">
        <v>9</v>
      </c>
      <c r="P5" s="527" t="s">
        <v>10</v>
      </c>
      <c r="Q5" s="527" t="s">
        <v>11</v>
      </c>
      <c r="R5" s="528" t="s">
        <v>12</v>
      </c>
      <c r="S5" s="529" t="s">
        <v>23</v>
      </c>
    </row>
    <row r="6" spans="1:19" ht="29" thickBot="1" x14ac:dyDescent="0.35">
      <c r="A6" s="530" t="s">
        <v>46</v>
      </c>
      <c r="B6" s="531">
        <v>62.92</v>
      </c>
      <c r="C6" s="532">
        <v>2.85</v>
      </c>
      <c r="D6" s="532">
        <v>2.2000000000000002</v>
      </c>
      <c r="E6" s="532">
        <v>17.5</v>
      </c>
      <c r="F6" s="532">
        <v>17.399999999999999</v>
      </c>
      <c r="G6" s="532">
        <v>5.05</v>
      </c>
      <c r="H6" s="532">
        <v>0.77</v>
      </c>
      <c r="I6" s="533">
        <v>0</v>
      </c>
      <c r="J6" s="523"/>
      <c r="K6" s="530" t="s">
        <v>46</v>
      </c>
      <c r="L6" s="531">
        <v>61.51</v>
      </c>
      <c r="M6" s="532">
        <v>4.37</v>
      </c>
      <c r="N6" s="532">
        <v>2.68</v>
      </c>
      <c r="O6" s="532">
        <v>6.77</v>
      </c>
      <c r="P6" s="532">
        <v>34.33</v>
      </c>
      <c r="Q6" s="532">
        <v>7.05</v>
      </c>
      <c r="R6" s="532">
        <v>0.61</v>
      </c>
      <c r="S6" s="533">
        <v>0</v>
      </c>
    </row>
    <row r="7" spans="1:19" ht="29.5" thickTop="1" thickBot="1" x14ac:dyDescent="0.35">
      <c r="A7" s="534" t="s">
        <v>47</v>
      </c>
      <c r="B7" s="535">
        <v>62.544152046783623</v>
      </c>
      <c r="C7" s="536">
        <v>3.3888888888888888</v>
      </c>
      <c r="D7" s="536">
        <v>2.2301169590643273</v>
      </c>
      <c r="E7" s="536">
        <v>10</v>
      </c>
      <c r="F7" s="536">
        <v>10</v>
      </c>
      <c r="G7" s="536">
        <v>5.6190058479532166</v>
      </c>
      <c r="H7" s="537">
        <v>0.65806729939603104</v>
      </c>
      <c r="I7" s="538">
        <v>0</v>
      </c>
      <c r="J7" s="539"/>
      <c r="K7" s="534" t="str">
        <f>+A7</f>
        <v>APP 20-21</v>
      </c>
      <c r="L7" s="535">
        <v>61.915261958997725</v>
      </c>
      <c r="M7" s="536">
        <v>4.0794988610478358</v>
      </c>
      <c r="N7" s="536">
        <v>2.5333712984054668</v>
      </c>
      <c r="O7" s="536">
        <v>5</v>
      </c>
      <c r="P7" s="536">
        <v>40</v>
      </c>
      <c r="Q7" s="536">
        <v>6.612870159453303</v>
      </c>
      <c r="R7" s="537">
        <v>0.6210006142163158</v>
      </c>
      <c r="S7" s="538">
        <v>0</v>
      </c>
    </row>
    <row r="8" spans="1:19" ht="28.5" x14ac:dyDescent="0.3">
      <c r="A8" s="540">
        <v>43922</v>
      </c>
      <c r="B8" s="541">
        <v>62.754548393785072</v>
      </c>
      <c r="C8" s="542">
        <v>3.2706054244580076</v>
      </c>
      <c r="D8" s="542">
        <v>2.137435563503479</v>
      </c>
      <c r="E8" s="542">
        <v>17.725684277365264</v>
      </c>
      <c r="F8" s="542">
        <v>18.799647980406643</v>
      </c>
      <c r="G8" s="542">
        <v>5.4080409879614866</v>
      </c>
      <c r="H8" s="543">
        <v>0.65352902172773919</v>
      </c>
      <c r="I8" s="544">
        <v>154338</v>
      </c>
      <c r="J8" s="523"/>
      <c r="K8" s="540">
        <v>43922</v>
      </c>
      <c r="L8" s="541">
        <v>61.548381569827754</v>
      </c>
      <c r="M8" s="542">
        <v>4.5757208353243541</v>
      </c>
      <c r="N8" s="542">
        <v>2.554000421880986</v>
      </c>
      <c r="O8" s="542">
        <v>7.036459385345232</v>
      </c>
      <c r="P8" s="542">
        <v>37.144117429281117</v>
      </c>
      <c r="Q8" s="542">
        <v>7.1297212572053397</v>
      </c>
      <c r="R8" s="543">
        <v>0.55816351429576305</v>
      </c>
      <c r="S8" s="544">
        <v>232293</v>
      </c>
    </row>
    <row r="9" spans="1:19" ht="28.5" x14ac:dyDescent="0.3">
      <c r="A9" s="545">
        <v>43952</v>
      </c>
      <c r="B9" s="546">
        <v>62.674863910468844</v>
      </c>
      <c r="C9" s="547">
        <v>3.1832014994295648</v>
      </c>
      <c r="D9" s="547">
        <v>2.4285694301081109</v>
      </c>
      <c r="E9" s="547">
        <v>15.725901695007334</v>
      </c>
      <c r="F9" s="547">
        <v>20.544075215950457</v>
      </c>
      <c r="G9" s="547">
        <v>5.6117709295376752</v>
      </c>
      <c r="H9" s="548">
        <v>0.76293298760487349</v>
      </c>
      <c r="I9" s="549">
        <v>73628</v>
      </c>
      <c r="J9" s="523"/>
      <c r="K9" s="545">
        <v>43952</v>
      </c>
      <c r="L9" s="546">
        <v>61.855835044599885</v>
      </c>
      <c r="M9" s="547">
        <v>4.1604991015850601</v>
      </c>
      <c r="N9" s="547">
        <v>2.6670673169479557</v>
      </c>
      <c r="O9" s="547">
        <v>5.5876813942544219</v>
      </c>
      <c r="P9" s="547">
        <v>33.085358349911225</v>
      </c>
      <c r="Q9" s="547">
        <v>6.8275664185330154</v>
      </c>
      <c r="R9" s="548">
        <v>0.64104504094998138</v>
      </c>
      <c r="S9" s="549">
        <v>186996</v>
      </c>
    </row>
    <row r="10" spans="1:19" ht="28.5" x14ac:dyDescent="0.3">
      <c r="A10" s="545">
        <v>43983</v>
      </c>
      <c r="B10" s="546">
        <v>62.560924692002907</v>
      </c>
      <c r="C10" s="547">
        <v>3.3490754354002372</v>
      </c>
      <c r="D10" s="547">
        <v>2.3801996407231401</v>
      </c>
      <c r="E10" s="547">
        <v>14.48975054464843</v>
      </c>
      <c r="F10" s="547">
        <v>22.637825100966989</v>
      </c>
      <c r="G10" s="547">
        <v>5.7292750761233773</v>
      </c>
      <c r="H10" s="548">
        <v>0.71070350209615096</v>
      </c>
      <c r="I10" s="549">
        <v>78491</v>
      </c>
      <c r="J10" s="523"/>
      <c r="K10" s="545">
        <v>43983</v>
      </c>
      <c r="L10" s="546">
        <v>61.995638024470637</v>
      </c>
      <c r="M10" s="547">
        <v>4.3024797474719252</v>
      </c>
      <c r="N10" s="547">
        <v>2.3402589530141347</v>
      </c>
      <c r="O10" s="547">
        <v>4.7559180214909587</v>
      </c>
      <c r="P10" s="547">
        <v>37.483850866901314</v>
      </c>
      <c r="Q10" s="547">
        <v>6.6427387004860599</v>
      </c>
      <c r="R10" s="548">
        <v>0.54393259012764372</v>
      </c>
      <c r="S10" s="549">
        <v>214788</v>
      </c>
    </row>
    <row r="11" spans="1:19" ht="28.5" x14ac:dyDescent="0.3">
      <c r="A11" s="545">
        <v>44013</v>
      </c>
      <c r="B11" s="546">
        <v>62.471623067107032</v>
      </c>
      <c r="C11" s="547">
        <v>3.3041746734724522</v>
      </c>
      <c r="D11" s="547">
        <v>2.5218146674673472</v>
      </c>
      <c r="E11" s="547">
        <v>17.997386278336588</v>
      </c>
      <c r="F11" s="547">
        <v>22.183439798829003</v>
      </c>
      <c r="G11" s="547">
        <v>5.8259893409397989</v>
      </c>
      <c r="H11" s="548">
        <v>0.7632207485015009</v>
      </c>
      <c r="I11" s="549">
        <v>159864</v>
      </c>
      <c r="J11" s="523"/>
      <c r="K11" s="545">
        <v>44013</v>
      </c>
      <c r="L11" s="546">
        <v>61.554392574632935</v>
      </c>
      <c r="M11" s="547">
        <v>4.462720377092702</v>
      </c>
      <c r="N11" s="547">
        <v>2.6750648805331312</v>
      </c>
      <c r="O11" s="547">
        <v>4.786815842227881</v>
      </c>
      <c r="P11" s="547">
        <v>41.514416142926805</v>
      </c>
      <c r="Q11" s="547">
        <v>7.1377852576258327</v>
      </c>
      <c r="R11" s="548">
        <v>0.59942471284204402</v>
      </c>
      <c r="S11" s="549">
        <v>295312</v>
      </c>
    </row>
    <row r="12" spans="1:19" ht="28.5" x14ac:dyDescent="0.3">
      <c r="A12" s="545">
        <v>44044</v>
      </c>
      <c r="B12" s="546">
        <v>61.895170684907505</v>
      </c>
      <c r="C12" s="547">
        <v>4.2302717213322696</v>
      </c>
      <c r="D12" s="547">
        <v>2.3815246560241321</v>
      </c>
      <c r="E12" s="547">
        <v>16.839259281467506</v>
      </c>
      <c r="F12" s="547">
        <v>26.552896915633081</v>
      </c>
      <c r="G12" s="547">
        <v>6.6117963773564021</v>
      </c>
      <c r="H12" s="548">
        <v>0.562972029435996</v>
      </c>
      <c r="I12" s="549">
        <v>216803</v>
      </c>
      <c r="J12" s="523"/>
      <c r="K12" s="545">
        <v>44044</v>
      </c>
      <c r="L12" s="546">
        <v>61.029862490794663</v>
      </c>
      <c r="M12" s="547">
        <v>5.4624605014776781</v>
      </c>
      <c r="N12" s="547">
        <v>2.4534991526268564</v>
      </c>
      <c r="O12" s="547">
        <v>4.9405608098764793</v>
      </c>
      <c r="P12" s="547">
        <v>40.963335402188697</v>
      </c>
      <c r="Q12" s="547">
        <v>7.9159596541045349</v>
      </c>
      <c r="R12" s="548">
        <v>0.44915641073526258</v>
      </c>
      <c r="S12" s="549">
        <v>310961</v>
      </c>
    </row>
    <row r="13" spans="1:19" ht="28.5" x14ac:dyDescent="0.3">
      <c r="A13" s="545">
        <v>44075</v>
      </c>
      <c r="B13" s="546">
        <v>61.705031556653722</v>
      </c>
      <c r="C13" s="547">
        <v>4.9306368749264626</v>
      </c>
      <c r="D13" s="547">
        <v>2.0076483350982466</v>
      </c>
      <c r="E13" s="547">
        <v>17.074212872102599</v>
      </c>
      <c r="F13" s="547">
        <v>22.818064807624427</v>
      </c>
      <c r="G13" s="547">
        <v>6.9382852100247092</v>
      </c>
      <c r="H13" s="548">
        <v>0.4071782988740556</v>
      </c>
      <c r="I13" s="549">
        <v>212475</v>
      </c>
      <c r="J13" s="523"/>
      <c r="K13" s="545">
        <v>44075</v>
      </c>
      <c r="L13" s="546">
        <v>61.187515712300659</v>
      </c>
      <c r="M13" s="547">
        <v>5.5445823812929147</v>
      </c>
      <c r="N13" s="547">
        <v>2.1616585852243331</v>
      </c>
      <c r="O13" s="547">
        <v>5.5218013476822545</v>
      </c>
      <c r="P13" s="547">
        <v>41.566978470805068</v>
      </c>
      <c r="Q13" s="547">
        <v>7.7062409665172478</v>
      </c>
      <c r="R13" s="548">
        <v>0.38986860264131673</v>
      </c>
      <c r="S13" s="549">
        <v>343998</v>
      </c>
    </row>
    <row r="14" spans="1:19" ht="28.5" x14ac:dyDescent="0.3">
      <c r="A14" s="545">
        <v>44105</v>
      </c>
      <c r="B14" s="546">
        <v>62.164826055839349</v>
      </c>
      <c r="C14" s="547">
        <v>4.0522367170430069</v>
      </c>
      <c r="D14" s="547">
        <v>2.1590580848912637</v>
      </c>
      <c r="E14" s="547">
        <v>17.957530738907675</v>
      </c>
      <c r="F14" s="547">
        <v>21.850200735386004</v>
      </c>
      <c r="G14" s="547">
        <v>6.2112948019342706</v>
      </c>
      <c r="H14" s="548">
        <v>0.53280650555547227</v>
      </c>
      <c r="I14" s="549">
        <v>264079</v>
      </c>
      <c r="J14" s="523"/>
      <c r="K14" s="545">
        <v>44105</v>
      </c>
      <c r="L14" s="546">
        <v>61.21845988946945</v>
      </c>
      <c r="M14" s="547">
        <v>5.1098030967675507</v>
      </c>
      <c r="N14" s="547">
        <v>2.4532614235129304</v>
      </c>
      <c r="O14" s="547">
        <v>6.2551886116023985</v>
      </c>
      <c r="P14" s="547">
        <v>40.88520460654285</v>
      </c>
      <c r="Q14" s="547">
        <v>7.5630645202804807</v>
      </c>
      <c r="R14" s="548">
        <v>0.48010879813839752</v>
      </c>
      <c r="S14" s="549">
        <v>271961</v>
      </c>
    </row>
    <row r="15" spans="1:19" ht="28.5" x14ac:dyDescent="0.3">
      <c r="A15" s="545">
        <v>44136</v>
      </c>
      <c r="B15" s="546">
        <v>62.640529566994985</v>
      </c>
      <c r="C15" s="547">
        <v>3.1866863408288419</v>
      </c>
      <c r="D15" s="547">
        <v>2.3241190113361827</v>
      </c>
      <c r="E15" s="547">
        <v>20.248748931425386</v>
      </c>
      <c r="F15" s="547">
        <v>18.664088162051662</v>
      </c>
      <c r="G15" s="547">
        <v>5.5108053521650247</v>
      </c>
      <c r="H15" s="548">
        <v>0.72932154682399353</v>
      </c>
      <c r="I15" s="549">
        <v>269050</v>
      </c>
      <c r="J15" s="523"/>
      <c r="K15" s="545">
        <v>44136</v>
      </c>
      <c r="L15" s="546">
        <v>61.630268559847103</v>
      </c>
      <c r="M15" s="547">
        <v>4.3368744911452053</v>
      </c>
      <c r="N15" s="547">
        <v>2.732487426594989</v>
      </c>
      <c r="O15" s="547">
        <v>6.2410725359879438</v>
      </c>
      <c r="P15" s="547">
        <v>40.979157769527035</v>
      </c>
      <c r="Q15" s="547">
        <v>7.0693619177401938</v>
      </c>
      <c r="R15" s="548">
        <v>0.63005914332407664</v>
      </c>
      <c r="S15" s="549">
        <v>346366</v>
      </c>
    </row>
    <row r="16" spans="1:19" ht="28.5" x14ac:dyDescent="0.3">
      <c r="A16" s="545">
        <v>44166</v>
      </c>
      <c r="B16" s="546">
        <v>62.447375109767719</v>
      </c>
      <c r="C16" s="547">
        <v>3.3666131238858341</v>
      </c>
      <c r="D16" s="547">
        <v>2.4353854213384691</v>
      </c>
      <c r="E16" s="547">
        <v>17.628673968183378</v>
      </c>
      <c r="F16" s="547">
        <v>20.095836100296609</v>
      </c>
      <c r="G16" s="547">
        <v>5.8019985452243032</v>
      </c>
      <c r="H16" s="548">
        <v>0.72339331301824272</v>
      </c>
      <c r="I16" s="549">
        <v>265333</v>
      </c>
      <c r="J16" s="523"/>
      <c r="K16" s="545">
        <v>44166</v>
      </c>
      <c r="L16" s="546">
        <v>61.905530745606939</v>
      </c>
      <c r="M16" s="547">
        <v>3.97747565828465</v>
      </c>
      <c r="N16" s="547">
        <v>2.7846694144903443</v>
      </c>
      <c r="O16" s="547">
        <v>6.0362468346148823</v>
      </c>
      <c r="P16" s="547">
        <v>40.792205840472285</v>
      </c>
      <c r="Q16" s="547">
        <v>6.7621450727749943</v>
      </c>
      <c r="R16" s="548">
        <v>0.70010973132926158</v>
      </c>
      <c r="S16" s="549">
        <v>259842</v>
      </c>
    </row>
    <row r="17" spans="1:19" ht="28.5" x14ac:dyDescent="0.3">
      <c r="A17" s="545">
        <v>44197</v>
      </c>
      <c r="B17" s="546">
        <v>62.349789927864549</v>
      </c>
      <c r="C17" s="547">
        <v>3.7242543147132463</v>
      </c>
      <c r="D17" s="547">
        <v>2.2680476854059854</v>
      </c>
      <c r="E17" s="547">
        <v>17.199975259329914</v>
      </c>
      <c r="F17" s="547">
        <v>20.773615267676163</v>
      </c>
      <c r="G17" s="547">
        <v>5.9923020001192313</v>
      </c>
      <c r="H17" s="548">
        <v>0.60899377264482446</v>
      </c>
      <c r="I17" s="549">
        <v>268384</v>
      </c>
      <c r="J17" s="523"/>
      <c r="K17" s="545">
        <v>44197</v>
      </c>
      <c r="L17" s="546">
        <v>61.492531920148622</v>
      </c>
      <c r="M17" s="547">
        <v>4.4384624099309518</v>
      </c>
      <c r="N17" s="547">
        <v>2.9658229170022437</v>
      </c>
      <c r="O17" s="547">
        <v>6.4357760166661295</v>
      </c>
      <c r="P17" s="547">
        <v>34.919418806309928</v>
      </c>
      <c r="Q17" s="547">
        <v>7.404285326933195</v>
      </c>
      <c r="R17" s="548">
        <v>0.66820953814237272</v>
      </c>
      <c r="S17" s="549">
        <v>372492</v>
      </c>
    </row>
    <row r="18" spans="1:19" ht="28.5" x14ac:dyDescent="0.3">
      <c r="A18" s="545">
        <v>44228</v>
      </c>
      <c r="B18" s="546">
        <v>62.276865832047655</v>
      </c>
      <c r="C18" s="547">
        <v>3.9175620590665705</v>
      </c>
      <c r="D18" s="547">
        <v>2.2186425579273683</v>
      </c>
      <c r="E18" s="547">
        <v>18.47942180103842</v>
      </c>
      <c r="F18" s="547">
        <v>18.133871473129631</v>
      </c>
      <c r="G18" s="547">
        <v>6.1362046169939388</v>
      </c>
      <c r="H18" s="548">
        <v>0.56633245995240211</v>
      </c>
      <c r="I18" s="549">
        <v>209357</v>
      </c>
      <c r="J18" s="523"/>
      <c r="K18" s="545">
        <v>44228</v>
      </c>
      <c r="L18" s="546">
        <v>61.368197618234525</v>
      </c>
      <c r="M18" s="547">
        <v>4.8380600018891373</v>
      </c>
      <c r="N18" s="547">
        <v>2.7608883665506543</v>
      </c>
      <c r="O18" s="547">
        <v>5.7535895414483855</v>
      </c>
      <c r="P18" s="547">
        <v>40.587885329400059</v>
      </c>
      <c r="Q18" s="547">
        <v>7.5989483684397916</v>
      </c>
      <c r="R18" s="548">
        <v>0.57066021617602902</v>
      </c>
      <c r="S18" s="549">
        <v>275258</v>
      </c>
    </row>
    <row r="19" spans="1:19" ht="29" thickBot="1" x14ac:dyDescent="0.35">
      <c r="A19" s="550">
        <v>44256</v>
      </c>
      <c r="B19" s="551">
        <v>62.32532648454805</v>
      </c>
      <c r="C19" s="552">
        <v>3.8305370741482965</v>
      </c>
      <c r="D19" s="552">
        <v>2.202976437084696</v>
      </c>
      <c r="E19" s="552">
        <v>18.458172260310096</v>
      </c>
      <c r="F19" s="552">
        <v>19.302001392258202</v>
      </c>
      <c r="G19" s="552">
        <v>6.033513511232993</v>
      </c>
      <c r="H19" s="553">
        <v>0.57510902373253192</v>
      </c>
      <c r="I19" s="554">
        <v>237025</v>
      </c>
      <c r="J19" s="523"/>
      <c r="K19" s="550">
        <v>44256</v>
      </c>
      <c r="L19" s="551">
        <v>61.499192605307357</v>
      </c>
      <c r="M19" s="552">
        <v>4.8189287670310774</v>
      </c>
      <c r="N19" s="552">
        <v>2.5777930660987858</v>
      </c>
      <c r="O19" s="552">
        <v>6.1176165823718218</v>
      </c>
      <c r="P19" s="552">
        <v>36.579713489317044</v>
      </c>
      <c r="Q19" s="552">
        <v>7.3967218331298632</v>
      </c>
      <c r="R19" s="553">
        <v>0.53493072645831075</v>
      </c>
      <c r="S19" s="554">
        <v>326829</v>
      </c>
    </row>
    <row r="20" spans="1:19" ht="29" thickBot="1" x14ac:dyDescent="0.35">
      <c r="A20" s="555" t="s">
        <v>17</v>
      </c>
      <c r="B20" s="556">
        <v>62.318637394881399</v>
      </c>
      <c r="C20" s="557">
        <v>3.7537683237525985</v>
      </c>
      <c r="D20" s="557">
        <v>2.2724633358892108</v>
      </c>
      <c r="E20" s="557">
        <v>17.803202500636203</v>
      </c>
      <c r="F20" s="557">
        <v>20.928880961563451</v>
      </c>
      <c r="G20" s="557">
        <v>6.0262316596418088</v>
      </c>
      <c r="H20" s="558">
        <v>0.6053818829227734</v>
      </c>
      <c r="I20" s="559">
        <v>2408827</v>
      </c>
      <c r="J20" s="560"/>
      <c r="K20" s="555" t="s">
        <v>17</v>
      </c>
      <c r="L20" s="556">
        <v>61.494951488116712</v>
      </c>
      <c r="M20" s="557">
        <v>4.7055199243780219</v>
      </c>
      <c r="N20" s="557">
        <v>2.5995513770927552</v>
      </c>
      <c r="O20" s="557">
        <v>5.8060985872957867</v>
      </c>
      <c r="P20" s="557">
        <v>39.048325883245617</v>
      </c>
      <c r="Q20" s="557">
        <v>7.3050713014707771</v>
      </c>
      <c r="R20" s="558">
        <v>0.55244721494540594</v>
      </c>
      <c r="S20" s="559">
        <v>3437096</v>
      </c>
    </row>
    <row r="21" spans="1:19" ht="15.75" hidden="1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hidden="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hidden="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thickBot="1" x14ac:dyDescent="0.4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hidden="1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9" thickBot="1" x14ac:dyDescent="0.35">
      <c r="A28" s="525"/>
      <c r="B28" s="526" t="s">
        <v>6</v>
      </c>
      <c r="C28" s="527" t="s">
        <v>7</v>
      </c>
      <c r="D28" s="527" t="s">
        <v>8</v>
      </c>
      <c r="E28" s="527" t="s">
        <v>9</v>
      </c>
      <c r="F28" s="527" t="s">
        <v>10</v>
      </c>
      <c r="G28" s="527" t="s">
        <v>11</v>
      </c>
      <c r="H28" s="528" t="s">
        <v>12</v>
      </c>
      <c r="I28" s="529" t="s">
        <v>23</v>
      </c>
      <c r="J28" s="523"/>
      <c r="K28" s="525"/>
      <c r="L28" s="526" t="s">
        <v>6</v>
      </c>
      <c r="M28" s="527" t="s">
        <v>7</v>
      </c>
      <c r="N28" s="527" t="s">
        <v>8</v>
      </c>
      <c r="O28" s="527" t="s">
        <v>9</v>
      </c>
      <c r="P28" s="527" t="s">
        <v>10</v>
      </c>
      <c r="Q28" s="527" t="s">
        <v>11</v>
      </c>
      <c r="R28" s="528" t="s">
        <v>12</v>
      </c>
      <c r="S28" s="529" t="s">
        <v>23</v>
      </c>
    </row>
    <row r="29" spans="1:19" ht="29" thickBot="1" x14ac:dyDescent="0.35">
      <c r="A29" s="530" t="s">
        <v>46</v>
      </c>
      <c r="B29" s="531">
        <v>62</v>
      </c>
      <c r="C29" s="532">
        <v>3.15</v>
      </c>
      <c r="D29" s="532">
        <v>2.06</v>
      </c>
      <c r="E29" s="532">
        <v>23.31</v>
      </c>
      <c r="F29" s="532">
        <v>12.37</v>
      </c>
      <c r="G29" s="532">
        <v>5.21</v>
      </c>
      <c r="H29" s="532">
        <v>0.65</v>
      </c>
      <c r="I29" s="533">
        <v>0</v>
      </c>
      <c r="J29" s="523"/>
      <c r="K29" s="530" t="s">
        <v>46</v>
      </c>
      <c r="L29" s="531">
        <v>62.23</v>
      </c>
      <c r="M29" s="532">
        <v>3.4</v>
      </c>
      <c r="N29" s="532">
        <v>2.6</v>
      </c>
      <c r="O29" s="532">
        <v>7.03</v>
      </c>
      <c r="P29" s="532">
        <v>43</v>
      </c>
      <c r="Q29" s="532">
        <v>6</v>
      </c>
      <c r="R29" s="532">
        <v>0.76</v>
      </c>
      <c r="S29" s="533">
        <v>0</v>
      </c>
    </row>
    <row r="30" spans="1:19" ht="29.5" thickTop="1" thickBot="1" x14ac:dyDescent="0.35">
      <c r="A30" s="534" t="str">
        <f>+A7</f>
        <v>APP 20-21</v>
      </c>
      <c r="B30" s="535">
        <v>62.412658227848098</v>
      </c>
      <c r="C30" s="536">
        <v>3.150632911392405</v>
      </c>
      <c r="D30" s="536">
        <v>2.4493670886075951</v>
      </c>
      <c r="E30" s="536">
        <v>10</v>
      </c>
      <c r="F30" s="536">
        <v>10</v>
      </c>
      <c r="G30" s="536">
        <v>5.6</v>
      </c>
      <c r="H30" s="537">
        <v>0.77742065086380086</v>
      </c>
      <c r="I30" s="538">
        <v>0</v>
      </c>
      <c r="J30" s="539"/>
      <c r="K30" s="534" t="str">
        <f>+A30</f>
        <v>APP 20-21</v>
      </c>
      <c r="L30" s="535">
        <v>62.099428571428568</v>
      </c>
      <c r="M30" s="536">
        <v>3.3777142857142857</v>
      </c>
      <c r="N30" s="536">
        <v>2.7622857142857145</v>
      </c>
      <c r="O30" s="536">
        <v>5</v>
      </c>
      <c r="P30" s="536">
        <v>40</v>
      </c>
      <c r="Q30" s="536">
        <v>6.1400000000000006</v>
      </c>
      <c r="R30" s="537">
        <v>0.81779732701742525</v>
      </c>
      <c r="S30" s="538">
        <v>0</v>
      </c>
    </row>
    <row r="31" spans="1:19" ht="28.5" x14ac:dyDescent="0.3">
      <c r="A31" s="540">
        <v>43922</v>
      </c>
      <c r="B31" s="541">
        <v>62.921951588502267</v>
      </c>
      <c r="C31" s="542">
        <v>1.9986838124054462</v>
      </c>
      <c r="D31" s="542">
        <v>1.8336006051437219</v>
      </c>
      <c r="E31" s="542">
        <v>27.078986384266262</v>
      </c>
      <c r="F31" s="542">
        <v>11.788547655068079</v>
      </c>
      <c r="G31" s="542">
        <v>3.8322844175491682</v>
      </c>
      <c r="H31" s="543">
        <v>0.91740404048049795</v>
      </c>
      <c r="I31" s="544">
        <v>85930</v>
      </c>
      <c r="J31" s="523"/>
      <c r="K31" s="540">
        <v>43922</v>
      </c>
      <c r="L31" s="541">
        <v>62.342510121457487</v>
      </c>
      <c r="M31" s="542">
        <v>2.6865890688259109</v>
      </c>
      <c r="N31" s="542">
        <v>2.8004301619433196</v>
      </c>
      <c r="O31" s="542">
        <v>8.1841852226720651</v>
      </c>
      <c r="P31" s="542">
        <v>41.323810728744938</v>
      </c>
      <c r="Q31" s="542">
        <v>5.4870192307692305</v>
      </c>
      <c r="R31" s="543">
        <v>1.0423738391696649</v>
      </c>
      <c r="S31" s="544">
        <v>128440</v>
      </c>
    </row>
    <row r="32" spans="1:19" ht="28.5" x14ac:dyDescent="0.3">
      <c r="A32" s="545">
        <v>43952</v>
      </c>
      <c r="B32" s="546">
        <v>61.640254237288133</v>
      </c>
      <c r="C32" s="547">
        <v>3.0705932203389832</v>
      </c>
      <c r="D32" s="547">
        <v>2.2053389830508476</v>
      </c>
      <c r="E32" s="547">
        <v>30.45470338983051</v>
      </c>
      <c r="F32" s="547">
        <v>11.182521186440677</v>
      </c>
      <c r="G32" s="547">
        <v>5.2759322033898304</v>
      </c>
      <c r="H32" s="548">
        <v>0.71821267904948527</v>
      </c>
      <c r="I32" s="549">
        <v>61360</v>
      </c>
      <c r="J32" s="523"/>
      <c r="K32" s="545">
        <v>43952</v>
      </c>
      <c r="L32" s="546">
        <v>61.619002579535682</v>
      </c>
      <c r="M32" s="547">
        <v>3.1895098882201203</v>
      </c>
      <c r="N32" s="547">
        <v>3.0817712811693894</v>
      </c>
      <c r="O32" s="547">
        <v>6.3043852106620806</v>
      </c>
      <c r="P32" s="547">
        <v>41.254170249355113</v>
      </c>
      <c r="Q32" s="547">
        <v>6.2712811693895096</v>
      </c>
      <c r="R32" s="548">
        <v>0.96622095217555404</v>
      </c>
      <c r="S32" s="549">
        <v>75595</v>
      </c>
    </row>
    <row r="33" spans="1:32" ht="28.5" x14ac:dyDescent="0.3">
      <c r="A33" s="545">
        <v>43983</v>
      </c>
      <c r="B33" s="546">
        <v>62.788967838444279</v>
      </c>
      <c r="C33" s="547">
        <v>1.949259536275243</v>
      </c>
      <c r="D33" s="547">
        <v>1.8331039640987283</v>
      </c>
      <c r="E33" s="547">
        <v>25.493208676140618</v>
      </c>
      <c r="F33" s="547">
        <v>10.847053103964098</v>
      </c>
      <c r="G33" s="547">
        <v>3.7823635003739713</v>
      </c>
      <c r="H33" s="548">
        <v>0.9404104122540442</v>
      </c>
      <c r="I33" s="549">
        <v>86905</v>
      </c>
      <c r="J33" s="523"/>
      <c r="K33" s="545">
        <v>43983</v>
      </c>
      <c r="L33" s="546">
        <v>62.42</v>
      </c>
      <c r="M33" s="547">
        <v>2.81</v>
      </c>
      <c r="N33" s="547">
        <v>2.39</v>
      </c>
      <c r="O33" s="547">
        <v>10.51</v>
      </c>
      <c r="P33" s="547">
        <v>37.950000000000003</v>
      </c>
      <c r="Q33" s="547">
        <v>5.2</v>
      </c>
      <c r="R33" s="548">
        <v>0.85053380782918153</v>
      </c>
      <c r="S33" s="549">
        <v>132210</v>
      </c>
    </row>
    <row r="34" spans="1:32" ht="28.5" x14ac:dyDescent="0.3">
      <c r="A34" s="545">
        <v>44013</v>
      </c>
      <c r="B34" s="546">
        <v>61.93</v>
      </c>
      <c r="C34" s="547">
        <v>3.27</v>
      </c>
      <c r="D34" s="547">
        <v>2.02</v>
      </c>
      <c r="E34" s="547">
        <v>28.109999999999996</v>
      </c>
      <c r="F34" s="547">
        <v>11.47</v>
      </c>
      <c r="G34" s="547">
        <v>5.29</v>
      </c>
      <c r="H34" s="548">
        <v>0.61773700305810397</v>
      </c>
      <c r="I34" s="549">
        <v>99645</v>
      </c>
      <c r="J34" s="523"/>
      <c r="K34" s="545">
        <v>44013</v>
      </c>
      <c r="L34" s="546">
        <v>61.93</v>
      </c>
      <c r="M34" s="547">
        <v>4.2</v>
      </c>
      <c r="N34" s="547">
        <v>2.33</v>
      </c>
      <c r="O34" s="547">
        <v>8.07</v>
      </c>
      <c r="P34" s="547">
        <v>34.700000000000003</v>
      </c>
      <c r="Q34" s="547">
        <v>6.53</v>
      </c>
      <c r="R34" s="548">
        <v>0.55476190476190479</v>
      </c>
      <c r="S34" s="549">
        <v>168025</v>
      </c>
    </row>
    <row r="35" spans="1:32" ht="28.5" x14ac:dyDescent="0.3">
      <c r="A35" s="545">
        <v>44044</v>
      </c>
      <c r="B35" s="546">
        <v>62.59</v>
      </c>
      <c r="C35" s="547">
        <v>2.77</v>
      </c>
      <c r="D35" s="547">
        <v>1.39</v>
      </c>
      <c r="E35" s="547">
        <v>32.28</v>
      </c>
      <c r="F35" s="547">
        <v>9.85</v>
      </c>
      <c r="G35" s="547">
        <v>4.16</v>
      </c>
      <c r="H35" s="548">
        <v>0.50180505415162446</v>
      </c>
      <c r="I35" s="549">
        <v>123240</v>
      </c>
      <c r="J35" s="523"/>
      <c r="K35" s="545">
        <v>44044</v>
      </c>
      <c r="L35" s="546">
        <v>62.64</v>
      </c>
      <c r="M35" s="547">
        <v>3.22</v>
      </c>
      <c r="N35" s="547">
        <v>2.08</v>
      </c>
      <c r="O35" s="547">
        <v>9.23</v>
      </c>
      <c r="P35" s="547">
        <v>37.58</v>
      </c>
      <c r="Q35" s="547">
        <v>5.3000000000000007</v>
      </c>
      <c r="R35" s="548">
        <v>0.64596273291925466</v>
      </c>
      <c r="S35" s="549">
        <v>211640</v>
      </c>
    </row>
    <row r="36" spans="1:32" ht="28.5" x14ac:dyDescent="0.3">
      <c r="A36" s="545">
        <v>44075</v>
      </c>
      <c r="B36" s="546">
        <v>62.375925925925927</v>
      </c>
      <c r="C36" s="547">
        <v>2.7555555555555555</v>
      </c>
      <c r="D36" s="547">
        <v>1.75</v>
      </c>
      <c r="E36" s="547">
        <v>26.483333333333334</v>
      </c>
      <c r="F36" s="547">
        <v>11.246296296296297</v>
      </c>
      <c r="G36" s="547">
        <v>4.5055555555555555</v>
      </c>
      <c r="H36" s="548">
        <v>0.63508064516129037</v>
      </c>
      <c r="I36" s="549">
        <v>124605</v>
      </c>
      <c r="J36" s="523"/>
      <c r="K36" s="545">
        <v>44075</v>
      </c>
      <c r="L36" s="546">
        <v>62.522415601442148</v>
      </c>
      <c r="M36" s="547">
        <v>3.4494001966568342</v>
      </c>
      <c r="N36" s="547">
        <v>2.10671910848902</v>
      </c>
      <c r="O36" s="547">
        <v>8.8189609963946243</v>
      </c>
      <c r="P36" s="547">
        <v>39.767653228449689</v>
      </c>
      <c r="Q36" s="547">
        <v>5.5561193051458542</v>
      </c>
      <c r="R36" s="548">
        <v>0.61074940232532504</v>
      </c>
      <c r="S36" s="549">
        <v>198315</v>
      </c>
    </row>
    <row r="37" spans="1:32" ht="28.5" x14ac:dyDescent="0.3">
      <c r="A37" s="545">
        <v>44105</v>
      </c>
      <c r="B37" s="546">
        <v>61.593903487816526</v>
      </c>
      <c r="C37" s="547">
        <v>4.8985188724319162</v>
      </c>
      <c r="D37" s="547">
        <v>1.5349259436215958</v>
      </c>
      <c r="E37" s="547">
        <v>21.785102723363593</v>
      </c>
      <c r="F37" s="547">
        <v>12.833889154323938</v>
      </c>
      <c r="G37" s="547">
        <v>6.4334448160535125</v>
      </c>
      <c r="H37" s="548">
        <v>0.31334490763318573</v>
      </c>
      <c r="I37" s="549">
        <v>136045</v>
      </c>
      <c r="J37" s="523"/>
      <c r="K37" s="545">
        <v>44105</v>
      </c>
      <c r="L37" s="546">
        <v>62.477066090179122</v>
      </c>
      <c r="M37" s="547">
        <v>4.3274861025324274</v>
      </c>
      <c r="N37" s="547">
        <v>1.9901358863495986</v>
      </c>
      <c r="O37" s="547">
        <v>6.878088326127239</v>
      </c>
      <c r="P37" s="547">
        <v>44.040475602223594</v>
      </c>
      <c r="Q37" s="547">
        <v>6.317621988882026</v>
      </c>
      <c r="R37" s="548">
        <v>0.45988267534469474</v>
      </c>
      <c r="S37" s="549">
        <v>210470</v>
      </c>
    </row>
    <row r="38" spans="1:32" ht="28.5" x14ac:dyDescent="0.3">
      <c r="A38" s="545">
        <v>44136</v>
      </c>
      <c r="B38" s="546">
        <v>62.055636724197697</v>
      </c>
      <c r="C38" s="547">
        <v>2.7082698772259346</v>
      </c>
      <c r="D38" s="547">
        <v>2.0486731049827087</v>
      </c>
      <c r="E38" s="547">
        <v>25.34862812275794</v>
      </c>
      <c r="F38" s="547">
        <v>11.480584204628816</v>
      </c>
      <c r="G38" s="547">
        <v>4.7569429822086438</v>
      </c>
      <c r="H38" s="548">
        <v>0.75645087005921019</v>
      </c>
      <c r="I38" s="549">
        <v>124049</v>
      </c>
      <c r="J38" s="523"/>
      <c r="K38" s="545">
        <v>44136</v>
      </c>
      <c r="L38" s="546">
        <v>62.095408981151586</v>
      </c>
      <c r="M38" s="547">
        <v>3.5203341528294527</v>
      </c>
      <c r="N38" s="547">
        <v>2.4265981269912222</v>
      </c>
      <c r="O38" s="547">
        <v>9.4765330055348862</v>
      </c>
      <c r="P38" s="547">
        <v>39.226149244705049</v>
      </c>
      <c r="Q38" s="547">
        <v>5.9469322798206754</v>
      </c>
      <c r="R38" s="548">
        <v>0.68930903193972504</v>
      </c>
      <c r="S38" s="549">
        <v>228189</v>
      </c>
    </row>
    <row r="39" spans="1:32" ht="21.75" customHeight="1" x14ac:dyDescent="0.3">
      <c r="A39" s="545">
        <v>44166</v>
      </c>
      <c r="B39" s="546">
        <v>61.697375565610855</v>
      </c>
      <c r="C39" s="547">
        <v>3.3396380090497737</v>
      </c>
      <c r="D39" s="547">
        <v>2.136359979889392</v>
      </c>
      <c r="E39" s="547">
        <v>26.55360985419809</v>
      </c>
      <c r="F39" s="547">
        <v>12.201427853192557</v>
      </c>
      <c r="G39" s="547">
        <v>5.4759979889391657</v>
      </c>
      <c r="H39" s="548">
        <v>0.63969806730557899</v>
      </c>
      <c r="I39" s="549">
        <v>125307</v>
      </c>
      <c r="J39" s="523"/>
      <c r="K39" s="545">
        <v>44166</v>
      </c>
      <c r="L39" s="546">
        <v>61.542251323488429</v>
      </c>
      <c r="M39" s="547">
        <v>3.8390833101142379</v>
      </c>
      <c r="N39" s="547">
        <v>2.8548648648648651</v>
      </c>
      <c r="O39" s="547">
        <v>9.7398133184731108</v>
      </c>
      <c r="P39" s="547">
        <v>41.502800222903318</v>
      </c>
      <c r="Q39" s="547">
        <v>6.693948174979103</v>
      </c>
      <c r="R39" s="548">
        <v>0.74363191268696749</v>
      </c>
      <c r="S39" s="549">
        <v>226107</v>
      </c>
    </row>
    <row r="40" spans="1:32" ht="28.5" x14ac:dyDescent="0.3">
      <c r="A40" s="545">
        <v>44197</v>
      </c>
      <c r="B40" s="546">
        <v>60.044444444444444</v>
      </c>
      <c r="C40" s="547">
        <v>2.9534848484848482</v>
      </c>
      <c r="D40" s="547">
        <v>2.3978787878787879</v>
      </c>
      <c r="E40" s="547">
        <v>28.170202020202019</v>
      </c>
      <c r="F40" s="547">
        <v>10.926919191919193</v>
      </c>
      <c r="G40" s="547">
        <v>5.3513636363636365</v>
      </c>
      <c r="H40" s="548">
        <v>0.81188118811881205</v>
      </c>
      <c r="I40" s="549">
        <v>124740</v>
      </c>
      <c r="J40" s="523"/>
      <c r="K40" s="545">
        <v>44197</v>
      </c>
      <c r="L40" s="546">
        <v>61.312912284631906</v>
      </c>
      <c r="M40" s="547">
        <v>3.5754591785709997</v>
      </c>
      <c r="N40" s="547">
        <v>3.0204792802595413</v>
      </c>
      <c r="O40" s="547">
        <v>12.908018153524896</v>
      </c>
      <c r="P40" s="547">
        <v>39.393002212185827</v>
      </c>
      <c r="Q40" s="547">
        <v>6.595938458830541</v>
      </c>
      <c r="R40" s="548">
        <v>0.84478080420057633</v>
      </c>
      <c r="S40" s="549">
        <v>249979</v>
      </c>
      <c r="AF40" s="573"/>
    </row>
    <row r="41" spans="1:32" ht="28.5" x14ac:dyDescent="0.3">
      <c r="A41" s="545">
        <v>44228</v>
      </c>
      <c r="B41" s="546">
        <v>61.750580994583949</v>
      </c>
      <c r="C41" s="547">
        <v>2.5914130969965536</v>
      </c>
      <c r="D41" s="547">
        <v>2.440403741999015</v>
      </c>
      <c r="E41" s="547">
        <v>28.906356474643033</v>
      </c>
      <c r="F41" s="547">
        <v>10.078581979320532</v>
      </c>
      <c r="G41" s="547">
        <v>5.0318168389955691</v>
      </c>
      <c r="H41" s="548">
        <v>0.94172702330919045</v>
      </c>
      <c r="I41" s="549">
        <v>127953</v>
      </c>
      <c r="J41" s="523"/>
      <c r="K41" s="545">
        <v>44228</v>
      </c>
      <c r="L41" s="546">
        <v>61.820414221608559</v>
      </c>
      <c r="M41" s="547">
        <v>3.0453710735243353</v>
      </c>
      <c r="N41" s="547">
        <v>2.9093683120469449</v>
      </c>
      <c r="O41" s="547">
        <v>12.93230238177425</v>
      </c>
      <c r="P41" s="547">
        <v>39.469485674836037</v>
      </c>
      <c r="Q41" s="547">
        <v>5.9547393855712798</v>
      </c>
      <c r="R41" s="548">
        <v>0.95534115278766418</v>
      </c>
      <c r="S41" s="549">
        <v>182511</v>
      </c>
    </row>
    <row r="42" spans="1:32" ht="29" thickBot="1" x14ac:dyDescent="0.35">
      <c r="A42" s="550">
        <v>44256</v>
      </c>
      <c r="B42" s="551">
        <v>61.14035537561854</v>
      </c>
      <c r="C42" s="552">
        <v>2.4322222222222223</v>
      </c>
      <c r="D42" s="552">
        <v>2.5996221322537112</v>
      </c>
      <c r="E42" s="552">
        <v>31.530265407107517</v>
      </c>
      <c r="F42" s="552">
        <v>10.319712100764733</v>
      </c>
      <c r="G42" s="552">
        <v>5.0318443544759335</v>
      </c>
      <c r="H42" s="553">
        <v>1.068825910931174</v>
      </c>
      <c r="I42" s="554">
        <v>106704</v>
      </c>
      <c r="J42" s="523"/>
      <c r="K42" s="550">
        <v>44256</v>
      </c>
      <c r="L42" s="551">
        <v>61.602580487804886</v>
      </c>
      <c r="M42" s="552">
        <v>3.5163609756097558</v>
      </c>
      <c r="N42" s="552">
        <v>3.0742097560975608</v>
      </c>
      <c r="O42" s="552">
        <v>10.817253658536586</v>
      </c>
      <c r="P42" s="552">
        <v>42.517839024390241</v>
      </c>
      <c r="Q42" s="552">
        <v>6.5905707317073166</v>
      </c>
      <c r="R42" s="553">
        <v>0.87425886517935669</v>
      </c>
      <c r="S42" s="554">
        <v>143500</v>
      </c>
    </row>
    <row r="43" spans="1:32" ht="29" thickBot="1" x14ac:dyDescent="0.35">
      <c r="A43" s="555" t="s">
        <v>17</v>
      </c>
      <c r="B43" s="556">
        <v>62.043251538089812</v>
      </c>
      <c r="C43" s="557">
        <v>2.9856041879164681</v>
      </c>
      <c r="D43" s="557">
        <v>2.017751000201284</v>
      </c>
      <c r="E43" s="557">
        <v>27.577020301051725</v>
      </c>
      <c r="F43" s="557">
        <v>11.253606273129773</v>
      </c>
      <c r="G43" s="557">
        <v>5.0033551881177516</v>
      </c>
      <c r="H43" s="558">
        <v>0.67582669141732099</v>
      </c>
      <c r="I43" s="559">
        <v>1326483</v>
      </c>
      <c r="J43" s="560"/>
      <c r="K43" s="555" t="s">
        <v>17</v>
      </c>
      <c r="L43" s="556">
        <v>62.021920805798295</v>
      </c>
      <c r="M43" s="557">
        <v>3.5073847611649476</v>
      </c>
      <c r="N43" s="557">
        <v>2.5535585882195715</v>
      </c>
      <c r="O43" s="557">
        <v>9.6980857000595382</v>
      </c>
      <c r="P43" s="557">
        <v>39.894087729775805</v>
      </c>
      <c r="Q43" s="557">
        <v>6.0609433493845195</v>
      </c>
      <c r="R43" s="558">
        <v>0.72805202796496982</v>
      </c>
      <c r="S43" s="559">
        <v>2154981</v>
      </c>
    </row>
    <row r="44" spans="1:32" ht="15.75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9" thickBot="1" x14ac:dyDescent="0.35">
      <c r="A53" s="525"/>
      <c r="B53" s="526" t="s">
        <v>6</v>
      </c>
      <c r="C53" s="527" t="s">
        <v>7</v>
      </c>
      <c r="D53" s="527" t="s">
        <v>8</v>
      </c>
      <c r="E53" s="527" t="s">
        <v>9</v>
      </c>
      <c r="F53" s="527" t="s">
        <v>10</v>
      </c>
      <c r="G53" s="527" t="s">
        <v>11</v>
      </c>
      <c r="H53" s="528" t="s">
        <v>12</v>
      </c>
      <c r="I53" s="529" t="s">
        <v>23</v>
      </c>
      <c r="J53" s="523"/>
      <c r="K53" s="525"/>
      <c r="L53" s="526" t="s">
        <v>6</v>
      </c>
      <c r="M53" s="527" t="s">
        <v>7</v>
      </c>
      <c r="N53" s="527" t="s">
        <v>8</v>
      </c>
      <c r="O53" s="527" t="s">
        <v>9</v>
      </c>
      <c r="P53" s="527" t="s">
        <v>10</v>
      </c>
      <c r="Q53" s="527" t="s">
        <v>11</v>
      </c>
      <c r="R53" s="528" t="s">
        <v>12</v>
      </c>
      <c r="S53" s="529" t="s">
        <v>23</v>
      </c>
    </row>
    <row r="54" spans="1:20" ht="29" thickBot="1" x14ac:dyDescent="0.35">
      <c r="A54" s="530" t="s">
        <v>46</v>
      </c>
      <c r="B54" s="531">
        <v>62.58</v>
      </c>
      <c r="C54" s="532">
        <v>3.21</v>
      </c>
      <c r="D54" s="532">
        <v>2.63</v>
      </c>
      <c r="E54" s="532">
        <v>12.7</v>
      </c>
      <c r="F54" s="532">
        <v>18.53</v>
      </c>
      <c r="G54" s="532">
        <f>IF(C54&lt;&gt;"",+D54+C54,"")</f>
        <v>5.84</v>
      </c>
      <c r="H54" s="532">
        <f>IF(C54&lt;&gt;"",+D54/C54,"")</f>
        <v>0.81931464174454827</v>
      </c>
      <c r="I54" s="533">
        <v>0</v>
      </c>
      <c r="J54" s="523"/>
      <c r="K54" s="530" t="s">
        <v>46</v>
      </c>
      <c r="L54" s="531">
        <v>61.97</v>
      </c>
      <c r="M54" s="532">
        <v>3.57</v>
      </c>
      <c r="N54" s="532">
        <v>2.66</v>
      </c>
      <c r="O54" s="532"/>
      <c r="P54" s="532"/>
      <c r="Q54" s="532">
        <f>IF(M54&lt;&gt;"",+N54+M54,"")</f>
        <v>6.23</v>
      </c>
      <c r="R54" s="532">
        <f>IF(M54&lt;&gt;"",+N54/M54,"")</f>
        <v>0.7450980392156864</v>
      </c>
      <c r="S54" s="533">
        <v>0</v>
      </c>
    </row>
    <row r="55" spans="1:20" ht="29.5" thickTop="1" thickBot="1" x14ac:dyDescent="0.35">
      <c r="A55" s="534" t="str">
        <f>+A30</f>
        <v>APP 20-21</v>
      </c>
      <c r="B55" s="535">
        <v>62.542999999999999</v>
      </c>
      <c r="C55" s="536">
        <v>2.8714</v>
      </c>
      <c r="D55" s="536">
        <v>2.4931999999999999</v>
      </c>
      <c r="E55" s="536">
        <v>10</v>
      </c>
      <c r="F55" s="536">
        <v>10</v>
      </c>
      <c r="G55" s="536">
        <f>IF(C55&lt;&gt;"",+D55+C55,"")</f>
        <v>5.3645999999999994</v>
      </c>
      <c r="H55" s="537">
        <f>IF(C55&lt;&gt;"",+D55/C55,"")</f>
        <v>0.86828724663927004</v>
      </c>
      <c r="I55" s="538">
        <v>0</v>
      </c>
      <c r="J55" s="539"/>
      <c r="K55" s="534" t="str">
        <f>+K30</f>
        <v>APP 20-21</v>
      </c>
      <c r="L55" s="535">
        <v>61.997011494252874</v>
      </c>
      <c r="M55" s="536">
        <v>3.6789655172413793</v>
      </c>
      <c r="N55" s="536">
        <v>2.7888505747126437</v>
      </c>
      <c r="O55" s="536">
        <v>5</v>
      </c>
      <c r="P55" s="536">
        <v>40</v>
      </c>
      <c r="Q55" s="536">
        <f>IF(M55&lt;&gt;"",+N55+M55,"")</f>
        <v>6.4678160919540231</v>
      </c>
      <c r="R55" s="537">
        <f>IF(M55&lt;&gt;"",+N55/M55,"")</f>
        <v>0.75805292592245443</v>
      </c>
      <c r="S55" s="538">
        <v>0</v>
      </c>
    </row>
    <row r="56" spans="1:20" ht="28.5" x14ac:dyDescent="0.3">
      <c r="A56" s="540">
        <v>43922</v>
      </c>
      <c r="B56" s="541">
        <v>63.056024567584664</v>
      </c>
      <c r="C56" s="542">
        <v>2.467103786482387</v>
      </c>
      <c r="D56" s="542">
        <v>2.4222849486134819</v>
      </c>
      <c r="E56" s="542">
        <v>5.8343701325642927</v>
      </c>
      <c r="F56" s="542">
        <v>12.832990756548295</v>
      </c>
      <c r="G56" s="542">
        <f>IF(C56&lt;&gt;"",+D56+C56,"")</f>
        <v>4.8893887350958689</v>
      </c>
      <c r="H56" s="543">
        <f>IF(C56&lt;&gt;"",+D56/C56,"")</f>
        <v>0.98183342017694031</v>
      </c>
      <c r="I56" s="544">
        <v>147023</v>
      </c>
      <c r="J56" s="523"/>
      <c r="K56" s="540">
        <f t="shared" ref="K56:K67" si="0">A56</f>
        <v>43922</v>
      </c>
      <c r="L56" s="541">
        <v>62.692896710586929</v>
      </c>
      <c r="M56" s="542">
        <v>2.6260993273749196</v>
      </c>
      <c r="N56" s="542">
        <v>2.6502139500598916</v>
      </c>
      <c r="O56" s="542"/>
      <c r="P56" s="542"/>
      <c r="Q56" s="542">
        <f>IF(M56&lt;&gt;"",+N56+M56,"")</f>
        <v>5.2763132774348112</v>
      </c>
      <c r="R56" s="543">
        <f>IF(M56&lt;&gt;"",+N56/M56,"")</f>
        <v>1.0091826773015007</v>
      </c>
      <c r="S56" s="544">
        <v>271325</v>
      </c>
    </row>
    <row r="57" spans="1:20" ht="28.5" x14ac:dyDescent="0.3">
      <c r="A57" s="545">
        <v>43952</v>
      </c>
      <c r="B57" s="546">
        <v>63.071672976893957</v>
      </c>
      <c r="C57" s="547">
        <v>2.4240370121368668</v>
      </c>
      <c r="D57" s="547">
        <v>2.4517265843388421</v>
      </c>
      <c r="E57" s="547">
        <v>5.8881745161176173</v>
      </c>
      <c r="F57" s="547">
        <v>14.25685927603411</v>
      </c>
      <c r="G57" s="547">
        <f t="shared" ref="G57:G67" si="1">+C57+D57</f>
        <v>4.8757635964757089</v>
      </c>
      <c r="H57" s="548">
        <v>1.0114229164255071</v>
      </c>
      <c r="I57" s="549">
        <v>113044</v>
      </c>
      <c r="J57" s="523"/>
      <c r="K57" s="545">
        <f t="shared" si="0"/>
        <v>43952</v>
      </c>
      <c r="L57" s="546">
        <v>62.330592899978221</v>
      </c>
      <c r="M57" s="547">
        <v>2.8102088707389647</v>
      </c>
      <c r="N57" s="547">
        <v>2.8999088911906159</v>
      </c>
      <c r="O57" s="547"/>
      <c r="P57" s="547"/>
      <c r="Q57" s="547">
        <f t="shared" ref="Q57:Q67" si="2">+M57+N57</f>
        <v>5.7101177619295811</v>
      </c>
      <c r="R57" s="548">
        <v>1.0319193428594025</v>
      </c>
      <c r="S57" s="549">
        <v>151577</v>
      </c>
    </row>
    <row r="58" spans="1:20" ht="28.5" x14ac:dyDescent="0.3">
      <c r="A58" s="545">
        <v>43983</v>
      </c>
      <c r="B58" s="546">
        <v>63.05972322066502</v>
      </c>
      <c r="C58" s="547">
        <v>2.3076726573234407</v>
      </c>
      <c r="D58" s="547">
        <v>2.5854428139598795</v>
      </c>
      <c r="E58" s="547">
        <v>6.4714191810937072</v>
      </c>
      <c r="F58" s="547">
        <v>14.800047925254189</v>
      </c>
      <c r="G58" s="547">
        <f t="shared" si="1"/>
        <v>4.8931154712833198</v>
      </c>
      <c r="H58" s="548">
        <v>1.1203680928293405</v>
      </c>
      <c r="I58" s="549">
        <v>90975</v>
      </c>
      <c r="J58" s="523"/>
      <c r="K58" s="545">
        <f t="shared" si="0"/>
        <v>43983</v>
      </c>
      <c r="L58" s="546">
        <v>62.451253311459467</v>
      </c>
      <c r="M58" s="547">
        <v>2.6788704581358611</v>
      </c>
      <c r="N58" s="547">
        <v>2.8401879329201605</v>
      </c>
      <c r="O58" s="547"/>
      <c r="P58" s="547"/>
      <c r="Q58" s="547">
        <f t="shared" si="2"/>
        <v>5.5190583910560216</v>
      </c>
      <c r="R58" s="548">
        <v>1.0602184679346365</v>
      </c>
      <c r="S58" s="549">
        <v>164580</v>
      </c>
    </row>
    <row r="59" spans="1:20" ht="28.5" x14ac:dyDescent="0.3">
      <c r="A59" s="545">
        <v>44013</v>
      </c>
      <c r="B59" s="546">
        <v>62.865950028013877</v>
      </c>
      <c r="C59" s="547">
        <v>2.4018596445217972</v>
      </c>
      <c r="D59" s="547">
        <v>2.7900413651698117</v>
      </c>
      <c r="E59" s="547">
        <v>7.7380871887181559</v>
      </c>
      <c r="F59" s="547">
        <v>16.265769070296948</v>
      </c>
      <c r="G59" s="547">
        <f t="shared" si="1"/>
        <v>5.1919010096916089</v>
      </c>
      <c r="H59" s="548">
        <v>1.1616171542468712</v>
      </c>
      <c r="I59" s="549">
        <v>167774</v>
      </c>
      <c r="J59" s="523"/>
      <c r="K59" s="545">
        <f t="shared" si="0"/>
        <v>44013</v>
      </c>
      <c r="L59" s="546">
        <v>62.292015599005609</v>
      </c>
      <c r="M59" s="547">
        <v>2.7643652862031662</v>
      </c>
      <c r="N59" s="547">
        <v>3.0062028503292488</v>
      </c>
      <c r="O59" s="547"/>
      <c r="P59" s="547"/>
      <c r="Q59" s="547">
        <f t="shared" si="2"/>
        <v>5.7705681365324146</v>
      </c>
      <c r="R59" s="548">
        <v>1.0874839390195947</v>
      </c>
      <c r="S59" s="549">
        <v>316174</v>
      </c>
    </row>
    <row r="60" spans="1:20" ht="28.5" x14ac:dyDescent="0.3">
      <c r="A60" s="545">
        <v>44044</v>
      </c>
      <c r="B60" s="546">
        <v>62.69950662245656</v>
      </c>
      <c r="C60" s="547">
        <v>2.5888591135028052</v>
      </c>
      <c r="D60" s="547">
        <v>2.8349235080598887</v>
      </c>
      <c r="E60" s="547">
        <v>7.1729980129610507</v>
      </c>
      <c r="F60" s="547">
        <v>16.722789947636393</v>
      </c>
      <c r="G60" s="547">
        <f t="shared" si="1"/>
        <v>5.4237826215626939</v>
      </c>
      <c r="H60" s="548">
        <v>1.095047425823088</v>
      </c>
      <c r="I60" s="549">
        <v>165573</v>
      </c>
      <c r="J60" s="523"/>
      <c r="K60" s="545">
        <f t="shared" si="0"/>
        <v>44044</v>
      </c>
      <c r="L60" s="546">
        <v>61.987659502066272</v>
      </c>
      <c r="M60" s="547">
        <v>3.2279818927240425</v>
      </c>
      <c r="N60" s="547">
        <v>3.0448935780356843</v>
      </c>
      <c r="O60" s="547"/>
      <c r="P60" s="547"/>
      <c r="Q60" s="547">
        <f t="shared" si="2"/>
        <v>6.2728754707597272</v>
      </c>
      <c r="R60" s="548">
        <v>0.9432808730739648</v>
      </c>
      <c r="S60" s="549">
        <v>305623</v>
      </c>
    </row>
    <row r="61" spans="1:20" ht="28.5" x14ac:dyDescent="0.3">
      <c r="A61" s="545">
        <v>44075</v>
      </c>
      <c r="B61" s="546">
        <v>62.67112789001682</v>
      </c>
      <c r="C61" s="547">
        <v>2.9828493940263709</v>
      </c>
      <c r="D61" s="547">
        <v>2.5113409326546274</v>
      </c>
      <c r="E61" s="547">
        <v>7.1368266780695544</v>
      </c>
      <c r="F61" s="547">
        <v>17.127779131545189</v>
      </c>
      <c r="G61" s="547">
        <f t="shared" si="1"/>
        <v>5.4941903266809984</v>
      </c>
      <c r="H61" s="548">
        <v>0.84192682932097951</v>
      </c>
      <c r="I61" s="549">
        <v>170717</v>
      </c>
      <c r="J61" s="523"/>
      <c r="K61" s="545">
        <f t="shared" si="0"/>
        <v>44075</v>
      </c>
      <c r="L61" s="546">
        <v>61.435452989072566</v>
      </c>
      <c r="M61" s="547">
        <v>3.8540082024061122</v>
      </c>
      <c r="N61" s="547">
        <v>3.2195908353675518</v>
      </c>
      <c r="O61" s="547"/>
      <c r="P61" s="547"/>
      <c r="Q61" s="547">
        <f t="shared" si="2"/>
        <v>7.0735990377736639</v>
      </c>
      <c r="R61" s="548">
        <v>0.83538764483103989</v>
      </c>
      <c r="S61" s="549">
        <v>366234</v>
      </c>
    </row>
    <row r="62" spans="1:20" ht="28.5" x14ac:dyDescent="0.3">
      <c r="A62" s="545">
        <v>44105</v>
      </c>
      <c r="B62" s="546">
        <v>62.845983134587264</v>
      </c>
      <c r="C62" s="547">
        <v>2.6472200223419038</v>
      </c>
      <c r="D62" s="547">
        <v>2.5905839319934243</v>
      </c>
      <c r="E62" s="547">
        <v>6.3057460924373565</v>
      </c>
      <c r="F62" s="547">
        <v>16.2818314003651</v>
      </c>
      <c r="G62" s="547">
        <f t="shared" si="1"/>
        <v>5.2378039543353285</v>
      </c>
      <c r="H62" s="548">
        <v>0.97860544651729575</v>
      </c>
      <c r="I62" s="549">
        <v>220214</v>
      </c>
      <c r="J62" s="523"/>
      <c r="K62" s="545">
        <f t="shared" si="0"/>
        <v>44105</v>
      </c>
      <c r="L62" s="546">
        <v>61.760817887459169</v>
      </c>
      <c r="M62" s="547">
        <v>3.8848311971570042</v>
      </c>
      <c r="N62" s="547">
        <v>2.6589921514467614</v>
      </c>
      <c r="O62" s="547"/>
      <c r="P62" s="547"/>
      <c r="Q62" s="547">
        <f t="shared" si="2"/>
        <v>6.543823348603766</v>
      </c>
      <c r="R62" s="548">
        <v>0.68445500370586609</v>
      </c>
      <c r="S62" s="549">
        <v>474992</v>
      </c>
    </row>
    <row r="63" spans="1:20" ht="28.5" x14ac:dyDescent="0.3">
      <c r="A63" s="545">
        <v>44136</v>
      </c>
      <c r="B63" s="546">
        <v>62.715508661193113</v>
      </c>
      <c r="C63" s="547">
        <v>2.9835799439988611</v>
      </c>
      <c r="D63" s="547">
        <v>2.3670652081059274</v>
      </c>
      <c r="E63" s="547">
        <v>6.592699349817285</v>
      </c>
      <c r="F63" s="547">
        <v>16.248383133216265</v>
      </c>
      <c r="G63" s="547">
        <f t="shared" si="1"/>
        <v>5.3506451521047884</v>
      </c>
      <c r="H63" s="548">
        <v>0.79336409700266808</v>
      </c>
      <c r="I63" s="549">
        <v>210710</v>
      </c>
      <c r="J63" s="523"/>
      <c r="K63" s="545">
        <f t="shared" si="0"/>
        <v>44136</v>
      </c>
      <c r="L63" s="546">
        <v>61.78770404389784</v>
      </c>
      <c r="M63" s="547">
        <v>3.8149883523696064</v>
      </c>
      <c r="N63" s="547">
        <v>2.6437433845445244</v>
      </c>
      <c r="O63" s="547"/>
      <c r="P63" s="547"/>
      <c r="Q63" s="547">
        <f t="shared" si="2"/>
        <v>6.4587317369141308</v>
      </c>
      <c r="R63" s="548">
        <v>0.69298858616499159</v>
      </c>
      <c r="S63" s="549">
        <v>451594</v>
      </c>
    </row>
    <row r="64" spans="1:20" ht="28.5" x14ac:dyDescent="0.3">
      <c r="A64" s="545">
        <v>44166</v>
      </c>
      <c r="B64" s="546">
        <v>62.794373838643203</v>
      </c>
      <c r="C64" s="547">
        <v>2.5738870823338624</v>
      </c>
      <c r="D64" s="547">
        <v>2.7193498935774856</v>
      </c>
      <c r="E64" s="547">
        <v>6.7633477060035814</v>
      </c>
      <c r="F64" s="547">
        <v>16.785364708267171</v>
      </c>
      <c r="G64" s="547">
        <f t="shared" si="1"/>
        <v>5.2932369759113485</v>
      </c>
      <c r="H64" s="548">
        <v>1.0565148379049034</v>
      </c>
      <c r="I64" s="549">
        <v>236792</v>
      </c>
      <c r="J64" s="523"/>
      <c r="K64" s="545">
        <f t="shared" si="0"/>
        <v>44166</v>
      </c>
      <c r="L64" s="546">
        <v>61.784778896992741</v>
      </c>
      <c r="M64" s="547">
        <v>3.5270608555725067</v>
      </c>
      <c r="N64" s="547">
        <v>2.9622642995966642</v>
      </c>
      <c r="O64" s="547">
        <v>0</v>
      </c>
      <c r="P64" s="547">
        <v>0</v>
      </c>
      <c r="Q64" s="547">
        <f t="shared" si="2"/>
        <v>6.4893251551691709</v>
      </c>
      <c r="R64" s="548">
        <v>0.83986764643328904</v>
      </c>
      <c r="S64" s="549">
        <v>478510</v>
      </c>
    </row>
    <row r="65" spans="1:21" ht="28.5" x14ac:dyDescent="0.3">
      <c r="A65" s="545">
        <v>44197</v>
      </c>
      <c r="B65" s="546">
        <v>62.860045649951161</v>
      </c>
      <c r="C65" s="547">
        <v>2.5990858986882768</v>
      </c>
      <c r="D65" s="547">
        <v>2.6215062963483837</v>
      </c>
      <c r="E65" s="547">
        <v>6.8480537004587783</v>
      </c>
      <c r="F65" s="547">
        <v>15.9890716829666</v>
      </c>
      <c r="G65" s="547">
        <f t="shared" si="1"/>
        <v>5.2205921950366605</v>
      </c>
      <c r="H65" s="548">
        <v>1.0086262626685105</v>
      </c>
      <c r="I65" s="549">
        <v>263089</v>
      </c>
      <c r="J65" s="523"/>
      <c r="K65" s="545">
        <f t="shared" si="0"/>
        <v>44197</v>
      </c>
      <c r="L65" s="546">
        <v>62.016172309162485</v>
      </c>
      <c r="M65" s="547">
        <v>3.4018249490378025</v>
      </c>
      <c r="N65" s="547">
        <v>2.8009975194303847</v>
      </c>
      <c r="O65" s="547"/>
      <c r="P65" s="547"/>
      <c r="Q65" s="547">
        <f t="shared" si="2"/>
        <v>6.2028224684681872</v>
      </c>
      <c r="R65" s="548">
        <v>0.8233808503940333</v>
      </c>
      <c r="S65" s="549">
        <v>447881</v>
      </c>
    </row>
    <row r="66" spans="1:21" ht="28.5" x14ac:dyDescent="0.3">
      <c r="A66" s="545">
        <v>44228</v>
      </c>
      <c r="B66" s="546">
        <v>62.819151891929792</v>
      </c>
      <c r="C66" s="547">
        <v>2.8899136653656483</v>
      </c>
      <c r="D66" s="547">
        <v>2.4420798373337695</v>
      </c>
      <c r="E66" s="547">
        <v>5.9338062028186132</v>
      </c>
      <c r="F66" s="547">
        <v>14.024763456189964</v>
      </c>
      <c r="G66" s="547">
        <f t="shared" si="1"/>
        <v>5.3319935026994179</v>
      </c>
      <c r="H66" s="548">
        <v>0.84503556857114059</v>
      </c>
      <c r="I66" s="549">
        <v>213935</v>
      </c>
      <c r="J66" s="523"/>
      <c r="K66" s="545">
        <f t="shared" si="0"/>
        <v>44228</v>
      </c>
      <c r="L66" s="546">
        <v>61.826874711954133</v>
      </c>
      <c r="M66" s="547">
        <v>3.6488638312224992</v>
      </c>
      <c r="N66" s="547">
        <v>2.7113364813475012</v>
      </c>
      <c r="O66" s="547"/>
      <c r="P66" s="547"/>
      <c r="Q66" s="547">
        <f t="shared" si="2"/>
        <v>6.3602003125700008</v>
      </c>
      <c r="R66" s="548">
        <v>0.74306321275878007</v>
      </c>
      <c r="S66" s="549">
        <v>388393</v>
      </c>
    </row>
    <row r="67" spans="1:21" ht="29" thickBot="1" x14ac:dyDescent="0.35">
      <c r="A67" s="550">
        <v>44256</v>
      </c>
      <c r="B67" s="551">
        <v>62.376664439022107</v>
      </c>
      <c r="C67" s="552">
        <v>3.1364867973206101</v>
      </c>
      <c r="D67" s="552">
        <v>2.754635935533003</v>
      </c>
      <c r="E67" s="552">
        <v>9.1780954157147363</v>
      </c>
      <c r="F67" s="552">
        <v>15.873363121603491</v>
      </c>
      <c r="G67" s="552">
        <f t="shared" si="1"/>
        <v>5.8911227328536135</v>
      </c>
      <c r="H67" s="553">
        <v>0.87825523062497546</v>
      </c>
      <c r="I67" s="554">
        <v>193029</v>
      </c>
      <c r="J67" s="523"/>
      <c r="K67" s="550">
        <f t="shared" si="0"/>
        <v>44256</v>
      </c>
      <c r="L67" s="551">
        <v>61.175886590775484</v>
      </c>
      <c r="M67" s="552">
        <v>4.262563625674737</v>
      </c>
      <c r="N67" s="552">
        <v>3.011555261610817</v>
      </c>
      <c r="O67" s="552">
        <v>0</v>
      </c>
      <c r="P67" s="552">
        <v>0</v>
      </c>
      <c r="Q67" s="552">
        <f t="shared" si="2"/>
        <v>7.274118887285554</v>
      </c>
      <c r="R67" s="553">
        <v>0.70651268252543842</v>
      </c>
      <c r="S67" s="554">
        <v>374220</v>
      </c>
    </row>
    <row r="68" spans="1:21" ht="29" thickBot="1" x14ac:dyDescent="0.35">
      <c r="A68" s="555" t="s">
        <v>17</v>
      </c>
      <c r="B68" s="556">
        <v>62.796078285355989</v>
      </c>
      <c r="C68" s="557">
        <v>2.7007496596933249</v>
      </c>
      <c r="D68" s="557">
        <v>2.5992193763894429</v>
      </c>
      <c r="E68" s="557">
        <v>6.7853205267058083</v>
      </c>
      <c r="F68" s="557">
        <v>15.720031748275668</v>
      </c>
      <c r="G68" s="557">
        <f>IF(C68&lt;&gt;"",+D68+C68,"")</f>
        <v>5.2999690360827678</v>
      </c>
      <c r="H68" s="558">
        <f>IF(C68&lt;&gt;"",+D68/C68,"")</f>
        <v>0.96240662923367326</v>
      </c>
      <c r="I68" s="559">
        <v>2192875</v>
      </c>
      <c r="J68" s="560"/>
      <c r="K68" s="555" t="s">
        <v>17</v>
      </c>
      <c r="L68" s="556">
        <v>61.888860512375857</v>
      </c>
      <c r="M68" s="557">
        <v>3.4879286407420671</v>
      </c>
      <c r="N68" s="557">
        <v>2.8581006097917419</v>
      </c>
      <c r="O68" s="557"/>
      <c r="P68" s="557"/>
      <c r="Q68" s="557">
        <f>IF(M68&lt;&gt;"",+N68+M68,"")</f>
        <v>6.3460292505338085</v>
      </c>
      <c r="R68" s="558">
        <f>IF(M68&lt;&gt;"",+N68/M68,"")</f>
        <v>0.81942634273150516</v>
      </c>
      <c r="S68" s="559">
        <v>4191103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9" thickBot="1" x14ac:dyDescent="0.35">
      <c r="A73" s="525"/>
      <c r="B73" s="526" t="s">
        <v>6</v>
      </c>
      <c r="C73" s="527" t="s">
        <v>7</v>
      </c>
      <c r="D73" s="527" t="s">
        <v>8</v>
      </c>
      <c r="E73" s="527" t="s">
        <v>9</v>
      </c>
      <c r="F73" s="527" t="s">
        <v>10</v>
      </c>
      <c r="G73" s="527" t="s">
        <v>11</v>
      </c>
      <c r="H73" s="528" t="s">
        <v>12</v>
      </c>
      <c r="I73" s="529" t="s">
        <v>23</v>
      </c>
      <c r="J73" s="523"/>
      <c r="K73" s="525"/>
      <c r="L73" s="526" t="s">
        <v>6</v>
      </c>
      <c r="M73" s="527" t="s">
        <v>7</v>
      </c>
      <c r="N73" s="527" t="s">
        <v>8</v>
      </c>
      <c r="O73" s="527" t="s">
        <v>9</v>
      </c>
      <c r="P73" s="527" t="s">
        <v>10</v>
      </c>
      <c r="Q73" s="527" t="s">
        <v>11</v>
      </c>
      <c r="R73" s="528" t="s">
        <v>12</v>
      </c>
      <c r="S73" s="529" t="s">
        <v>23</v>
      </c>
    </row>
    <row r="74" spans="1:21" ht="29" thickBot="1" x14ac:dyDescent="0.35">
      <c r="A74" s="530" t="s">
        <v>46</v>
      </c>
      <c r="B74" s="531">
        <v>63.1</v>
      </c>
      <c r="C74" s="532">
        <v>3.6</v>
      </c>
      <c r="D74" s="532">
        <v>1.82</v>
      </c>
      <c r="E74" s="532">
        <v>17.420000000000002</v>
      </c>
      <c r="F74" s="532">
        <v>6.44</v>
      </c>
      <c r="G74" s="532">
        <v>5.41</v>
      </c>
      <c r="H74" s="532">
        <v>0.5</v>
      </c>
      <c r="I74" s="533">
        <v>0</v>
      </c>
      <c r="J74" s="523"/>
      <c r="K74" s="530" t="s">
        <v>46</v>
      </c>
      <c r="L74" s="531">
        <v>62.65</v>
      </c>
      <c r="M74" s="532">
        <v>3.88</v>
      </c>
      <c r="N74" s="532">
        <v>2.2200000000000002</v>
      </c>
      <c r="O74" s="532">
        <v>7.84</v>
      </c>
      <c r="P74" s="532">
        <v>43.54</v>
      </c>
      <c r="Q74" s="532">
        <v>6.1</v>
      </c>
      <c r="R74" s="532">
        <v>0.56999999999999995</v>
      </c>
      <c r="S74" s="533">
        <v>0</v>
      </c>
    </row>
    <row r="75" spans="1:21" ht="29.5" thickTop="1" thickBot="1" x14ac:dyDescent="0.35">
      <c r="A75" s="534" t="s">
        <v>47</v>
      </c>
      <c r="B75" s="535">
        <v>62.466666666666669</v>
      </c>
      <c r="C75" s="536">
        <v>3.3666666666666667</v>
      </c>
      <c r="D75" s="536">
        <v>2.2333333333333334</v>
      </c>
      <c r="E75" s="536">
        <v>10</v>
      </c>
      <c r="F75" s="536">
        <v>10</v>
      </c>
      <c r="G75" s="536">
        <v>5.6</v>
      </c>
      <c r="H75" s="537">
        <v>0.6633663366336634</v>
      </c>
      <c r="I75" s="538">
        <v>0</v>
      </c>
      <c r="J75" s="539"/>
      <c r="K75" s="534" t="s">
        <v>47</v>
      </c>
      <c r="L75" s="535">
        <v>62.184451219512198</v>
      </c>
      <c r="M75" s="536">
        <v>3.8283536585365852</v>
      </c>
      <c r="N75" s="536">
        <v>2.4368902439024391</v>
      </c>
      <c r="O75" s="536">
        <v>5</v>
      </c>
      <c r="P75" s="536">
        <v>40</v>
      </c>
      <c r="Q75" s="536">
        <v>6.2652439024390247</v>
      </c>
      <c r="R75" s="537">
        <v>0.63653738950386241</v>
      </c>
      <c r="S75" s="538">
        <v>0</v>
      </c>
    </row>
    <row r="76" spans="1:21" ht="28.5" x14ac:dyDescent="0.3">
      <c r="A76" s="540">
        <v>43922</v>
      </c>
      <c r="B76" s="541">
        <v>63.39131063279229</v>
      </c>
      <c r="C76" s="542">
        <v>3.3265356386732532</v>
      </c>
      <c r="D76" s="542">
        <v>1.5824548341566691</v>
      </c>
      <c r="E76" s="542">
        <v>30.326457892260645</v>
      </c>
      <c r="F76" s="542">
        <v>3.2283882615855095</v>
      </c>
      <c r="G76" s="542">
        <v>4.9089904728299221</v>
      </c>
      <c r="H76" s="543">
        <v>0.4757065626351778</v>
      </c>
      <c r="I76" s="544">
        <v>85020</v>
      </c>
      <c r="J76" s="523"/>
      <c r="K76" s="540">
        <f t="shared" ref="K76:K88" si="3">A76</f>
        <v>43922</v>
      </c>
      <c r="L76" s="541">
        <v>62.854394039330636</v>
      </c>
      <c r="M76" s="542">
        <v>3.539546353975815</v>
      </c>
      <c r="N76" s="542">
        <v>2.0368178820080618</v>
      </c>
      <c r="O76" s="542">
        <v>6.7065877610846458</v>
      </c>
      <c r="P76" s="542">
        <v>45.441827775742027</v>
      </c>
      <c r="Q76" s="542">
        <v>5.5763642359838768</v>
      </c>
      <c r="R76" s="543">
        <v>0.57544602565246672</v>
      </c>
      <c r="S76" s="544">
        <v>163740</v>
      </c>
    </row>
    <row r="77" spans="1:21" ht="28.5" x14ac:dyDescent="0.3">
      <c r="A77" s="545">
        <v>43952</v>
      </c>
      <c r="B77" s="546">
        <v>63.45</v>
      </c>
      <c r="C77" s="547">
        <v>3.02</v>
      </c>
      <c r="D77" s="547">
        <v>1.87</v>
      </c>
      <c r="E77" s="547">
        <v>31.64</v>
      </c>
      <c r="F77" s="547">
        <v>3.27</v>
      </c>
      <c r="G77" s="547">
        <v>4.8900000000000006</v>
      </c>
      <c r="H77" s="548">
        <v>0.61920529801324509</v>
      </c>
      <c r="I77" s="549">
        <v>44820</v>
      </c>
      <c r="J77" s="523"/>
      <c r="K77" s="545">
        <f t="shared" si="3"/>
        <v>43952</v>
      </c>
      <c r="L77" s="546">
        <v>62.649980222364761</v>
      </c>
      <c r="M77" s="547">
        <v>3.2044531751122514</v>
      </c>
      <c r="N77" s="547">
        <v>2.8250877699379946</v>
      </c>
      <c r="O77" s="547">
        <v>8.9296063181526613</v>
      </c>
      <c r="P77" s="547">
        <v>41.714813448791958</v>
      </c>
      <c r="Q77" s="547">
        <v>6.029540945050246</v>
      </c>
      <c r="R77" s="548">
        <v>0.88161306018741636</v>
      </c>
      <c r="S77" s="549">
        <v>187080</v>
      </c>
    </row>
    <row r="78" spans="1:21" ht="28.5" x14ac:dyDescent="0.3">
      <c r="A78" s="545">
        <v>43983</v>
      </c>
      <c r="B78" s="546">
        <v>62.113939669503687</v>
      </c>
      <c r="C78" s="547">
        <v>4.1876886571278371</v>
      </c>
      <c r="D78" s="547">
        <v>2.5598779465465551</v>
      </c>
      <c r="E78" s="547">
        <v>22.829462907969706</v>
      </c>
      <c r="F78" s="547">
        <v>5.2440543343895198</v>
      </c>
      <c r="G78" s="547">
        <v>6.7475666036743922</v>
      </c>
      <c r="H78" s="548">
        <v>0.61128659653085804</v>
      </c>
      <c r="I78" s="549">
        <v>70379</v>
      </c>
      <c r="J78" s="523"/>
      <c r="K78" s="545">
        <f t="shared" si="3"/>
        <v>43983</v>
      </c>
      <c r="L78" s="546">
        <v>62.15808142826387</v>
      </c>
      <c r="M78" s="547">
        <v>3.7078147052491408</v>
      </c>
      <c r="N78" s="547">
        <v>3.0173186562582233</v>
      </c>
      <c r="O78" s="547">
        <v>6.5858961335130086</v>
      </c>
      <c r="P78" s="547">
        <v>44.793888654105302</v>
      </c>
      <c r="Q78" s="547">
        <v>6.7251333615073641</v>
      </c>
      <c r="R78" s="548">
        <v>0.81377277348477406</v>
      </c>
      <c r="S78" s="549">
        <v>125411</v>
      </c>
    </row>
    <row r="79" spans="1:21" ht="28.5" x14ac:dyDescent="0.3">
      <c r="A79" s="545">
        <v>44013</v>
      </c>
      <c r="B79" s="546">
        <v>63.40101732991014</v>
      </c>
      <c r="C79" s="547">
        <v>2.6564987163029525</v>
      </c>
      <c r="D79" s="547">
        <v>2.3337580231065469</v>
      </c>
      <c r="E79" s="547">
        <v>9.8151059050064191</v>
      </c>
      <c r="F79" s="547">
        <v>5.4111184210526311</v>
      </c>
      <c r="G79" s="547">
        <v>4.9902567394094994</v>
      </c>
      <c r="H79" s="548">
        <v>0.87850899711874753</v>
      </c>
      <c r="I79" s="549">
        <v>93480</v>
      </c>
      <c r="J79" s="523"/>
      <c r="K79" s="545">
        <f t="shared" si="3"/>
        <v>44013</v>
      </c>
      <c r="L79" s="546">
        <v>62.141622438709724</v>
      </c>
      <c r="M79" s="547">
        <v>3.797101161493893</v>
      </c>
      <c r="N79" s="547">
        <v>2.9927738681360525</v>
      </c>
      <c r="O79" s="547">
        <v>7.5905613563326488</v>
      </c>
      <c r="P79" s="547">
        <v>39.975441767926604</v>
      </c>
      <c r="Q79" s="547">
        <v>6.789875029629945</v>
      </c>
      <c r="R79" s="548">
        <v>0.78817333035146364</v>
      </c>
      <c r="S79" s="549">
        <v>257341</v>
      </c>
    </row>
    <row r="80" spans="1:21" ht="28.5" x14ac:dyDescent="0.3">
      <c r="A80" s="545">
        <v>44044</v>
      </c>
      <c r="B80" s="546">
        <v>62.916218723037112</v>
      </c>
      <c r="C80" s="547">
        <v>3.5792937877480586</v>
      </c>
      <c r="D80" s="547">
        <v>2.0732194420477423</v>
      </c>
      <c r="E80" s="547">
        <v>8.5229992809893602</v>
      </c>
      <c r="F80" s="547">
        <v>5.5488763301696862</v>
      </c>
      <c r="G80" s="547">
        <v>5.652513229795801</v>
      </c>
      <c r="H80" s="548">
        <v>0.57922583755051993</v>
      </c>
      <c r="I80" s="549">
        <v>69540</v>
      </c>
      <c r="J80" s="523"/>
      <c r="K80" s="545">
        <f t="shared" si="3"/>
        <v>44044</v>
      </c>
      <c r="L80" s="546">
        <v>60.969855064750753</v>
      </c>
      <c r="M80" s="547">
        <v>4.7518559960972144</v>
      </c>
      <c r="N80" s="547">
        <v>3.5674886020933116</v>
      </c>
      <c r="O80" s="547">
        <v>8.3188035745964175</v>
      </c>
      <c r="P80" s="547">
        <v>38.221378215362776</v>
      </c>
      <c r="Q80" s="547">
        <v>8.3193445981905256</v>
      </c>
      <c r="R80" s="548">
        <v>0.75075688426235032</v>
      </c>
      <c r="S80" s="549">
        <v>225480</v>
      </c>
    </row>
    <row r="81" spans="1:19" ht="28.5" x14ac:dyDescent="0.3">
      <c r="A81" s="545">
        <v>44075</v>
      </c>
      <c r="B81" s="546">
        <v>63.281334483750356</v>
      </c>
      <c r="C81" s="547">
        <v>3.2294104112740865</v>
      </c>
      <c r="D81" s="547">
        <v>1.9844952545297669</v>
      </c>
      <c r="E81" s="547">
        <v>13.582067874604544</v>
      </c>
      <c r="F81" s="547">
        <v>5.6726804716709811</v>
      </c>
      <c r="G81" s="547">
        <v>5.2139056658038534</v>
      </c>
      <c r="H81" s="548">
        <v>0.61450698480495447</v>
      </c>
      <c r="I81" s="549">
        <v>69540</v>
      </c>
      <c r="J81" s="523"/>
      <c r="K81" s="545">
        <f t="shared" si="3"/>
        <v>44075</v>
      </c>
      <c r="L81" s="546">
        <v>61.456469560358173</v>
      </c>
      <c r="M81" s="547">
        <v>4.5386938916706221</v>
      </c>
      <c r="N81" s="547">
        <v>3.1641083205087837</v>
      </c>
      <c r="O81" s="547">
        <v>7.4512291610305175</v>
      </c>
      <c r="P81" s="547">
        <v>39.561575490400436</v>
      </c>
      <c r="Q81" s="547">
        <v>7.7028022121794057</v>
      </c>
      <c r="R81" s="548">
        <v>0.69714071845989267</v>
      </c>
      <c r="S81" s="549">
        <v>225479</v>
      </c>
    </row>
    <row r="82" spans="1:19" ht="28.5" x14ac:dyDescent="0.3">
      <c r="A82" s="545">
        <v>44105</v>
      </c>
      <c r="B82" s="546">
        <v>63.196456852791876</v>
      </c>
      <c r="C82" s="547">
        <v>3.4367275803722506</v>
      </c>
      <c r="D82" s="547">
        <v>1.9389238578680204</v>
      </c>
      <c r="E82" s="547">
        <v>12.272209813874788</v>
      </c>
      <c r="F82" s="547">
        <v>5.5354314720812186</v>
      </c>
      <c r="G82" s="547">
        <v>5.3756514382402711</v>
      </c>
      <c r="H82" s="548">
        <v>0.56417734968042044</v>
      </c>
      <c r="I82" s="549">
        <v>35460</v>
      </c>
      <c r="J82" s="523"/>
      <c r="K82" s="545">
        <f t="shared" si="3"/>
        <v>44105</v>
      </c>
      <c r="L82" s="546">
        <v>61.350249061561563</v>
      </c>
      <c r="M82" s="547">
        <v>4.8969501376376368</v>
      </c>
      <c r="N82" s="547">
        <v>3.0091239989989989</v>
      </c>
      <c r="O82" s="547">
        <v>7.6248907657657661</v>
      </c>
      <c r="P82" s="547">
        <v>41.307474411911905</v>
      </c>
      <c r="Q82" s="547">
        <v>7.9060741366366356</v>
      </c>
      <c r="R82" s="548">
        <v>0.61448940961662435</v>
      </c>
      <c r="S82" s="549">
        <v>159840</v>
      </c>
    </row>
    <row r="83" spans="1:19" ht="28.5" x14ac:dyDescent="0.3">
      <c r="A83" s="545">
        <v>44136</v>
      </c>
      <c r="B83" s="546">
        <v>63.152181472425966</v>
      </c>
      <c r="C83" s="547">
        <v>3.3329095354523228</v>
      </c>
      <c r="D83" s="547">
        <v>2.0925455039391467</v>
      </c>
      <c r="E83" s="547">
        <v>13.25145340939962</v>
      </c>
      <c r="F83" s="547">
        <v>3.978070089649552</v>
      </c>
      <c r="G83" s="547">
        <v>5.4254550393914691</v>
      </c>
      <c r="H83" s="548">
        <v>0.62784347480201219</v>
      </c>
      <c r="I83" s="549">
        <v>73620</v>
      </c>
      <c r="J83" s="523"/>
      <c r="K83" s="545">
        <f t="shared" si="3"/>
        <v>44136</v>
      </c>
      <c r="L83" s="546">
        <v>61.233043685809342</v>
      </c>
      <c r="M83" s="547">
        <v>4.6083218573701723</v>
      </c>
      <c r="N83" s="547">
        <v>3.5183612035295821</v>
      </c>
      <c r="O83" s="547">
        <v>8.7767540865036899</v>
      </c>
      <c r="P83" s="547">
        <v>41.221022421524665</v>
      </c>
      <c r="Q83" s="547">
        <v>8.1266830608997545</v>
      </c>
      <c r="R83" s="548">
        <v>0.76347992011508559</v>
      </c>
      <c r="S83" s="549">
        <v>207390</v>
      </c>
    </row>
    <row r="84" spans="1:19" ht="28.5" x14ac:dyDescent="0.3">
      <c r="A84" s="545">
        <v>44166</v>
      </c>
      <c r="B84" s="546">
        <v>63.765805999999991</v>
      </c>
      <c r="C84" s="547">
        <v>2.6268319999999998</v>
      </c>
      <c r="D84" s="547">
        <v>1.9673620000000003</v>
      </c>
      <c r="E84" s="547">
        <v>13.132438</v>
      </c>
      <c r="F84" s="547">
        <v>3.248812</v>
      </c>
      <c r="G84" s="547">
        <v>4.5941939999999999</v>
      </c>
      <c r="H84" s="548">
        <v>0.74894854334041938</v>
      </c>
      <c r="I84" s="549">
        <v>75000</v>
      </c>
      <c r="J84" s="523"/>
      <c r="K84" s="545">
        <f t="shared" si="3"/>
        <v>44166</v>
      </c>
      <c r="L84" s="546">
        <v>62.290393004471014</v>
      </c>
      <c r="M84" s="547">
        <v>3.7441331987677366</v>
      </c>
      <c r="N84" s="547">
        <v>2.8866168515179211</v>
      </c>
      <c r="O84" s="547">
        <v>9.2420966119817489</v>
      </c>
      <c r="P84" s="547">
        <v>40.387782525998567</v>
      </c>
      <c r="Q84" s="547">
        <v>6.6307500502856573</v>
      </c>
      <c r="R84" s="548">
        <v>0.77097066217301247</v>
      </c>
      <c r="S84" s="549">
        <v>283381</v>
      </c>
    </row>
    <row r="85" spans="1:19" ht="28.5" x14ac:dyDescent="0.3">
      <c r="A85" s="545">
        <v>44197</v>
      </c>
      <c r="B85" s="546">
        <v>63.031331209122932</v>
      </c>
      <c r="C85" s="547">
        <v>4.0775277544859971</v>
      </c>
      <c r="D85" s="547">
        <v>1.4</v>
      </c>
      <c r="E85" s="547">
        <v>10.074596008720443</v>
      </c>
      <c r="F85" s="547">
        <v>4.6948283302588179</v>
      </c>
      <c r="G85" s="547">
        <v>5.4775277544859975</v>
      </c>
      <c r="H85" s="548">
        <v>0.34334530242246758</v>
      </c>
      <c r="I85" s="549">
        <v>89445</v>
      </c>
      <c r="J85" s="523"/>
      <c r="K85" s="545">
        <f t="shared" si="3"/>
        <v>44197</v>
      </c>
      <c r="L85" s="546">
        <v>61.798710579904792</v>
      </c>
      <c r="M85" s="547">
        <v>4.7924349316976258</v>
      </c>
      <c r="N85" s="547">
        <v>2.5047729340620566</v>
      </c>
      <c r="O85" s="547">
        <v>9.0685497737696608</v>
      </c>
      <c r="P85" s="547">
        <v>41.371666243709804</v>
      </c>
      <c r="Q85" s="547">
        <v>7.2972078657596828</v>
      </c>
      <c r="R85" s="548">
        <v>0.52265142245234197</v>
      </c>
      <c r="S85" s="549">
        <v>323122</v>
      </c>
    </row>
    <row r="86" spans="1:19" ht="28.5" x14ac:dyDescent="0.3">
      <c r="A86" s="545">
        <v>44228</v>
      </c>
      <c r="B86" s="546">
        <v>63.049890394667948</v>
      </c>
      <c r="C86" s="547">
        <v>3.7481667066038322</v>
      </c>
      <c r="D86" s="547">
        <v>1.6825165739236936</v>
      </c>
      <c r="E86" s="547">
        <v>12.91472465543101</v>
      </c>
      <c r="F86" s="547">
        <v>3.7737302200094072</v>
      </c>
      <c r="G86" s="547">
        <v>5.4306832805275258</v>
      </c>
      <c r="H86" s="548">
        <v>0.44889053919594768</v>
      </c>
      <c r="I86" s="549">
        <v>112677</v>
      </c>
      <c r="J86" s="523"/>
      <c r="K86" s="545">
        <f t="shared" si="3"/>
        <v>44228</v>
      </c>
      <c r="L86" s="546">
        <v>61.931071971987272</v>
      </c>
      <c r="M86" s="547">
        <v>4.4318677036338148</v>
      </c>
      <c r="N86" s="547">
        <v>2.646120841445021</v>
      </c>
      <c r="O86" s="547">
        <v>8.7631397713002404</v>
      </c>
      <c r="P86" s="547">
        <v>43.915923536407909</v>
      </c>
      <c r="Q86" s="547">
        <v>7.0779885450788358</v>
      </c>
      <c r="R86" s="548">
        <v>0.59706674891838285</v>
      </c>
      <c r="S86" s="549">
        <v>301006</v>
      </c>
    </row>
    <row r="87" spans="1:19" ht="29" thickBot="1" x14ac:dyDescent="0.35">
      <c r="A87" s="550">
        <v>44256</v>
      </c>
      <c r="B87" s="551">
        <v>62.993568437671613</v>
      </c>
      <c r="C87" s="552">
        <v>3.8053469934102142</v>
      </c>
      <c r="D87" s="552">
        <v>1.5626355711147719</v>
      </c>
      <c r="E87" s="552">
        <v>19.184804708951123</v>
      </c>
      <c r="F87" s="552">
        <v>3.5448805601317956</v>
      </c>
      <c r="G87" s="552">
        <v>5.3679825645249863</v>
      </c>
      <c r="H87" s="553">
        <v>0.41064207122788415</v>
      </c>
      <c r="I87" s="554">
        <v>116544</v>
      </c>
      <c r="J87" s="523"/>
      <c r="K87" s="550">
        <f t="shared" si="3"/>
        <v>44256</v>
      </c>
      <c r="L87" s="551">
        <v>62.394408619030393</v>
      </c>
      <c r="M87" s="552">
        <v>3.6399924238804746</v>
      </c>
      <c r="N87" s="552">
        <v>2.5463213503238622</v>
      </c>
      <c r="O87" s="552">
        <v>7.8897032686519299</v>
      </c>
      <c r="P87" s="552">
        <v>43.834976657361466</v>
      </c>
      <c r="Q87" s="552">
        <v>6.1863137742043364</v>
      </c>
      <c r="R87" s="553">
        <v>0.69954028849579686</v>
      </c>
      <c r="S87" s="554">
        <v>293026</v>
      </c>
    </row>
    <row r="88" spans="1:19" ht="29" thickBot="1" x14ac:dyDescent="0.35">
      <c r="A88" s="555" t="s">
        <v>17</v>
      </c>
      <c r="B88" s="556">
        <v>63.139678565511346</v>
      </c>
      <c r="C88" s="557">
        <v>3.4480857058870686</v>
      </c>
      <c r="D88" s="557">
        <v>1.8906989123754041</v>
      </c>
      <c r="E88" s="557">
        <v>16.055575329360522</v>
      </c>
      <c r="F88" s="557">
        <v>4.3657793645279392</v>
      </c>
      <c r="G88" s="557">
        <v>5.3387846182624727</v>
      </c>
      <c r="H88" s="558">
        <v>0.54833292256840671</v>
      </c>
      <c r="I88" s="559">
        <v>935525</v>
      </c>
      <c r="J88" s="560"/>
      <c r="K88" s="555" t="str">
        <f t="shared" si="3"/>
        <v>CUMML</v>
      </c>
      <c r="L88" s="556">
        <v>61.928373398064736</v>
      </c>
      <c r="M88" s="557">
        <v>4.1647974273115977</v>
      </c>
      <c r="N88" s="557">
        <v>2.8851103769362014</v>
      </c>
      <c r="O88" s="557">
        <v>8.3081115875618021</v>
      </c>
      <c r="P88" s="557">
        <v>41.619309405674386</v>
      </c>
      <c r="Q88" s="557">
        <v>7.0499078042477992</v>
      </c>
      <c r="R88" s="558">
        <v>0.69273726448648854</v>
      </c>
      <c r="S88" s="559">
        <v>2752296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8.7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  <row r="93" spans="1:19" ht="28.5" x14ac:dyDescent="0.55000000000000004">
      <c r="A93" s="580" t="s">
        <v>55</v>
      </c>
      <c r="B93" s="581">
        <v>0</v>
      </c>
      <c r="C93" s="814" t="s">
        <v>61</v>
      </c>
      <c r="D93" s="814"/>
      <c r="E93" s="814"/>
      <c r="F93" s="814"/>
      <c r="I93" s="580" t="s">
        <v>56</v>
      </c>
      <c r="J93" s="581">
        <v>0</v>
      </c>
      <c r="K93" s="814" t="s">
        <v>61</v>
      </c>
      <c r="L93" s="814"/>
      <c r="M93" s="814"/>
      <c r="N93" s="814"/>
    </row>
    <row r="94" spans="1:19" ht="24" thickBot="1" x14ac:dyDescent="0.6">
      <c r="A94" s="582">
        <v>0</v>
      </c>
      <c r="B94" s="582">
        <v>0</v>
      </c>
      <c r="C94" s="582">
        <v>0</v>
      </c>
      <c r="D94" s="582">
        <v>0</v>
      </c>
      <c r="E94" s="582">
        <v>0</v>
      </c>
      <c r="F94" s="582">
        <v>0</v>
      </c>
      <c r="I94" s="582">
        <v>0</v>
      </c>
      <c r="J94" s="582">
        <v>0</v>
      </c>
      <c r="K94" s="582">
        <v>0</v>
      </c>
      <c r="L94" s="582">
        <v>0</v>
      </c>
      <c r="M94" s="582">
        <v>0</v>
      </c>
      <c r="N94" s="582">
        <v>0</v>
      </c>
    </row>
    <row r="95" spans="1:19" ht="29" thickBot="1" x14ac:dyDescent="0.7">
      <c r="A95" s="583">
        <v>0</v>
      </c>
      <c r="B95" s="584" t="s">
        <v>34</v>
      </c>
      <c r="C95" s="585" t="s">
        <v>35</v>
      </c>
      <c r="D95" s="585" t="s">
        <v>31</v>
      </c>
      <c r="E95" s="585" t="s">
        <v>9</v>
      </c>
      <c r="F95" s="586" t="s">
        <v>10</v>
      </c>
      <c r="I95" s="583">
        <v>0</v>
      </c>
      <c r="J95" s="584" t="s">
        <v>34</v>
      </c>
      <c r="K95" s="585" t="s">
        <v>35</v>
      </c>
      <c r="L95" s="585" t="s">
        <v>31</v>
      </c>
      <c r="M95" s="585" t="s">
        <v>9</v>
      </c>
      <c r="N95" s="586" t="s">
        <v>10</v>
      </c>
    </row>
    <row r="96" spans="1:19" ht="29" thickBot="1" x14ac:dyDescent="0.7">
      <c r="A96" s="587" t="s">
        <v>46</v>
      </c>
      <c r="B96" s="588">
        <v>49.85</v>
      </c>
      <c r="C96" s="589">
        <v>2.16</v>
      </c>
      <c r="D96" s="589">
        <v>3.87</v>
      </c>
      <c r="E96" s="589">
        <v>9.0500000000000007</v>
      </c>
      <c r="F96" s="590">
        <v>18.420000000000002</v>
      </c>
      <c r="I96" s="587" t="s">
        <v>46</v>
      </c>
      <c r="J96" s="588">
        <v>42.96</v>
      </c>
      <c r="K96" s="589">
        <v>3.93</v>
      </c>
      <c r="L96" s="589">
        <v>3.64</v>
      </c>
      <c r="M96" s="589">
        <v>10.220000000000001</v>
      </c>
      <c r="N96" s="590">
        <v>17.95</v>
      </c>
    </row>
    <row r="97" spans="1:14" ht="29" thickBot="1" x14ac:dyDescent="0.7">
      <c r="A97" s="591" t="s">
        <v>47</v>
      </c>
      <c r="B97" s="584">
        <v>50</v>
      </c>
      <c r="C97" s="585">
        <v>2.25</v>
      </c>
      <c r="D97" s="585">
        <v>3.5</v>
      </c>
      <c r="E97" s="585">
        <v>5</v>
      </c>
      <c r="F97" s="586">
        <v>5</v>
      </c>
      <c r="I97" s="591" t="s">
        <v>47</v>
      </c>
      <c r="J97" s="584">
        <v>50</v>
      </c>
      <c r="K97" s="585">
        <v>2.25</v>
      </c>
      <c r="L97" s="585">
        <v>3.5</v>
      </c>
      <c r="M97" s="585">
        <v>5</v>
      </c>
      <c r="N97" s="586">
        <v>5</v>
      </c>
    </row>
    <row r="98" spans="1:14" ht="28.5" x14ac:dyDescent="0.65">
      <c r="A98" s="592">
        <v>43922</v>
      </c>
      <c r="B98" s="593">
        <v>0</v>
      </c>
      <c r="C98" s="594">
        <v>0</v>
      </c>
      <c r="D98" s="594">
        <v>0</v>
      </c>
      <c r="E98" s="594">
        <v>0</v>
      </c>
      <c r="F98" s="595">
        <v>0</v>
      </c>
      <c r="I98" s="592">
        <v>43922</v>
      </c>
      <c r="J98" s="593">
        <v>0</v>
      </c>
      <c r="K98" s="594">
        <v>0</v>
      </c>
      <c r="L98" s="594">
        <v>0</v>
      </c>
      <c r="M98" s="594">
        <v>0</v>
      </c>
      <c r="N98" s="595">
        <v>0</v>
      </c>
    </row>
    <row r="99" spans="1:14" ht="28.5" x14ac:dyDescent="0.65">
      <c r="A99" s="583">
        <v>43952</v>
      </c>
      <c r="B99" s="596">
        <v>0</v>
      </c>
      <c r="C99" s="597">
        <v>0</v>
      </c>
      <c r="D99" s="597">
        <v>0</v>
      </c>
      <c r="E99" s="597">
        <v>0</v>
      </c>
      <c r="F99" s="598">
        <v>0</v>
      </c>
      <c r="I99" s="583">
        <v>43952</v>
      </c>
      <c r="J99" s="596">
        <v>0</v>
      </c>
      <c r="K99" s="597">
        <v>0</v>
      </c>
      <c r="L99" s="597">
        <v>0</v>
      </c>
      <c r="M99" s="597">
        <v>0</v>
      </c>
      <c r="N99" s="598">
        <v>0</v>
      </c>
    </row>
    <row r="100" spans="1:14" ht="28.5" x14ac:dyDescent="0.65">
      <c r="A100" s="583">
        <v>43983</v>
      </c>
      <c r="B100" s="596">
        <v>49.2</v>
      </c>
      <c r="C100" s="597">
        <v>2.74</v>
      </c>
      <c r="D100" s="597">
        <v>4.0999999999999996</v>
      </c>
      <c r="E100" s="597">
        <v>4.3</v>
      </c>
      <c r="F100" s="598">
        <v>12</v>
      </c>
      <c r="I100" s="583">
        <v>43983</v>
      </c>
      <c r="J100" s="596">
        <v>43.06</v>
      </c>
      <c r="K100" s="597">
        <v>5.22</v>
      </c>
      <c r="L100" s="597">
        <v>3.62</v>
      </c>
      <c r="M100" s="597">
        <v>5.14</v>
      </c>
      <c r="N100" s="598">
        <v>32.229999999999997</v>
      </c>
    </row>
    <row r="101" spans="1:14" ht="28.5" x14ac:dyDescent="0.65">
      <c r="A101" s="583">
        <v>44013</v>
      </c>
      <c r="B101" s="596">
        <v>50.709500000000006</v>
      </c>
      <c r="C101" s="597">
        <v>1.72</v>
      </c>
      <c r="D101" s="597">
        <v>3.4650000000000007</v>
      </c>
      <c r="E101" s="597">
        <v>4.9000000000000004</v>
      </c>
      <c r="F101" s="598">
        <v>18.66</v>
      </c>
      <c r="I101" s="583">
        <v>44013</v>
      </c>
      <c r="J101" s="596">
        <v>44.75</v>
      </c>
      <c r="K101" s="597">
        <v>4.17</v>
      </c>
      <c r="L101" s="597">
        <v>3.64</v>
      </c>
      <c r="M101" s="597">
        <v>4.5599999999999996</v>
      </c>
      <c r="N101" s="598">
        <v>32.92</v>
      </c>
    </row>
    <row r="102" spans="1:14" ht="28.5" x14ac:dyDescent="0.65">
      <c r="A102" s="583">
        <v>44044</v>
      </c>
      <c r="B102" s="596">
        <v>49.17</v>
      </c>
      <c r="C102" s="597">
        <v>2.75</v>
      </c>
      <c r="D102" s="597">
        <v>3.88</v>
      </c>
      <c r="E102" s="597">
        <v>6.07</v>
      </c>
      <c r="F102" s="598">
        <v>10.07</v>
      </c>
      <c r="I102" s="583">
        <v>44044</v>
      </c>
      <c r="J102" s="596">
        <v>44.63</v>
      </c>
      <c r="K102" s="597">
        <v>4.55</v>
      </c>
      <c r="L102" s="597">
        <v>3.74</v>
      </c>
      <c r="M102" s="597">
        <v>5.21</v>
      </c>
      <c r="N102" s="598">
        <v>33.58</v>
      </c>
    </row>
    <row r="103" spans="1:14" ht="28.5" x14ac:dyDescent="0.65">
      <c r="A103" s="583">
        <v>44075</v>
      </c>
      <c r="B103" s="596">
        <v>49.71</v>
      </c>
      <c r="C103" s="597">
        <v>2.36</v>
      </c>
      <c r="D103" s="597">
        <v>3.74</v>
      </c>
      <c r="E103" s="597">
        <v>8.94</v>
      </c>
      <c r="F103" s="598">
        <v>13.56</v>
      </c>
      <c r="I103" s="583">
        <v>44075</v>
      </c>
      <c r="J103" s="596">
        <v>43.15</v>
      </c>
      <c r="K103" s="597">
        <v>4.79</v>
      </c>
      <c r="L103" s="597">
        <v>3.86</v>
      </c>
      <c r="M103" s="597">
        <v>9.64</v>
      </c>
      <c r="N103" s="598">
        <v>23.36</v>
      </c>
    </row>
    <row r="104" spans="1:14" ht="28.5" x14ac:dyDescent="0.65">
      <c r="A104" s="583">
        <v>44105</v>
      </c>
      <c r="B104" s="596">
        <v>49.33</v>
      </c>
      <c r="C104" s="597">
        <v>2.4900000000000002</v>
      </c>
      <c r="D104" s="597">
        <v>4.12</v>
      </c>
      <c r="E104" s="597">
        <v>10.6</v>
      </c>
      <c r="F104" s="598">
        <v>15.7</v>
      </c>
      <c r="I104" s="583">
        <v>44105</v>
      </c>
      <c r="J104" s="596">
        <v>43.09</v>
      </c>
      <c r="K104" s="597">
        <v>4.96</v>
      </c>
      <c r="L104" s="597">
        <v>4.22</v>
      </c>
      <c r="M104" s="597">
        <v>8.09</v>
      </c>
      <c r="N104" s="598">
        <v>25.8</v>
      </c>
    </row>
    <row r="105" spans="1:14" ht="28.5" x14ac:dyDescent="0.65">
      <c r="A105" s="583">
        <v>44136</v>
      </c>
      <c r="B105" s="599">
        <v>49.78</v>
      </c>
      <c r="C105" s="597">
        <v>2.11</v>
      </c>
      <c r="D105" s="597">
        <v>4.05</v>
      </c>
      <c r="E105" s="597">
        <v>8.84</v>
      </c>
      <c r="F105" s="600">
        <v>16.84</v>
      </c>
      <c r="I105" s="583">
        <v>44136</v>
      </c>
      <c r="J105" s="599">
        <v>42.81</v>
      </c>
      <c r="K105" s="597">
        <v>4.5</v>
      </c>
      <c r="L105" s="597">
        <v>3.91</v>
      </c>
      <c r="M105" s="597">
        <v>6.09</v>
      </c>
      <c r="N105" s="600">
        <v>30.69</v>
      </c>
    </row>
    <row r="106" spans="1:14" ht="28.5" x14ac:dyDescent="0.65">
      <c r="A106" s="583">
        <v>44166</v>
      </c>
      <c r="B106" s="599">
        <v>50.09</v>
      </c>
      <c r="C106" s="597">
        <v>1.96</v>
      </c>
      <c r="D106" s="597">
        <v>3.72</v>
      </c>
      <c r="E106" s="597">
        <v>9.4</v>
      </c>
      <c r="F106" s="600">
        <v>15.85</v>
      </c>
      <c r="I106" s="583">
        <v>44166</v>
      </c>
      <c r="J106" s="599">
        <v>42.82</v>
      </c>
      <c r="K106" s="597">
        <v>4.5199999999999996</v>
      </c>
      <c r="L106" s="597">
        <v>3.61</v>
      </c>
      <c r="M106" s="597">
        <v>1.67</v>
      </c>
      <c r="N106" s="600">
        <v>30.12</v>
      </c>
    </row>
    <row r="107" spans="1:14" ht="28.5" x14ac:dyDescent="0.65">
      <c r="A107" s="583">
        <v>44197</v>
      </c>
      <c r="B107" s="599">
        <v>49.99</v>
      </c>
      <c r="C107" s="597">
        <v>2.06</v>
      </c>
      <c r="D107" s="597">
        <v>3.89</v>
      </c>
      <c r="E107" s="597">
        <v>7.98</v>
      </c>
      <c r="F107" s="600">
        <v>16.579999999999998</v>
      </c>
      <c r="I107" s="583">
        <v>44197</v>
      </c>
      <c r="J107" s="599">
        <v>42.43</v>
      </c>
      <c r="K107" s="597">
        <v>4.82</v>
      </c>
      <c r="L107" s="597">
        <v>4.0599999999999996</v>
      </c>
      <c r="M107" s="597">
        <v>10.7</v>
      </c>
      <c r="N107" s="600">
        <v>23.5</v>
      </c>
    </row>
    <row r="108" spans="1:14" ht="28.5" x14ac:dyDescent="0.65">
      <c r="A108" s="583">
        <v>44228</v>
      </c>
      <c r="B108" s="599">
        <v>50.17</v>
      </c>
      <c r="C108" s="597">
        <v>2.15</v>
      </c>
      <c r="D108" s="597">
        <v>3.67</v>
      </c>
      <c r="E108" s="597">
        <v>8.8800000000000008</v>
      </c>
      <c r="F108" s="600">
        <v>24.13</v>
      </c>
      <c r="I108" s="583">
        <v>44228</v>
      </c>
      <c r="J108" s="599">
        <v>42.43</v>
      </c>
      <c r="K108" s="597">
        <v>4.82</v>
      </c>
      <c r="L108" s="597">
        <v>4.0599999999999996</v>
      </c>
      <c r="M108" s="597">
        <v>10.7</v>
      </c>
      <c r="N108" s="600">
        <v>23.5</v>
      </c>
    </row>
    <row r="109" spans="1:14" ht="29" thickBot="1" x14ac:dyDescent="0.7">
      <c r="A109" s="587">
        <v>44256</v>
      </c>
      <c r="B109" s="601">
        <v>49.75</v>
      </c>
      <c r="C109" s="602">
        <v>2.34</v>
      </c>
      <c r="D109" s="602">
        <v>3.74</v>
      </c>
      <c r="E109" s="602">
        <v>8.85</v>
      </c>
      <c r="F109" s="603">
        <v>15.95</v>
      </c>
      <c r="I109" s="587">
        <v>44256</v>
      </c>
      <c r="J109" s="601">
        <v>44.99</v>
      </c>
      <c r="K109" s="602">
        <v>4.93</v>
      </c>
      <c r="L109" s="602">
        <v>3.92</v>
      </c>
      <c r="M109" s="602">
        <v>7.84</v>
      </c>
      <c r="N109" s="603">
        <v>26.13</v>
      </c>
    </row>
    <row r="110" spans="1:14" ht="29" thickBot="1" x14ac:dyDescent="0.7">
      <c r="A110" s="591" t="s">
        <v>17</v>
      </c>
      <c r="B110" s="584">
        <v>49.81</v>
      </c>
      <c r="C110" s="585">
        <v>2.23</v>
      </c>
      <c r="D110" s="585">
        <v>3.85</v>
      </c>
      <c r="E110" s="585">
        <v>8.24</v>
      </c>
      <c r="F110" s="586">
        <v>16</v>
      </c>
      <c r="I110" s="591" t="s">
        <v>17</v>
      </c>
      <c r="J110" s="584">
        <v>43.27</v>
      </c>
      <c r="K110" s="585">
        <v>4.7300000000000004</v>
      </c>
      <c r="L110" s="585">
        <v>3.9</v>
      </c>
      <c r="M110" s="585">
        <v>7.25</v>
      </c>
      <c r="N110" s="586">
        <v>27.43</v>
      </c>
    </row>
    <row r="114" spans="1:17" ht="28.5" x14ac:dyDescent="0.55000000000000004">
      <c r="A114" s="580" t="s">
        <v>57</v>
      </c>
      <c r="B114" s="581">
        <v>0</v>
      </c>
      <c r="C114" s="814" t="s">
        <v>61</v>
      </c>
      <c r="D114" s="814"/>
      <c r="E114" s="814"/>
      <c r="F114" s="814"/>
      <c r="I114" s="580" t="s">
        <v>58</v>
      </c>
      <c r="J114" s="815" t="s">
        <v>59</v>
      </c>
      <c r="K114" s="815"/>
      <c r="L114" s="815"/>
      <c r="M114" s="815"/>
      <c r="N114" s="815"/>
    </row>
    <row r="115" spans="1:17" ht="24" thickBot="1" x14ac:dyDescent="0.6">
      <c r="A115" s="582">
        <v>0</v>
      </c>
      <c r="B115" s="582">
        <v>0</v>
      </c>
      <c r="C115" s="582">
        <v>0</v>
      </c>
      <c r="D115" s="582">
        <v>0</v>
      </c>
      <c r="E115" s="582">
        <v>0</v>
      </c>
      <c r="F115" s="582">
        <v>0</v>
      </c>
      <c r="I115" s="582">
        <v>0</v>
      </c>
      <c r="J115" s="582">
        <v>0</v>
      </c>
      <c r="K115" s="582">
        <v>0</v>
      </c>
      <c r="L115" s="582">
        <v>0</v>
      </c>
      <c r="M115" s="582">
        <v>0</v>
      </c>
      <c r="N115" s="582">
        <v>0</v>
      </c>
    </row>
    <row r="116" spans="1:17" ht="29" thickBot="1" x14ac:dyDescent="0.7">
      <c r="A116" s="583">
        <v>0</v>
      </c>
      <c r="B116" s="584" t="s">
        <v>34</v>
      </c>
      <c r="C116" s="585" t="s">
        <v>35</v>
      </c>
      <c r="D116" s="585" t="s">
        <v>31</v>
      </c>
      <c r="E116" s="585" t="s">
        <v>9</v>
      </c>
      <c r="F116" s="586" t="s">
        <v>10</v>
      </c>
      <c r="I116" s="583">
        <f>A116</f>
        <v>0</v>
      </c>
      <c r="J116" s="584" t="str">
        <f t="shared" ref="J116:N118" si="4">B116</f>
        <v>CaO</v>
      </c>
      <c r="K116" s="585" t="str">
        <f t="shared" si="4"/>
        <v>MgO</v>
      </c>
      <c r="L116" s="585" t="str">
        <f t="shared" si="4"/>
        <v>SiO2</v>
      </c>
      <c r="M116" s="585" t="str">
        <f t="shared" si="4"/>
        <v>OS</v>
      </c>
      <c r="N116" s="586" t="str">
        <f t="shared" si="4"/>
        <v>US</v>
      </c>
    </row>
    <row r="117" spans="1:17" ht="29" thickBot="1" x14ac:dyDescent="0.7">
      <c r="A117" s="587" t="s">
        <v>46</v>
      </c>
      <c r="B117" s="588">
        <v>49.6</v>
      </c>
      <c r="C117" s="589">
        <v>2.46</v>
      </c>
      <c r="D117" s="589">
        <v>3.69</v>
      </c>
      <c r="E117" s="589">
        <v>0</v>
      </c>
      <c r="F117" s="590">
        <v>0</v>
      </c>
      <c r="I117" s="587" t="str">
        <f t="shared" ref="I117:I131" si="5">A117</f>
        <v>Act 19-20</v>
      </c>
      <c r="J117" s="588">
        <f>(B96+J96+B117)/3</f>
        <v>47.47</v>
      </c>
      <c r="K117" s="588">
        <f t="shared" ref="K117:N117" si="6">(C96+K96+C117)/3</f>
        <v>2.85</v>
      </c>
      <c r="L117" s="588">
        <f t="shared" si="6"/>
        <v>3.7333333333333329</v>
      </c>
      <c r="M117" s="588">
        <f t="shared" si="6"/>
        <v>6.4233333333333347</v>
      </c>
      <c r="N117" s="588">
        <f t="shared" si="6"/>
        <v>12.123333333333335</v>
      </c>
    </row>
    <row r="118" spans="1:17" ht="29" thickBot="1" x14ac:dyDescent="0.7">
      <c r="A118" s="591" t="s">
        <v>47</v>
      </c>
      <c r="B118" s="584">
        <v>50</v>
      </c>
      <c r="C118" s="585">
        <v>2.25</v>
      </c>
      <c r="D118" s="585">
        <v>3.5</v>
      </c>
      <c r="E118" s="585">
        <v>5</v>
      </c>
      <c r="F118" s="586">
        <v>5</v>
      </c>
      <c r="I118" s="591" t="str">
        <f t="shared" si="5"/>
        <v>APP 20-21</v>
      </c>
      <c r="J118" s="584">
        <f t="shared" si="4"/>
        <v>50</v>
      </c>
      <c r="K118" s="585">
        <f t="shared" si="4"/>
        <v>2.25</v>
      </c>
      <c r="L118" s="585">
        <f t="shared" si="4"/>
        <v>3.5</v>
      </c>
      <c r="M118" s="585">
        <f t="shared" si="4"/>
        <v>5</v>
      </c>
      <c r="N118" s="586">
        <f t="shared" si="4"/>
        <v>5</v>
      </c>
    </row>
    <row r="119" spans="1:17" ht="28.5" x14ac:dyDescent="0.65">
      <c r="A119" s="592">
        <v>43922</v>
      </c>
      <c r="B119" s="593">
        <v>0</v>
      </c>
      <c r="C119" s="594">
        <v>0</v>
      </c>
      <c r="D119" s="594">
        <v>0</v>
      </c>
      <c r="E119" s="594">
        <v>0</v>
      </c>
      <c r="F119" s="595">
        <v>0</v>
      </c>
      <c r="I119" s="592">
        <f t="shared" si="5"/>
        <v>43922</v>
      </c>
      <c r="J119" s="593"/>
      <c r="K119" s="594"/>
      <c r="L119" s="594"/>
      <c r="M119" s="594"/>
      <c r="N119" s="595"/>
      <c r="Q119" s="604">
        <v>0</v>
      </c>
    </row>
    <row r="120" spans="1:17" ht="28.5" x14ac:dyDescent="0.65">
      <c r="A120" s="583">
        <v>43952</v>
      </c>
      <c r="B120" s="596">
        <v>0</v>
      </c>
      <c r="C120" s="597">
        <v>0</v>
      </c>
      <c r="D120" s="597">
        <v>0</v>
      </c>
      <c r="E120" s="597">
        <v>0</v>
      </c>
      <c r="F120" s="598">
        <v>0</v>
      </c>
      <c r="I120" s="583">
        <f t="shared" si="5"/>
        <v>43952</v>
      </c>
      <c r="J120" s="596"/>
      <c r="K120" s="597"/>
      <c r="L120" s="597"/>
      <c r="M120" s="597"/>
      <c r="N120" s="598"/>
      <c r="Q120" s="604">
        <v>0</v>
      </c>
    </row>
    <row r="121" spans="1:17" ht="28.5" x14ac:dyDescent="0.65">
      <c r="A121" s="583">
        <v>43983</v>
      </c>
      <c r="B121" s="596">
        <v>0</v>
      </c>
      <c r="C121" s="597">
        <v>0</v>
      </c>
      <c r="D121" s="597">
        <v>0</v>
      </c>
      <c r="E121" s="597">
        <v>0</v>
      </c>
      <c r="F121" s="598">
        <v>0</v>
      </c>
      <c r="I121" s="583">
        <f t="shared" si="5"/>
        <v>43983</v>
      </c>
      <c r="J121" s="596">
        <v>45.083204687300977</v>
      </c>
      <c r="K121" s="596">
        <v>4.4028098331422747</v>
      </c>
      <c r="L121" s="596">
        <v>3.7781658387466566</v>
      </c>
      <c r="M121" s="596">
        <v>4.8632097821933504</v>
      </c>
      <c r="N121" s="596">
        <v>25.563968921156537</v>
      </c>
      <c r="Q121" s="604">
        <v>23553</v>
      </c>
    </row>
    <row r="122" spans="1:17" ht="28.5" x14ac:dyDescent="0.65">
      <c r="A122" s="583">
        <v>44013</v>
      </c>
      <c r="B122" s="596">
        <v>48.4</v>
      </c>
      <c r="C122" s="597">
        <v>3.2</v>
      </c>
      <c r="D122" s="597">
        <v>4.0999999999999996</v>
      </c>
      <c r="E122" s="597">
        <v>0</v>
      </c>
      <c r="F122" s="598">
        <v>0</v>
      </c>
      <c r="I122" s="583">
        <f t="shared" si="5"/>
        <v>44013</v>
      </c>
      <c r="J122" s="596">
        <v>48.025858916474789</v>
      </c>
      <c r="K122" s="596">
        <v>2.7246089585733508</v>
      </c>
      <c r="L122" s="596">
        <v>3.5608592524296285</v>
      </c>
      <c r="M122" s="596">
        <v>4.1658436467855866</v>
      </c>
      <c r="N122" s="596">
        <v>19.849081301070552</v>
      </c>
      <c r="Q122" s="604">
        <v>47982.64</v>
      </c>
    </row>
    <row r="123" spans="1:17" ht="28.5" x14ac:dyDescent="0.65">
      <c r="A123" s="583">
        <v>44044</v>
      </c>
      <c r="B123" s="596">
        <v>48.54</v>
      </c>
      <c r="C123" s="597">
        <v>3.11</v>
      </c>
      <c r="D123" s="597">
        <v>3.96</v>
      </c>
      <c r="E123" s="597">
        <v>0</v>
      </c>
      <c r="F123" s="598">
        <v>0</v>
      </c>
      <c r="I123" s="583">
        <f t="shared" si="5"/>
        <v>44044</v>
      </c>
      <c r="J123" s="596">
        <v>43.610500772779496</v>
      </c>
      <c r="K123" s="596">
        <v>3.1947448077054532</v>
      </c>
      <c r="L123" s="596">
        <v>3.5362752695558224</v>
      </c>
      <c r="M123" s="596">
        <v>4.2805580268196994</v>
      </c>
      <c r="N123" s="596">
        <v>15.473249591935749</v>
      </c>
      <c r="Q123" s="604">
        <v>64545</v>
      </c>
    </row>
    <row r="124" spans="1:17" ht="28.5" x14ac:dyDescent="0.65">
      <c r="A124" s="583">
        <v>44075</v>
      </c>
      <c r="B124" s="596">
        <v>49.03</v>
      </c>
      <c r="C124" s="597">
        <v>2.97</v>
      </c>
      <c r="D124" s="597">
        <v>3.83</v>
      </c>
      <c r="E124" s="597">
        <v>0</v>
      </c>
      <c r="F124" s="598">
        <v>0</v>
      </c>
      <c r="I124" s="583">
        <f t="shared" si="5"/>
        <v>44075</v>
      </c>
      <c r="J124" s="596">
        <v>47.089355741993359</v>
      </c>
      <c r="K124" s="596">
        <v>3.2810695784975565</v>
      </c>
      <c r="L124" s="596">
        <v>3.8001405008144609</v>
      </c>
      <c r="M124" s="596">
        <v>7.2844237332501915</v>
      </c>
      <c r="N124" s="596">
        <v>14.280863212195076</v>
      </c>
      <c r="Q124" s="604">
        <v>85375</v>
      </c>
    </row>
    <row r="125" spans="1:17" ht="28.5" x14ac:dyDescent="0.65">
      <c r="A125" s="583">
        <v>44105</v>
      </c>
      <c r="B125" s="596">
        <v>49.7</v>
      </c>
      <c r="C125" s="597">
        <v>2.74</v>
      </c>
      <c r="D125" s="597">
        <v>3.32</v>
      </c>
      <c r="E125" s="597">
        <v>0</v>
      </c>
      <c r="F125" s="598">
        <v>0</v>
      </c>
      <c r="I125" s="583">
        <f t="shared" si="5"/>
        <v>44105</v>
      </c>
      <c r="J125" s="596">
        <v>47.102760106571878</v>
      </c>
      <c r="K125" s="596">
        <v>3.3618690759824803</v>
      </c>
      <c r="L125" s="596">
        <v>4.1300202906717924</v>
      </c>
      <c r="M125" s="596">
        <v>8.4953556953098026</v>
      </c>
      <c r="N125" s="596">
        <v>15.544918912339961</v>
      </c>
      <c r="Q125" s="604">
        <v>94535</v>
      </c>
    </row>
    <row r="126" spans="1:17" ht="28.5" x14ac:dyDescent="0.65">
      <c r="A126" s="583">
        <v>44136</v>
      </c>
      <c r="B126" s="599">
        <v>49.85</v>
      </c>
      <c r="C126" s="597">
        <v>2.75</v>
      </c>
      <c r="D126" s="597">
        <v>3.18</v>
      </c>
      <c r="E126" s="597">
        <v>0</v>
      </c>
      <c r="F126" s="600">
        <v>0</v>
      </c>
      <c r="I126" s="583">
        <f t="shared" si="5"/>
        <v>44136</v>
      </c>
      <c r="J126" s="596">
        <v>43.473050861728332</v>
      </c>
      <c r="K126" s="596">
        <v>2.8508216805077837</v>
      </c>
      <c r="L126" s="596">
        <v>3.5337430787468138</v>
      </c>
      <c r="M126" s="596">
        <v>5.7311950238669649</v>
      </c>
      <c r="N126" s="596">
        <v>17.326357774395074</v>
      </c>
      <c r="Q126" s="604">
        <v>100839.69</v>
      </c>
    </row>
    <row r="127" spans="1:17" ht="28.5" x14ac:dyDescent="0.65">
      <c r="A127" s="583">
        <v>44166</v>
      </c>
      <c r="B127" s="599">
        <v>49.14</v>
      </c>
      <c r="C127" s="597">
        <v>2.98</v>
      </c>
      <c r="D127" s="597">
        <v>3.28</v>
      </c>
      <c r="E127" s="597">
        <v>0</v>
      </c>
      <c r="F127" s="600">
        <v>0</v>
      </c>
      <c r="I127" s="583">
        <f t="shared" si="5"/>
        <v>44166</v>
      </c>
      <c r="J127" s="596">
        <v>43.486899795426012</v>
      </c>
      <c r="K127" s="596">
        <v>2.8334617353276097</v>
      </c>
      <c r="L127" s="596">
        <v>3.3121335299600019</v>
      </c>
      <c r="M127" s="596">
        <v>4.4808298584654782</v>
      </c>
      <c r="N127" s="596">
        <v>16.722125418693093</v>
      </c>
      <c r="Q127" s="604">
        <v>100806.39999999999</v>
      </c>
    </row>
    <row r="128" spans="1:17" ht="28.5" x14ac:dyDescent="0.65">
      <c r="A128" s="583">
        <v>44197</v>
      </c>
      <c r="B128" s="599">
        <v>49.58</v>
      </c>
      <c r="C128" s="597">
        <v>2.72</v>
      </c>
      <c r="D128" s="597">
        <v>3.32</v>
      </c>
      <c r="E128" s="597">
        <v>0</v>
      </c>
      <c r="F128" s="600">
        <v>0</v>
      </c>
      <c r="I128" s="583">
        <f t="shared" si="5"/>
        <v>44197</v>
      </c>
      <c r="J128" s="596">
        <v>46.752711055498416</v>
      </c>
      <c r="K128" s="596">
        <v>3.0362847563202027</v>
      </c>
      <c r="L128" s="596">
        <v>3.9723927153653897</v>
      </c>
      <c r="M128" s="596">
        <v>8.454791299519993</v>
      </c>
      <c r="N128" s="596">
        <v>16.098841397638811</v>
      </c>
      <c r="Q128" s="604">
        <v>96618</v>
      </c>
    </row>
    <row r="129" spans="1:17" ht="28.5" x14ac:dyDescent="0.65">
      <c r="A129" s="583">
        <v>44228</v>
      </c>
      <c r="B129" s="599">
        <v>48.78</v>
      </c>
      <c r="C129" s="597">
        <v>3.2</v>
      </c>
      <c r="D129" s="597">
        <v>3.63</v>
      </c>
      <c r="E129" s="597">
        <v>0</v>
      </c>
      <c r="F129" s="600">
        <v>0</v>
      </c>
      <c r="I129" s="583">
        <f t="shared" si="5"/>
        <v>44228</v>
      </c>
      <c r="J129" s="596">
        <v>43.32909816550319</v>
      </c>
      <c r="K129" s="596">
        <v>3.0502251647679244</v>
      </c>
      <c r="L129" s="596">
        <v>3.5009167648966373</v>
      </c>
      <c r="M129" s="596">
        <v>7.295571548376663</v>
      </c>
      <c r="N129" s="596">
        <v>17.952706295443516</v>
      </c>
      <c r="Q129" s="604">
        <v>84290.2</v>
      </c>
    </row>
    <row r="130" spans="1:17" ht="29" thickBot="1" x14ac:dyDescent="0.7">
      <c r="A130" s="587">
        <v>44256</v>
      </c>
      <c r="B130" s="601">
        <v>49.03</v>
      </c>
      <c r="C130" s="602">
        <v>3.2</v>
      </c>
      <c r="D130" s="602">
        <v>3.3</v>
      </c>
      <c r="E130" s="602">
        <v>0</v>
      </c>
      <c r="F130" s="603">
        <v>0</v>
      </c>
      <c r="I130" s="587">
        <f t="shared" si="5"/>
        <v>44256</v>
      </c>
      <c r="J130" s="596">
        <v>47.667825071734278</v>
      </c>
      <c r="K130" s="596">
        <v>3.3662042688772438</v>
      </c>
      <c r="L130" s="596">
        <v>3.7955492569812748</v>
      </c>
      <c r="M130" s="596">
        <v>6.8823583696103423</v>
      </c>
      <c r="N130" s="596">
        <v>15.975764943321169</v>
      </c>
      <c r="Q130" s="604">
        <v>84662.76</v>
      </c>
    </row>
    <row r="131" spans="1:17" ht="29" thickBot="1" x14ac:dyDescent="0.7">
      <c r="A131" s="591" t="s">
        <v>17</v>
      </c>
      <c r="B131" s="584">
        <v>49.25</v>
      </c>
      <c r="C131" s="585">
        <v>2.95</v>
      </c>
      <c r="D131" s="585">
        <v>3.45</v>
      </c>
      <c r="E131" s="585">
        <v>0</v>
      </c>
      <c r="F131" s="586">
        <v>0</v>
      </c>
      <c r="I131" s="591" t="str">
        <f t="shared" si="5"/>
        <v>CUMML</v>
      </c>
      <c r="J131" s="584">
        <v>46.34296435329945</v>
      </c>
      <c r="K131" s="584">
        <v>3.604183826004058</v>
      </c>
      <c r="L131" s="584">
        <v>3.7955286885653536</v>
      </c>
      <c r="M131" s="584">
        <v>6.0439011721143867</v>
      </c>
      <c r="N131" s="584">
        <v>18.044834965805816</v>
      </c>
      <c r="O131" s="577">
        <v>783207.69000000006</v>
      </c>
      <c r="Q131" s="605">
        <f>SUM(Q119:Q130)</f>
        <v>783207.69</v>
      </c>
    </row>
    <row r="133" spans="1:17" ht="30" customHeight="1" x14ac:dyDescent="0.6">
      <c r="A133" s="813" t="s">
        <v>60</v>
      </c>
      <c r="B133" s="813"/>
      <c r="C133" s="813"/>
      <c r="D133" s="813"/>
      <c r="E133" s="813"/>
      <c r="F133" s="813"/>
      <c r="G133" s="813"/>
      <c r="H133" s="813"/>
      <c r="I133" s="813"/>
      <c r="J133" s="813"/>
      <c r="K133" s="813"/>
      <c r="L133" s="813"/>
      <c r="M133" s="813"/>
      <c r="N133" s="813"/>
    </row>
  </sheetData>
  <mergeCells count="8">
    <mergeCell ref="A133:N133"/>
    <mergeCell ref="A1:R1"/>
    <mergeCell ref="A70:I70"/>
    <mergeCell ref="K70:S70"/>
    <mergeCell ref="C93:F93"/>
    <mergeCell ref="K93:N93"/>
    <mergeCell ref="C114:F114"/>
    <mergeCell ref="J114:N114"/>
  </mergeCells>
  <printOptions horizontalCentered="1" verticalCentered="1"/>
  <pageMargins left="0.18" right="0.17" top="0.3" bottom="0.3" header="0.38" footer="0.57999999999999996"/>
  <pageSetup paperSize="9" scale="62" orientation="landscape" blackAndWhite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AF133"/>
  <sheetViews>
    <sheetView showGridLines="0" showZeros="0" zoomScale="62" zoomScaleNormal="62" workbookViewId="0">
      <selection activeCell="J28" sqref="J28"/>
    </sheetView>
  </sheetViews>
  <sheetFormatPr defaultColWidth="9.1796875" defaultRowHeight="13" x14ac:dyDescent="0.3"/>
  <cols>
    <col min="1" max="1" width="21.1796875" style="511" customWidth="1"/>
    <col min="2" max="8" width="14.6328125" style="511" bestFit="1" customWidth="1"/>
    <col min="9" max="9" width="18.54296875" style="511" bestFit="1" customWidth="1"/>
    <col min="10" max="10" width="14.6328125" style="511" bestFit="1" customWidth="1"/>
    <col min="11" max="11" width="18.54296875" style="511" bestFit="1" customWidth="1"/>
    <col min="12" max="18" width="14.6328125" style="511" bestFit="1" customWidth="1"/>
    <col min="19" max="19" width="16.7265625" style="511" bestFit="1" customWidth="1"/>
    <col min="20" max="16384" width="9.1796875" style="511"/>
  </cols>
  <sheetData>
    <row r="1" spans="1:19" ht="23.5" x14ac:dyDescent="0.55000000000000004">
      <c r="A1" s="812" t="s">
        <v>48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812"/>
      <c r="R1" s="812"/>
    </row>
    <row r="2" spans="1:19" s="515" customFormat="1" ht="26" x14ac:dyDescent="0.6">
      <c r="A2" s="512" t="s">
        <v>49</v>
      </c>
      <c r="B2" s="513"/>
      <c r="C2" s="513"/>
      <c r="D2" s="513"/>
      <c r="E2" s="513"/>
      <c r="F2" s="513"/>
      <c r="G2" s="513"/>
      <c r="H2" s="513"/>
      <c r="I2" s="514"/>
      <c r="J2" s="514"/>
      <c r="K2" s="512" t="s">
        <v>49</v>
      </c>
      <c r="L2" s="513"/>
      <c r="M2" s="513"/>
      <c r="N2" s="513"/>
      <c r="O2" s="513"/>
      <c r="P2" s="513"/>
      <c r="Q2" s="513"/>
      <c r="R2" s="513"/>
    </row>
    <row r="3" spans="1:19" s="521" customFormat="1" ht="27.75" customHeight="1" x14ac:dyDescent="0.35">
      <c r="A3" s="516" t="s">
        <v>22</v>
      </c>
      <c r="B3" s="517"/>
      <c r="C3" s="517"/>
      <c r="D3" s="518" t="s">
        <v>1</v>
      </c>
      <c r="E3" s="517"/>
      <c r="F3" s="517"/>
      <c r="G3" s="519"/>
      <c r="H3" s="519"/>
      <c r="I3" s="519"/>
      <c r="J3" s="520"/>
      <c r="K3" s="516" t="s">
        <v>22</v>
      </c>
      <c r="L3" s="517"/>
      <c r="M3" s="517"/>
      <c r="N3" s="518" t="s">
        <v>2</v>
      </c>
      <c r="O3" s="517"/>
      <c r="P3" s="517"/>
      <c r="Q3" s="519"/>
      <c r="R3" s="519"/>
      <c r="S3" s="519"/>
    </row>
    <row r="4" spans="1:19" ht="13.5" thickBot="1" x14ac:dyDescent="0.35">
      <c r="A4" s="522"/>
      <c r="B4" s="522"/>
      <c r="C4" s="522"/>
      <c r="D4" s="522"/>
      <c r="E4" s="522"/>
      <c r="F4" s="522"/>
      <c r="G4" s="522"/>
      <c r="H4" s="522"/>
      <c r="I4" s="522"/>
      <c r="J4" s="523"/>
      <c r="K4" s="522"/>
      <c r="L4" s="522"/>
      <c r="M4" s="522"/>
      <c r="N4" s="522"/>
      <c r="O4" s="522"/>
      <c r="P4" s="522"/>
      <c r="Q4" s="522"/>
      <c r="R4" s="522"/>
      <c r="S4" s="524"/>
    </row>
    <row r="5" spans="1:19" ht="25.5" customHeight="1" thickBot="1" x14ac:dyDescent="0.35">
      <c r="A5" s="525"/>
      <c r="B5" s="526" t="s">
        <v>6</v>
      </c>
      <c r="C5" s="527" t="s">
        <v>7</v>
      </c>
      <c r="D5" s="527" t="s">
        <v>8</v>
      </c>
      <c r="E5" s="527" t="s">
        <v>9</v>
      </c>
      <c r="F5" s="527" t="s">
        <v>10</v>
      </c>
      <c r="G5" s="527" t="s">
        <v>11</v>
      </c>
      <c r="H5" s="528" t="s">
        <v>12</v>
      </c>
      <c r="I5" s="529" t="s">
        <v>23</v>
      </c>
      <c r="J5" s="523"/>
      <c r="K5" s="525"/>
      <c r="L5" s="526" t="s">
        <v>6</v>
      </c>
      <c r="M5" s="527" t="s">
        <v>7</v>
      </c>
      <c r="N5" s="527" t="s">
        <v>8</v>
      </c>
      <c r="O5" s="527" t="s">
        <v>9</v>
      </c>
      <c r="P5" s="527" t="s">
        <v>10</v>
      </c>
      <c r="Q5" s="527" t="s">
        <v>11</v>
      </c>
      <c r="R5" s="528" t="s">
        <v>12</v>
      </c>
      <c r="S5" s="529" t="s">
        <v>23</v>
      </c>
    </row>
    <row r="6" spans="1:19" ht="29" thickBot="1" x14ac:dyDescent="0.35">
      <c r="A6" s="530" t="s">
        <v>70</v>
      </c>
      <c r="B6" s="531">
        <v>62.318637394881399</v>
      </c>
      <c r="C6" s="532">
        <v>3.7537683237525985</v>
      </c>
      <c r="D6" s="532">
        <v>2.2724633358892108</v>
      </c>
      <c r="E6" s="532">
        <v>17.803202500636203</v>
      </c>
      <c r="F6" s="532">
        <v>20.928880961563451</v>
      </c>
      <c r="G6" s="532">
        <v>6.0262316596418088</v>
      </c>
      <c r="H6" s="532">
        <v>0.6053818829227734</v>
      </c>
      <c r="I6" s="533">
        <v>0</v>
      </c>
      <c r="J6" s="523"/>
      <c r="K6" s="530" t="s">
        <v>70</v>
      </c>
      <c r="L6" s="531">
        <v>61.494951488116712</v>
      </c>
      <c r="M6" s="532">
        <v>4.7055199243780219</v>
      </c>
      <c r="N6" s="532">
        <v>2.5995513770927552</v>
      </c>
      <c r="O6" s="532">
        <v>5.8060985872957867</v>
      </c>
      <c r="P6" s="532">
        <v>39.048325883245617</v>
      </c>
      <c r="Q6" s="532">
        <v>7.3050713014707771</v>
      </c>
      <c r="R6" s="532">
        <v>0.55244721494540594</v>
      </c>
      <c r="S6" s="533">
        <v>0</v>
      </c>
    </row>
    <row r="7" spans="1:19" ht="29.5" thickTop="1" thickBot="1" x14ac:dyDescent="0.35">
      <c r="A7" s="534" t="s">
        <v>71</v>
      </c>
      <c r="B7" s="535">
        <v>62.358211330362828</v>
      </c>
      <c r="C7" s="536">
        <v>3.5397835773392745</v>
      </c>
      <c r="D7" s="536">
        <v>2.2667568427753024</v>
      </c>
      <c r="E7" s="536">
        <v>10</v>
      </c>
      <c r="F7" s="536">
        <v>10</v>
      </c>
      <c r="G7" s="536">
        <v>5.8065404201145769</v>
      </c>
      <c r="H7" s="537">
        <v>0.64036594137745007</v>
      </c>
      <c r="I7" s="538">
        <v>0</v>
      </c>
      <c r="J7" s="539"/>
      <c r="K7" s="534" t="str">
        <f>+A7</f>
        <v>APP 21-22</v>
      </c>
      <c r="L7" s="535">
        <v>61.62531919497944</v>
      </c>
      <c r="M7" s="536">
        <v>4.433888768664791</v>
      </c>
      <c r="N7" s="536">
        <v>2.8563081584072711</v>
      </c>
      <c r="O7" s="536">
        <v>5</v>
      </c>
      <c r="P7" s="536">
        <v>40</v>
      </c>
      <c r="Q7" s="536">
        <v>7.2901969270720617</v>
      </c>
      <c r="R7" s="537">
        <v>0.64419932646786082</v>
      </c>
      <c r="S7" s="538">
        <v>0</v>
      </c>
    </row>
    <row r="8" spans="1:19" ht="28.5" x14ac:dyDescent="0.3">
      <c r="A8" s="540">
        <v>44287</v>
      </c>
      <c r="B8" s="541">
        <v>62.058575761820144</v>
      </c>
      <c r="C8" s="542">
        <v>4.5230840475169183</v>
      </c>
      <c r="D8" s="542">
        <v>2.5169739917536962</v>
      </c>
      <c r="E8" s="542">
        <v>19.596941908205157</v>
      </c>
      <c r="F8" s="542">
        <v>22.685941759386516</v>
      </c>
      <c r="G8" s="542">
        <v>7.0400580392706145</v>
      </c>
      <c r="H8" s="543">
        <v>0.55647296519627221</v>
      </c>
      <c r="I8" s="544">
        <v>228466</v>
      </c>
      <c r="J8" s="523"/>
      <c r="K8" s="540">
        <v>44287</v>
      </c>
      <c r="L8" s="541">
        <v>60.89779731793174</v>
      </c>
      <c r="M8" s="542">
        <v>5.6564538360220071</v>
      </c>
      <c r="N8" s="542">
        <v>2.5717407508858634</v>
      </c>
      <c r="O8" s="542">
        <v>6.0978419316486381</v>
      </c>
      <c r="P8" s="542">
        <v>38.947133240861618</v>
      </c>
      <c r="Q8" s="542">
        <v>8.2281945869078701</v>
      </c>
      <c r="R8" s="543">
        <v>0.45465601336799416</v>
      </c>
      <c r="S8" s="544">
        <v>343168</v>
      </c>
    </row>
    <row r="9" spans="1:19" ht="28.5" x14ac:dyDescent="0.3">
      <c r="A9" s="545">
        <v>44317</v>
      </c>
      <c r="B9" s="546">
        <v>62.154821486150425</v>
      </c>
      <c r="C9" s="547">
        <v>3.5880517851384952</v>
      </c>
      <c r="D9" s="547">
        <v>2.6748789074060166</v>
      </c>
      <c r="E9" s="547">
        <v>16.218000724391224</v>
      </c>
      <c r="F9" s="547">
        <v>22.458656872661741</v>
      </c>
      <c r="G9" s="547">
        <v>6.2629306925445114</v>
      </c>
      <c r="H9" s="548">
        <v>0.74549618221376057</v>
      </c>
      <c r="I9" s="549">
        <v>226397</v>
      </c>
      <c r="J9" s="523"/>
      <c r="K9" s="545">
        <v>44317</v>
      </c>
      <c r="L9" s="546">
        <v>61.261855581837452</v>
      </c>
      <c r="M9" s="547">
        <v>4.9437789685246187</v>
      </c>
      <c r="N9" s="547">
        <v>2.7660990988376315</v>
      </c>
      <c r="O9" s="547">
        <v>5.0152785839706295</v>
      </c>
      <c r="P9" s="547">
        <v>42.257343892847295</v>
      </c>
      <c r="Q9" s="547">
        <v>7.7098780673622507</v>
      </c>
      <c r="R9" s="548">
        <v>0.5595110777501292</v>
      </c>
      <c r="S9" s="549">
        <v>275644</v>
      </c>
    </row>
    <row r="10" spans="1:19" ht="28.5" x14ac:dyDescent="0.3">
      <c r="A10" s="545">
        <v>44348</v>
      </c>
      <c r="B10" s="546">
        <v>61.850853051739762</v>
      </c>
      <c r="C10" s="547">
        <v>4.0932417103921512</v>
      </c>
      <c r="D10" s="547">
        <v>2.6223729918734056</v>
      </c>
      <c r="E10" s="547">
        <v>13.395874341929639</v>
      </c>
      <c r="F10" s="547">
        <v>28.346640526193717</v>
      </c>
      <c r="G10" s="547">
        <v>6.7156147022655563</v>
      </c>
      <c r="H10" s="548">
        <v>0.64065920788786501</v>
      </c>
      <c r="I10" s="549">
        <v>228509</v>
      </c>
      <c r="J10" s="523"/>
      <c r="K10" s="545">
        <v>44348</v>
      </c>
      <c r="L10" s="546">
        <v>61.055054976688879</v>
      </c>
      <c r="M10" s="547">
        <v>5.3941255671328889</v>
      </c>
      <c r="N10" s="547">
        <v>2.6817503676585619</v>
      </c>
      <c r="O10" s="547">
        <v>5.3554340874245128</v>
      </c>
      <c r="P10" s="547">
        <v>43.068849807565933</v>
      </c>
      <c r="Q10" s="547">
        <v>8.0758759347914513</v>
      </c>
      <c r="R10" s="548">
        <v>0.49716127929961751</v>
      </c>
      <c r="S10" s="549">
        <v>319590</v>
      </c>
    </row>
    <row r="11" spans="1:19" ht="28.5" x14ac:dyDescent="0.3">
      <c r="A11" s="545">
        <v>44378</v>
      </c>
      <c r="B11" s="546">
        <v>61.576314623667237</v>
      </c>
      <c r="C11" s="547">
        <v>4.4128027649433692</v>
      </c>
      <c r="D11" s="547">
        <v>2.61751361617176</v>
      </c>
      <c r="E11" s="547">
        <v>12.888832876423876</v>
      </c>
      <c r="F11" s="547">
        <v>29.4821227054979</v>
      </c>
      <c r="G11" s="547">
        <v>7.0303163811151297</v>
      </c>
      <c r="H11" s="548">
        <v>0.59316351887876673</v>
      </c>
      <c r="I11" s="549">
        <v>246949</v>
      </c>
      <c r="J11" s="523"/>
      <c r="K11" s="545">
        <v>44378</v>
      </c>
      <c r="L11" s="546">
        <v>60.644935299993456</v>
      </c>
      <c r="M11" s="547">
        <v>5.7938050490763855</v>
      </c>
      <c r="N11" s="547">
        <v>2.7718214183061036</v>
      </c>
      <c r="O11" s="547">
        <v>5.3022916352439307</v>
      </c>
      <c r="P11" s="547">
        <v>43.304487309009055</v>
      </c>
      <c r="Q11" s="547">
        <v>8.56562646738249</v>
      </c>
      <c r="R11" s="548">
        <v>0.47841123317533291</v>
      </c>
      <c r="S11" s="549">
        <v>351391</v>
      </c>
    </row>
    <row r="12" spans="1:19" ht="28.5" x14ac:dyDescent="0.3">
      <c r="A12" s="545">
        <v>44409</v>
      </c>
      <c r="B12" s="546">
        <v>61.741034779100268</v>
      </c>
      <c r="C12" s="547">
        <v>4.0797732096025818</v>
      </c>
      <c r="D12" s="547">
        <v>2.6006780714141615</v>
      </c>
      <c r="E12" s="547">
        <v>12.872157030461974</v>
      </c>
      <c r="F12" s="547">
        <v>29.789139197095018</v>
      </c>
      <c r="G12" s="547">
        <v>6.6804512810167438</v>
      </c>
      <c r="H12" s="548">
        <v>0.63745652951809506</v>
      </c>
      <c r="I12" s="549">
        <v>247850</v>
      </c>
      <c r="J12" s="523"/>
      <c r="K12" s="545">
        <v>44409</v>
      </c>
      <c r="L12" s="546">
        <v>60.915063898420605</v>
      </c>
      <c r="M12" s="547">
        <v>5.2647875047005739</v>
      </c>
      <c r="N12" s="547">
        <v>2.8319851990692864</v>
      </c>
      <c r="O12" s="547">
        <v>5.0711649783773627</v>
      </c>
      <c r="P12" s="547">
        <v>42.987926488906652</v>
      </c>
      <c r="Q12" s="547">
        <v>8.0967727037698598</v>
      </c>
      <c r="R12" s="548">
        <v>0.53791063676184414</v>
      </c>
      <c r="S12" s="549">
        <v>340384</v>
      </c>
    </row>
    <row r="13" spans="1:19" ht="28.5" x14ac:dyDescent="0.3">
      <c r="A13" s="545">
        <v>44440</v>
      </c>
      <c r="B13" s="546">
        <v>61.258377658241976</v>
      </c>
      <c r="C13" s="547">
        <v>4.7787665848337308</v>
      </c>
      <c r="D13" s="547">
        <v>2.5587872176649831</v>
      </c>
      <c r="E13" s="547">
        <v>13.974188601385542</v>
      </c>
      <c r="F13" s="547">
        <v>29.365294757985545</v>
      </c>
      <c r="G13" s="547">
        <v>7.3375538024987144</v>
      </c>
      <c r="H13" s="548">
        <v>0.53544929894373816</v>
      </c>
      <c r="I13" s="549">
        <v>219553</v>
      </c>
      <c r="J13" s="523"/>
      <c r="K13" s="545">
        <v>44440</v>
      </c>
      <c r="L13" s="546">
        <v>60.449305424625138</v>
      </c>
      <c r="M13" s="547">
        <v>5.8416235773292389</v>
      </c>
      <c r="N13" s="547">
        <v>2.9682910213667495</v>
      </c>
      <c r="O13" s="547">
        <v>5.4722667148417612</v>
      </c>
      <c r="P13" s="547">
        <v>41.922018952520155</v>
      </c>
      <c r="Q13" s="547">
        <v>8.8099145986959879</v>
      </c>
      <c r="R13" s="548">
        <v>0.50812774600650279</v>
      </c>
      <c r="S13" s="549">
        <v>304445</v>
      </c>
    </row>
    <row r="14" spans="1:19" ht="28.5" x14ac:dyDescent="0.3">
      <c r="A14" s="545">
        <v>44470</v>
      </c>
      <c r="B14" s="546">
        <v>61.133044961210935</v>
      </c>
      <c r="C14" s="547">
        <v>4.8414242321624075</v>
      </c>
      <c r="D14" s="547">
        <v>2.6179070362267227</v>
      </c>
      <c r="E14" s="547">
        <v>15.663628630038245</v>
      </c>
      <c r="F14" s="547">
        <v>26.400443161671788</v>
      </c>
      <c r="G14" s="547">
        <v>7.4593312683891302</v>
      </c>
      <c r="H14" s="548">
        <v>0.5407307665450013</v>
      </c>
      <c r="I14" s="549">
        <v>235441.39</v>
      </c>
      <c r="J14" s="523"/>
      <c r="K14" s="545">
        <v>44470</v>
      </c>
      <c r="L14" s="546">
        <v>60.272149823528061</v>
      </c>
      <c r="M14" s="547">
        <v>5.9194717275447273</v>
      </c>
      <c r="N14" s="547">
        <v>2.9241459807735013</v>
      </c>
      <c r="O14" s="547">
        <v>5.5365037291578689</v>
      </c>
      <c r="P14" s="547">
        <v>43.136617732783691</v>
      </c>
      <c r="Q14" s="547">
        <v>8.843617708318229</v>
      </c>
      <c r="R14" s="548">
        <v>0.49398765892685087</v>
      </c>
      <c r="S14" s="549">
        <v>405469.56</v>
      </c>
    </row>
    <row r="15" spans="1:19" ht="28.5" x14ac:dyDescent="0.3">
      <c r="A15" s="545">
        <v>44501</v>
      </c>
      <c r="B15" s="546">
        <v>60.807291636495982</v>
      </c>
      <c r="C15" s="547">
        <v>5.0068809201361102</v>
      </c>
      <c r="D15" s="547">
        <v>2.8340663433471494</v>
      </c>
      <c r="E15" s="547">
        <v>15.120417892129899</v>
      </c>
      <c r="F15" s="547">
        <v>26.979678577371114</v>
      </c>
      <c r="G15" s="547">
        <v>7.84094726348326</v>
      </c>
      <c r="H15" s="548">
        <v>0.56603430130511401</v>
      </c>
      <c r="I15" s="549">
        <v>208604.79</v>
      </c>
      <c r="J15" s="523"/>
      <c r="K15" s="545">
        <v>44501</v>
      </c>
      <c r="L15" s="546">
        <v>60.271191763282573</v>
      </c>
      <c r="M15" s="547">
        <v>5.9491460700661261</v>
      </c>
      <c r="N15" s="547">
        <v>2.9688554729728693</v>
      </c>
      <c r="O15" s="547">
        <v>4.9312324225660698</v>
      </c>
      <c r="P15" s="547">
        <v>42.556329411013365</v>
      </c>
      <c r="Q15" s="547">
        <v>8.9180015430389954</v>
      </c>
      <c r="R15" s="548">
        <v>0.49903892726908111</v>
      </c>
      <c r="S15" s="549">
        <v>388324.6</v>
      </c>
    </row>
    <row r="16" spans="1:19" ht="28.5" x14ac:dyDescent="0.3">
      <c r="A16" s="545">
        <v>44531</v>
      </c>
      <c r="B16" s="546">
        <v>60.075693096864981</v>
      </c>
      <c r="C16" s="547">
        <v>6.138758785297072</v>
      </c>
      <c r="D16" s="547">
        <v>2.7979142443274916</v>
      </c>
      <c r="E16" s="547">
        <v>17.010813195930687</v>
      </c>
      <c r="F16" s="547">
        <v>26.015848367754877</v>
      </c>
      <c r="G16" s="547">
        <v>8.9366730296245631</v>
      </c>
      <c r="H16" s="548">
        <v>0.45577849565107037</v>
      </c>
      <c r="I16" s="549">
        <v>221961.75999999998</v>
      </c>
      <c r="J16" s="523"/>
      <c r="K16" s="545">
        <v>44531</v>
      </c>
      <c r="L16" s="546">
        <v>59.686694456336554</v>
      </c>
      <c r="M16" s="547">
        <v>6.9615289851906876</v>
      </c>
      <c r="N16" s="547">
        <v>2.8470240239977871</v>
      </c>
      <c r="O16" s="547">
        <v>5.3161108557948538</v>
      </c>
      <c r="P16" s="547">
        <v>41.275118168712595</v>
      </c>
      <c r="Q16" s="547">
        <v>9.8085530091884756</v>
      </c>
      <c r="R16" s="548">
        <v>0.40896533362919013</v>
      </c>
      <c r="S16" s="549">
        <v>343365</v>
      </c>
    </row>
    <row r="17" spans="1:19" ht="28.5" x14ac:dyDescent="0.3">
      <c r="A17" s="545">
        <v>44562</v>
      </c>
      <c r="B17" s="546">
        <v>60.705618327056868</v>
      </c>
      <c r="C17" s="547">
        <v>5.0952150158790683</v>
      </c>
      <c r="D17" s="547">
        <v>2.8806526213672026</v>
      </c>
      <c r="E17" s="547">
        <v>14.267307539530263</v>
      </c>
      <c r="F17" s="547">
        <v>28.15018753542542</v>
      </c>
      <c r="G17" s="547">
        <v>7.9758676372462709</v>
      </c>
      <c r="H17" s="548">
        <v>0.56536429029780777</v>
      </c>
      <c r="I17" s="549">
        <v>229972.55</v>
      </c>
      <c r="J17" s="523"/>
      <c r="K17" s="545">
        <v>44562</v>
      </c>
      <c r="L17" s="546">
        <v>59.926972031235259</v>
      </c>
      <c r="M17" s="547">
        <v>6.6587857477365615</v>
      </c>
      <c r="N17" s="547">
        <v>2.8947607254687915</v>
      </c>
      <c r="O17" s="547">
        <v>5.1120276735306955</v>
      </c>
      <c r="P17" s="547">
        <v>42.4941338386909</v>
      </c>
      <c r="Q17" s="547">
        <v>9.553546473205353</v>
      </c>
      <c r="R17" s="548">
        <v>0.43472801725941873</v>
      </c>
      <c r="S17" s="549">
        <v>359375.9</v>
      </c>
    </row>
    <row r="18" spans="1:19" ht="28.5" x14ac:dyDescent="0.3">
      <c r="A18" s="545">
        <v>44593</v>
      </c>
      <c r="B18" s="546">
        <v>60.815031781559931</v>
      </c>
      <c r="C18" s="547">
        <v>4.9004129443551783</v>
      </c>
      <c r="D18" s="547">
        <v>2.8906521269730558</v>
      </c>
      <c r="E18" s="547">
        <v>13.712740441495203</v>
      </c>
      <c r="F18" s="547">
        <v>28.003424745209752</v>
      </c>
      <c r="G18" s="547">
        <v>7.7910650713282337</v>
      </c>
      <c r="H18" s="548">
        <v>0.58987929380580451</v>
      </c>
      <c r="I18" s="549">
        <v>245456.8</v>
      </c>
      <c r="J18" s="523"/>
      <c r="K18" s="545">
        <v>44593</v>
      </c>
      <c r="L18" s="546">
        <v>60.359001701320089</v>
      </c>
      <c r="M18" s="547">
        <v>6.0532485717827322</v>
      </c>
      <c r="N18" s="547">
        <v>2.9047914052527082</v>
      </c>
      <c r="O18" s="547">
        <v>5.0988458206749172</v>
      </c>
      <c r="P18" s="547">
        <v>43.47723163976957</v>
      </c>
      <c r="Q18" s="547">
        <v>8.9580399770354404</v>
      </c>
      <c r="R18" s="548">
        <v>0.4798731409764696</v>
      </c>
      <c r="S18" s="549">
        <v>275903.40000000002</v>
      </c>
    </row>
    <row r="19" spans="1:19" ht="29" thickBot="1" x14ac:dyDescent="0.35">
      <c r="A19" s="550">
        <v>44621</v>
      </c>
      <c r="B19" s="551">
        <v>0</v>
      </c>
      <c r="C19" s="552">
        <v>0</v>
      </c>
      <c r="D19" s="552">
        <v>0</v>
      </c>
      <c r="E19" s="552">
        <v>0</v>
      </c>
      <c r="F19" s="552">
        <v>0</v>
      </c>
      <c r="G19" s="552" t="s">
        <v>15</v>
      </c>
      <c r="H19" s="553">
        <v>0</v>
      </c>
      <c r="I19" s="554">
        <v>0</v>
      </c>
      <c r="J19" s="523"/>
      <c r="K19" s="550">
        <v>44621</v>
      </c>
      <c r="L19" s="551">
        <v>0</v>
      </c>
      <c r="M19" s="552">
        <v>0</v>
      </c>
      <c r="N19" s="552">
        <v>0</v>
      </c>
      <c r="O19" s="552">
        <v>0</v>
      </c>
      <c r="P19" s="552">
        <v>0</v>
      </c>
      <c r="Q19" s="552" t="s">
        <v>15</v>
      </c>
      <c r="R19" s="553">
        <v>0</v>
      </c>
      <c r="S19" s="554">
        <v>0</v>
      </c>
    </row>
    <row r="20" spans="1:19" ht="29" thickBot="1" x14ac:dyDescent="0.35">
      <c r="A20" s="555" t="s">
        <v>17</v>
      </c>
      <c r="B20" s="556">
        <v>61.288494472519311</v>
      </c>
      <c r="C20" s="557">
        <v>4.6654648982144797</v>
      </c>
      <c r="D20" s="557">
        <v>2.6951601735390351</v>
      </c>
      <c r="E20" s="557">
        <v>14.924082191013552</v>
      </c>
      <c r="F20" s="557">
        <v>27.204732848105138</v>
      </c>
      <c r="G20" s="557">
        <v>7.3606250717535149</v>
      </c>
      <c r="H20" s="558">
        <v>0.57768308889656417</v>
      </c>
      <c r="I20" s="559">
        <v>2539161.29</v>
      </c>
      <c r="J20" s="560"/>
      <c r="K20" s="555" t="s">
        <v>17</v>
      </c>
      <c r="L20" s="556">
        <v>60.498898453736032</v>
      </c>
      <c r="M20" s="557">
        <v>5.8921921740655936</v>
      </c>
      <c r="N20" s="557">
        <v>2.8215791564942538</v>
      </c>
      <c r="O20" s="557">
        <v>5.3218343227668852</v>
      </c>
      <c r="P20" s="557">
        <v>42.372272783487325</v>
      </c>
      <c r="Q20" s="557">
        <v>8.7137713305598474</v>
      </c>
      <c r="R20" s="558">
        <v>0.47886746954951631</v>
      </c>
      <c r="S20" s="559">
        <v>3707060.46</v>
      </c>
    </row>
    <row r="21" spans="1:19" ht="15.75" hidden="1" customHeight="1" x14ac:dyDescent="0.3">
      <c r="A21" s="523"/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  <c r="O21" s="523"/>
      <c r="P21" s="523"/>
      <c r="Q21" s="523"/>
      <c r="R21" s="523"/>
    </row>
    <row r="22" spans="1:19" s="565" customFormat="1" ht="21" hidden="1" x14ac:dyDescent="0.5">
      <c r="A22" s="561"/>
      <c r="B22" s="562"/>
      <c r="C22" s="562"/>
      <c r="D22" s="562"/>
      <c r="E22" s="562"/>
      <c r="F22" s="562"/>
      <c r="G22" s="562"/>
      <c r="H22" s="562"/>
      <c r="I22" s="563"/>
      <c r="J22" s="564"/>
      <c r="K22" s="561"/>
      <c r="L22" s="562"/>
      <c r="M22" s="562"/>
      <c r="N22" s="562"/>
      <c r="O22" s="562"/>
      <c r="P22" s="562"/>
      <c r="Q22" s="562"/>
      <c r="R22" s="562"/>
    </row>
    <row r="23" spans="1:19" s="565" customFormat="1" ht="21" hidden="1" x14ac:dyDescent="0.5">
      <c r="A23" s="566"/>
      <c r="B23" s="567"/>
      <c r="C23" s="567"/>
      <c r="D23" s="567"/>
      <c r="E23" s="567"/>
      <c r="F23" s="567"/>
      <c r="G23" s="567"/>
      <c r="H23" s="567"/>
      <c r="I23" s="562"/>
      <c r="J23" s="563"/>
      <c r="K23" s="566"/>
      <c r="L23" s="567"/>
      <c r="M23" s="567"/>
      <c r="N23" s="567"/>
      <c r="O23" s="567"/>
      <c r="P23" s="567"/>
      <c r="Q23" s="567"/>
      <c r="R23" s="567"/>
    </row>
    <row r="24" spans="1:19" x14ac:dyDescent="0.3">
      <c r="A24" s="523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9"/>
    </row>
    <row r="25" spans="1:19" s="515" customFormat="1" ht="26" x14ac:dyDescent="0.6">
      <c r="A25" s="512" t="s">
        <v>50</v>
      </c>
      <c r="B25" s="513"/>
      <c r="C25" s="513"/>
      <c r="D25" s="513"/>
      <c r="E25" s="513"/>
      <c r="F25" s="513"/>
      <c r="G25" s="513"/>
      <c r="H25" s="513"/>
      <c r="I25" s="514"/>
      <c r="J25" s="514"/>
      <c r="K25" s="512" t="s">
        <v>50</v>
      </c>
      <c r="L25" s="513"/>
      <c r="M25" s="513"/>
      <c r="N25" s="513"/>
      <c r="O25" s="513"/>
      <c r="P25" s="513"/>
      <c r="Q25" s="513"/>
      <c r="R25" s="513"/>
    </row>
    <row r="26" spans="1:19" s="521" customFormat="1" ht="27.75" customHeight="1" x14ac:dyDescent="0.35">
      <c r="A26" s="516" t="s">
        <v>22</v>
      </c>
      <c r="B26" s="517"/>
      <c r="C26" s="517"/>
      <c r="D26" s="518" t="s">
        <v>1</v>
      </c>
      <c r="E26" s="517"/>
      <c r="F26" s="517"/>
      <c r="G26" s="519"/>
      <c r="H26" s="519"/>
      <c r="I26" s="519"/>
      <c r="J26" s="520"/>
      <c r="K26" s="516" t="s">
        <v>22</v>
      </c>
      <c r="L26" s="517"/>
      <c r="M26" s="517"/>
      <c r="N26" s="518" t="s">
        <v>2</v>
      </c>
      <c r="O26" s="517"/>
      <c r="P26" s="517"/>
      <c r="Q26" s="519"/>
      <c r="R26" s="519"/>
      <c r="S26" s="519"/>
    </row>
    <row r="27" spans="1:19" ht="21.5" thickBot="1" x14ac:dyDescent="0.55000000000000004">
      <c r="A27" s="570"/>
      <c r="B27" s="571"/>
      <c r="C27" s="571"/>
      <c r="D27" s="572"/>
      <c r="E27" s="571"/>
      <c r="F27" s="571"/>
      <c r="G27" s="572"/>
      <c r="H27" s="572"/>
      <c r="I27" s="572"/>
      <c r="J27" s="523"/>
      <c r="K27" s="570"/>
      <c r="L27" s="571"/>
      <c r="M27" s="571"/>
      <c r="N27" s="572"/>
      <c r="O27" s="571"/>
      <c r="P27" s="571"/>
      <c r="Q27" s="572"/>
      <c r="R27" s="572"/>
      <c r="S27" s="524"/>
    </row>
    <row r="28" spans="1:19" ht="29" thickBot="1" x14ac:dyDescent="0.35">
      <c r="A28" s="525"/>
      <c r="B28" s="526" t="s">
        <v>6</v>
      </c>
      <c r="C28" s="527" t="s">
        <v>7</v>
      </c>
      <c r="D28" s="527" t="s">
        <v>8</v>
      </c>
      <c r="E28" s="527" t="s">
        <v>9</v>
      </c>
      <c r="F28" s="527" t="s">
        <v>10</v>
      </c>
      <c r="G28" s="527" t="s">
        <v>11</v>
      </c>
      <c r="H28" s="528" t="s">
        <v>12</v>
      </c>
      <c r="I28" s="529" t="s">
        <v>23</v>
      </c>
      <c r="J28" s="523"/>
      <c r="K28" s="525"/>
      <c r="L28" s="526" t="s">
        <v>6</v>
      </c>
      <c r="M28" s="527" t="s">
        <v>7</v>
      </c>
      <c r="N28" s="527" t="s">
        <v>8</v>
      </c>
      <c r="O28" s="527" t="s">
        <v>9</v>
      </c>
      <c r="P28" s="527" t="s">
        <v>10</v>
      </c>
      <c r="Q28" s="527" t="s">
        <v>11</v>
      </c>
      <c r="R28" s="528" t="s">
        <v>12</v>
      </c>
      <c r="S28" s="529" t="s">
        <v>23</v>
      </c>
    </row>
    <row r="29" spans="1:19" ht="29" thickBot="1" x14ac:dyDescent="0.35">
      <c r="A29" s="530" t="s">
        <v>70</v>
      </c>
      <c r="B29" s="531">
        <v>62.043251538089812</v>
      </c>
      <c r="C29" s="532">
        <v>2.9856041879164681</v>
      </c>
      <c r="D29" s="532">
        <v>2.017751000201284</v>
      </c>
      <c r="E29" s="532">
        <v>27.577020301051725</v>
      </c>
      <c r="F29" s="532">
        <v>11.25</v>
      </c>
      <c r="G29" s="532">
        <v>5.0033551881177516</v>
      </c>
      <c r="H29" s="532">
        <v>0.67582669141732099</v>
      </c>
      <c r="I29" s="533">
        <v>0</v>
      </c>
      <c r="J29" s="523"/>
      <c r="K29" s="530" t="s">
        <v>70</v>
      </c>
      <c r="L29" s="531">
        <v>62.021920805798295</v>
      </c>
      <c r="M29" s="532">
        <v>3.5073847611649476</v>
      </c>
      <c r="N29" s="532">
        <v>2.5535585882195715</v>
      </c>
      <c r="O29" s="532">
        <v>9.6980857000595382</v>
      </c>
      <c r="P29" s="532">
        <v>39.894087729775805</v>
      </c>
      <c r="Q29" s="532">
        <v>6.0609433493845195</v>
      </c>
      <c r="R29" s="532">
        <v>0.72805202796496982</v>
      </c>
      <c r="S29" s="533">
        <v>0</v>
      </c>
    </row>
    <row r="30" spans="1:19" ht="29.5" thickTop="1" thickBot="1" x14ac:dyDescent="0.35">
      <c r="A30" s="534" t="str">
        <f>+A7</f>
        <v>APP 21-22</v>
      </c>
      <c r="B30" s="535">
        <v>62.5</v>
      </c>
      <c r="C30" s="536">
        <v>3</v>
      </c>
      <c r="D30" s="536">
        <v>2.2000000000000002</v>
      </c>
      <c r="E30" s="536">
        <v>10</v>
      </c>
      <c r="F30" s="536">
        <v>10</v>
      </c>
      <c r="G30" s="536">
        <v>5.2</v>
      </c>
      <c r="H30" s="537">
        <v>0.73333333333333339</v>
      </c>
      <c r="I30" s="538">
        <v>0</v>
      </c>
      <c r="J30" s="539"/>
      <c r="K30" s="534" t="str">
        <f>+A30</f>
        <v>APP 21-22</v>
      </c>
      <c r="L30" s="535">
        <v>62.016855631141347</v>
      </c>
      <c r="M30" s="536">
        <v>3.6133786848072562</v>
      </c>
      <c r="N30" s="536">
        <v>2.5377928949357522</v>
      </c>
      <c r="O30" s="536">
        <v>5</v>
      </c>
      <c r="P30" s="536">
        <v>40</v>
      </c>
      <c r="Q30" s="536">
        <v>6.1511715797430089</v>
      </c>
      <c r="R30" s="537">
        <v>0.70233239200920405</v>
      </c>
      <c r="S30" s="538">
        <v>0</v>
      </c>
    </row>
    <row r="31" spans="1:19" ht="28.5" x14ac:dyDescent="0.3">
      <c r="A31" s="540">
        <v>44287</v>
      </c>
      <c r="B31" s="541">
        <v>60.746461520333277</v>
      </c>
      <c r="C31" s="542">
        <v>3.1188774597805518</v>
      </c>
      <c r="D31" s="542">
        <v>3.3163043854967387</v>
      </c>
      <c r="E31" s="542">
        <v>23.955180251055303</v>
      </c>
      <c r="F31" s="542">
        <v>14.913578127274366</v>
      </c>
      <c r="G31" s="542">
        <v>6.43518184527729</v>
      </c>
      <c r="H31" s="543">
        <v>1.0633006356492372</v>
      </c>
      <c r="I31" s="544">
        <v>144271</v>
      </c>
      <c r="J31" s="523"/>
      <c r="K31" s="540">
        <v>44287</v>
      </c>
      <c r="L31" s="541">
        <v>60.242656926756744</v>
      </c>
      <c r="M31" s="542">
        <v>4.5003957592604564</v>
      </c>
      <c r="N31" s="542">
        <v>3.9448190574697786</v>
      </c>
      <c r="O31" s="542">
        <v>6.8713816881073981</v>
      </c>
      <c r="P31" s="542">
        <v>44.438176956062662</v>
      </c>
      <c r="Q31" s="542">
        <v>8.4452148167302354</v>
      </c>
      <c r="R31" s="543">
        <v>0.87654936776449743</v>
      </c>
      <c r="S31" s="544">
        <v>232035</v>
      </c>
    </row>
    <row r="32" spans="1:19" ht="28.5" x14ac:dyDescent="0.3">
      <c r="A32" s="545">
        <v>44317</v>
      </c>
      <c r="B32" s="546">
        <v>61.842426649880252</v>
      </c>
      <c r="C32" s="547">
        <v>2.5345885519546769</v>
      </c>
      <c r="D32" s="547">
        <v>2.4452150759368192</v>
      </c>
      <c r="E32" s="547">
        <v>24.309323840326464</v>
      </c>
      <c r="F32" s="547">
        <v>14.682539813468203</v>
      </c>
      <c r="G32" s="547">
        <v>4.9798036278914957</v>
      </c>
      <c r="H32" s="548">
        <v>0.96473846772923644</v>
      </c>
      <c r="I32" s="549">
        <v>138207</v>
      </c>
      <c r="J32" s="523"/>
      <c r="K32" s="545">
        <v>44317</v>
      </c>
      <c r="L32" s="546">
        <v>61.730684472961173</v>
      </c>
      <c r="M32" s="547">
        <v>3.2973850240743818</v>
      </c>
      <c r="N32" s="547">
        <v>3.0224815626121373</v>
      </c>
      <c r="O32" s="547">
        <v>6.4411758688468401</v>
      </c>
      <c r="P32" s="547">
        <v>42.804710384386738</v>
      </c>
      <c r="Q32" s="547">
        <v>6.3198665866865191</v>
      </c>
      <c r="R32" s="548">
        <v>0.91662985685470155</v>
      </c>
      <c r="S32" s="549">
        <v>186713</v>
      </c>
    </row>
    <row r="33" spans="1:32" ht="28.5" x14ac:dyDescent="0.3">
      <c r="A33" s="545">
        <v>44348</v>
      </c>
      <c r="B33" s="546">
        <v>61.26</v>
      </c>
      <c r="C33" s="547">
        <v>3.99</v>
      </c>
      <c r="D33" s="547">
        <v>2.3199999999999998</v>
      </c>
      <c r="E33" s="547">
        <v>26.22</v>
      </c>
      <c r="F33" s="547">
        <v>14.85</v>
      </c>
      <c r="G33" s="547">
        <v>6.3100000000000005</v>
      </c>
      <c r="H33" s="548">
        <v>0.581453634085213</v>
      </c>
      <c r="I33" s="549">
        <v>122533</v>
      </c>
      <c r="J33" s="523"/>
      <c r="K33" s="545">
        <v>44348</v>
      </c>
      <c r="L33" s="546">
        <v>62.18</v>
      </c>
      <c r="M33" s="547">
        <v>3.3</v>
      </c>
      <c r="N33" s="547">
        <v>2.4300000000000002</v>
      </c>
      <c r="O33" s="547">
        <v>8.5500000000000007</v>
      </c>
      <c r="P33" s="547">
        <v>39.54</v>
      </c>
      <c r="Q33" s="547">
        <v>5.73</v>
      </c>
      <c r="R33" s="548">
        <v>0.73636363636363644</v>
      </c>
      <c r="S33" s="549">
        <v>143730</v>
      </c>
    </row>
    <row r="34" spans="1:32" ht="28.5" x14ac:dyDescent="0.3">
      <c r="A34" s="545">
        <v>44378</v>
      </c>
      <c r="B34" s="546">
        <v>62.31</v>
      </c>
      <c r="C34" s="547">
        <v>2.81</v>
      </c>
      <c r="D34" s="547">
        <v>2.0499999999999998</v>
      </c>
      <c r="E34" s="547">
        <v>15.939999999999998</v>
      </c>
      <c r="F34" s="547">
        <v>15.460000000000003</v>
      </c>
      <c r="G34" s="547">
        <v>4.8599999999999994</v>
      </c>
      <c r="H34" s="548">
        <v>0.72953736654804258</v>
      </c>
      <c r="I34" s="549">
        <v>148430</v>
      </c>
      <c r="J34" s="523"/>
      <c r="K34" s="545">
        <v>44378</v>
      </c>
      <c r="L34" s="546">
        <v>62.070000000000007</v>
      </c>
      <c r="M34" s="547">
        <v>3.41</v>
      </c>
      <c r="N34" s="547">
        <v>2.57</v>
      </c>
      <c r="O34" s="547">
        <v>9.08</v>
      </c>
      <c r="P34" s="547">
        <v>22.53</v>
      </c>
      <c r="Q34" s="547">
        <v>5.98</v>
      </c>
      <c r="R34" s="548">
        <v>0.75366568914956</v>
      </c>
      <c r="S34" s="549">
        <v>168284</v>
      </c>
    </row>
    <row r="35" spans="1:32" ht="28.5" x14ac:dyDescent="0.3">
      <c r="A35" s="545">
        <v>44409</v>
      </c>
      <c r="B35" s="546">
        <v>61.608812760038184</v>
      </c>
      <c r="C35" s="547">
        <v>3.9219338419217404</v>
      </c>
      <c r="D35" s="547">
        <v>1.7175764909895015</v>
      </c>
      <c r="E35" s="547">
        <v>14.167074722573968</v>
      </c>
      <c r="F35" s="547">
        <v>21.827441816945601</v>
      </c>
      <c r="G35" s="547">
        <v>5.6395103329112422</v>
      </c>
      <c r="H35" s="548">
        <v>0.43794121987225876</v>
      </c>
      <c r="I35" s="549">
        <v>160313</v>
      </c>
      <c r="J35" s="523"/>
      <c r="K35" s="545">
        <v>44409</v>
      </c>
      <c r="L35" s="546">
        <v>61.872530914263614</v>
      </c>
      <c r="M35" s="547">
        <v>3.9744889632023552</v>
      </c>
      <c r="N35" s="547">
        <v>2.296947879362623</v>
      </c>
      <c r="O35" s="547">
        <v>9.0773681386556184</v>
      </c>
      <c r="P35" s="547">
        <v>37.534897493168295</v>
      </c>
      <c r="Q35" s="547">
        <v>6.2714368425649782</v>
      </c>
      <c r="R35" s="548">
        <v>0.57792282243800941</v>
      </c>
      <c r="S35" s="549">
        <v>160282</v>
      </c>
    </row>
    <row r="36" spans="1:32" ht="28.5" x14ac:dyDescent="0.3">
      <c r="A36" s="545">
        <v>44440</v>
      </c>
      <c r="B36" s="546">
        <v>61.184056489023483</v>
      </c>
      <c r="C36" s="547">
        <v>4.3510793648130592</v>
      </c>
      <c r="D36" s="547">
        <v>1.7188991602982995</v>
      </c>
      <c r="E36" s="547">
        <v>29.067366474007834</v>
      </c>
      <c r="F36" s="547">
        <v>13.430611111577146</v>
      </c>
      <c r="G36" s="547">
        <v>6.0699785251113587</v>
      </c>
      <c r="H36" s="548">
        <v>0.39505120825856288</v>
      </c>
      <c r="I36" s="549">
        <v>119209</v>
      </c>
      <c r="J36" s="523"/>
      <c r="K36" s="545">
        <v>44440</v>
      </c>
      <c r="L36" s="546">
        <v>61.110195988180479</v>
      </c>
      <c r="M36" s="547">
        <v>4.9734852255938167</v>
      </c>
      <c r="N36" s="547">
        <v>2.1065911467212182</v>
      </c>
      <c r="O36" s="547">
        <v>11.621387828162291</v>
      </c>
      <c r="P36" s="547">
        <v>34.442680418229344</v>
      </c>
      <c r="Q36" s="547">
        <v>7.0800763723150348</v>
      </c>
      <c r="R36" s="548">
        <v>0.42356437209878284</v>
      </c>
      <c r="S36" s="549">
        <v>175980</v>
      </c>
    </row>
    <row r="37" spans="1:32" ht="28.5" x14ac:dyDescent="0.3">
      <c r="A37" s="545">
        <v>44470</v>
      </c>
      <c r="B37" s="546">
        <v>61.224502009250116</v>
      </c>
      <c r="C37" s="547">
        <v>4.7509959814997726</v>
      </c>
      <c r="D37" s="547">
        <v>2.0066625894539056</v>
      </c>
      <c r="E37" s="547">
        <v>34.191159646247357</v>
      </c>
      <c r="F37" s="547">
        <v>12.245797366881055</v>
      </c>
      <c r="G37" s="547">
        <v>6.7576585709536783</v>
      </c>
      <c r="H37" s="548">
        <v>0.42236672000308695</v>
      </c>
      <c r="I37" s="549">
        <v>119395.29</v>
      </c>
      <c r="J37" s="523"/>
      <c r="K37" s="545">
        <v>44470</v>
      </c>
      <c r="L37" s="546">
        <v>61.462656470903724</v>
      </c>
      <c r="M37" s="547">
        <v>5.0187659874648993</v>
      </c>
      <c r="N37" s="547">
        <v>2.2121640244572691</v>
      </c>
      <c r="O37" s="547">
        <v>12.164516368779278</v>
      </c>
      <c r="P37" s="547">
        <v>37.527206290000478</v>
      </c>
      <c r="Q37" s="547">
        <v>7.2309300119221689</v>
      </c>
      <c r="R37" s="548">
        <v>0.44077847621954713</v>
      </c>
      <c r="S37" s="549">
        <v>231803.47999999998</v>
      </c>
    </row>
    <row r="38" spans="1:32" ht="28.5" x14ac:dyDescent="0.3">
      <c r="A38" s="545">
        <v>44501</v>
      </c>
      <c r="B38" s="546">
        <v>61.397867586075471</v>
      </c>
      <c r="C38" s="547">
        <v>4.185476983997205</v>
      </c>
      <c r="D38" s="547">
        <v>2.1038571583186187</v>
      </c>
      <c r="E38" s="547">
        <v>31.706389230376494</v>
      </c>
      <c r="F38" s="547">
        <v>16.032326269735862</v>
      </c>
      <c r="G38" s="547">
        <v>6.2893341423158233</v>
      </c>
      <c r="H38" s="548">
        <v>0.50265648726836332</v>
      </c>
      <c r="I38" s="549">
        <v>136006.24</v>
      </c>
      <c r="J38" s="523"/>
      <c r="K38" s="545">
        <v>44501</v>
      </c>
      <c r="L38" s="546">
        <v>61.916540788063514</v>
      </c>
      <c r="M38" s="547">
        <v>4.2547291494425652</v>
      </c>
      <c r="N38" s="547">
        <v>2.2459070636213059</v>
      </c>
      <c r="O38" s="547">
        <v>12.381407351733543</v>
      </c>
      <c r="P38" s="547">
        <v>36.507485963227403</v>
      </c>
      <c r="Q38" s="547">
        <v>6.5006362130638706</v>
      </c>
      <c r="R38" s="548">
        <v>0.52786134786407124</v>
      </c>
      <c r="S38" s="549">
        <v>179617.50000000003</v>
      </c>
    </row>
    <row r="39" spans="1:32" ht="28.5" x14ac:dyDescent="0.3">
      <c r="A39" s="545">
        <v>44531</v>
      </c>
      <c r="B39" s="546">
        <v>61.416544052331865</v>
      </c>
      <c r="C39" s="547">
        <v>3.7991444965188745</v>
      </c>
      <c r="D39" s="547">
        <v>2.1608447680150404</v>
      </c>
      <c r="E39" s="547">
        <v>36.477574777961117</v>
      </c>
      <c r="F39" s="547">
        <v>16.14575962488933</v>
      </c>
      <c r="G39" s="547">
        <v>5.959989264533915</v>
      </c>
      <c r="H39" s="548">
        <v>0.56877140893035394</v>
      </c>
      <c r="I39" s="549">
        <v>137320.54</v>
      </c>
      <c r="J39" s="523"/>
      <c r="K39" s="545">
        <v>44531</v>
      </c>
      <c r="L39" s="546">
        <v>61.045086568675806</v>
      </c>
      <c r="M39" s="547">
        <v>4.7223352654697797</v>
      </c>
      <c r="N39" s="547">
        <v>2.7983095537905682</v>
      </c>
      <c r="O39" s="547">
        <v>12.385865731290389</v>
      </c>
      <c r="P39" s="547">
        <v>35.888948778945462</v>
      </c>
      <c r="Q39" s="547">
        <v>7.5206448192603474</v>
      </c>
      <c r="R39" s="548">
        <v>0.59256901437136555</v>
      </c>
      <c r="S39" s="549">
        <v>235783.9</v>
      </c>
    </row>
    <row r="40" spans="1:32" ht="28.5" x14ac:dyDescent="0.3">
      <c r="A40" s="545">
        <v>44562</v>
      </c>
      <c r="B40" s="546">
        <v>61.7</v>
      </c>
      <c r="C40" s="547">
        <v>3.57</v>
      </c>
      <c r="D40" s="547">
        <v>2.15</v>
      </c>
      <c r="E40" s="547">
        <v>29.5</v>
      </c>
      <c r="F40" s="547">
        <v>16.670000000000002</v>
      </c>
      <c r="G40" s="547">
        <v>5.72</v>
      </c>
      <c r="H40" s="548">
        <v>0.60224089635854339</v>
      </c>
      <c r="I40" s="549">
        <v>134306.87</v>
      </c>
      <c r="J40" s="523"/>
      <c r="K40" s="545">
        <v>44562</v>
      </c>
      <c r="L40" s="546">
        <v>61.902129106558917</v>
      </c>
      <c r="M40" s="547">
        <v>3.9358315597746598</v>
      </c>
      <c r="N40" s="547">
        <v>2.6274775567768756</v>
      </c>
      <c r="O40" s="547">
        <v>8.9985933973777836</v>
      </c>
      <c r="P40" s="547">
        <v>40.967678545905684</v>
      </c>
      <c r="Q40" s="547">
        <v>6.5633091165515349</v>
      </c>
      <c r="R40" s="548">
        <v>0.6675787611518893</v>
      </c>
      <c r="S40" s="549">
        <v>242779.30000000002</v>
      </c>
      <c r="AF40" s="573"/>
    </row>
    <row r="41" spans="1:32" ht="28.5" x14ac:dyDescent="0.3">
      <c r="A41" s="545">
        <v>44593</v>
      </c>
      <c r="B41" s="546">
        <v>61.761279322051202</v>
      </c>
      <c r="C41" s="547">
        <v>3.6512275059346049</v>
      </c>
      <c r="D41" s="547">
        <v>2.0730155448349796</v>
      </c>
      <c r="E41" s="547">
        <v>23.268501161395719</v>
      </c>
      <c r="F41" s="547">
        <v>21.410590652678863</v>
      </c>
      <c r="G41" s="547">
        <v>5.7242430507695845</v>
      </c>
      <c r="H41" s="548">
        <v>0.56775852544536243</v>
      </c>
      <c r="I41" s="549">
        <v>113613.3</v>
      </c>
      <c r="J41" s="523"/>
      <c r="K41" s="545">
        <v>44593</v>
      </c>
      <c r="L41" s="546">
        <v>61.800098501749048</v>
      </c>
      <c r="M41" s="547">
        <v>4.1183303273364027</v>
      </c>
      <c r="N41" s="547">
        <v>2.6782486473013818</v>
      </c>
      <c r="O41" s="547">
        <v>8.9339291415539233</v>
      </c>
      <c r="P41" s="547">
        <v>40.478755549225539</v>
      </c>
      <c r="Q41" s="547">
        <v>6.796578974637784</v>
      </c>
      <c r="R41" s="548">
        <v>0.65032390178220179</v>
      </c>
      <c r="S41" s="549">
        <v>219062.1</v>
      </c>
    </row>
    <row r="42" spans="1:32" ht="29" thickBot="1" x14ac:dyDescent="0.35">
      <c r="A42" s="550">
        <v>44621</v>
      </c>
      <c r="B42" s="551">
        <v>0</v>
      </c>
      <c r="C42" s="552">
        <v>0</v>
      </c>
      <c r="D42" s="552">
        <v>0</v>
      </c>
      <c r="E42" s="552">
        <v>0</v>
      </c>
      <c r="F42" s="552">
        <v>0</v>
      </c>
      <c r="G42" s="552" t="s">
        <v>15</v>
      </c>
      <c r="H42" s="553">
        <v>0</v>
      </c>
      <c r="I42" s="554">
        <v>0</v>
      </c>
      <c r="J42" s="523"/>
      <c r="K42" s="550">
        <v>44621</v>
      </c>
      <c r="L42" s="551">
        <v>0</v>
      </c>
      <c r="M42" s="552">
        <v>0</v>
      </c>
      <c r="N42" s="552">
        <v>0</v>
      </c>
      <c r="O42" s="552">
        <v>0</v>
      </c>
      <c r="P42" s="552">
        <v>0</v>
      </c>
      <c r="Q42" s="552" t="s">
        <v>15</v>
      </c>
      <c r="R42" s="553">
        <v>0</v>
      </c>
      <c r="S42" s="554">
        <v>0</v>
      </c>
    </row>
    <row r="43" spans="1:32" ht="29" thickBot="1" x14ac:dyDescent="0.35">
      <c r="A43" s="555" t="s">
        <v>17</v>
      </c>
      <c r="B43" s="556">
        <v>61.497186058051746</v>
      </c>
      <c r="C43" s="557">
        <v>3.6757069156458755</v>
      </c>
      <c r="D43" s="557">
        <v>2.1953982975793433</v>
      </c>
      <c r="E43" s="557">
        <v>26.004787403986157</v>
      </c>
      <c r="F43" s="557">
        <v>15.896305710204993</v>
      </c>
      <c r="G43" s="557">
        <v>5.8711052132252188</v>
      </c>
      <c r="H43" s="558">
        <v>0.59727240173434226</v>
      </c>
      <c r="I43" s="559">
        <v>1473605.24</v>
      </c>
      <c r="J43" s="560"/>
      <c r="K43" s="555" t="s">
        <v>17</v>
      </c>
      <c r="L43" s="556">
        <v>61.537064986476452</v>
      </c>
      <c r="M43" s="557">
        <v>4.1772362020403131</v>
      </c>
      <c r="N43" s="557">
        <v>2.6715640117560913</v>
      </c>
      <c r="O43" s="557">
        <v>9.6892258100230126</v>
      </c>
      <c r="P43" s="557">
        <v>37.97593100122667</v>
      </c>
      <c r="Q43" s="557">
        <v>6.8488002137964044</v>
      </c>
      <c r="R43" s="558">
        <v>0.63955301604711812</v>
      </c>
      <c r="S43" s="559">
        <v>2176070.2799999998</v>
      </c>
    </row>
    <row r="44" spans="1:32" ht="15.75" hidden="1" customHeight="1" x14ac:dyDescent="0.3">
      <c r="A44" s="523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</row>
    <row r="45" spans="1:32" s="565" customFormat="1" ht="26" hidden="1" x14ac:dyDescent="0.5">
      <c r="A45" s="561"/>
      <c r="B45" s="562"/>
      <c r="C45" s="562"/>
      <c r="D45" s="562"/>
      <c r="E45" s="562"/>
      <c r="F45" s="562"/>
      <c r="G45" s="562"/>
      <c r="H45" s="562"/>
      <c r="I45" s="563"/>
      <c r="J45" s="574" t="s">
        <v>51</v>
      </c>
      <c r="K45" s="561"/>
      <c r="L45" s="562"/>
      <c r="M45" s="562"/>
      <c r="N45" s="562"/>
      <c r="O45" s="562"/>
      <c r="P45" s="562"/>
      <c r="Q45" s="562"/>
      <c r="R45" s="562"/>
    </row>
    <row r="46" spans="1:32" s="565" customFormat="1" ht="21" hidden="1" x14ac:dyDescent="0.5">
      <c r="A46" s="566"/>
      <c r="B46" s="567"/>
      <c r="C46" s="567"/>
      <c r="D46" s="567"/>
      <c r="E46" s="567"/>
      <c r="F46" s="567"/>
      <c r="G46" s="567"/>
      <c r="H46" s="567"/>
      <c r="I46" s="562"/>
      <c r="J46" s="563"/>
      <c r="K46" s="566"/>
      <c r="L46" s="567"/>
      <c r="M46" s="567"/>
      <c r="N46" s="567"/>
      <c r="O46" s="567"/>
      <c r="P46" s="567"/>
      <c r="Q46" s="567"/>
      <c r="R46" s="567"/>
    </row>
    <row r="47" spans="1:32" s="565" customFormat="1" hidden="1" x14ac:dyDescent="0.3">
      <c r="A47" s="563"/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</row>
    <row r="48" spans="1:32" s="565" customFormat="1" ht="12.75" hidden="1" customHeight="1" x14ac:dyDescent="0.3">
      <c r="A48" s="576"/>
      <c r="B48" s="576"/>
      <c r="C48" s="576"/>
      <c r="D48" s="576"/>
      <c r="E48" s="576"/>
      <c r="F48" s="576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</row>
    <row r="49" spans="1:20" ht="12.75" customHeight="1" x14ac:dyDescent="0.3">
      <c r="A49" s="574"/>
      <c r="B49" s="574"/>
      <c r="C49" s="574"/>
      <c r="D49" s="574"/>
      <c r="E49" s="574"/>
      <c r="F49" s="574"/>
      <c r="G49" s="574"/>
      <c r="H49" s="574"/>
      <c r="I49" s="574"/>
      <c r="J49" s="574"/>
      <c r="K49" s="574"/>
      <c r="L49" s="574"/>
      <c r="M49" s="574"/>
      <c r="N49" s="574"/>
      <c r="O49" s="574"/>
      <c r="P49" s="574"/>
      <c r="Q49" s="574"/>
      <c r="R49" s="574"/>
      <c r="S49" s="574"/>
      <c r="T49" s="574"/>
    </row>
    <row r="50" spans="1:20" s="515" customFormat="1" ht="26" x14ac:dyDescent="0.6">
      <c r="A50" s="512" t="s">
        <v>52</v>
      </c>
      <c r="B50" s="513"/>
      <c r="C50" s="513"/>
      <c r="D50" s="513"/>
      <c r="E50" s="513"/>
      <c r="F50" s="513"/>
      <c r="G50" s="513"/>
      <c r="H50" s="513"/>
      <c r="I50" s="514"/>
      <c r="J50" s="514"/>
      <c r="K50" s="512" t="s">
        <v>52</v>
      </c>
      <c r="L50" s="513"/>
      <c r="M50" s="513"/>
      <c r="N50" s="513"/>
      <c r="O50" s="513"/>
      <c r="P50" s="513"/>
      <c r="Q50" s="513"/>
      <c r="R50" s="513"/>
    </row>
    <row r="51" spans="1:20" s="521" customFormat="1" ht="27.75" customHeight="1" x14ac:dyDescent="0.35">
      <c r="A51" s="516" t="s">
        <v>22</v>
      </c>
      <c r="B51" s="517"/>
      <c r="C51" s="517"/>
      <c r="D51" s="518" t="s">
        <v>1</v>
      </c>
      <c r="E51" s="517"/>
      <c r="F51" s="517"/>
      <c r="G51" s="519"/>
      <c r="H51" s="519"/>
      <c r="I51" s="519"/>
      <c r="J51" s="520"/>
      <c r="K51" s="516" t="s">
        <v>22</v>
      </c>
      <c r="L51" s="517"/>
      <c r="M51" s="517"/>
      <c r="N51" s="518" t="s">
        <v>2</v>
      </c>
      <c r="O51" s="517"/>
      <c r="P51" s="517"/>
      <c r="Q51" s="519"/>
      <c r="R51" s="519"/>
      <c r="S51" s="519"/>
    </row>
    <row r="52" spans="1:20" ht="21.5" thickBot="1" x14ac:dyDescent="0.55000000000000004">
      <c r="A52" s="570"/>
      <c r="B52" s="571"/>
      <c r="C52" s="571"/>
      <c r="D52" s="572"/>
      <c r="E52" s="571"/>
      <c r="F52" s="571"/>
      <c r="G52" s="572"/>
      <c r="H52" s="572"/>
      <c r="I52" s="572"/>
      <c r="J52" s="523"/>
      <c r="K52" s="570"/>
      <c r="L52" s="571"/>
      <c r="M52" s="571"/>
      <c r="N52" s="572"/>
      <c r="O52" s="571"/>
      <c r="P52" s="571"/>
      <c r="Q52" s="572"/>
      <c r="R52" s="572"/>
      <c r="S52" s="524"/>
    </row>
    <row r="53" spans="1:20" ht="29" thickBot="1" x14ac:dyDescent="0.35">
      <c r="A53" s="525"/>
      <c r="B53" s="526" t="s">
        <v>6</v>
      </c>
      <c r="C53" s="527" t="s">
        <v>7</v>
      </c>
      <c r="D53" s="527" t="s">
        <v>8</v>
      </c>
      <c r="E53" s="527" t="s">
        <v>9</v>
      </c>
      <c r="F53" s="527" t="s">
        <v>10</v>
      </c>
      <c r="G53" s="527" t="s">
        <v>11</v>
      </c>
      <c r="H53" s="528" t="s">
        <v>12</v>
      </c>
      <c r="I53" s="529" t="s">
        <v>23</v>
      </c>
      <c r="J53" s="523"/>
      <c r="K53" s="525"/>
      <c r="L53" s="526" t="s">
        <v>6</v>
      </c>
      <c r="M53" s="527" t="s">
        <v>7</v>
      </c>
      <c r="N53" s="527" t="s">
        <v>8</v>
      </c>
      <c r="O53" s="527" t="s">
        <v>9</v>
      </c>
      <c r="P53" s="527" t="s">
        <v>10</v>
      </c>
      <c r="Q53" s="527" t="s">
        <v>11</v>
      </c>
      <c r="R53" s="528" t="s">
        <v>12</v>
      </c>
      <c r="S53" s="529" t="s">
        <v>23</v>
      </c>
    </row>
    <row r="54" spans="1:20" ht="29" thickBot="1" x14ac:dyDescent="0.35">
      <c r="A54" s="530" t="s">
        <v>70</v>
      </c>
      <c r="B54" s="531">
        <v>62.796078285355989</v>
      </c>
      <c r="C54" s="532">
        <v>2.7007496596933249</v>
      </c>
      <c r="D54" s="532">
        <v>2.5992193763894429</v>
      </c>
      <c r="E54" s="532">
        <v>6.7853205267058083</v>
      </c>
      <c r="F54" s="532">
        <v>15.72</v>
      </c>
      <c r="G54" s="532">
        <f>IF(C54&gt;0,+D54+C54,"")</f>
        <v>5.2999690360827678</v>
      </c>
      <c r="H54" s="532">
        <f>IF(C54&gt;0,+D54/C54,"")</f>
        <v>0.96240662923367326</v>
      </c>
      <c r="I54" s="533">
        <v>0</v>
      </c>
      <c r="J54" s="523"/>
      <c r="K54" s="530" t="s">
        <v>70</v>
      </c>
      <c r="L54" s="531">
        <v>61.888860512375857</v>
      </c>
      <c r="M54" s="532">
        <v>3.4879286407420671</v>
      </c>
      <c r="N54" s="532">
        <v>2.8581006097917419</v>
      </c>
      <c r="O54" s="532"/>
      <c r="P54" s="532"/>
      <c r="Q54" s="532">
        <f>IF(M54&gt;0,+N54+M54,"")</f>
        <v>6.3460292505338085</v>
      </c>
      <c r="R54" s="532">
        <f>IF(M54&gt;0,+N54/M54,"")</f>
        <v>0.81942634273150516</v>
      </c>
      <c r="S54" s="533">
        <v>0</v>
      </c>
    </row>
    <row r="55" spans="1:20" ht="29.5" thickTop="1" thickBot="1" x14ac:dyDescent="0.35">
      <c r="A55" s="534" t="str">
        <f>+A30</f>
        <v>APP 21-22</v>
      </c>
      <c r="B55" s="535">
        <v>62.697014925373132</v>
      </c>
      <c r="C55" s="536">
        <v>2.6779850746268656</v>
      </c>
      <c r="D55" s="536">
        <v>2.4588619402985072</v>
      </c>
      <c r="E55" s="536">
        <v>10</v>
      </c>
      <c r="F55" s="536">
        <v>10</v>
      </c>
      <c r="G55" s="536">
        <f>IF(C55&gt;0,+D55+C55,"")</f>
        <v>5.1368470149253724</v>
      </c>
      <c r="H55" s="537">
        <f>IF(C55&gt;0,+D55/C55,"")</f>
        <v>0.91817611815521794</v>
      </c>
      <c r="I55" s="538">
        <v>0</v>
      </c>
      <c r="J55" s="539"/>
      <c r="K55" s="534" t="str">
        <f>+K30</f>
        <v>APP 21-22</v>
      </c>
      <c r="L55" s="535">
        <v>62.18045064377683</v>
      </c>
      <c r="M55" s="536">
        <v>3.3954506437768237</v>
      </c>
      <c r="N55" s="536">
        <v>2.8984549356223175</v>
      </c>
      <c r="O55" s="536">
        <v>5</v>
      </c>
      <c r="P55" s="536">
        <v>40</v>
      </c>
      <c r="Q55" s="536">
        <f>IF(M55&gt;0,+N55+M55,"")</f>
        <v>6.2939055793991407</v>
      </c>
      <c r="R55" s="537">
        <f>IF(M55&gt;0,+N55/M55,"")</f>
        <v>0.85362894051621718</v>
      </c>
      <c r="S55" s="538">
        <v>0</v>
      </c>
    </row>
    <row r="56" spans="1:20" ht="28.5" x14ac:dyDescent="0.3">
      <c r="A56" s="540">
        <v>44287</v>
      </c>
      <c r="B56" s="541">
        <v>62.998673557328402</v>
      </c>
      <c r="C56" s="542">
        <v>2.6289441634026822</v>
      </c>
      <c r="D56" s="542">
        <v>2.4162558342667673</v>
      </c>
      <c r="E56" s="542">
        <v>6.728469954588248</v>
      </c>
      <c r="F56" s="542">
        <v>12.513243194427652</v>
      </c>
      <c r="G56" s="542">
        <f>IF(C56&gt;0,+D56+C56,"")</f>
        <v>5.0451999976694495</v>
      </c>
      <c r="H56" s="543">
        <f>IF(C56&gt;0,+D56/C56,"")</f>
        <v>0.91909743383038256</v>
      </c>
      <c r="I56" s="544">
        <v>205959.9</v>
      </c>
      <c r="J56" s="523"/>
      <c r="K56" s="540">
        <f t="shared" ref="K56:K67" si="0">A56</f>
        <v>44287</v>
      </c>
      <c r="L56" s="541">
        <v>61.874834374720933</v>
      </c>
      <c r="M56" s="542">
        <v>3.6906194942150279</v>
      </c>
      <c r="N56" s="542">
        <v>2.7768204782912562</v>
      </c>
      <c r="O56" s="542"/>
      <c r="P56" s="542"/>
      <c r="Q56" s="542">
        <f>IF(M56&gt;0,+N56+M56,"")</f>
        <v>6.4674399725062841</v>
      </c>
      <c r="R56" s="543">
        <f>IF(M56&gt;0,+N56/M56,"")</f>
        <v>0.75239955856838303</v>
      </c>
      <c r="S56" s="544">
        <v>406492.9</v>
      </c>
    </row>
    <row r="57" spans="1:20" ht="28.5" x14ac:dyDescent="0.3">
      <c r="A57" s="545">
        <v>44317</v>
      </c>
      <c r="B57" s="546">
        <v>62.90605160304446</v>
      </c>
      <c r="C57" s="547">
        <v>2.594740142457677</v>
      </c>
      <c r="D57" s="547">
        <v>2.5505824217805175</v>
      </c>
      <c r="E57" s="547">
        <v>6.2205826704372065</v>
      </c>
      <c r="F57" s="547">
        <v>12.454354543748885</v>
      </c>
      <c r="G57" s="547">
        <f t="shared" ref="G57:G67" si="1">+C57+D57</f>
        <v>5.1453225642381941</v>
      </c>
      <c r="H57" s="548">
        <v>0.98298183314983734</v>
      </c>
      <c r="I57" s="549">
        <v>221188.5</v>
      </c>
      <c r="J57" s="523"/>
      <c r="K57" s="545">
        <f t="shared" si="0"/>
        <v>44317</v>
      </c>
      <c r="L57" s="546">
        <v>61.927023715997308</v>
      </c>
      <c r="M57" s="547">
        <v>3.5525570788307714</v>
      </c>
      <c r="N57" s="547">
        <v>2.7804560489030505</v>
      </c>
      <c r="O57" s="547"/>
      <c r="P57" s="547"/>
      <c r="Q57" s="547">
        <f t="shared" ref="Q57:Q67" si="2">+M57+N57</f>
        <v>6.333013127733822</v>
      </c>
      <c r="R57" s="548">
        <v>0.78266330060435307</v>
      </c>
      <c r="S57" s="549">
        <v>371297.9</v>
      </c>
    </row>
    <row r="58" spans="1:20" ht="28.5" x14ac:dyDescent="0.3">
      <c r="A58" s="545">
        <v>44348</v>
      </c>
      <c r="B58" s="546">
        <v>62.414027012429798</v>
      </c>
      <c r="C58" s="547">
        <v>3.2444371843923148</v>
      </c>
      <c r="D58" s="547">
        <v>2.6053546703327828</v>
      </c>
      <c r="E58" s="547">
        <v>7.7835100295731721</v>
      </c>
      <c r="F58" s="547">
        <v>15.302455744107082</v>
      </c>
      <c r="G58" s="547">
        <f t="shared" si="1"/>
        <v>5.8497918547250976</v>
      </c>
      <c r="H58" s="548">
        <v>0.80302207201486242</v>
      </c>
      <c r="I58" s="549">
        <v>132383.5</v>
      </c>
      <c r="J58" s="523"/>
      <c r="K58" s="545">
        <f t="shared" si="0"/>
        <v>44348</v>
      </c>
      <c r="L58" s="546">
        <v>61.080783091435556</v>
      </c>
      <c r="M58" s="547">
        <v>4.5202084611481057</v>
      </c>
      <c r="N58" s="547">
        <v>3.0509881332375741</v>
      </c>
      <c r="O58" s="547"/>
      <c r="P58" s="547"/>
      <c r="Q58" s="547">
        <f t="shared" si="2"/>
        <v>7.5711965943856798</v>
      </c>
      <c r="R58" s="548">
        <v>0.67496624535379091</v>
      </c>
      <c r="S58" s="549">
        <v>294208.3</v>
      </c>
    </row>
    <row r="59" spans="1:20" ht="28.5" x14ac:dyDescent="0.3">
      <c r="A59" s="545">
        <v>44378</v>
      </c>
      <c r="B59" s="546">
        <v>62.444237323060669</v>
      </c>
      <c r="C59" s="547">
        <v>3.1392570457496376</v>
      </c>
      <c r="D59" s="547">
        <v>2.6352770484864689</v>
      </c>
      <c r="E59" s="547">
        <v>8.1629988352554808</v>
      </c>
      <c r="F59" s="547">
        <v>14.462617031365362</v>
      </c>
      <c r="G59" s="547">
        <f t="shared" si="1"/>
        <v>5.7745340942361061</v>
      </c>
      <c r="H59" s="548">
        <v>0.83945883057090631</v>
      </c>
      <c r="I59" s="549">
        <v>251385.60000000001</v>
      </c>
      <c r="J59" s="523"/>
      <c r="K59" s="545">
        <f t="shared" si="0"/>
        <v>44378</v>
      </c>
      <c r="L59" s="546">
        <v>62.170286266188917</v>
      </c>
      <c r="M59" s="547">
        <v>3.2840415703929837</v>
      </c>
      <c r="N59" s="547">
        <v>2.7022717056121048</v>
      </c>
      <c r="O59" s="547"/>
      <c r="P59" s="547"/>
      <c r="Q59" s="547">
        <f t="shared" si="2"/>
        <v>5.9863132760050881</v>
      </c>
      <c r="R59" s="548">
        <v>0.82284942126622906</v>
      </c>
      <c r="S59" s="549">
        <v>352856.9</v>
      </c>
    </row>
    <row r="60" spans="1:20" ht="28.5" x14ac:dyDescent="0.3">
      <c r="A60" s="545">
        <v>44409</v>
      </c>
      <c r="B60" s="546">
        <v>61.653346534190419</v>
      </c>
      <c r="C60" s="547">
        <v>4.3656387564024302</v>
      </c>
      <c r="D60" s="547">
        <v>2.5575036934283286</v>
      </c>
      <c r="E60" s="547">
        <v>8.8438245627807639</v>
      </c>
      <c r="F60" s="547">
        <v>14.968625025785098</v>
      </c>
      <c r="G60" s="547">
        <f t="shared" si="1"/>
        <v>6.9231424498307588</v>
      </c>
      <c r="H60" s="548">
        <v>0.585825771698957</v>
      </c>
      <c r="I60" s="549">
        <v>239479.4</v>
      </c>
      <c r="J60" s="523"/>
      <c r="K60" s="545">
        <f t="shared" si="0"/>
        <v>44409</v>
      </c>
      <c r="L60" s="546">
        <v>61.668358485268861</v>
      </c>
      <c r="M60" s="547">
        <v>3.8845734604693027</v>
      </c>
      <c r="N60" s="547">
        <v>2.7854996832126018</v>
      </c>
      <c r="O60" s="547"/>
      <c r="P60" s="547"/>
      <c r="Q60" s="547">
        <f t="shared" si="2"/>
        <v>6.6700731436819041</v>
      </c>
      <c r="R60" s="548">
        <v>0.7170670632332643</v>
      </c>
      <c r="S60" s="549">
        <v>437043.9</v>
      </c>
    </row>
    <row r="61" spans="1:20" ht="28.5" x14ac:dyDescent="0.3">
      <c r="A61" s="545">
        <v>44440</v>
      </c>
      <c r="B61" s="546">
        <v>61.668212910580998</v>
      </c>
      <c r="C61" s="547">
        <v>4.3392742799371895</v>
      </c>
      <c r="D61" s="547">
        <v>2.5659436856030453</v>
      </c>
      <c r="E61" s="547">
        <v>6.8109860397083191</v>
      </c>
      <c r="F61" s="547">
        <v>17.327388543526425</v>
      </c>
      <c r="G61" s="547">
        <f t="shared" si="1"/>
        <v>6.9052179655402348</v>
      </c>
      <c r="H61" s="548">
        <v>0.591330144182586</v>
      </c>
      <c r="I61" s="549">
        <v>232445</v>
      </c>
      <c r="J61" s="523"/>
      <c r="K61" s="545">
        <f t="shared" si="0"/>
        <v>44440</v>
      </c>
      <c r="L61" s="546">
        <v>61.866480919043653</v>
      </c>
      <c r="M61" s="547">
        <v>3.7716426194434169</v>
      </c>
      <c r="N61" s="547">
        <v>2.5384665721267261</v>
      </c>
      <c r="O61" s="547"/>
      <c r="P61" s="547"/>
      <c r="Q61" s="547">
        <f t="shared" si="2"/>
        <v>6.3101091915701435</v>
      </c>
      <c r="R61" s="548">
        <v>0.67304005926768551</v>
      </c>
      <c r="S61" s="549">
        <v>388125.2</v>
      </c>
    </row>
    <row r="62" spans="1:20" ht="28.5" x14ac:dyDescent="0.3">
      <c r="A62" s="545">
        <v>44470</v>
      </c>
      <c r="B62" s="546">
        <v>60.693646272164244</v>
      </c>
      <c r="C62" s="547">
        <v>5.96713885903341</v>
      </c>
      <c r="D62" s="547">
        <v>2.2740283092361397</v>
      </c>
      <c r="E62" s="547">
        <v>8.3695546467915616</v>
      </c>
      <c r="F62" s="547">
        <v>16.915604584785047</v>
      </c>
      <c r="G62" s="547">
        <f t="shared" si="1"/>
        <v>8.2411671682695502</v>
      </c>
      <c r="H62" s="548">
        <v>0.38109190400246518</v>
      </c>
      <c r="I62" s="549">
        <v>226935.83000000002</v>
      </c>
      <c r="J62" s="523"/>
      <c r="K62" s="545">
        <f t="shared" si="0"/>
        <v>44470</v>
      </c>
      <c r="L62" s="546">
        <v>61.892484908473357</v>
      </c>
      <c r="M62" s="547">
        <v>3.6999664656733722</v>
      </c>
      <c r="N62" s="547">
        <v>2.6582322217280541</v>
      </c>
      <c r="O62" s="547"/>
      <c r="P62" s="547"/>
      <c r="Q62" s="547">
        <f t="shared" si="2"/>
        <v>6.3581986874014262</v>
      </c>
      <c r="R62" s="548">
        <v>0.71844765253683762</v>
      </c>
      <c r="S62" s="549">
        <v>449217.31000000006</v>
      </c>
    </row>
    <row r="63" spans="1:20" ht="28.5" x14ac:dyDescent="0.3">
      <c r="A63" s="545">
        <v>44501</v>
      </c>
      <c r="B63" s="546">
        <v>62.500899129654194</v>
      </c>
      <c r="C63" s="547">
        <v>3.1993712168519948</v>
      </c>
      <c r="D63" s="547">
        <v>2.4592540279660233</v>
      </c>
      <c r="E63" s="547">
        <v>7.1096093467261792</v>
      </c>
      <c r="F63" s="547">
        <v>15.328704278460981</v>
      </c>
      <c r="G63" s="547">
        <f t="shared" si="1"/>
        <v>5.6586252448180181</v>
      </c>
      <c r="H63" s="548">
        <v>0.76866792293824349</v>
      </c>
      <c r="I63" s="549">
        <v>225473.60000000003</v>
      </c>
      <c r="J63" s="523"/>
      <c r="K63" s="545">
        <f t="shared" si="0"/>
        <v>44501</v>
      </c>
      <c r="L63" s="546">
        <v>61.580468035087371</v>
      </c>
      <c r="M63" s="547">
        <v>4.0188057571665086</v>
      </c>
      <c r="N63" s="547">
        <v>2.7760832523765098</v>
      </c>
      <c r="O63" s="547"/>
      <c r="P63" s="547"/>
      <c r="Q63" s="547">
        <f t="shared" si="2"/>
        <v>6.7948890095430183</v>
      </c>
      <c r="R63" s="548">
        <v>0.69077318490103135</v>
      </c>
      <c r="S63" s="549">
        <v>519206.8</v>
      </c>
    </row>
    <row r="64" spans="1:20" ht="28.5" x14ac:dyDescent="0.3">
      <c r="A64" s="545">
        <v>44531</v>
      </c>
      <c r="B64" s="546">
        <v>62.572845126270742</v>
      </c>
      <c r="C64" s="547">
        <v>3.049233336143057</v>
      </c>
      <c r="D64" s="547">
        <v>2.5378568085752771</v>
      </c>
      <c r="E64" s="547">
        <v>8.1586284596918794</v>
      </c>
      <c r="F64" s="547">
        <v>14.991681878686665</v>
      </c>
      <c r="G64" s="547">
        <f t="shared" si="1"/>
        <v>5.5870901447183341</v>
      </c>
      <c r="H64" s="548">
        <v>0.83229340913128846</v>
      </c>
      <c r="I64" s="549">
        <v>227780.40000000002</v>
      </c>
      <c r="J64" s="523"/>
      <c r="K64" s="545">
        <f t="shared" si="0"/>
        <v>44531</v>
      </c>
      <c r="L64" s="546">
        <v>61.142760714285714</v>
      </c>
      <c r="M64" s="547">
        <v>4.612913594598913</v>
      </c>
      <c r="N64" s="547">
        <v>2.7658283057686162</v>
      </c>
      <c r="O64" s="547">
        <v>0</v>
      </c>
      <c r="P64" s="547">
        <v>0</v>
      </c>
      <c r="Q64" s="547">
        <f t="shared" si="2"/>
        <v>7.3787419003675296</v>
      </c>
      <c r="R64" s="548">
        <v>0.59958380946198964</v>
      </c>
      <c r="S64" s="549">
        <v>500640</v>
      </c>
    </row>
    <row r="65" spans="1:21" ht="28.5" x14ac:dyDescent="0.3">
      <c r="A65" s="545">
        <v>44562</v>
      </c>
      <c r="B65" s="546">
        <v>62.460237853665696</v>
      </c>
      <c r="C65" s="547">
        <v>3.0764788442352344</v>
      </c>
      <c r="D65" s="547">
        <v>2.6668307115675214</v>
      </c>
      <c r="E65" s="547">
        <v>7.8640873264759019</v>
      </c>
      <c r="F65" s="547">
        <v>13.793222218983347</v>
      </c>
      <c r="G65" s="547">
        <f t="shared" si="1"/>
        <v>5.7433095558027558</v>
      </c>
      <c r="H65" s="548">
        <v>0.86684513256597895</v>
      </c>
      <c r="I65" s="549">
        <v>212693.8</v>
      </c>
      <c r="J65" s="523"/>
      <c r="K65" s="545">
        <f t="shared" si="0"/>
        <v>44562</v>
      </c>
      <c r="L65" s="546">
        <v>61.661810212465447</v>
      </c>
      <c r="M65" s="547">
        <v>3.8534654150654024</v>
      </c>
      <c r="N65" s="547">
        <v>2.8285583635744405</v>
      </c>
      <c r="O65" s="547"/>
      <c r="P65" s="547"/>
      <c r="Q65" s="547">
        <f t="shared" si="2"/>
        <v>6.6820237786398433</v>
      </c>
      <c r="R65" s="548">
        <v>0.73402977810985059</v>
      </c>
      <c r="S65" s="549">
        <v>463331.8</v>
      </c>
    </row>
    <row r="66" spans="1:21" ht="28.5" x14ac:dyDescent="0.3">
      <c r="A66" s="545">
        <v>44593</v>
      </c>
      <c r="B66" s="546">
        <v>62.537753650783024</v>
      </c>
      <c r="C66" s="547">
        <v>2.6525228123083475</v>
      </c>
      <c r="D66" s="547">
        <v>3.0088358597165668</v>
      </c>
      <c r="E66" s="547">
        <v>6.8102252193817554</v>
      </c>
      <c r="F66" s="547">
        <v>13.056703742915687</v>
      </c>
      <c r="G66" s="547">
        <f t="shared" si="1"/>
        <v>5.6613586720249138</v>
      </c>
      <c r="H66" s="548">
        <v>1.1343298710777681</v>
      </c>
      <c r="I66" s="549">
        <v>215070.3</v>
      </c>
      <c r="J66" s="523"/>
      <c r="K66" s="545">
        <f t="shared" si="0"/>
        <v>44593</v>
      </c>
      <c r="L66" s="546">
        <v>61.585527144833648</v>
      </c>
      <c r="M66" s="547">
        <v>3.7846134347078371</v>
      </c>
      <c r="N66" s="547">
        <v>3.0179606682441782</v>
      </c>
      <c r="O66" s="547"/>
      <c r="P66" s="547"/>
      <c r="Q66" s="547">
        <f t="shared" si="2"/>
        <v>6.8025741029520148</v>
      </c>
      <c r="R66" s="548">
        <v>0.79742904270410842</v>
      </c>
      <c r="S66" s="549">
        <v>386685</v>
      </c>
    </row>
    <row r="67" spans="1:21" ht="29" thickBot="1" x14ac:dyDescent="0.35">
      <c r="A67" s="550">
        <v>44621</v>
      </c>
      <c r="B67" s="551">
        <v>0</v>
      </c>
      <c r="C67" s="552">
        <v>0</v>
      </c>
      <c r="D67" s="552">
        <v>0</v>
      </c>
      <c r="E67" s="552">
        <v>0</v>
      </c>
      <c r="F67" s="552">
        <v>0</v>
      </c>
      <c r="G67" s="552">
        <f t="shared" si="1"/>
        <v>0</v>
      </c>
      <c r="H67" s="553">
        <v>0</v>
      </c>
      <c r="I67" s="554">
        <v>0</v>
      </c>
      <c r="J67" s="523"/>
      <c r="K67" s="550">
        <f t="shared" si="0"/>
        <v>44621</v>
      </c>
      <c r="L67" s="551">
        <v>0</v>
      </c>
      <c r="M67" s="552">
        <v>0</v>
      </c>
      <c r="N67" s="552">
        <v>0</v>
      </c>
      <c r="O67" s="552">
        <v>0</v>
      </c>
      <c r="P67" s="552">
        <v>0</v>
      </c>
      <c r="Q67" s="552">
        <f t="shared" si="2"/>
        <v>0</v>
      </c>
      <c r="R67" s="553">
        <v>0</v>
      </c>
      <c r="S67" s="554">
        <v>0</v>
      </c>
    </row>
    <row r="68" spans="1:21" ht="29" thickBot="1" x14ac:dyDescent="0.35">
      <c r="A68" s="555" t="s">
        <v>17</v>
      </c>
      <c r="B68" s="556">
        <v>62.254342373016449</v>
      </c>
      <c r="C68" s="557">
        <v>3.4947818198679061</v>
      </c>
      <c r="D68" s="557">
        <v>2.5547195094446855</v>
      </c>
      <c r="E68" s="557">
        <v>7.4864458222683128</v>
      </c>
      <c r="F68" s="557">
        <v>14.758292225815035</v>
      </c>
      <c r="G68" s="557">
        <f>IF(C68&gt;0,+D68+C68,"")</f>
        <v>6.0495013293125917</v>
      </c>
      <c r="H68" s="558">
        <f>IF(C68&gt;0,+D68/C68,"")</f>
        <v>0.73100972853900426</v>
      </c>
      <c r="I68" s="559">
        <v>2390795.8299999996</v>
      </c>
      <c r="J68" s="560"/>
      <c r="K68" s="555" t="s">
        <v>17</v>
      </c>
      <c r="L68" s="556">
        <v>61.641329731655766</v>
      </c>
      <c r="M68" s="557">
        <v>3.9279629355108794</v>
      </c>
      <c r="N68" s="557">
        <v>2.7882933292020513</v>
      </c>
      <c r="O68" s="557"/>
      <c r="P68" s="557"/>
      <c r="Q68" s="557">
        <f>IF(M68&gt;0,+N68+M68,"")</f>
        <v>6.7162562647129302</v>
      </c>
      <c r="R68" s="558">
        <f>IF(M68&gt;0,+N68/M68,"")</f>
        <v>0.70985734208293894</v>
      </c>
      <c r="S68" s="559">
        <v>4569106.01</v>
      </c>
      <c r="U68" s="577"/>
    </row>
    <row r="69" spans="1:21" ht="23.25" customHeight="1" x14ac:dyDescent="0.3"/>
    <row r="70" spans="1:21" s="578" customFormat="1" ht="23.25" customHeight="1" x14ac:dyDescent="0.55000000000000004">
      <c r="A70" s="802" t="s">
        <v>53</v>
      </c>
      <c r="B70" s="812"/>
      <c r="C70" s="812"/>
      <c r="D70" s="812"/>
      <c r="E70" s="812"/>
      <c r="F70" s="812"/>
      <c r="G70" s="812"/>
      <c r="H70" s="812"/>
      <c r="I70" s="802"/>
      <c r="J70" s="523"/>
      <c r="K70" s="802" t="s">
        <v>53</v>
      </c>
      <c r="L70" s="812"/>
      <c r="M70" s="812"/>
      <c r="N70" s="812"/>
      <c r="O70" s="812"/>
      <c r="P70" s="812"/>
      <c r="Q70" s="812"/>
      <c r="R70" s="812"/>
      <c r="S70" s="802"/>
    </row>
    <row r="71" spans="1:21" s="578" customFormat="1" ht="23.25" customHeight="1" x14ac:dyDescent="0.5">
      <c r="A71" s="570" t="s">
        <v>22</v>
      </c>
      <c r="B71" s="571"/>
      <c r="C71" s="571"/>
      <c r="D71" s="579" t="s">
        <v>1</v>
      </c>
      <c r="E71" s="571"/>
      <c r="F71" s="571"/>
      <c r="G71" s="572"/>
      <c r="H71" s="572"/>
      <c r="I71" s="572"/>
      <c r="J71" s="523"/>
      <c r="K71" s="570" t="s">
        <v>22</v>
      </c>
      <c r="L71" s="571"/>
      <c r="M71" s="571"/>
      <c r="N71" s="579" t="s">
        <v>2</v>
      </c>
      <c r="O71" s="571"/>
      <c r="P71" s="571"/>
      <c r="Q71" s="572"/>
      <c r="R71" s="572"/>
      <c r="S71" s="524"/>
    </row>
    <row r="72" spans="1:21" s="578" customFormat="1" ht="23.25" customHeight="1" thickBot="1" x14ac:dyDescent="0.55000000000000004">
      <c r="A72" s="570"/>
      <c r="B72" s="571"/>
      <c r="C72" s="571"/>
      <c r="D72" s="572"/>
      <c r="E72" s="571"/>
      <c r="F72" s="571"/>
      <c r="G72" s="572"/>
      <c r="H72" s="572"/>
      <c r="I72" s="572"/>
      <c r="J72" s="523"/>
      <c r="K72" s="570"/>
      <c r="L72" s="571"/>
      <c r="M72" s="571"/>
      <c r="N72" s="572"/>
      <c r="O72" s="571"/>
      <c r="P72" s="571"/>
      <c r="Q72" s="572"/>
      <c r="R72" s="572"/>
      <c r="S72" s="524"/>
    </row>
    <row r="73" spans="1:21" ht="29" thickBot="1" x14ac:dyDescent="0.35">
      <c r="A73" s="525"/>
      <c r="B73" s="526" t="s">
        <v>6</v>
      </c>
      <c r="C73" s="527" t="s">
        <v>7</v>
      </c>
      <c r="D73" s="527" t="s">
        <v>8</v>
      </c>
      <c r="E73" s="527" t="s">
        <v>9</v>
      </c>
      <c r="F73" s="527" t="s">
        <v>10</v>
      </c>
      <c r="G73" s="527" t="s">
        <v>11</v>
      </c>
      <c r="H73" s="528" t="s">
        <v>12</v>
      </c>
      <c r="I73" s="529" t="s">
        <v>23</v>
      </c>
      <c r="J73" s="523"/>
      <c r="K73" s="525"/>
      <c r="L73" s="526" t="s">
        <v>6</v>
      </c>
      <c r="M73" s="527" t="s">
        <v>7</v>
      </c>
      <c r="N73" s="527" t="s">
        <v>8</v>
      </c>
      <c r="O73" s="527" t="s">
        <v>9</v>
      </c>
      <c r="P73" s="527" t="s">
        <v>10</v>
      </c>
      <c r="Q73" s="527" t="s">
        <v>11</v>
      </c>
      <c r="R73" s="528" t="s">
        <v>12</v>
      </c>
      <c r="S73" s="529" t="s">
        <v>23</v>
      </c>
    </row>
    <row r="74" spans="1:21" ht="29" thickBot="1" x14ac:dyDescent="0.35">
      <c r="A74" s="530" t="s">
        <v>70</v>
      </c>
      <c r="B74" s="531">
        <v>63.139678565511346</v>
      </c>
      <c r="C74" s="532">
        <v>3.4480857058870686</v>
      </c>
      <c r="D74" s="532">
        <v>1.8906989123754041</v>
      </c>
      <c r="E74" s="532">
        <v>16.055575329360522</v>
      </c>
      <c r="F74" s="532">
        <v>4.3657793645279392</v>
      </c>
      <c r="G74" s="532">
        <v>5.3387846182624727</v>
      </c>
      <c r="H74" s="532">
        <v>0.54833292256840671</v>
      </c>
      <c r="I74" s="533">
        <v>0</v>
      </c>
      <c r="J74" s="523"/>
      <c r="K74" s="530" t="s">
        <v>70</v>
      </c>
      <c r="L74" s="531">
        <v>61.928373398064736</v>
      </c>
      <c r="M74" s="532">
        <v>4.1647974273115977</v>
      </c>
      <c r="N74" s="532">
        <v>2.8851103769362014</v>
      </c>
      <c r="O74" s="532">
        <v>8.3081115875618021</v>
      </c>
      <c r="P74" s="532">
        <v>41.619309405674386</v>
      </c>
      <c r="Q74" s="532">
        <v>7.0499078042477992</v>
      </c>
      <c r="R74" s="532">
        <v>0.69273726448648854</v>
      </c>
      <c r="S74" s="533">
        <v>0</v>
      </c>
    </row>
    <row r="75" spans="1:21" ht="29.5" thickTop="1" thickBot="1" x14ac:dyDescent="0.35">
      <c r="A75" s="534" t="s">
        <v>71</v>
      </c>
      <c r="B75" s="535">
        <v>62.5</v>
      </c>
      <c r="C75" s="536">
        <v>3.4793028322440089</v>
      </c>
      <c r="D75" s="536">
        <v>2.2000000000000002</v>
      </c>
      <c r="E75" s="536">
        <v>10</v>
      </c>
      <c r="F75" s="536">
        <v>10</v>
      </c>
      <c r="G75" s="536">
        <v>5.6793028322440087</v>
      </c>
      <c r="H75" s="537">
        <v>0.63231058234189108</v>
      </c>
      <c r="I75" s="538">
        <v>0</v>
      </c>
      <c r="J75" s="539"/>
      <c r="K75" s="534" t="s">
        <v>71</v>
      </c>
      <c r="L75" s="535">
        <v>61.908062645011604</v>
      </c>
      <c r="M75" s="536">
        <v>3.8837006960556844</v>
      </c>
      <c r="N75" s="536">
        <v>2.7024361948955917</v>
      </c>
      <c r="O75" s="536">
        <v>5</v>
      </c>
      <c r="P75" s="536">
        <v>40</v>
      </c>
      <c r="Q75" s="536">
        <v>6.5861368909512761</v>
      </c>
      <c r="R75" s="537">
        <v>0.69584048988126357</v>
      </c>
      <c r="S75" s="538">
        <v>0</v>
      </c>
    </row>
    <row r="76" spans="1:21" ht="28.5" x14ac:dyDescent="0.3">
      <c r="A76" s="540">
        <v>44287</v>
      </c>
      <c r="B76" s="541">
        <v>62.549801407277094</v>
      </c>
      <c r="C76" s="542">
        <v>3.756907230811962</v>
      </c>
      <c r="D76" s="542">
        <v>2.1535112489584298</v>
      </c>
      <c r="E76" s="542">
        <v>11.024906953059903</v>
      </c>
      <c r="F76" s="542">
        <v>3.2468345523562632</v>
      </c>
      <c r="G76" s="542">
        <v>5.9104184797703923</v>
      </c>
      <c r="H76" s="543">
        <v>0.57321384762886518</v>
      </c>
      <c r="I76" s="544">
        <v>43204</v>
      </c>
      <c r="J76" s="523"/>
      <c r="K76" s="540">
        <f t="shared" ref="K76:K88" si="3">A76</f>
        <v>44287</v>
      </c>
      <c r="L76" s="541">
        <v>61.075574966789667</v>
      </c>
      <c r="M76" s="542">
        <v>4.3369111143911434</v>
      </c>
      <c r="N76" s="542">
        <v>3.7208485313653141</v>
      </c>
      <c r="O76" s="542">
        <v>7.5385486642066413</v>
      </c>
      <c r="P76" s="542">
        <v>44.202486081180808</v>
      </c>
      <c r="Q76" s="542">
        <v>8.0577596457564571</v>
      </c>
      <c r="R76" s="543">
        <v>0.85794899485452836</v>
      </c>
      <c r="S76" s="544">
        <v>169375</v>
      </c>
    </row>
    <row r="77" spans="1:21" ht="28.5" x14ac:dyDescent="0.3">
      <c r="A77" s="545">
        <v>44317</v>
      </c>
      <c r="B77" s="546">
        <v>63.448127811742999</v>
      </c>
      <c r="C77" s="547">
        <v>3.0184334986734336</v>
      </c>
      <c r="D77" s="547">
        <v>1.5111246971969086</v>
      </c>
      <c r="E77" s="547">
        <v>14.232562002537779</v>
      </c>
      <c r="F77" s="547">
        <v>2.3151920636751644</v>
      </c>
      <c r="G77" s="547">
        <v>4.5295581958703419</v>
      </c>
      <c r="H77" s="548">
        <v>0.50063209868994307</v>
      </c>
      <c r="I77" s="549">
        <v>60683</v>
      </c>
      <c r="J77" s="523"/>
      <c r="K77" s="545">
        <f t="shared" si="3"/>
        <v>44317</v>
      </c>
      <c r="L77" s="546">
        <v>62.790450715805761</v>
      </c>
      <c r="M77" s="547">
        <v>3.3986219288063459</v>
      </c>
      <c r="N77" s="547">
        <v>2.0595622460824141</v>
      </c>
      <c r="O77" s="547">
        <v>6.7805349680789329</v>
      </c>
      <c r="P77" s="547">
        <v>43.951666763397171</v>
      </c>
      <c r="Q77" s="547">
        <v>5.4581841748887605</v>
      </c>
      <c r="R77" s="548">
        <v>0.60599922239828763</v>
      </c>
      <c r="S77" s="549">
        <v>206760</v>
      </c>
    </row>
    <row r="78" spans="1:21" ht="28.5" x14ac:dyDescent="0.3">
      <c r="A78" s="545">
        <v>44348</v>
      </c>
      <c r="B78" s="546">
        <v>60.921585967720418</v>
      </c>
      <c r="C78" s="547">
        <v>7.4014365746298516</v>
      </c>
      <c r="D78" s="547">
        <v>1.2724983326663999</v>
      </c>
      <c r="E78" s="547">
        <v>15.982538348672803</v>
      </c>
      <c r="F78" s="547">
        <v>2.8088221955448844</v>
      </c>
      <c r="G78" s="547">
        <v>8.6739349072962515</v>
      </c>
      <c r="H78" s="548">
        <v>0.17192585788388492</v>
      </c>
      <c r="I78" s="549">
        <v>89964</v>
      </c>
      <c r="J78" s="523"/>
      <c r="K78" s="545">
        <f t="shared" si="3"/>
        <v>44348</v>
      </c>
      <c r="L78" s="546">
        <v>61.55947907297957</v>
      </c>
      <c r="M78" s="547">
        <v>5.4609958402929459</v>
      </c>
      <c r="N78" s="547">
        <v>2.1018440832583836</v>
      </c>
      <c r="O78" s="547">
        <v>7.5338893260953359</v>
      </c>
      <c r="P78" s="547">
        <v>41.701127136065779</v>
      </c>
      <c r="Q78" s="547">
        <v>7.5628399235513299</v>
      </c>
      <c r="R78" s="548">
        <v>0.38488293064614998</v>
      </c>
      <c r="S78" s="549">
        <v>249056</v>
      </c>
    </row>
    <row r="79" spans="1:21" ht="28.5" x14ac:dyDescent="0.3">
      <c r="A79" s="545">
        <v>44378</v>
      </c>
      <c r="B79" s="546">
        <v>62.822748996020422</v>
      </c>
      <c r="C79" s="547">
        <v>4.1493127509948939</v>
      </c>
      <c r="D79" s="547">
        <v>1.6682702476785811</v>
      </c>
      <c r="E79" s="547">
        <v>3.1134595046428379</v>
      </c>
      <c r="F79" s="547">
        <v>12.944345550689611</v>
      </c>
      <c r="G79" s="547">
        <v>5.8175829986734753</v>
      </c>
      <c r="H79" s="548">
        <v>0.40205941267709328</v>
      </c>
      <c r="I79" s="549">
        <v>110062</v>
      </c>
      <c r="J79" s="523"/>
      <c r="K79" s="545">
        <f t="shared" si="3"/>
        <v>44378</v>
      </c>
      <c r="L79" s="546">
        <v>62.314196362441848</v>
      </c>
      <c r="M79" s="547">
        <v>4.3988141213366436</v>
      </c>
      <c r="N79" s="547">
        <v>2.2356813526336503</v>
      </c>
      <c r="O79" s="547">
        <v>8.5614435880987596</v>
      </c>
      <c r="P79" s="547">
        <v>41.306374496806519</v>
      </c>
      <c r="Q79" s="547">
        <v>6.6344954739702935</v>
      </c>
      <c r="R79" s="548">
        <v>0.50824637981163567</v>
      </c>
      <c r="S79" s="549">
        <v>322689</v>
      </c>
    </row>
    <row r="80" spans="1:21" ht="28.5" x14ac:dyDescent="0.3">
      <c r="A80" s="545">
        <v>44409</v>
      </c>
      <c r="B80" s="546">
        <v>63.108107798165143</v>
      </c>
      <c r="C80" s="547">
        <v>3.8751777522935784</v>
      </c>
      <c r="D80" s="547">
        <v>1.3419954128440368</v>
      </c>
      <c r="E80" s="547">
        <v>12.562511467889909</v>
      </c>
      <c r="F80" s="547">
        <v>6.557339449541284</v>
      </c>
      <c r="G80" s="547">
        <v>5.2171731651376154</v>
      </c>
      <c r="H80" s="548">
        <v>0.34630551128906484</v>
      </c>
      <c r="I80" s="549">
        <v>111616</v>
      </c>
      <c r="J80" s="523"/>
      <c r="K80" s="545">
        <f t="shared" si="3"/>
        <v>44409</v>
      </c>
      <c r="L80" s="546">
        <v>61.966534887169729</v>
      </c>
      <c r="M80" s="547">
        <v>5.0806169826243854</v>
      </c>
      <c r="N80" s="547">
        <v>1.9646678118589187</v>
      </c>
      <c r="O80" s="547">
        <v>7.9506877332608319</v>
      </c>
      <c r="P80" s="547">
        <v>39.489830754591068</v>
      </c>
      <c r="Q80" s="547">
        <v>7.0452847944833046</v>
      </c>
      <c r="R80" s="548">
        <v>0.38669866643717599</v>
      </c>
      <c r="S80" s="549">
        <v>323672</v>
      </c>
    </row>
    <row r="81" spans="1:19" ht="28.5" x14ac:dyDescent="0.3">
      <c r="A81" s="545">
        <v>44440</v>
      </c>
      <c r="B81" s="546">
        <v>63.793990904159891</v>
      </c>
      <c r="C81" s="547">
        <v>2.8656383777694332</v>
      </c>
      <c r="D81" s="547">
        <v>1.3215377393916636</v>
      </c>
      <c r="E81" s="547">
        <v>2.1873179788876373</v>
      </c>
      <c r="F81" s="547">
        <v>4.1871761171610968</v>
      </c>
      <c r="G81" s="547">
        <v>4.1871761171610968</v>
      </c>
      <c r="H81" s="548">
        <v>0.46116696008947483</v>
      </c>
      <c r="I81" s="549">
        <v>95868</v>
      </c>
      <c r="J81" s="523"/>
      <c r="K81" s="545">
        <f t="shared" si="3"/>
        <v>44440</v>
      </c>
      <c r="L81" s="546">
        <v>62.07196176907366</v>
      </c>
      <c r="M81" s="547">
        <v>5.1212148858678015</v>
      </c>
      <c r="N81" s="547">
        <v>1.8497616713818794</v>
      </c>
      <c r="O81" s="547">
        <v>7.8829235086431009</v>
      </c>
      <c r="P81" s="547">
        <v>41.57072619746198</v>
      </c>
      <c r="Q81" s="547">
        <v>6.9709765572496813</v>
      </c>
      <c r="R81" s="548">
        <v>0.36119587102005252</v>
      </c>
      <c r="S81" s="549">
        <v>305041</v>
      </c>
    </row>
    <row r="82" spans="1:19" ht="28.5" x14ac:dyDescent="0.3">
      <c r="A82" s="545">
        <v>44470</v>
      </c>
      <c r="B82" s="546">
        <v>62.730798304533025</v>
      </c>
      <c r="C82" s="547">
        <v>4.2552843985416944</v>
      </c>
      <c r="D82" s="547">
        <v>1.5526548548204087</v>
      </c>
      <c r="E82" s="547">
        <v>22.493066662636483</v>
      </c>
      <c r="F82" s="547">
        <v>6.9754379726939613</v>
      </c>
      <c r="G82" s="547">
        <v>5.807939253362103</v>
      </c>
      <c r="H82" s="548">
        <v>0.36487687059236523</v>
      </c>
      <c r="I82" s="549">
        <v>107522</v>
      </c>
      <c r="J82" s="523"/>
      <c r="K82" s="545">
        <f t="shared" si="3"/>
        <v>44470</v>
      </c>
      <c r="L82" s="546">
        <v>61.28500559952483</v>
      </c>
      <c r="M82" s="547">
        <v>6.1194428762902353</v>
      </c>
      <c r="N82" s="547">
        <v>1.9527512204709345</v>
      </c>
      <c r="O82" s="547">
        <v>6.8973426362025281</v>
      </c>
      <c r="P82" s="547">
        <v>41.977244445111985</v>
      </c>
      <c r="Q82" s="547">
        <v>8.0721940967611694</v>
      </c>
      <c r="R82" s="548">
        <v>0.31910604608090448</v>
      </c>
      <c r="S82" s="549">
        <v>272308.82</v>
      </c>
    </row>
    <row r="83" spans="1:19" ht="28.5" x14ac:dyDescent="0.3">
      <c r="A83" s="545">
        <v>44501</v>
      </c>
      <c r="B83" s="546">
        <v>63.252867328857235</v>
      </c>
      <c r="C83" s="547">
        <v>3.6292080077904547</v>
      </c>
      <c r="D83" s="547">
        <v>1.4307099994874699</v>
      </c>
      <c r="E83" s="547">
        <v>13.874505975091044</v>
      </c>
      <c r="F83" s="547">
        <v>11.349404669502665</v>
      </c>
      <c r="G83" s="547">
        <v>5.0599180072779246</v>
      </c>
      <c r="H83" s="548">
        <v>0.39422099709256375</v>
      </c>
      <c r="I83" s="549">
        <v>140869.82</v>
      </c>
      <c r="J83" s="523"/>
      <c r="K83" s="545">
        <f t="shared" si="3"/>
        <v>44501</v>
      </c>
      <c r="L83" s="546">
        <v>62.295863956580916</v>
      </c>
      <c r="M83" s="547">
        <v>4.7127646341662217</v>
      </c>
      <c r="N83" s="547">
        <v>1.9093661682025234</v>
      </c>
      <c r="O83" s="547">
        <v>7.081131657840193</v>
      </c>
      <c r="P83" s="547">
        <v>43.435791037462721</v>
      </c>
      <c r="Q83" s="547">
        <v>6.6221308023687451</v>
      </c>
      <c r="R83" s="548">
        <v>0.40514778827700287</v>
      </c>
      <c r="S83" s="549">
        <v>276654.47000000003</v>
      </c>
    </row>
    <row r="84" spans="1:19" ht="28.5" x14ac:dyDescent="0.3">
      <c r="A84" s="545">
        <v>44531</v>
      </c>
      <c r="B84" s="546">
        <v>62.354052097150252</v>
      </c>
      <c r="C84" s="547">
        <v>5.0801875785048844</v>
      </c>
      <c r="D84" s="547">
        <v>1.3943036848345955</v>
      </c>
      <c r="E84" s="547">
        <v>23.366201715050817</v>
      </c>
      <c r="F84" s="547">
        <v>11.467150730158929</v>
      </c>
      <c r="G84" s="547">
        <v>6.4744912633394804</v>
      </c>
      <c r="H84" s="548">
        <v>0.2744590949228185</v>
      </c>
      <c r="I84" s="549">
        <v>127937.9</v>
      </c>
      <c r="J84" s="523"/>
      <c r="K84" s="545">
        <f t="shared" si="3"/>
        <v>44531</v>
      </c>
      <c r="L84" s="546">
        <v>61.904927149644607</v>
      </c>
      <c r="M84" s="547">
        <v>5.4437738098996045</v>
      </c>
      <c r="N84" s="547">
        <v>1.7838872722942682</v>
      </c>
      <c r="O84" s="547">
        <v>7.0374771454824261</v>
      </c>
      <c r="P84" s="547">
        <v>43.508067141646883</v>
      </c>
      <c r="Q84" s="547">
        <v>7.2276610821938725</v>
      </c>
      <c r="R84" s="548">
        <v>0.32769312880895896</v>
      </c>
      <c r="S84" s="549">
        <v>328193.32</v>
      </c>
    </row>
    <row r="85" spans="1:19" ht="28.5" x14ac:dyDescent="0.3">
      <c r="A85" s="545">
        <v>44562</v>
      </c>
      <c r="B85" s="546">
        <v>62.569214497068607</v>
      </c>
      <c r="C85" s="547">
        <v>4.1967780412049036</v>
      </c>
      <c r="D85" s="547">
        <v>1.9567993604234437</v>
      </c>
      <c r="E85" s="547">
        <v>12.319944864089983</v>
      </c>
      <c r="F85" s="547">
        <v>15.852534230210802</v>
      </c>
      <c r="G85" s="547">
        <v>6.1535774016283469</v>
      </c>
      <c r="H85" s="548">
        <v>0.46626229483931503</v>
      </c>
      <c r="I85" s="549">
        <v>124057.08</v>
      </c>
      <c r="J85" s="523"/>
      <c r="K85" s="545">
        <f t="shared" si="3"/>
        <v>44562</v>
      </c>
      <c r="L85" s="546">
        <v>62.302567053089994</v>
      </c>
      <c r="M85" s="547">
        <v>4.7011126860660717</v>
      </c>
      <c r="N85" s="547">
        <v>1.893145413165243</v>
      </c>
      <c r="O85" s="547">
        <v>6.4209607733784377</v>
      </c>
      <c r="P85" s="547">
        <v>45.818762364358996</v>
      </c>
      <c r="Q85" s="547">
        <v>6.5942580992313147</v>
      </c>
      <c r="R85" s="548">
        <v>0.40270156015967407</v>
      </c>
      <c r="S85" s="549">
        <v>305899.40000000002</v>
      </c>
    </row>
    <row r="86" spans="1:19" ht="28.5" x14ac:dyDescent="0.3">
      <c r="A86" s="545">
        <v>44593</v>
      </c>
      <c r="B86" s="546">
        <v>63.444784474919288</v>
      </c>
      <c r="C86" s="547">
        <v>2.9977705326936182</v>
      </c>
      <c r="D86" s="547">
        <v>1.7636843226613299</v>
      </c>
      <c r="E86" s="547">
        <v>4.9987248709991583</v>
      </c>
      <c r="F86" s="547">
        <v>19.346508675565044</v>
      </c>
      <c r="G86" s="547">
        <v>4.7614548553549483</v>
      </c>
      <c r="H86" s="548">
        <v>0.58833199653763635</v>
      </c>
      <c r="I86" s="549">
        <v>101334.60999999999</v>
      </c>
      <c r="J86" s="523"/>
      <c r="K86" s="545">
        <f t="shared" si="3"/>
        <v>44593</v>
      </c>
      <c r="L86" s="546">
        <v>62.395979384199656</v>
      </c>
      <c r="M86" s="547">
        <v>4.548671532007269</v>
      </c>
      <c r="N86" s="547">
        <v>1.8635301335038621</v>
      </c>
      <c r="O86" s="547">
        <v>7.1900967024901368</v>
      </c>
      <c r="P86" s="547">
        <v>44.890382334315994</v>
      </c>
      <c r="Q86" s="547">
        <v>6.4122016655111311</v>
      </c>
      <c r="R86" s="548">
        <v>0.40968667893271921</v>
      </c>
      <c r="S86" s="549">
        <v>273033.3</v>
      </c>
    </row>
    <row r="87" spans="1:19" ht="29" thickBot="1" x14ac:dyDescent="0.35">
      <c r="A87" s="550">
        <v>44621</v>
      </c>
      <c r="B87" s="551">
        <v>0</v>
      </c>
      <c r="C87" s="552">
        <v>0</v>
      </c>
      <c r="D87" s="552">
        <v>0</v>
      </c>
      <c r="E87" s="552">
        <v>0</v>
      </c>
      <c r="F87" s="552">
        <v>0</v>
      </c>
      <c r="G87" s="552" t="s">
        <v>15</v>
      </c>
      <c r="H87" s="553">
        <v>0</v>
      </c>
      <c r="I87" s="554">
        <v>0</v>
      </c>
      <c r="J87" s="523"/>
      <c r="K87" s="550">
        <f t="shared" si="3"/>
        <v>44621</v>
      </c>
      <c r="L87" s="551">
        <v>0</v>
      </c>
      <c r="M87" s="552">
        <v>0</v>
      </c>
      <c r="N87" s="552">
        <v>0</v>
      </c>
      <c r="O87" s="552">
        <v>0</v>
      </c>
      <c r="P87" s="552">
        <v>0</v>
      </c>
      <c r="Q87" s="552" t="s">
        <v>15</v>
      </c>
      <c r="R87" s="553">
        <v>0</v>
      </c>
      <c r="S87" s="554">
        <v>0</v>
      </c>
    </row>
    <row r="88" spans="1:19" ht="29" thickBot="1" x14ac:dyDescent="0.35">
      <c r="A88" s="555" t="s">
        <v>17</v>
      </c>
      <c r="B88" s="556">
        <v>62.805676513247121</v>
      </c>
      <c r="C88" s="557">
        <v>4.1702478288001714</v>
      </c>
      <c r="D88" s="557">
        <v>1.5577184868409457</v>
      </c>
      <c r="E88" s="557">
        <v>12.609890921398017</v>
      </c>
      <c r="F88" s="557">
        <v>9.6035503287561266</v>
      </c>
      <c r="G88" s="557">
        <v>5.7279663156411171</v>
      </c>
      <c r="H88" s="558">
        <v>0.37353139448528155</v>
      </c>
      <c r="I88" s="559">
        <v>1113118.4100000001</v>
      </c>
      <c r="J88" s="560"/>
      <c r="K88" s="555" t="str">
        <f t="shared" si="3"/>
        <v>CUMML</v>
      </c>
      <c r="L88" s="556">
        <v>62.018635904299515</v>
      </c>
      <c r="M88" s="557">
        <v>4.8940788038230094</v>
      </c>
      <c r="N88" s="557">
        <v>2.0659195209603083</v>
      </c>
      <c r="O88" s="557">
        <v>7.3727472121206121</v>
      </c>
      <c r="P88" s="557">
        <v>42.81783328158761</v>
      </c>
      <c r="Q88" s="557">
        <v>6.9599983247833173</v>
      </c>
      <c r="R88" s="558">
        <v>0.42212632934036848</v>
      </c>
      <c r="S88" s="559">
        <v>3032682.3099999996</v>
      </c>
    </row>
    <row r="90" spans="1:19" ht="28.5" customHeight="1" x14ac:dyDescent="0.3">
      <c r="B90" s="574"/>
      <c r="C90" s="574"/>
      <c r="D90" s="574"/>
      <c r="E90" s="574"/>
      <c r="F90" s="574"/>
      <c r="G90" s="574"/>
      <c r="H90" s="574"/>
      <c r="I90" s="574"/>
      <c r="J90" s="574" t="s">
        <v>54</v>
      </c>
      <c r="K90" s="574"/>
      <c r="L90" s="574"/>
      <c r="M90" s="574"/>
      <c r="N90" s="574"/>
      <c r="O90" s="574"/>
      <c r="P90" s="574"/>
      <c r="Q90" s="574"/>
      <c r="R90" s="574"/>
      <c r="S90" s="574"/>
    </row>
    <row r="91" spans="1:19" ht="18.75" customHeight="1" x14ac:dyDescent="0.3">
      <c r="A91" s="574"/>
      <c r="B91" s="574"/>
      <c r="C91" s="574"/>
      <c r="D91" s="574"/>
      <c r="E91" s="574"/>
      <c r="F91" s="574"/>
      <c r="G91" s="574"/>
      <c r="H91" s="574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</row>
    <row r="93" spans="1:19" ht="28.5" x14ac:dyDescent="0.55000000000000004">
      <c r="A93" s="580" t="s">
        <v>55</v>
      </c>
      <c r="B93" s="581">
        <v>0</v>
      </c>
      <c r="C93" s="814" t="s">
        <v>61</v>
      </c>
      <c r="D93" s="814"/>
      <c r="E93" s="814"/>
      <c r="F93" s="814"/>
      <c r="I93" s="580" t="s">
        <v>56</v>
      </c>
      <c r="J93" s="581">
        <v>0</v>
      </c>
      <c r="K93" s="814" t="s">
        <v>61</v>
      </c>
      <c r="L93" s="814"/>
      <c r="M93" s="814"/>
      <c r="N93" s="814"/>
    </row>
    <row r="94" spans="1:19" ht="24" thickBot="1" x14ac:dyDescent="0.6">
      <c r="A94" s="582">
        <v>0</v>
      </c>
      <c r="B94" s="582">
        <v>0</v>
      </c>
      <c r="C94" s="582">
        <v>0</v>
      </c>
      <c r="D94" s="582">
        <v>0</v>
      </c>
      <c r="E94" s="582">
        <v>0</v>
      </c>
      <c r="F94" s="582">
        <v>0</v>
      </c>
      <c r="I94" s="582">
        <v>0</v>
      </c>
      <c r="J94" s="582">
        <v>0</v>
      </c>
      <c r="K94" s="582">
        <v>0</v>
      </c>
      <c r="L94" s="582">
        <v>0</v>
      </c>
      <c r="M94" s="582">
        <v>0</v>
      </c>
      <c r="N94" s="582">
        <v>0</v>
      </c>
    </row>
    <row r="95" spans="1:19" ht="29" thickBot="1" x14ac:dyDescent="0.7">
      <c r="A95" s="583">
        <v>0</v>
      </c>
      <c r="B95" s="584" t="s">
        <v>34</v>
      </c>
      <c r="C95" s="585" t="s">
        <v>35</v>
      </c>
      <c r="D95" s="585" t="s">
        <v>31</v>
      </c>
      <c r="E95" s="585" t="s">
        <v>9</v>
      </c>
      <c r="F95" s="586" t="s">
        <v>10</v>
      </c>
      <c r="I95" s="583">
        <v>0</v>
      </c>
      <c r="J95" s="584" t="s">
        <v>34</v>
      </c>
      <c r="K95" s="585" t="s">
        <v>35</v>
      </c>
      <c r="L95" s="585" t="s">
        <v>31</v>
      </c>
      <c r="M95" s="585" t="s">
        <v>9</v>
      </c>
      <c r="N95" s="586" t="s">
        <v>10</v>
      </c>
    </row>
    <row r="96" spans="1:19" ht="29" thickBot="1" x14ac:dyDescent="0.7">
      <c r="A96" s="587" t="s">
        <v>70</v>
      </c>
      <c r="B96" s="588">
        <v>49.81</v>
      </c>
      <c r="C96" s="589">
        <v>2.23</v>
      </c>
      <c r="D96" s="589">
        <v>3.85</v>
      </c>
      <c r="E96" s="589">
        <v>8.24</v>
      </c>
      <c r="F96" s="590">
        <v>16</v>
      </c>
      <c r="I96" s="587" t="s">
        <v>70</v>
      </c>
      <c r="J96" s="588">
        <v>43.27</v>
      </c>
      <c r="K96" s="589">
        <v>4.7300000000000004</v>
      </c>
      <c r="L96" s="589">
        <v>3.9</v>
      </c>
      <c r="M96" s="589">
        <v>7.25</v>
      </c>
      <c r="N96" s="590">
        <v>27.43</v>
      </c>
    </row>
    <row r="97" spans="1:14" ht="29" thickBot="1" x14ac:dyDescent="0.7">
      <c r="A97" s="591" t="s">
        <v>71</v>
      </c>
      <c r="B97" s="584">
        <v>50</v>
      </c>
      <c r="C97" s="585">
        <v>2.25</v>
      </c>
      <c r="D97" s="585">
        <v>3.5</v>
      </c>
      <c r="E97" s="585">
        <v>5</v>
      </c>
      <c r="F97" s="586">
        <v>5</v>
      </c>
      <c r="I97" s="591" t="s">
        <v>71</v>
      </c>
      <c r="J97" s="584">
        <v>50</v>
      </c>
      <c r="K97" s="585">
        <v>2.25</v>
      </c>
      <c r="L97" s="585">
        <v>3.5</v>
      </c>
      <c r="M97" s="585">
        <v>5</v>
      </c>
      <c r="N97" s="586">
        <v>5</v>
      </c>
    </row>
    <row r="98" spans="1:14" ht="28.5" x14ac:dyDescent="0.65">
      <c r="A98" s="592">
        <v>44287</v>
      </c>
      <c r="B98" s="593">
        <v>49.01</v>
      </c>
      <c r="C98" s="594">
        <v>2.5</v>
      </c>
      <c r="D98" s="594">
        <v>4.16</v>
      </c>
      <c r="E98" s="594">
        <v>8.9</v>
      </c>
      <c r="F98" s="595">
        <v>16.170000000000002</v>
      </c>
      <c r="I98" s="592">
        <v>44287</v>
      </c>
      <c r="J98" s="593">
        <v>42.81</v>
      </c>
      <c r="K98" s="594">
        <v>4.33</v>
      </c>
      <c r="L98" s="594">
        <v>4.03</v>
      </c>
      <c r="M98" s="594">
        <v>5.6</v>
      </c>
      <c r="N98" s="595">
        <v>30.2</v>
      </c>
    </row>
    <row r="99" spans="1:14" ht="28.5" x14ac:dyDescent="0.65">
      <c r="A99" s="583">
        <v>44317</v>
      </c>
      <c r="B99" s="596">
        <v>0</v>
      </c>
      <c r="C99" s="597">
        <v>0</v>
      </c>
      <c r="D99" s="597">
        <v>0</v>
      </c>
      <c r="E99" s="597">
        <v>0</v>
      </c>
      <c r="F99" s="598">
        <v>0</v>
      </c>
      <c r="I99" s="583">
        <v>44317</v>
      </c>
      <c r="J99" s="596">
        <v>0</v>
      </c>
      <c r="K99" s="597">
        <v>0</v>
      </c>
      <c r="L99" s="597">
        <v>0</v>
      </c>
      <c r="M99" s="597">
        <v>0</v>
      </c>
      <c r="N99" s="598">
        <v>0</v>
      </c>
    </row>
    <row r="100" spans="1:14" ht="28.5" x14ac:dyDescent="0.65">
      <c r="A100" s="583">
        <v>44348</v>
      </c>
      <c r="B100" s="596">
        <v>0</v>
      </c>
      <c r="C100" s="597">
        <v>0</v>
      </c>
      <c r="D100" s="597">
        <v>0</v>
      </c>
      <c r="E100" s="597">
        <v>0</v>
      </c>
      <c r="F100" s="598">
        <v>0</v>
      </c>
      <c r="I100" s="583">
        <v>44348</v>
      </c>
      <c r="J100" s="596">
        <v>0</v>
      </c>
      <c r="K100" s="597">
        <v>0</v>
      </c>
      <c r="L100" s="597">
        <v>0</v>
      </c>
      <c r="M100" s="597">
        <v>0</v>
      </c>
      <c r="N100" s="598">
        <v>0</v>
      </c>
    </row>
    <row r="101" spans="1:14" ht="28.5" x14ac:dyDescent="0.65">
      <c r="A101" s="583">
        <v>44378</v>
      </c>
      <c r="B101" s="596">
        <v>0</v>
      </c>
      <c r="C101" s="597">
        <v>0</v>
      </c>
      <c r="D101" s="597">
        <v>0</v>
      </c>
      <c r="E101" s="597">
        <v>0</v>
      </c>
      <c r="F101" s="598">
        <v>0</v>
      </c>
      <c r="I101" s="583">
        <v>44378</v>
      </c>
      <c r="J101" s="596">
        <v>0</v>
      </c>
      <c r="K101" s="597">
        <v>0</v>
      </c>
      <c r="L101" s="597">
        <v>0</v>
      </c>
      <c r="M101" s="597">
        <v>0</v>
      </c>
      <c r="N101" s="598">
        <v>0</v>
      </c>
    </row>
    <row r="102" spans="1:14" ht="28.5" x14ac:dyDescent="0.65">
      <c r="A102" s="583">
        <v>44409</v>
      </c>
      <c r="B102" s="596">
        <v>0</v>
      </c>
      <c r="C102" s="597">
        <v>0</v>
      </c>
      <c r="D102" s="597">
        <v>0</v>
      </c>
      <c r="E102" s="597">
        <v>0</v>
      </c>
      <c r="F102" s="598">
        <v>0</v>
      </c>
      <c r="I102" s="583">
        <v>44409</v>
      </c>
      <c r="J102" s="596">
        <v>0</v>
      </c>
      <c r="K102" s="597">
        <v>0</v>
      </c>
      <c r="L102" s="597">
        <v>0</v>
      </c>
      <c r="M102" s="597">
        <v>0</v>
      </c>
      <c r="N102" s="598">
        <v>0</v>
      </c>
    </row>
    <row r="103" spans="1:14" ht="28.5" x14ac:dyDescent="0.65">
      <c r="A103" s="583">
        <v>44440</v>
      </c>
      <c r="B103" s="596">
        <v>0</v>
      </c>
      <c r="C103" s="597">
        <v>0</v>
      </c>
      <c r="D103" s="597">
        <v>0</v>
      </c>
      <c r="E103" s="597">
        <v>0</v>
      </c>
      <c r="F103" s="598">
        <v>0</v>
      </c>
      <c r="I103" s="583">
        <v>44440</v>
      </c>
      <c r="J103" s="596">
        <v>0</v>
      </c>
      <c r="K103" s="597">
        <v>0</v>
      </c>
      <c r="L103" s="597">
        <v>0</v>
      </c>
      <c r="M103" s="597">
        <v>0</v>
      </c>
      <c r="N103" s="598">
        <v>0</v>
      </c>
    </row>
    <row r="104" spans="1:14" ht="28.5" x14ac:dyDescent="0.65">
      <c r="A104" s="583">
        <v>44470</v>
      </c>
      <c r="B104" s="596">
        <v>0</v>
      </c>
      <c r="C104" s="597">
        <v>0</v>
      </c>
      <c r="D104" s="597">
        <v>0</v>
      </c>
      <c r="E104" s="597">
        <v>0</v>
      </c>
      <c r="F104" s="598">
        <v>0</v>
      </c>
      <c r="I104" s="583">
        <v>44470</v>
      </c>
      <c r="J104" s="596">
        <v>0</v>
      </c>
      <c r="K104" s="597">
        <v>0</v>
      </c>
      <c r="L104" s="597">
        <v>0</v>
      </c>
      <c r="M104" s="597">
        <v>0</v>
      </c>
      <c r="N104" s="598">
        <v>0</v>
      </c>
    </row>
    <row r="105" spans="1:14" ht="28.5" x14ac:dyDescent="0.65">
      <c r="A105" s="583">
        <v>44501</v>
      </c>
      <c r="B105" s="599">
        <v>0</v>
      </c>
      <c r="C105" s="597">
        <v>0</v>
      </c>
      <c r="D105" s="597">
        <v>0</v>
      </c>
      <c r="E105" s="597">
        <v>0</v>
      </c>
      <c r="F105" s="600">
        <v>0</v>
      </c>
      <c r="I105" s="583">
        <v>44501</v>
      </c>
      <c r="J105" s="599">
        <v>0</v>
      </c>
      <c r="K105" s="597">
        <v>0</v>
      </c>
      <c r="L105" s="597">
        <v>0</v>
      </c>
      <c r="M105" s="597">
        <v>0</v>
      </c>
      <c r="N105" s="600">
        <v>0</v>
      </c>
    </row>
    <row r="106" spans="1:14" ht="28.5" x14ac:dyDescent="0.65">
      <c r="A106" s="583">
        <v>44531</v>
      </c>
      <c r="B106" s="599">
        <v>0</v>
      </c>
      <c r="C106" s="597">
        <v>0</v>
      </c>
      <c r="D106" s="597">
        <v>0</v>
      </c>
      <c r="E106" s="597">
        <v>0</v>
      </c>
      <c r="F106" s="600">
        <v>0</v>
      </c>
      <c r="I106" s="583">
        <v>44531</v>
      </c>
      <c r="J106" s="599">
        <v>0</v>
      </c>
      <c r="K106" s="597">
        <v>0</v>
      </c>
      <c r="L106" s="597">
        <v>0</v>
      </c>
      <c r="M106" s="597">
        <v>0</v>
      </c>
      <c r="N106" s="600">
        <v>0</v>
      </c>
    </row>
    <row r="107" spans="1:14" ht="28.5" x14ac:dyDescent="0.65">
      <c r="A107" s="583">
        <v>44562</v>
      </c>
      <c r="B107" s="599">
        <v>0</v>
      </c>
      <c r="C107" s="597">
        <v>0</v>
      </c>
      <c r="D107" s="597">
        <v>0</v>
      </c>
      <c r="E107" s="597">
        <v>0</v>
      </c>
      <c r="F107" s="600">
        <v>0</v>
      </c>
      <c r="I107" s="583">
        <v>44562</v>
      </c>
      <c r="J107" s="599">
        <v>0</v>
      </c>
      <c r="K107" s="597">
        <v>0</v>
      </c>
      <c r="L107" s="597">
        <v>0</v>
      </c>
      <c r="M107" s="597">
        <v>0</v>
      </c>
      <c r="N107" s="600">
        <v>0</v>
      </c>
    </row>
    <row r="108" spans="1:14" ht="28.5" x14ac:dyDescent="0.65">
      <c r="A108" s="583">
        <v>44593</v>
      </c>
      <c r="B108" s="599">
        <v>0</v>
      </c>
      <c r="C108" s="597">
        <v>0</v>
      </c>
      <c r="D108" s="597">
        <v>0</v>
      </c>
      <c r="E108" s="597">
        <v>0</v>
      </c>
      <c r="F108" s="600">
        <v>0</v>
      </c>
      <c r="I108" s="583">
        <v>44593</v>
      </c>
      <c r="J108" s="599">
        <v>0</v>
      </c>
      <c r="K108" s="597">
        <v>0</v>
      </c>
      <c r="L108" s="597">
        <v>0</v>
      </c>
      <c r="M108" s="597">
        <v>0</v>
      </c>
      <c r="N108" s="600">
        <v>0</v>
      </c>
    </row>
    <row r="109" spans="1:14" ht="29" thickBot="1" x14ac:dyDescent="0.7">
      <c r="A109" s="587">
        <v>44621</v>
      </c>
      <c r="B109" s="601">
        <v>0</v>
      </c>
      <c r="C109" s="602">
        <v>0</v>
      </c>
      <c r="D109" s="602">
        <v>0</v>
      </c>
      <c r="E109" s="602">
        <v>0</v>
      </c>
      <c r="F109" s="603">
        <v>0</v>
      </c>
      <c r="I109" s="587">
        <v>44621</v>
      </c>
      <c r="J109" s="601">
        <v>0</v>
      </c>
      <c r="K109" s="602">
        <v>0</v>
      </c>
      <c r="L109" s="602">
        <v>0</v>
      </c>
      <c r="M109" s="602">
        <v>0</v>
      </c>
      <c r="N109" s="603">
        <v>0</v>
      </c>
    </row>
    <row r="110" spans="1:14" ht="29" thickBot="1" x14ac:dyDescent="0.7">
      <c r="A110" s="591" t="s">
        <v>17</v>
      </c>
      <c r="B110" s="584">
        <v>49.01</v>
      </c>
      <c r="C110" s="585">
        <v>2.5</v>
      </c>
      <c r="D110" s="585">
        <v>4.16</v>
      </c>
      <c r="E110" s="585">
        <v>8.9</v>
      </c>
      <c r="F110" s="586">
        <v>16.170000000000002</v>
      </c>
      <c r="I110" s="591" t="s">
        <v>17</v>
      </c>
      <c r="J110" s="584">
        <v>0</v>
      </c>
      <c r="K110" s="585">
        <v>0</v>
      </c>
      <c r="L110" s="585">
        <v>0</v>
      </c>
      <c r="M110" s="585">
        <v>0</v>
      </c>
      <c r="N110" s="586">
        <v>0</v>
      </c>
    </row>
    <row r="114" spans="1:17" ht="28.5" x14ac:dyDescent="0.55000000000000004">
      <c r="A114" s="580" t="s">
        <v>57</v>
      </c>
      <c r="B114" s="581">
        <v>0</v>
      </c>
      <c r="C114" s="814" t="s">
        <v>61</v>
      </c>
      <c r="D114" s="814"/>
      <c r="E114" s="814"/>
      <c r="F114" s="814"/>
      <c r="I114" s="580" t="s">
        <v>58</v>
      </c>
      <c r="J114" s="815" t="s">
        <v>59</v>
      </c>
      <c r="K114" s="815"/>
      <c r="L114" s="815"/>
      <c r="M114" s="815"/>
      <c r="N114" s="815"/>
    </row>
    <row r="115" spans="1:17" ht="24" thickBot="1" x14ac:dyDescent="0.6">
      <c r="A115" s="582">
        <v>0</v>
      </c>
      <c r="B115" s="582">
        <v>0</v>
      </c>
      <c r="C115" s="582">
        <v>0</v>
      </c>
      <c r="D115" s="582">
        <v>0</v>
      </c>
      <c r="E115" s="582">
        <v>0</v>
      </c>
      <c r="F115" s="582">
        <v>0</v>
      </c>
      <c r="I115" s="582">
        <v>0</v>
      </c>
      <c r="J115" s="582">
        <v>0</v>
      </c>
      <c r="K115" s="582">
        <v>0</v>
      </c>
      <c r="L115" s="582">
        <v>0</v>
      </c>
      <c r="M115" s="582">
        <v>0</v>
      </c>
      <c r="N115" s="582">
        <v>0</v>
      </c>
    </row>
    <row r="116" spans="1:17" ht="29" thickBot="1" x14ac:dyDescent="0.7">
      <c r="A116" s="583">
        <v>0</v>
      </c>
      <c r="B116" s="584" t="s">
        <v>34</v>
      </c>
      <c r="C116" s="585" t="s">
        <v>35</v>
      </c>
      <c r="D116" s="585" t="s">
        <v>31</v>
      </c>
      <c r="E116" s="585" t="s">
        <v>9</v>
      </c>
      <c r="F116" s="586" t="s">
        <v>10</v>
      </c>
      <c r="I116" s="583">
        <f>A116</f>
        <v>0</v>
      </c>
      <c r="J116" s="584" t="str">
        <f t="shared" ref="J116:N118" si="4">B116</f>
        <v>CaO</v>
      </c>
      <c r="K116" s="585" t="str">
        <f t="shared" si="4"/>
        <v>MgO</v>
      </c>
      <c r="L116" s="585" t="str">
        <f t="shared" si="4"/>
        <v>SiO2</v>
      </c>
      <c r="M116" s="585" t="str">
        <f t="shared" si="4"/>
        <v>OS</v>
      </c>
      <c r="N116" s="586" t="str">
        <f t="shared" si="4"/>
        <v>US</v>
      </c>
    </row>
    <row r="117" spans="1:17" ht="29" thickBot="1" x14ac:dyDescent="0.7">
      <c r="A117" s="587" t="s">
        <v>70</v>
      </c>
      <c r="B117" s="588">
        <v>49.25</v>
      </c>
      <c r="C117" s="589">
        <v>2.95</v>
      </c>
      <c r="D117" s="589">
        <v>3.45</v>
      </c>
      <c r="E117" s="589">
        <v>0</v>
      </c>
      <c r="F117" s="590">
        <v>0</v>
      </c>
      <c r="I117" s="587" t="str">
        <f t="shared" ref="I117:I131" si="5">A117</f>
        <v>Act 20-21</v>
      </c>
      <c r="J117" s="588">
        <f>(B96+J96+B117)/3</f>
        <v>47.443333333333335</v>
      </c>
      <c r="K117" s="588">
        <f t="shared" ref="K117:N117" si="6">(C96+K96+C117)/3</f>
        <v>3.3033333333333332</v>
      </c>
      <c r="L117" s="588">
        <f t="shared" si="6"/>
        <v>3.7333333333333329</v>
      </c>
      <c r="M117" s="588">
        <f t="shared" si="6"/>
        <v>5.1633333333333331</v>
      </c>
      <c r="N117" s="588">
        <f t="shared" si="6"/>
        <v>14.476666666666667</v>
      </c>
    </row>
    <row r="118" spans="1:17" ht="29" thickBot="1" x14ac:dyDescent="0.7">
      <c r="A118" s="591" t="s">
        <v>71</v>
      </c>
      <c r="B118" s="584">
        <v>50</v>
      </c>
      <c r="C118" s="585">
        <v>2.25</v>
      </c>
      <c r="D118" s="585">
        <v>3.5</v>
      </c>
      <c r="E118" s="585">
        <v>5</v>
      </c>
      <c r="F118" s="586">
        <v>5</v>
      </c>
      <c r="I118" s="591" t="str">
        <f t="shared" si="5"/>
        <v>APP 21-22</v>
      </c>
      <c r="J118" s="584">
        <f t="shared" si="4"/>
        <v>50</v>
      </c>
      <c r="K118" s="585">
        <f t="shared" si="4"/>
        <v>2.25</v>
      </c>
      <c r="L118" s="585">
        <f t="shared" si="4"/>
        <v>3.5</v>
      </c>
      <c r="M118" s="585">
        <f t="shared" si="4"/>
        <v>5</v>
      </c>
      <c r="N118" s="586">
        <f t="shared" si="4"/>
        <v>5</v>
      </c>
    </row>
    <row r="119" spans="1:17" ht="28.5" x14ac:dyDescent="0.65">
      <c r="A119" s="592">
        <v>44287</v>
      </c>
      <c r="B119" s="593">
        <v>49.48</v>
      </c>
      <c r="C119" s="594">
        <v>2.73</v>
      </c>
      <c r="D119" s="594">
        <v>3.49</v>
      </c>
      <c r="E119" s="594">
        <v>0</v>
      </c>
      <c r="F119" s="595">
        <v>6</v>
      </c>
      <c r="I119" s="592">
        <f t="shared" si="5"/>
        <v>44287</v>
      </c>
      <c r="J119" s="596">
        <v>45.696553991307901</v>
      </c>
      <c r="K119" s="596">
        <v>3.5515425380434107</v>
      </c>
      <c r="L119" s="596">
        <v>3.9549289897601625</v>
      </c>
      <c r="M119" s="596">
        <v>5.3114124041949902</v>
      </c>
      <c r="N119" s="596">
        <v>21.851749439718681</v>
      </c>
      <c r="Q119" s="604">
        <v>80763</v>
      </c>
    </row>
    <row r="120" spans="1:17" ht="28.5" x14ac:dyDescent="0.65">
      <c r="A120" s="583">
        <v>44317</v>
      </c>
      <c r="B120" s="596">
        <v>0</v>
      </c>
      <c r="C120" s="597">
        <v>0</v>
      </c>
      <c r="D120" s="597">
        <v>0</v>
      </c>
      <c r="E120" s="597">
        <v>0</v>
      </c>
      <c r="F120" s="598">
        <v>0</v>
      </c>
      <c r="I120" s="583">
        <f t="shared" si="5"/>
        <v>44317</v>
      </c>
      <c r="J120" s="596" t="e">
        <v>#DIV/0!</v>
      </c>
      <c r="K120" s="596" t="e">
        <v>#DIV/0!</v>
      </c>
      <c r="L120" s="596" t="e">
        <v>#DIV/0!</v>
      </c>
      <c r="M120" s="596" t="e">
        <v>#DIV/0!</v>
      </c>
      <c r="N120" s="596" t="e">
        <v>#DIV/0!</v>
      </c>
      <c r="Q120" s="604">
        <v>0</v>
      </c>
    </row>
    <row r="121" spans="1:17" ht="28.5" x14ac:dyDescent="0.65">
      <c r="A121" s="583">
        <v>44348</v>
      </c>
      <c r="B121" s="596">
        <v>0</v>
      </c>
      <c r="C121" s="597">
        <v>0</v>
      </c>
      <c r="D121" s="597">
        <v>0</v>
      </c>
      <c r="E121" s="597">
        <v>0</v>
      </c>
      <c r="F121" s="598">
        <v>0</v>
      </c>
      <c r="I121" s="583">
        <f t="shared" si="5"/>
        <v>44348</v>
      </c>
      <c r="J121" s="596" t="e">
        <v>#DIV/0!</v>
      </c>
      <c r="K121" s="596" t="e">
        <v>#DIV/0!</v>
      </c>
      <c r="L121" s="596" t="e">
        <v>#DIV/0!</v>
      </c>
      <c r="M121" s="596" t="e">
        <v>#DIV/0!</v>
      </c>
      <c r="N121" s="596" t="e">
        <v>#DIV/0!</v>
      </c>
      <c r="Q121" s="604">
        <v>0</v>
      </c>
    </row>
    <row r="122" spans="1:17" ht="28.5" x14ac:dyDescent="0.65">
      <c r="A122" s="583">
        <v>44378</v>
      </c>
      <c r="B122" s="596">
        <v>0</v>
      </c>
      <c r="C122" s="597">
        <v>0</v>
      </c>
      <c r="D122" s="597">
        <v>0</v>
      </c>
      <c r="E122" s="597">
        <v>0</v>
      </c>
      <c r="F122" s="598">
        <v>0</v>
      </c>
      <c r="I122" s="583">
        <f t="shared" si="5"/>
        <v>44378</v>
      </c>
      <c r="J122" s="596" t="e">
        <v>#DIV/0!</v>
      </c>
      <c r="K122" s="596" t="e">
        <v>#DIV/0!</v>
      </c>
      <c r="L122" s="596" t="e">
        <v>#DIV/0!</v>
      </c>
      <c r="M122" s="596" t="e">
        <v>#DIV/0!</v>
      </c>
      <c r="N122" s="596" t="e">
        <v>#DIV/0!</v>
      </c>
      <c r="Q122" s="604">
        <v>0</v>
      </c>
    </row>
    <row r="123" spans="1:17" ht="28.5" x14ac:dyDescent="0.65">
      <c r="A123" s="583">
        <v>44409</v>
      </c>
      <c r="B123" s="596">
        <v>0</v>
      </c>
      <c r="C123" s="597">
        <v>0</v>
      </c>
      <c r="D123" s="597">
        <v>0</v>
      </c>
      <c r="E123" s="597">
        <v>0</v>
      </c>
      <c r="F123" s="598">
        <v>0</v>
      </c>
      <c r="I123" s="583">
        <f t="shared" si="5"/>
        <v>44409</v>
      </c>
      <c r="J123" s="596" t="e">
        <v>#DIV/0!</v>
      </c>
      <c r="K123" s="596" t="e">
        <v>#DIV/0!</v>
      </c>
      <c r="L123" s="596" t="e">
        <v>#DIV/0!</v>
      </c>
      <c r="M123" s="596" t="e">
        <v>#DIV/0!</v>
      </c>
      <c r="N123" s="596" t="e">
        <v>#DIV/0!</v>
      </c>
      <c r="Q123" s="604">
        <v>0</v>
      </c>
    </row>
    <row r="124" spans="1:17" ht="28.5" x14ac:dyDescent="0.65">
      <c r="A124" s="583">
        <v>44440</v>
      </c>
      <c r="B124" s="596">
        <v>0</v>
      </c>
      <c r="C124" s="597">
        <v>0</v>
      </c>
      <c r="D124" s="597">
        <v>0</v>
      </c>
      <c r="E124" s="597">
        <v>0</v>
      </c>
      <c r="F124" s="598">
        <v>0</v>
      </c>
      <c r="I124" s="583">
        <f t="shared" si="5"/>
        <v>44440</v>
      </c>
      <c r="J124" s="596" t="e">
        <v>#DIV/0!</v>
      </c>
      <c r="K124" s="596" t="e">
        <v>#DIV/0!</v>
      </c>
      <c r="L124" s="596" t="e">
        <v>#DIV/0!</v>
      </c>
      <c r="M124" s="596" t="e">
        <v>#DIV/0!</v>
      </c>
      <c r="N124" s="596" t="e">
        <v>#DIV/0!</v>
      </c>
      <c r="Q124" s="604">
        <v>0</v>
      </c>
    </row>
    <row r="125" spans="1:17" ht="28.5" x14ac:dyDescent="0.65">
      <c r="A125" s="583">
        <v>44470</v>
      </c>
      <c r="B125" s="596">
        <v>0</v>
      </c>
      <c r="C125" s="597">
        <v>0</v>
      </c>
      <c r="D125" s="597">
        <v>0</v>
      </c>
      <c r="E125" s="597">
        <v>0</v>
      </c>
      <c r="F125" s="598">
        <v>0</v>
      </c>
      <c r="I125" s="583">
        <f t="shared" si="5"/>
        <v>44470</v>
      </c>
      <c r="J125" s="596" t="e">
        <v>#DIV/0!</v>
      </c>
      <c r="K125" s="596" t="e">
        <v>#DIV/0!</v>
      </c>
      <c r="L125" s="596" t="e">
        <v>#DIV/0!</v>
      </c>
      <c r="M125" s="596" t="e">
        <v>#DIV/0!</v>
      </c>
      <c r="N125" s="596" t="e">
        <v>#DIV/0!</v>
      </c>
      <c r="Q125" s="604">
        <v>0</v>
      </c>
    </row>
    <row r="126" spans="1:17" ht="28.5" x14ac:dyDescent="0.65">
      <c r="A126" s="583">
        <v>44501</v>
      </c>
      <c r="B126" s="599">
        <v>0</v>
      </c>
      <c r="C126" s="597">
        <v>0</v>
      </c>
      <c r="D126" s="597">
        <v>0</v>
      </c>
      <c r="E126" s="597">
        <v>0</v>
      </c>
      <c r="F126" s="600">
        <v>0</v>
      </c>
      <c r="I126" s="583">
        <f t="shared" si="5"/>
        <v>44501</v>
      </c>
      <c r="J126" s="596" t="e">
        <v>#DIV/0!</v>
      </c>
      <c r="K126" s="596" t="e">
        <v>#DIV/0!</v>
      </c>
      <c r="L126" s="596" t="e">
        <v>#DIV/0!</v>
      </c>
      <c r="M126" s="596" t="e">
        <v>#DIV/0!</v>
      </c>
      <c r="N126" s="596" t="e">
        <v>#DIV/0!</v>
      </c>
      <c r="Q126" s="604">
        <v>0</v>
      </c>
    </row>
    <row r="127" spans="1:17" ht="28.5" x14ac:dyDescent="0.65">
      <c r="A127" s="583">
        <v>44531</v>
      </c>
      <c r="B127" s="599">
        <v>0</v>
      </c>
      <c r="C127" s="597">
        <v>0</v>
      </c>
      <c r="D127" s="597">
        <v>0</v>
      </c>
      <c r="E127" s="597">
        <v>0</v>
      </c>
      <c r="F127" s="600">
        <v>0</v>
      </c>
      <c r="I127" s="583">
        <f t="shared" si="5"/>
        <v>44531</v>
      </c>
      <c r="J127" s="596" t="e">
        <v>#DIV/0!</v>
      </c>
      <c r="K127" s="596" t="e">
        <v>#DIV/0!</v>
      </c>
      <c r="L127" s="596" t="e">
        <v>#DIV/0!</v>
      </c>
      <c r="M127" s="596" t="e">
        <v>#DIV/0!</v>
      </c>
      <c r="N127" s="596" t="e">
        <v>#DIV/0!</v>
      </c>
      <c r="Q127" s="604">
        <v>0</v>
      </c>
    </row>
    <row r="128" spans="1:17" ht="28.5" x14ac:dyDescent="0.65">
      <c r="A128" s="583">
        <v>44562</v>
      </c>
      <c r="B128" s="599">
        <v>0</v>
      </c>
      <c r="C128" s="597">
        <v>0</v>
      </c>
      <c r="D128" s="597">
        <v>0</v>
      </c>
      <c r="E128" s="597">
        <v>0</v>
      </c>
      <c r="F128" s="600">
        <v>0</v>
      </c>
      <c r="I128" s="583">
        <f t="shared" si="5"/>
        <v>44562</v>
      </c>
      <c r="J128" s="596" t="e">
        <v>#DIV/0!</v>
      </c>
      <c r="K128" s="596" t="e">
        <v>#DIV/0!</v>
      </c>
      <c r="L128" s="596" t="e">
        <v>#DIV/0!</v>
      </c>
      <c r="M128" s="596" t="e">
        <v>#DIV/0!</v>
      </c>
      <c r="N128" s="596" t="e">
        <v>#DIV/0!</v>
      </c>
      <c r="Q128" s="604">
        <v>0</v>
      </c>
    </row>
    <row r="129" spans="1:17" ht="28.5" x14ac:dyDescent="0.65">
      <c r="A129" s="583">
        <v>44593</v>
      </c>
      <c r="B129" s="599">
        <v>0</v>
      </c>
      <c r="C129" s="597">
        <v>0</v>
      </c>
      <c r="D129" s="597">
        <v>0</v>
      </c>
      <c r="E129" s="597">
        <v>0</v>
      </c>
      <c r="F129" s="600">
        <v>0</v>
      </c>
      <c r="I129" s="583">
        <f t="shared" si="5"/>
        <v>44593</v>
      </c>
      <c r="J129" s="596" t="e">
        <v>#DIV/0!</v>
      </c>
      <c r="K129" s="596" t="e">
        <v>#DIV/0!</v>
      </c>
      <c r="L129" s="596" t="e">
        <v>#DIV/0!</v>
      </c>
      <c r="M129" s="596" t="e">
        <v>#DIV/0!</v>
      </c>
      <c r="N129" s="596" t="e">
        <v>#DIV/0!</v>
      </c>
      <c r="Q129" s="604">
        <v>0</v>
      </c>
    </row>
    <row r="130" spans="1:17" ht="29" thickBot="1" x14ac:dyDescent="0.7">
      <c r="A130" s="587">
        <v>44621</v>
      </c>
      <c r="B130" s="601">
        <v>0</v>
      </c>
      <c r="C130" s="602">
        <v>0</v>
      </c>
      <c r="D130" s="602">
        <v>0</v>
      </c>
      <c r="E130" s="602">
        <v>0</v>
      </c>
      <c r="F130" s="603">
        <v>0</v>
      </c>
      <c r="I130" s="587">
        <f t="shared" si="5"/>
        <v>44621</v>
      </c>
      <c r="J130" s="596" t="e">
        <v>#DIV/0!</v>
      </c>
      <c r="K130" s="596" t="e">
        <v>#DIV/0!</v>
      </c>
      <c r="L130" s="596" t="e">
        <v>#DIV/0!</v>
      </c>
      <c r="M130" s="596" t="e">
        <v>#DIV/0!</v>
      </c>
      <c r="N130" s="596" t="e">
        <v>#DIV/0!</v>
      </c>
      <c r="Q130" s="604">
        <v>0</v>
      </c>
    </row>
    <row r="131" spans="1:17" ht="29" thickBot="1" x14ac:dyDescent="0.7">
      <c r="A131" s="591" t="s">
        <v>17</v>
      </c>
      <c r="B131" s="584">
        <v>0</v>
      </c>
      <c r="C131" s="585">
        <v>0</v>
      </c>
      <c r="D131" s="585">
        <v>0</v>
      </c>
      <c r="E131" s="585">
        <v>0</v>
      </c>
      <c r="F131" s="586">
        <v>0</v>
      </c>
      <c r="I131" s="591" t="str">
        <f t="shared" si="5"/>
        <v>CUMML</v>
      </c>
      <c r="J131" s="584">
        <v>12.301805529759914</v>
      </c>
      <c r="K131" s="584">
        <v>0.62751507497245029</v>
      </c>
      <c r="L131" s="584">
        <v>1.0441850847541572</v>
      </c>
      <c r="M131" s="584">
        <v>2.2339536669019231</v>
      </c>
      <c r="N131" s="584">
        <v>4.0587675049218088</v>
      </c>
      <c r="O131" s="577">
        <v>80763</v>
      </c>
      <c r="Q131" s="605">
        <f>SUM(Q119:Q130)</f>
        <v>80763</v>
      </c>
    </row>
    <row r="133" spans="1:17" ht="30" customHeight="1" x14ac:dyDescent="0.6">
      <c r="A133" s="813" t="s">
        <v>60</v>
      </c>
      <c r="B133" s="813"/>
      <c r="C133" s="813"/>
      <c r="D133" s="813"/>
      <c r="E133" s="813"/>
      <c r="F133" s="813"/>
      <c r="G133" s="813"/>
      <c r="H133" s="813"/>
      <c r="I133" s="813"/>
      <c r="J133" s="813"/>
      <c r="K133" s="813"/>
      <c r="L133" s="813"/>
      <c r="M133" s="813"/>
      <c r="N133" s="813"/>
    </row>
  </sheetData>
  <mergeCells count="8">
    <mergeCell ref="A133:N133"/>
    <mergeCell ref="A1:R1"/>
    <mergeCell ref="A70:I70"/>
    <mergeCell ref="K70:S70"/>
    <mergeCell ref="C93:F93"/>
    <mergeCell ref="K93:N93"/>
    <mergeCell ref="C114:F114"/>
    <mergeCell ref="J114:N114"/>
  </mergeCells>
  <printOptions horizontalCentered="1" verticalCentered="1"/>
  <pageMargins left="0.18" right="0.17" top="0.2" bottom="0.2" header="0.27" footer="0.2"/>
  <pageSetup paperSize="9" scale="49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MINES 15-16</vt:lpstr>
      <vt:lpstr>MINES 16-17</vt:lpstr>
      <vt:lpstr>MINES 17-18</vt:lpstr>
      <vt:lpstr>MINES 18-19</vt:lpstr>
      <vt:lpstr>MINES 19-20</vt:lpstr>
      <vt:lpstr>MINES 20-21</vt:lpstr>
      <vt:lpstr>MINES 21-22</vt:lpstr>
      <vt:lpstr>Sheet3</vt:lpstr>
      <vt:lpstr>BLEND 15-16</vt:lpstr>
      <vt:lpstr>BLEND 16-17</vt:lpstr>
      <vt:lpstr>BLEND 17-18</vt:lpstr>
      <vt:lpstr>BLEND 18-19</vt:lpstr>
      <vt:lpstr>BLEND 19-20</vt:lpstr>
      <vt:lpstr>BLEND 20-21</vt:lpstr>
      <vt:lpstr>BLEND 21-22</vt:lpstr>
      <vt:lpstr>'MINES 15-16'!Criteria</vt:lpstr>
      <vt:lpstr>'MINES 16-17'!Criteria</vt:lpstr>
      <vt:lpstr>'MINES 18-19'!Criteria</vt:lpstr>
      <vt:lpstr>'MINES 19-20'!Criteria</vt:lpstr>
      <vt:lpstr>'MINES 21-22'!Criteria</vt:lpstr>
      <vt:lpstr>'BLEND 15-16'!Print_Area</vt:lpstr>
      <vt:lpstr>'BLEND 16-17'!Print_Area</vt:lpstr>
      <vt:lpstr>'BLEND 17-18'!Print_Area</vt:lpstr>
      <vt:lpstr>'BLEND 18-19'!Print_Area</vt:lpstr>
      <vt:lpstr>'BLEND 19-20'!Print_Area</vt:lpstr>
      <vt:lpstr>'BLEND 20-21'!Print_Area</vt:lpstr>
      <vt:lpstr>'BLEND 21-22'!Print_Area</vt:lpstr>
      <vt:lpstr>'MINES 15-16'!Print_Area</vt:lpstr>
      <vt:lpstr>'MINES 16-17'!Print_Area</vt:lpstr>
      <vt:lpstr>'MINES 18-19'!Print_Area</vt:lpstr>
      <vt:lpstr>'MINES 19-20'!Print_Area</vt:lpstr>
      <vt:lpstr>'MINES 21-22'!Print_Area</vt:lpstr>
      <vt:lpstr>'MINES 15-16'!Print_Titles</vt:lpstr>
      <vt:lpstr>'MINES 16-17'!Print_Titles</vt:lpstr>
      <vt:lpstr>'MINES 18-19'!Print_Titles</vt:lpstr>
      <vt:lpstr>'MINES 19-20'!Print_Titles</vt:lpstr>
      <vt:lpstr>'MINES 21-22'!Print_Titles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Lenovo</cp:lastModifiedBy>
  <cp:lastPrinted>2022-03-03T09:15:15Z</cp:lastPrinted>
  <dcterms:created xsi:type="dcterms:W3CDTF">2019-09-12T12:37:20Z</dcterms:created>
  <dcterms:modified xsi:type="dcterms:W3CDTF">2022-03-06T09:50:45Z</dcterms:modified>
</cp:coreProperties>
</file>