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codeName="ThisWorkbook" autoCompressPictures="0" defaultThemeVersion="124226"/>
  <mc:AlternateContent xmlns:mc="http://schemas.openxmlformats.org/markup-compatibility/2006">
    <mc:Choice Requires="x15">
      <x15ac:absPath xmlns:x15ac="http://schemas.microsoft.com/office/spreadsheetml/2010/11/ac" url="E:\ADS\"/>
    </mc:Choice>
  </mc:AlternateContent>
  <xr:revisionPtr revIDLastSave="0" documentId="13_ncr:11_{18182B82-1D69-4808-B406-FE6F87D80AA3}" xr6:coauthVersionLast="47" xr6:coauthVersionMax="47" xr10:uidLastSave="{00000000-0000-0000-0000-000000000000}"/>
  <bookViews>
    <workbookView xWindow="-108" yWindow="-108" windowWidth="23256" windowHeight="12720" xr2:uid="{00000000-000D-0000-FFFF-FFFF00000000}"/>
  </bookViews>
  <sheets>
    <sheet name="Balance sheet" sheetId="7" r:id="rId1"/>
    <sheet name="Income Statement" sheetId="6" r:id="rId2"/>
  </sheets>
  <externalReferences>
    <externalReference r:id="rId3"/>
  </externalReferences>
  <definedNames>
    <definedName name="_Order1" hidden="1">0</definedName>
    <definedName name="COGS">'Income Statement'!$E$18</definedName>
    <definedName name="DATA_01" hidden="1">'Income Statement'!$B$2:$B$3</definedName>
    <definedName name="DATA_02" hidden="1">'Income Statement'!$D$6:$D$7</definedName>
    <definedName name="DATA_03" hidden="1">'Income Statement'!#REF!</definedName>
    <definedName name="DATA_04" hidden="1">'Income Statement'!$D$11:$D$16</definedName>
    <definedName name="DATA_05" hidden="1">'Income Statement'!$B$16</definedName>
    <definedName name="DATA_06" hidden="1">'Income Statement'!$D$23:$D$45</definedName>
    <definedName name="DATA_07" hidden="1">'Income Statement'!#REF!</definedName>
    <definedName name="DATA_08" hidden="1">'Income Statement'!$E$50</definedName>
    <definedName name="Gross_Profit">'Income Statement'!$E$20</definedName>
    <definedName name="IntroPrintArea" hidden="1">#REF!</definedName>
    <definedName name="Inventory_Avail">'Income Statement'!$D$16</definedName>
    <definedName name="Look1Area">#REF!</definedName>
    <definedName name="Look2Area">#REF!</definedName>
    <definedName name="Look3Area">#REF!</definedName>
    <definedName name="Look4Area">#REF!</definedName>
    <definedName name="Look5Area">#REF!</definedName>
    <definedName name="Net_Income">'Income Statement'!$E$55</definedName>
    <definedName name="Net_Sales">'Income Statement'!$E$8</definedName>
    <definedName name="Op_Income">'Income Statement'!$E$48</definedName>
    <definedName name="Operating_Income">'Income Statement'!$E$48</definedName>
    <definedName name="Other_Income">'Income Statement'!$E$53</definedName>
    <definedName name="_xlnm.Print_Area" localSheetId="1">'Income Statement'!$B$1:$E$55</definedName>
    <definedName name="TemplatePrintArea">'Income Statement'!$B$1:$E$51</definedName>
    <definedName name="Total_Expenses">'Income Statement'!$E$46</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17" i="7" l="1"/>
  <c r="G16" i="7"/>
  <c r="G15" i="7"/>
  <c r="B62" i="7"/>
  <c r="G14" i="7" l="1"/>
  <c r="G13" i="7"/>
  <c r="G11" i="7"/>
  <c r="G9" i="7"/>
  <c r="G10" i="7"/>
  <c r="G7" i="7"/>
  <c r="G6" i="7"/>
  <c r="B41" i="7"/>
  <c r="B43" i="7" s="1"/>
  <c r="B36" i="7"/>
  <c r="B32" i="7"/>
  <c r="B22" i="7"/>
  <c r="B19" i="7"/>
  <c r="B12" i="7"/>
  <c r="D16" i="6"/>
  <c r="E18" i="6" s="1"/>
  <c r="E8" i="6"/>
  <c r="E46" i="6"/>
  <c r="E53" i="6"/>
  <c r="B46" i="7" l="1"/>
  <c r="E20" i="6"/>
  <c r="E48" i="6" s="1"/>
  <c r="E55" i="6" s="1"/>
</calcChain>
</file>

<file path=xl/sharedStrings.xml><?xml version="1.0" encoding="utf-8"?>
<sst xmlns="http://schemas.openxmlformats.org/spreadsheetml/2006/main" count="115" uniqueCount="110">
  <si>
    <t>Assets</t>
  </si>
  <si>
    <t>Accounts receivable</t>
  </si>
  <si>
    <t>Other</t>
  </si>
  <si>
    <t>Equity and other investments</t>
  </si>
  <si>
    <t>Total current assets</t>
  </si>
  <si>
    <t>Property and equipment</t>
  </si>
  <si>
    <t>Total assets</t>
  </si>
  <si>
    <t>Accrued compensation</t>
  </si>
  <si>
    <t>Income taxes payable</t>
  </si>
  <si>
    <t>Unearned revenue</t>
  </si>
  <si>
    <t>Total current liabilities</t>
  </si>
  <si>
    <t>Current assets:</t>
  </si>
  <si>
    <t>Current liabilities:</t>
  </si>
  <si>
    <t>Investments</t>
  </si>
  <si>
    <t>Cash</t>
  </si>
  <si>
    <t>Inventories</t>
  </si>
  <si>
    <t>Pre-paid expenses</t>
  </si>
  <si>
    <t>Leasehold improvements</t>
  </si>
  <si>
    <t>Less accumulated depreciation</t>
  </si>
  <si>
    <t>Liabilities and owner's equity</t>
  </si>
  <si>
    <t>Accrued wages</t>
  </si>
  <si>
    <t>Investment capital</t>
  </si>
  <si>
    <t>Accumulated retained earnings</t>
  </si>
  <si>
    <t>Total owner's equity</t>
  </si>
  <si>
    <t>Fixed assets:</t>
  </si>
  <si>
    <t>Accounts payable</t>
  </si>
  <si>
    <t>Mortgage payable</t>
  </si>
  <si>
    <t>Total long-term liabilities</t>
  </si>
  <si>
    <t>Balance Sheet</t>
  </si>
  <si>
    <t>Balance</t>
  </si>
  <si>
    <t>Total fixed assets</t>
  </si>
  <si>
    <t>Long-term liabilities:</t>
  </si>
  <si>
    <t>Owner's equity:</t>
  </si>
  <si>
    <t>Total liabilities and owner's equity</t>
  </si>
  <si>
    <t>Current Year</t>
  </si>
  <si>
    <t xml:space="preserve">    Net Income (Loss)</t>
  </si>
  <si>
    <t xml:space="preserve">    Total Other Income</t>
  </si>
  <si>
    <t>Interest Income</t>
  </si>
  <si>
    <t>Gain (Loss) on Sale of Assets</t>
  </si>
  <si>
    <t>Other Income</t>
  </si>
  <si>
    <t xml:space="preserve">    Net Operating Income</t>
  </si>
  <si>
    <t xml:space="preserve">    Total Expenses</t>
  </si>
  <si>
    <t>Wages</t>
  </si>
  <si>
    <t>Vehicle Expenses</t>
  </si>
  <si>
    <t>Travel</t>
  </si>
  <si>
    <t>Telephone</t>
  </si>
  <si>
    <t>Repairs and Maintenance</t>
  </si>
  <si>
    <t>Rent</t>
  </si>
  <si>
    <t>Payroll Taxes</t>
  </si>
  <si>
    <t>Office Expense</t>
  </si>
  <si>
    <t>Miscellaneous</t>
  </si>
  <si>
    <t>Licenses and Fees</t>
  </si>
  <si>
    <t>Legal and Professional Fees</t>
  </si>
  <si>
    <t>Interest</t>
  </si>
  <si>
    <t xml:space="preserve">Insurance </t>
  </si>
  <si>
    <t>Employee Benefit Programs</t>
  </si>
  <si>
    <t>Depreciation</t>
  </si>
  <si>
    <t>Commissions</t>
  </si>
  <si>
    <t>Charitable Contributions</t>
  </si>
  <si>
    <t>Bank Charges</t>
  </si>
  <si>
    <t>Bad Debts</t>
  </si>
  <si>
    <t>Amortization</t>
  </si>
  <si>
    <t>Advertising</t>
  </si>
  <si>
    <t>Expenses</t>
  </si>
  <si>
    <t xml:space="preserve">    Gross Profit (Loss)</t>
  </si>
  <si>
    <t xml:space="preserve">    Cost of Goods Sold</t>
  </si>
  <si>
    <t>Less: Ending Inventory</t>
  </si>
  <si>
    <t>Inventory Available</t>
  </si>
  <si>
    <t>Indirect Expenses</t>
  </si>
  <si>
    <t>Direct Labor</t>
  </si>
  <si>
    <t>Freight-in</t>
  </si>
  <si>
    <t>Add:                 Purchases</t>
  </si>
  <si>
    <t>Beginning Inventory</t>
  </si>
  <si>
    <t>Cost of Goods Sold</t>
  </si>
  <si>
    <t xml:space="preserve">    Net Sales</t>
  </si>
  <si>
    <t>Less: Sales Returns and Allowances</t>
  </si>
  <si>
    <t>Gross Sales</t>
  </si>
  <si>
    <t>Revenue</t>
  </si>
  <si>
    <t>Financial Statements in U.S. Dollars</t>
  </si>
  <si>
    <t>Time Period</t>
  </si>
  <si>
    <t>Name</t>
  </si>
  <si>
    <t>Income Statement</t>
  </si>
  <si>
    <t>Salary</t>
  </si>
  <si>
    <t>Income Tax</t>
  </si>
  <si>
    <t>Current Ratio</t>
  </si>
  <si>
    <t>Quick Ratio</t>
  </si>
  <si>
    <t>Gross Profit Margin</t>
  </si>
  <si>
    <t>Net Profit Margin</t>
  </si>
  <si>
    <t>Inventory Turnover Ratio</t>
  </si>
  <si>
    <t>Average Inventory</t>
  </si>
  <si>
    <t>Accounts Receivable Turnover Ratio</t>
  </si>
  <si>
    <t>XYZ Corp.</t>
  </si>
  <si>
    <t>Ratio Analysis</t>
  </si>
  <si>
    <t>Jan</t>
  </si>
  <si>
    <t>Feb</t>
  </si>
  <si>
    <t>Mar</t>
  </si>
  <si>
    <t>Apr</t>
  </si>
  <si>
    <t>May</t>
  </si>
  <si>
    <t>Jun</t>
  </si>
  <si>
    <t>Jul</t>
  </si>
  <si>
    <t>Aug</t>
  </si>
  <si>
    <t>Sep</t>
  </si>
  <si>
    <t>Oct</t>
  </si>
  <si>
    <t>Nov</t>
  </si>
  <si>
    <t>Dec</t>
  </si>
  <si>
    <t>Total</t>
  </si>
  <si>
    <t>Simple Moving average</t>
  </si>
  <si>
    <t>Stock Data</t>
  </si>
  <si>
    <t>Debt Equity Ratio</t>
  </si>
  <si>
    <t>Return on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</si>
</sst>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_(* #,##0.00_);_(* \(#,##0.00\);_(* &quot;-&quot;??_);_(@_)"/>
    <numFmt numFmtId="166" formatCode="#,##0.0\ ;\(#,##0.0\)"/>
    <numFmt numFmtId="167" formatCode="&quot;$&quot;#,##0\ ;\(&quot;$&quot;#,##0.0\)"/>
    <numFmt numFmtId="168" formatCode="_([$$-409]* #,##0.00_);_([$$-409]* \(#,##0.00\);_([$$-409]* &quot;-&quot;??_);_(@_)"/>
    <numFmt numFmtId="169" formatCode="0_);\(0\)"/>
  </numFmts>
  <fonts count="20" x14ac:knownFonts="1">
    <font>
      <sz val="10"/>
      <color theme="1"/>
      <name val="Calibri"/>
      <scheme val="minor"/>
    </font>
    <font>
      <sz val="10"/>
      <color theme="1"/>
      <name val="Arial"/>
      <family val="2"/>
    </font>
    <font>
      <b/>
      <sz val="13"/>
      <color theme="1"/>
      <name val="Arial"/>
      <family val="2"/>
    </font>
    <font>
      <b/>
      <sz val="13"/>
      <color theme="1"/>
      <name val="Calibri"/>
      <family val="1"/>
      <scheme val="minor"/>
    </font>
    <font>
      <b/>
      <sz val="11"/>
      <color theme="1"/>
      <name val="Calibri"/>
      <family val="1"/>
      <scheme val="minor"/>
    </font>
    <font>
      <sz val="10"/>
      <color theme="1"/>
      <name val="Calibri"/>
      <family val="1"/>
      <scheme val="minor"/>
    </font>
    <font>
      <b/>
      <sz val="10"/>
      <color theme="1"/>
      <name val="Calibri"/>
      <family val="1"/>
      <scheme val="minor"/>
    </font>
    <font>
      <sz val="10"/>
      <name val="Calibri"/>
      <family val="2"/>
      <scheme val="minor"/>
    </font>
    <font>
      <sz val="10"/>
      <color theme="1"/>
      <name val="Calibri"/>
      <family val="2"/>
      <scheme val="minor"/>
    </font>
    <font>
      <sz val="10"/>
      <color theme="1"/>
      <name val="Calibri"/>
      <scheme val="minor"/>
    </font>
    <font>
      <b/>
      <sz val="10"/>
      <name val="Calibri"/>
      <family val="2"/>
      <scheme val="minor"/>
    </font>
    <font>
      <sz val="10"/>
      <name val="Arial"/>
      <family val="2"/>
    </font>
    <font>
      <b/>
      <sz val="12"/>
      <color theme="0"/>
      <name val="Calibri"/>
      <family val="2"/>
      <scheme val="minor"/>
    </font>
    <font>
      <sz val="10"/>
      <color indexed="9"/>
      <name val="Calibri"/>
      <family val="2"/>
      <scheme val="minor"/>
    </font>
    <font>
      <b/>
      <sz val="12"/>
      <name val="Calibri"/>
      <family val="2"/>
      <scheme val="minor"/>
    </font>
    <font>
      <b/>
      <sz val="12"/>
      <color theme="1" tint="0.14999847407452621"/>
      <name val="Calibri"/>
      <family val="2"/>
      <scheme val="minor"/>
    </font>
    <font>
      <b/>
      <sz val="18"/>
      <color theme="4" tint="-0.499984740745262"/>
      <name val="Cambria"/>
      <family val="2"/>
      <scheme val="major"/>
    </font>
    <font>
      <b/>
      <sz val="10"/>
      <color theme="1"/>
      <name val="Calibri"/>
      <family val="2"/>
      <scheme val="minor"/>
    </font>
    <font>
      <sz val="8"/>
      <name val="Calibri"/>
      <family val="2"/>
      <scheme val="minor"/>
    </font>
    <font>
      <b/>
      <sz val="14"/>
      <color theme="1"/>
      <name val="Calibri"/>
      <family val="2"/>
      <scheme val="minor"/>
    </font>
  </fonts>
  <fills count="8">
    <fill>
      <patternFill patternType="none"/>
    </fill>
    <fill>
      <patternFill patternType="gray125"/>
    </fill>
    <fill>
      <patternFill patternType="lightUp">
        <fgColor theme="0"/>
        <bgColor theme="4" tint="0.79998168889431442"/>
      </patternFill>
    </fill>
    <fill>
      <patternFill patternType="lightUp">
        <fgColor theme="0"/>
        <bgColor theme="5" tint="0.79998168889431442"/>
      </patternFill>
    </fill>
    <fill>
      <patternFill patternType="lightUp">
        <fgColor theme="0"/>
        <bgColor theme="4" tint="0.39997558519241921"/>
      </patternFill>
    </fill>
    <fill>
      <patternFill patternType="lightUp">
        <fgColor theme="0"/>
        <bgColor theme="5" tint="0.39997558519241921"/>
      </patternFill>
    </fill>
    <fill>
      <patternFill patternType="solid">
        <fgColor theme="0" tint="-4.9989318521683403E-2"/>
        <bgColor indexed="64"/>
      </patternFill>
    </fill>
    <fill>
      <patternFill patternType="solid">
        <fgColor theme="4" tint="-0.249977111117893"/>
        <bgColor indexed="64"/>
      </patternFill>
    </fill>
  </fills>
  <borders count="9">
    <border>
      <left/>
      <right/>
      <top/>
      <bottom/>
      <diagonal/>
    </border>
    <border>
      <left/>
      <right/>
      <top/>
      <bottom style="thin">
        <color indexed="64"/>
      </bottom>
      <diagonal/>
    </border>
    <border>
      <left/>
      <right/>
      <top/>
      <bottom style="thick">
        <color theme="4" tint="0.39997558519241921"/>
      </bottom>
      <diagonal/>
    </border>
    <border>
      <left/>
      <right/>
      <top/>
      <bottom style="thick">
        <color theme="5" tint="0.499984740745262"/>
      </bottom>
      <diagonal/>
    </border>
    <border>
      <left style="thin">
        <color theme="4" tint="-0.24994659260841701"/>
      </left>
      <right style="thin">
        <color theme="4" tint="-0.24994659260841701"/>
      </right>
      <top style="thin">
        <color theme="4" tint="-0.24994659260841701"/>
      </top>
      <bottom style="double">
        <color theme="4" tint="-0.24994659260841701"/>
      </bottom>
      <diagonal/>
    </border>
    <border>
      <left style="thin">
        <color theme="4" tint="-0.24994659260841701"/>
      </left>
      <right style="thin">
        <color theme="4" tint="-0.24994659260841701"/>
      </right>
      <top style="thin">
        <color theme="4" tint="-0.24994659260841701"/>
      </top>
      <bottom style="medium">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bottom style="thin">
        <color theme="4" tint="-0.24994659260841701"/>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 fillId="0" borderId="0" applyFont="0" applyFill="0" applyBorder="0" applyAlignment="0" applyProtection="0"/>
    <xf numFmtId="0" fontId="2" fillId="0" borderId="2" applyNumberFormat="0" applyFill="0" applyAlignment="0" applyProtection="0"/>
    <xf numFmtId="0" fontId="8" fillId="2" borderId="0" applyNumberFormat="0" applyBorder="0" applyAlignment="0" applyProtection="0"/>
    <xf numFmtId="0" fontId="8" fillId="3" borderId="0" applyNumberFormat="0" applyBorder="0" applyAlignment="0" applyProtection="0"/>
    <xf numFmtId="9" fontId="9" fillId="0" borderId="0" applyFont="0" applyFill="0" applyBorder="0" applyAlignment="0" applyProtection="0"/>
    <xf numFmtId="38" fontId="11" fillId="0" borderId="0" applyFont="0" applyBorder="0" applyProtection="0">
      <alignment wrapText="1"/>
    </xf>
  </cellStyleXfs>
  <cellXfs count="69">
    <xf numFmtId="0" fontId="0" fillId="0" borderId="0" xfId="0"/>
    <xf numFmtId="0" fontId="3" fillId="0" borderId="2" xfId="2" applyFont="1" applyAlignment="1">
      <alignment horizontal="center"/>
    </xf>
    <xf numFmtId="0" fontId="4" fillId="0" borderId="2" xfId="2" applyNumberFormat="1" applyFont="1" applyAlignment="1">
      <alignment horizontal="center"/>
    </xf>
    <xf numFmtId="0" fontId="5" fillId="0" borderId="0" xfId="0" applyFont="1"/>
    <xf numFmtId="0" fontId="6" fillId="0" borderId="0" xfId="0" applyFont="1"/>
    <xf numFmtId="166" fontId="6" fillId="0" borderId="0" xfId="0" applyNumberFormat="1" applyFont="1"/>
    <xf numFmtId="0" fontId="3" fillId="0" borderId="3" xfId="2" applyFont="1" applyBorder="1" applyAlignment="1"/>
    <xf numFmtId="0" fontId="4" fillId="0" borderId="3" xfId="2" applyNumberFormat="1" applyFont="1" applyBorder="1" applyAlignment="1">
      <alignment horizontal="center"/>
    </xf>
    <xf numFmtId="168" fontId="6" fillId="0" borderId="0" xfId="1" applyNumberFormat="1" applyFont="1" applyBorder="1"/>
    <xf numFmtId="167" fontId="6" fillId="0" borderId="0" xfId="0" applyNumberFormat="1" applyFont="1"/>
    <xf numFmtId="0" fontId="3" fillId="0" borderId="0" xfId="0" applyFont="1" applyAlignment="1">
      <alignment horizontal="right"/>
    </xf>
    <xf numFmtId="165" fontId="3" fillId="0" borderId="2" xfId="2" applyNumberFormat="1" applyFont="1"/>
    <xf numFmtId="165" fontId="3" fillId="0" borderId="3" xfId="2" applyNumberFormat="1" applyFont="1" applyBorder="1"/>
    <xf numFmtId="165" fontId="3" fillId="0" borderId="0" xfId="0" applyNumberFormat="1" applyFont="1"/>
    <xf numFmtId="165" fontId="8" fillId="2" borderId="0" xfId="3" applyNumberFormat="1"/>
    <xf numFmtId="165" fontId="8" fillId="3" borderId="0" xfId="4" applyNumberFormat="1"/>
    <xf numFmtId="165" fontId="7" fillId="4" borderId="1" xfId="3" applyNumberFormat="1" applyFont="1" applyFill="1" applyBorder="1"/>
    <xf numFmtId="0" fontId="7" fillId="4" borderId="0" xfId="3" applyNumberFormat="1" applyFont="1" applyFill="1" applyAlignment="1">
      <alignment horizontal="center"/>
    </xf>
    <xf numFmtId="0" fontId="7" fillId="5" borderId="0" xfId="4" applyNumberFormat="1" applyFont="1" applyFill="1" applyAlignment="1">
      <alignment horizontal="center"/>
    </xf>
    <xf numFmtId="165" fontId="7" fillId="4" borderId="1" xfId="0" applyNumberFormat="1" applyFont="1" applyFill="1" applyBorder="1"/>
    <xf numFmtId="165" fontId="7" fillId="5" borderId="1" xfId="0" applyNumberFormat="1" applyFont="1" applyFill="1" applyBorder="1"/>
    <xf numFmtId="0" fontId="3" fillId="0" borderId="0" xfId="2" applyFont="1" applyBorder="1" applyAlignment="1">
      <alignment horizontal="right"/>
    </xf>
    <xf numFmtId="0" fontId="3" fillId="0" borderId="2" xfId="2" applyFont="1" applyAlignment="1">
      <alignment horizontal="right"/>
    </xf>
    <xf numFmtId="38" fontId="7" fillId="0" borderId="0" xfId="6" applyFont="1" applyProtection="1">
      <alignment wrapText="1"/>
    </xf>
    <xf numFmtId="169" fontId="7" fillId="0" borderId="0" xfId="6" applyNumberFormat="1" applyFont="1" applyProtection="1">
      <alignment wrapText="1"/>
    </xf>
    <xf numFmtId="38" fontId="7" fillId="0" borderId="0" xfId="6" applyFont="1" applyAlignment="1" applyProtection="1">
      <alignment horizontal="left" indent="2"/>
    </xf>
    <xf numFmtId="169" fontId="7" fillId="6" borderId="4" xfId="6" applyNumberFormat="1" applyFont="1" applyFill="1" applyBorder="1" applyProtection="1">
      <alignment wrapText="1"/>
    </xf>
    <xf numFmtId="38" fontId="10" fillId="0" borderId="0" xfId="6" applyFont="1" applyAlignment="1" applyProtection="1">
      <alignment horizontal="left" indent="2"/>
      <protection locked="0"/>
    </xf>
    <xf numFmtId="38" fontId="7" fillId="0" borderId="0" xfId="6" applyFont="1" applyAlignment="1" applyProtection="1">
      <alignment horizontal="left" indent="2"/>
      <protection locked="0"/>
    </xf>
    <xf numFmtId="169" fontId="7" fillId="6" borderId="5" xfId="6" applyNumberFormat="1" applyFont="1" applyFill="1" applyBorder="1" applyProtection="1">
      <alignment wrapText="1"/>
    </xf>
    <xf numFmtId="169" fontId="7" fillId="0" borderId="6" xfId="6" applyNumberFormat="1" applyFont="1" applyBorder="1" applyProtection="1">
      <alignment wrapText="1"/>
      <protection locked="0"/>
    </xf>
    <xf numFmtId="169" fontId="7" fillId="0" borderId="0" xfId="6" applyNumberFormat="1" applyFont="1" applyBorder="1" applyProtection="1">
      <alignment wrapText="1"/>
    </xf>
    <xf numFmtId="38" fontId="12" fillId="7" borderId="0" xfId="6" applyFont="1" applyFill="1" applyAlignment="1" applyProtection="1">
      <alignment horizontal="left"/>
      <protection locked="0"/>
    </xf>
    <xf numFmtId="38" fontId="13" fillId="0" borderId="0" xfId="6" applyFont="1" applyProtection="1">
      <alignment wrapText="1"/>
    </xf>
    <xf numFmtId="38" fontId="12" fillId="7" borderId="0" xfId="6" applyFont="1" applyFill="1" applyAlignment="1" applyProtection="1">
      <protection locked="0"/>
    </xf>
    <xf numFmtId="169" fontId="7" fillId="0" borderId="7" xfId="6" applyNumberFormat="1" applyFont="1" applyBorder="1" applyProtection="1">
      <alignment wrapText="1"/>
      <protection locked="0"/>
    </xf>
    <xf numFmtId="38" fontId="7" fillId="0" borderId="0" xfId="6" applyFont="1" applyBorder="1" applyAlignment="1" applyProtection="1">
      <alignment horizontal="left" indent="2"/>
      <protection locked="0"/>
    </xf>
    <xf numFmtId="38" fontId="7" fillId="0" borderId="0" xfId="6" applyFont="1" applyAlignment="1" applyProtection="1">
      <alignment horizontal="left" indent="10"/>
      <protection locked="0"/>
    </xf>
    <xf numFmtId="38" fontId="7" fillId="0" borderId="0" xfId="6" applyFont="1" applyAlignment="1" applyProtection="1">
      <alignment horizontal="left"/>
      <protection locked="0"/>
    </xf>
    <xf numFmtId="169" fontId="14" fillId="0" borderId="0" xfId="6" applyNumberFormat="1" applyFont="1" applyAlignment="1" applyProtection="1">
      <alignment horizontal="centerContinuous"/>
    </xf>
    <xf numFmtId="38" fontId="14" fillId="0" borderId="0" xfId="6" applyFont="1" applyAlignment="1" applyProtection="1">
      <alignment horizontal="centerContinuous"/>
    </xf>
    <xf numFmtId="38" fontId="15" fillId="0" borderId="0" xfId="6" applyFont="1" applyAlignment="1" applyProtection="1">
      <alignment horizontal="left"/>
      <protection locked="0"/>
    </xf>
    <xf numFmtId="169" fontId="7" fillId="0" borderId="0" xfId="6" applyNumberFormat="1" applyFont="1" applyAlignment="1" applyProtection="1">
      <alignment horizontal="centerContinuous"/>
    </xf>
    <xf numFmtId="38" fontId="7" fillId="0" borderId="0" xfId="6" applyFont="1" applyAlignment="1" applyProtection="1">
      <alignment horizontal="centerContinuous"/>
    </xf>
    <xf numFmtId="38" fontId="7" fillId="0" borderId="0" xfId="6" applyFont="1" applyProtection="1">
      <alignment wrapText="1"/>
      <protection locked="0"/>
    </xf>
    <xf numFmtId="38" fontId="16" fillId="0" borderId="0" xfId="6" applyFont="1" applyAlignment="1" applyProtection="1">
      <alignment horizontal="center"/>
      <protection locked="0"/>
    </xf>
    <xf numFmtId="0" fontId="3" fillId="0" borderId="0" xfId="2" applyFont="1" applyBorder="1" applyAlignment="1"/>
    <xf numFmtId="0" fontId="3" fillId="0" borderId="2" xfId="2" applyFont="1" applyAlignment="1"/>
    <xf numFmtId="0" fontId="4" fillId="0" borderId="0" xfId="0" applyFont="1" applyAlignment="1"/>
    <xf numFmtId="0" fontId="7" fillId="4" borderId="0" xfId="3" applyFont="1" applyFill="1" applyAlignment="1"/>
    <xf numFmtId="0" fontId="8" fillId="2" borderId="0" xfId="3" applyAlignment="1"/>
    <xf numFmtId="0" fontId="7" fillId="4" borderId="1" xfId="3" applyFont="1" applyFill="1" applyBorder="1" applyAlignment="1"/>
    <xf numFmtId="0" fontId="0" fillId="0" borderId="0" xfId="0" applyAlignment="1"/>
    <xf numFmtId="0" fontId="7" fillId="4" borderId="1" xfId="0" applyFont="1" applyFill="1" applyBorder="1" applyAlignment="1"/>
    <xf numFmtId="0" fontId="5" fillId="0" borderId="0" xfId="0" applyFont="1" applyAlignment="1"/>
    <xf numFmtId="0" fontId="7" fillId="5" borderId="0" xfId="4" applyFont="1" applyFill="1" applyAlignment="1"/>
    <xf numFmtId="0" fontId="8" fillId="3" borderId="0" xfId="4" applyAlignment="1"/>
    <xf numFmtId="0" fontId="7" fillId="5" borderId="1" xfId="0" applyFont="1" applyFill="1" applyBorder="1" applyAlignment="1"/>
    <xf numFmtId="0" fontId="5" fillId="0" borderId="0" xfId="0" applyFont="1" applyAlignment="1">
      <alignment horizontal="left"/>
    </xf>
    <xf numFmtId="0" fontId="3" fillId="0" borderId="3" xfId="2" applyFont="1" applyBorder="1" applyAlignment="1">
      <alignment horizontal="left"/>
    </xf>
    <xf numFmtId="0" fontId="0" fillId="0" borderId="8" xfId="0" applyBorder="1"/>
    <xf numFmtId="9" fontId="0" fillId="0" borderId="8" xfId="5" applyFont="1" applyBorder="1"/>
    <xf numFmtId="38" fontId="0" fillId="0" borderId="8" xfId="0" applyNumberFormat="1" applyBorder="1"/>
    <xf numFmtId="0" fontId="17" fillId="0" borderId="8" xfId="0" applyFont="1" applyBorder="1"/>
    <xf numFmtId="0" fontId="8" fillId="0" borderId="0" xfId="0" applyFont="1"/>
    <xf numFmtId="0" fontId="17" fillId="0" borderId="0" xfId="0" applyFont="1" applyAlignment="1">
      <alignment horizontal="right"/>
    </xf>
    <xf numFmtId="0" fontId="8" fillId="0" borderId="8" xfId="0" applyFont="1" applyFill="1" applyBorder="1"/>
    <xf numFmtId="0" fontId="19" fillId="0" borderId="0" xfId="0" applyFont="1"/>
    <xf numFmtId="2" fontId="0" fillId="0" borderId="8" xfId="0" applyNumberFormat="1" applyBorder="1"/>
  </cellXfs>
  <cellStyles count="7">
    <cellStyle name="Currency" xfId="1" builtinId="4"/>
    <cellStyle name="Emphasis 1" xfId="3" builtinId="12" customBuiltin="1"/>
    <cellStyle name="Emphasis 2" xfId="4" builtinId="13" customBuiltin="1"/>
    <cellStyle name="Heading 2" xfId="2" builtinId="17"/>
    <cellStyle name="Normal" xfId="0" builtinId="0" customBuiltin="1"/>
    <cellStyle name="Normal 2" xfId="6" xr:uid="{44A6E5CE-ED3D-42D0-BC44-32665E8A5D63}"/>
    <cellStyle name="Percent" xfId="5" builtinId="5"/>
  </cellStyles>
  <dxfs count="2">
    <dxf>
      <font>
        <color indexed="10"/>
      </font>
    </dxf>
    <dxf>
      <font>
        <color indexed="10"/>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Stock Trend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'Balance sheet'!$A$49:$A$61</c:f>
              <c:strCache>
                <c:ptCount val="13"/>
                <c:pt idx="0">
                  <c:v>Stock Data</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'Balance sheet'!$B$49:$B$61</c:f>
              <c:numCache>
                <c:formatCode>General</c:formatCode>
                <c:ptCount val="13"/>
                <c:pt idx="1">
                  <c:v>1500</c:v>
                </c:pt>
                <c:pt idx="2">
                  <c:v>1550</c:v>
                </c:pt>
                <c:pt idx="3">
                  <c:v>2000</c:v>
                </c:pt>
                <c:pt idx="4">
                  <c:v>1400</c:v>
                </c:pt>
                <c:pt idx="5">
                  <c:v>1200</c:v>
                </c:pt>
                <c:pt idx="6">
                  <c:v>1600</c:v>
                </c:pt>
                <c:pt idx="7">
                  <c:v>1500</c:v>
                </c:pt>
                <c:pt idx="8">
                  <c:v>1700</c:v>
                </c:pt>
                <c:pt idx="9">
                  <c:v>1250</c:v>
                </c:pt>
                <c:pt idx="10">
                  <c:v>1350</c:v>
                </c:pt>
                <c:pt idx="11">
                  <c:v>1500</c:v>
                </c:pt>
                <c:pt idx="12">
                  <c:v>1600</c:v>
                </c:pt>
              </c:numCache>
            </c:numRef>
          </c:val>
          <c:smooth val="0"/>
          <c:extLst>
            <c:ext xmlns:c16="http://schemas.microsoft.com/office/drawing/2014/chart" uri="{C3380CC4-5D6E-409C-BE32-E72D297353CC}">
              <c16:uniqueId val="{00000000-0CFA-4635-B792-1AF3B2D4A8D3}"/>
            </c:ext>
          </c:extLst>
        </c:ser>
        <c:dLbls>
          <c:showLegendKey val="0"/>
          <c:showVal val="0"/>
          <c:showCatName val="0"/>
          <c:showSerName val="0"/>
          <c:showPercent val="0"/>
          <c:showBubbleSize val="0"/>
        </c:dLbls>
        <c:smooth val="0"/>
        <c:axId val="1770333536"/>
        <c:axId val="1770346976"/>
      </c:lineChart>
      <c:catAx>
        <c:axId val="177033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346976"/>
        <c:crosses val="autoZero"/>
        <c:auto val="1"/>
        <c:lblAlgn val="ctr"/>
        <c:lblOffset val="100"/>
        <c:noMultiLvlLbl val="0"/>
      </c:catAx>
      <c:valAx>
        <c:axId val="177034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33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45720</xdr:colOff>
      <xdr:row>46</xdr:row>
      <xdr:rowOff>11430</xdr:rowOff>
    </xdr:from>
    <xdr:to>
      <xdr:col>8</xdr:col>
      <xdr:colOff>144780</xdr:colOff>
      <xdr:row>61</xdr:row>
      <xdr:rowOff>125730</xdr:rowOff>
    </xdr:to>
    <xdr:graphicFrame macro="">
      <xdr:nvGraphicFramePr>
        <xdr:cNvPr id="3" name="Chart 2">
          <a:extLst>
            <a:ext uri="{FF2B5EF4-FFF2-40B4-BE49-F238E27FC236}">
              <a16:creationId xmlns:a16="http://schemas.microsoft.com/office/drawing/2014/main" id="{7FD1C79A-2AA2-E182-E91E-8AA3ECC6C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ncome%20statement%201%20yea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Variab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07D7F-7ED8-449E-8572-F179138D2AD5}">
  <sheetPr published="0"/>
  <dimension ref="A1:G62"/>
  <sheetViews>
    <sheetView tabSelected="1" zoomScaleNormal="100" workbookViewId="0">
      <selection activeCell="J9" sqref="J9"/>
    </sheetView>
  </sheetViews>
  <sheetFormatPr defaultRowHeight="13.8" x14ac:dyDescent="0.3"/>
  <cols>
    <col min="1" max="1" width="44.77734375" customWidth="1"/>
    <col min="2" max="2" width="15.6640625" bestFit="1" customWidth="1"/>
    <col min="6" max="6" width="29.6640625" customWidth="1"/>
    <col min="7" max="7" width="9.44140625" bestFit="1" customWidth="1"/>
  </cols>
  <sheetData>
    <row r="1" spans="1:7" ht="17.399999999999999" x14ac:dyDescent="0.35">
      <c r="A1" s="46" t="s">
        <v>91</v>
      </c>
      <c r="B1" s="21" t="s">
        <v>28</v>
      </c>
    </row>
    <row r="2" spans="1:7" ht="18" thickBot="1" x14ac:dyDescent="0.4">
      <c r="A2" s="47"/>
      <c r="B2" s="22"/>
    </row>
    <row r="3" spans="1:7" ht="18.600000000000001" thickTop="1" thickBot="1" x14ac:dyDescent="0.4">
      <c r="A3" s="1"/>
      <c r="B3" s="2"/>
    </row>
    <row r="4" spans="1:7" ht="15.6" customHeight="1" thickTop="1" x14ac:dyDescent="0.3">
      <c r="A4" s="48" t="s">
        <v>0</v>
      </c>
      <c r="B4" s="4"/>
    </row>
    <row r="5" spans="1:7" x14ac:dyDescent="0.3">
      <c r="A5" s="49" t="s">
        <v>11</v>
      </c>
      <c r="B5" s="17" t="s">
        <v>34</v>
      </c>
      <c r="F5" s="63" t="s">
        <v>92</v>
      </c>
    </row>
    <row r="6" spans="1:7" x14ac:dyDescent="0.3">
      <c r="A6" s="50" t="s">
        <v>14</v>
      </c>
      <c r="B6" s="14">
        <v>50500</v>
      </c>
      <c r="F6" s="60" t="s">
        <v>84</v>
      </c>
      <c r="G6" s="68">
        <f>B12/B32</f>
        <v>1.4080522306855277</v>
      </c>
    </row>
    <row r="7" spans="1:7" x14ac:dyDescent="0.3">
      <c r="A7" s="50" t="s">
        <v>13</v>
      </c>
      <c r="B7" s="14">
        <v>500000</v>
      </c>
      <c r="F7" s="60" t="s">
        <v>85</v>
      </c>
      <c r="G7" s="68">
        <f>(B12-B8)/B32</f>
        <v>1.0136017410228508</v>
      </c>
    </row>
    <row r="8" spans="1:7" x14ac:dyDescent="0.3">
      <c r="A8" s="50" t="s">
        <v>15</v>
      </c>
      <c r="B8" s="14">
        <v>725000</v>
      </c>
      <c r="F8" s="60"/>
      <c r="G8" s="60"/>
    </row>
    <row r="9" spans="1:7" x14ac:dyDescent="0.3">
      <c r="A9" s="50" t="s">
        <v>1</v>
      </c>
      <c r="B9" s="14">
        <v>550000</v>
      </c>
      <c r="F9" s="60" t="s">
        <v>86</v>
      </c>
      <c r="G9" s="61">
        <f>Gross_Profit/'Income Statement'!D6</f>
        <v>0.21881621621621622</v>
      </c>
    </row>
    <row r="10" spans="1:7" x14ac:dyDescent="0.3">
      <c r="A10" s="50" t="s">
        <v>16</v>
      </c>
      <c r="B10" s="14">
        <v>112500</v>
      </c>
      <c r="F10" s="60" t="s">
        <v>87</v>
      </c>
      <c r="G10" s="61">
        <f>Net_Income/'Income Statement'!D6</f>
        <v>6.2005405405405403E-2</v>
      </c>
    </row>
    <row r="11" spans="1:7" x14ac:dyDescent="0.3">
      <c r="A11" s="50" t="s">
        <v>2</v>
      </c>
      <c r="B11" s="14">
        <v>650000</v>
      </c>
      <c r="F11" s="60" t="s">
        <v>89</v>
      </c>
      <c r="G11" s="60">
        <f>('Income Statement'!D11+'Income Statement'!D17)/2</f>
        <v>680400</v>
      </c>
    </row>
    <row r="12" spans="1:7" x14ac:dyDescent="0.3">
      <c r="A12" s="51" t="s">
        <v>4</v>
      </c>
      <c r="B12" s="16">
        <f>SUM(B6:B11)</f>
        <v>2588000</v>
      </c>
      <c r="F12" s="60"/>
      <c r="G12" s="60"/>
    </row>
    <row r="13" spans="1:7" x14ac:dyDescent="0.3">
      <c r="A13" s="52"/>
      <c r="F13" s="60" t="s">
        <v>88</v>
      </c>
      <c r="G13" s="68">
        <f>COGS/'Balance sheet'!G11</f>
        <v>10.141901822457378</v>
      </c>
    </row>
    <row r="14" spans="1:7" x14ac:dyDescent="0.3">
      <c r="A14" s="49" t="s">
        <v>24</v>
      </c>
      <c r="B14" s="17" t="s">
        <v>34</v>
      </c>
      <c r="F14" s="60" t="s">
        <v>90</v>
      </c>
      <c r="G14" s="62">
        <f>'Income Statement'!D6/'Balance sheet'!B9</f>
        <v>16.818181818181817</v>
      </c>
    </row>
    <row r="15" spans="1:7" x14ac:dyDescent="0.3">
      <c r="A15" s="50" t="s">
        <v>5</v>
      </c>
      <c r="B15" s="14">
        <v>2200000</v>
      </c>
      <c r="F15" s="66" t="s">
        <v>106</v>
      </c>
      <c r="G15" s="60">
        <f>B62/12</f>
        <v>1512.5</v>
      </c>
    </row>
    <row r="16" spans="1:7" x14ac:dyDescent="0.3">
      <c r="A16" s="50" t="s">
        <v>17</v>
      </c>
      <c r="B16" s="14">
        <v>150000</v>
      </c>
      <c r="F16" s="66" t="s">
        <v>108</v>
      </c>
      <c r="G16" s="68">
        <f>(B36+B32)/B41</f>
        <v>0.9248192771084337</v>
      </c>
    </row>
    <row r="17" spans="1:7" x14ac:dyDescent="0.3">
      <c r="A17" s="50" t="s">
        <v>3</v>
      </c>
      <c r="B17" s="14">
        <v>2500000</v>
      </c>
      <c r="F17" s="66" t="s">
        <v>109</v>
      </c>
      <c r="G17" s="61">
        <f>Net_Income/'Balance sheet'!B41</f>
        <v>0.13820481927710843</v>
      </c>
    </row>
    <row r="18" spans="1:7" x14ac:dyDescent="0.3">
      <c r="A18" s="50" t="s">
        <v>18</v>
      </c>
      <c r="B18" s="14">
        <v>550000</v>
      </c>
    </row>
    <row r="19" spans="1:7" x14ac:dyDescent="0.3">
      <c r="A19" s="53" t="s">
        <v>30</v>
      </c>
      <c r="B19" s="19">
        <f>SUM(B15:B18)</f>
        <v>5400000</v>
      </c>
    </row>
    <row r="20" spans="1:7" x14ac:dyDescent="0.3">
      <c r="A20" s="52"/>
    </row>
    <row r="21" spans="1:7" x14ac:dyDescent="0.3">
      <c r="A21" s="54"/>
      <c r="B21" s="5"/>
    </row>
    <row r="22" spans="1:7" ht="18" thickBot="1" x14ac:dyDescent="0.4">
      <c r="A22" s="47" t="s">
        <v>6</v>
      </c>
      <c r="B22" s="11">
        <f>B19+B12</f>
        <v>7988000</v>
      </c>
    </row>
    <row r="23" spans="1:7" ht="18.600000000000001" thickTop="1" thickBot="1" x14ac:dyDescent="0.4">
      <c r="A23" s="6"/>
      <c r="B23" s="7"/>
    </row>
    <row r="24" spans="1:7" ht="15" thickTop="1" x14ac:dyDescent="0.3">
      <c r="A24" s="48" t="s">
        <v>19</v>
      </c>
      <c r="B24" s="5"/>
    </row>
    <row r="25" spans="1:7" x14ac:dyDescent="0.3">
      <c r="A25" s="55" t="s">
        <v>12</v>
      </c>
      <c r="B25" s="18" t="s">
        <v>34</v>
      </c>
    </row>
    <row r="26" spans="1:7" x14ac:dyDescent="0.3">
      <c r="A26" s="56" t="s">
        <v>25</v>
      </c>
      <c r="B26" s="15">
        <v>1025000</v>
      </c>
    </row>
    <row r="27" spans="1:7" x14ac:dyDescent="0.3">
      <c r="A27" s="56" t="s">
        <v>20</v>
      </c>
      <c r="B27" s="15">
        <v>82500</v>
      </c>
    </row>
    <row r="28" spans="1:7" x14ac:dyDescent="0.3">
      <c r="A28" s="56" t="s">
        <v>7</v>
      </c>
      <c r="B28" s="15">
        <v>125000</v>
      </c>
    </row>
    <row r="29" spans="1:7" x14ac:dyDescent="0.3">
      <c r="A29" s="56" t="s">
        <v>8</v>
      </c>
      <c r="B29" s="15">
        <v>55500</v>
      </c>
    </row>
    <row r="30" spans="1:7" x14ac:dyDescent="0.3">
      <c r="A30" s="56" t="s">
        <v>9</v>
      </c>
      <c r="B30" s="15">
        <v>125000</v>
      </c>
    </row>
    <row r="31" spans="1:7" x14ac:dyDescent="0.3">
      <c r="A31" s="56" t="s">
        <v>2</v>
      </c>
      <c r="B31" s="15">
        <v>425000</v>
      </c>
    </row>
    <row r="32" spans="1:7" x14ac:dyDescent="0.3">
      <c r="A32" s="57" t="s">
        <v>10</v>
      </c>
      <c r="B32" s="20">
        <f>SUM(B26:B31)</f>
        <v>1838000</v>
      </c>
    </row>
    <row r="33" spans="1:2" x14ac:dyDescent="0.3">
      <c r="A33" s="52"/>
    </row>
    <row r="34" spans="1:2" x14ac:dyDescent="0.3">
      <c r="A34" s="55" t="s">
        <v>31</v>
      </c>
      <c r="B34" s="18" t="s">
        <v>34</v>
      </c>
    </row>
    <row r="35" spans="1:2" x14ac:dyDescent="0.3">
      <c r="A35" s="56" t="s">
        <v>26</v>
      </c>
      <c r="B35" s="15">
        <v>2000000</v>
      </c>
    </row>
    <row r="36" spans="1:2" x14ac:dyDescent="0.3">
      <c r="A36" s="57" t="s">
        <v>27</v>
      </c>
      <c r="B36" s="20">
        <f>SUM(B35)</f>
        <v>2000000</v>
      </c>
    </row>
    <row r="37" spans="1:2" x14ac:dyDescent="0.3">
      <c r="A37" s="52"/>
    </row>
    <row r="38" spans="1:2" x14ac:dyDescent="0.3">
      <c r="A38" s="55" t="s">
        <v>32</v>
      </c>
      <c r="B38" s="18" t="s">
        <v>34</v>
      </c>
    </row>
    <row r="39" spans="1:2" x14ac:dyDescent="0.3">
      <c r="A39" s="56" t="s">
        <v>21</v>
      </c>
      <c r="B39" s="15">
        <v>1500000</v>
      </c>
    </row>
    <row r="40" spans="1:2" x14ac:dyDescent="0.3">
      <c r="A40" s="56" t="s">
        <v>22</v>
      </c>
      <c r="B40" s="15">
        <v>2650000</v>
      </c>
    </row>
    <row r="41" spans="1:2" x14ac:dyDescent="0.3">
      <c r="A41" s="57" t="s">
        <v>23</v>
      </c>
      <c r="B41" s="20">
        <f>SUM(B39:B40)</f>
        <v>4150000</v>
      </c>
    </row>
    <row r="42" spans="1:2" x14ac:dyDescent="0.3">
      <c r="A42" s="58"/>
      <c r="B42" s="8"/>
    </row>
    <row r="43" spans="1:2" ht="18" thickBot="1" x14ac:dyDescent="0.4">
      <c r="A43" s="59" t="s">
        <v>33</v>
      </c>
      <c r="B43" s="12">
        <f>B41+B36+B32</f>
        <v>7988000</v>
      </c>
    </row>
    <row r="44" spans="1:2" ht="14.4" thickTop="1" x14ac:dyDescent="0.3">
      <c r="A44" s="54"/>
      <c r="B44" s="9"/>
    </row>
    <row r="45" spans="1:2" x14ac:dyDescent="0.3">
      <c r="A45" s="54"/>
      <c r="B45" s="3"/>
    </row>
    <row r="46" spans="1:2" ht="17.399999999999999" x14ac:dyDescent="0.35">
      <c r="A46" s="10" t="s">
        <v>29</v>
      </c>
      <c r="B46" s="13">
        <f>SUM(B22-B43)</f>
        <v>0</v>
      </c>
    </row>
    <row r="49" spans="1:2" ht="18" x14ac:dyDescent="0.35">
      <c r="A49" s="67" t="s">
        <v>107</v>
      </c>
    </row>
    <row r="50" spans="1:2" x14ac:dyDescent="0.3">
      <c r="A50" s="64" t="s">
        <v>93</v>
      </c>
      <c r="B50">
        <v>1500</v>
      </c>
    </row>
    <row r="51" spans="1:2" x14ac:dyDescent="0.3">
      <c r="A51" s="64" t="s">
        <v>94</v>
      </c>
      <c r="B51">
        <v>1550</v>
      </c>
    </row>
    <row r="52" spans="1:2" x14ac:dyDescent="0.3">
      <c r="A52" s="64" t="s">
        <v>95</v>
      </c>
      <c r="B52">
        <v>2000</v>
      </c>
    </row>
    <row r="53" spans="1:2" x14ac:dyDescent="0.3">
      <c r="A53" s="64" t="s">
        <v>96</v>
      </c>
      <c r="B53">
        <v>1400</v>
      </c>
    </row>
    <row r="54" spans="1:2" x14ac:dyDescent="0.3">
      <c r="A54" s="64" t="s">
        <v>97</v>
      </c>
      <c r="B54">
        <v>1200</v>
      </c>
    </row>
    <row r="55" spans="1:2" x14ac:dyDescent="0.3">
      <c r="A55" s="64" t="s">
        <v>98</v>
      </c>
      <c r="B55">
        <v>1600</v>
      </c>
    </row>
    <row r="56" spans="1:2" x14ac:dyDescent="0.3">
      <c r="A56" s="64" t="s">
        <v>99</v>
      </c>
      <c r="B56">
        <v>1500</v>
      </c>
    </row>
    <row r="57" spans="1:2" x14ac:dyDescent="0.3">
      <c r="A57" s="64" t="s">
        <v>100</v>
      </c>
      <c r="B57">
        <v>1700</v>
      </c>
    </row>
    <row r="58" spans="1:2" x14ac:dyDescent="0.3">
      <c r="A58" s="64" t="s">
        <v>101</v>
      </c>
      <c r="B58">
        <v>1250</v>
      </c>
    </row>
    <row r="59" spans="1:2" x14ac:dyDescent="0.3">
      <c r="A59" s="64" t="s">
        <v>102</v>
      </c>
      <c r="B59">
        <v>1350</v>
      </c>
    </row>
    <row r="60" spans="1:2" x14ac:dyDescent="0.3">
      <c r="A60" s="64" t="s">
        <v>103</v>
      </c>
      <c r="B60">
        <v>1500</v>
      </c>
    </row>
    <row r="61" spans="1:2" x14ac:dyDescent="0.3">
      <c r="A61" s="64" t="s">
        <v>104</v>
      </c>
      <c r="B61">
        <v>1600</v>
      </c>
    </row>
    <row r="62" spans="1:2" x14ac:dyDescent="0.3">
      <c r="A62" s="65" t="s">
        <v>105</v>
      </c>
      <c r="B62">
        <f>SUM(B50:B61)</f>
        <v>18150</v>
      </c>
    </row>
  </sheetData>
  <mergeCells count="1">
    <mergeCell ref="B1:B2"/>
  </mergeCells>
  <phoneticPr fontId="18" type="noConversion"/>
  <conditionalFormatting sqref="B46">
    <cfRule type="cellIs" dxfId="0" priority="1" operator="lessThan">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8225F-77B2-4397-BDA9-47344F0347DD}">
  <sheetPr>
    <pageSetUpPr autoPageBreaks="0" fitToPage="1"/>
  </sheetPr>
  <dimension ref="B1:E57"/>
  <sheetViews>
    <sheetView showGridLines="0" topLeftCell="A49" zoomScaleNormal="100" workbookViewId="0">
      <selection activeCell="D41" sqref="D41"/>
    </sheetView>
  </sheetViews>
  <sheetFormatPr defaultColWidth="9.109375" defaultRowHeight="13.8" x14ac:dyDescent="0.3"/>
  <cols>
    <col min="1" max="1" width="2.6640625" style="23" customWidth="1"/>
    <col min="2" max="2" width="31.88671875" style="23" customWidth="1"/>
    <col min="3" max="3" width="31.6640625" style="23" customWidth="1"/>
    <col min="4" max="5" width="15.5546875" style="24" customWidth="1"/>
    <col min="6" max="6" width="2.6640625" style="23" customWidth="1"/>
    <col min="7" max="16384" width="9.109375" style="23"/>
  </cols>
  <sheetData>
    <row r="1" spans="2:5" s="44" customFormat="1" ht="22.8" x14ac:dyDescent="0.4">
      <c r="B1" s="45" t="s">
        <v>81</v>
      </c>
      <c r="C1" s="45"/>
      <c r="D1" s="45"/>
      <c r="E1" s="45"/>
    </row>
    <row r="2" spans="2:5" ht="15.75" customHeight="1" x14ac:dyDescent="0.3">
      <c r="B2" s="41" t="s">
        <v>80</v>
      </c>
      <c r="C2" s="43"/>
      <c r="D2" s="42"/>
      <c r="E2" s="42"/>
    </row>
    <row r="3" spans="2:5" ht="15.75" customHeight="1" x14ac:dyDescent="0.3">
      <c r="B3" s="41" t="s">
        <v>79</v>
      </c>
      <c r="C3" s="40"/>
      <c r="D3" s="39"/>
      <c r="E3" s="39"/>
    </row>
    <row r="4" spans="2:5" ht="24" customHeight="1" x14ac:dyDescent="0.3">
      <c r="B4" s="38" t="s">
        <v>78</v>
      </c>
    </row>
    <row r="5" spans="2:5" ht="15.75" customHeight="1" x14ac:dyDescent="0.3">
      <c r="B5" s="34" t="s">
        <v>77</v>
      </c>
      <c r="C5" s="33"/>
    </row>
    <row r="6" spans="2:5" x14ac:dyDescent="0.3">
      <c r="B6" s="28" t="s">
        <v>76</v>
      </c>
      <c r="D6" s="30">
        <v>9250000</v>
      </c>
    </row>
    <row r="7" spans="2:5" x14ac:dyDescent="0.3">
      <c r="B7" s="28" t="s">
        <v>75</v>
      </c>
      <c r="D7" s="30">
        <v>325400</v>
      </c>
    </row>
    <row r="8" spans="2:5" ht="14.4" thickBot="1" x14ac:dyDescent="0.35">
      <c r="B8" s="27" t="s">
        <v>74</v>
      </c>
      <c r="D8" s="31"/>
      <c r="E8" s="29">
        <f>IF(OR(D6&lt;&gt;0,D7&lt;&gt;0),SUM(D6-D7),0)</f>
        <v>8924600</v>
      </c>
    </row>
    <row r="9" spans="2:5" x14ac:dyDescent="0.3">
      <c r="B9" s="28"/>
      <c r="D9" s="31"/>
      <c r="E9" s="31"/>
    </row>
    <row r="10" spans="2:5" ht="15.6" x14ac:dyDescent="0.3">
      <c r="B10" s="34" t="s">
        <v>73</v>
      </c>
      <c r="C10" s="33"/>
    </row>
    <row r="11" spans="2:5" x14ac:dyDescent="0.3">
      <c r="B11" s="28" t="s">
        <v>72</v>
      </c>
      <c r="D11" s="30">
        <v>635800</v>
      </c>
    </row>
    <row r="12" spans="2:5" x14ac:dyDescent="0.3">
      <c r="B12" s="28" t="s">
        <v>71</v>
      </c>
      <c r="D12" s="30">
        <v>6525000</v>
      </c>
    </row>
    <row r="13" spans="2:5" x14ac:dyDescent="0.3">
      <c r="B13" s="37" t="s">
        <v>70</v>
      </c>
      <c r="D13" s="30">
        <v>256700</v>
      </c>
    </row>
    <row r="14" spans="2:5" x14ac:dyDescent="0.3">
      <c r="B14" s="37" t="s">
        <v>69</v>
      </c>
      <c r="D14" s="30">
        <v>125550</v>
      </c>
    </row>
    <row r="15" spans="2:5" x14ac:dyDescent="0.3">
      <c r="B15" s="37" t="s">
        <v>68</v>
      </c>
      <c r="D15" s="30">
        <v>82500</v>
      </c>
    </row>
    <row r="16" spans="2:5" ht="14.4" thickBot="1" x14ac:dyDescent="0.35">
      <c r="B16" s="36" t="s">
        <v>67</v>
      </c>
      <c r="D16" s="29">
        <f>IF(SUM(D11:D15),SUM(D11:D15),0)</f>
        <v>7625550</v>
      </c>
    </row>
    <row r="17" spans="2:5" x14ac:dyDescent="0.3">
      <c r="B17" s="28" t="s">
        <v>66</v>
      </c>
      <c r="D17" s="35">
        <v>725000</v>
      </c>
    </row>
    <row r="18" spans="2:5" ht="14.4" thickBot="1" x14ac:dyDescent="0.35">
      <c r="B18" s="27" t="s">
        <v>65</v>
      </c>
      <c r="E18" s="29">
        <f>IF(OR(Inventory_Avail,D17),Inventory_Avail-D17,0)</f>
        <v>6900550</v>
      </c>
    </row>
    <row r="19" spans="2:5" x14ac:dyDescent="0.3">
      <c r="B19" s="28"/>
    </row>
    <row r="20" spans="2:5" ht="14.4" thickBot="1" x14ac:dyDescent="0.35">
      <c r="B20" s="27" t="s">
        <v>64</v>
      </c>
      <c r="E20" s="29">
        <f>IF(OR(Net_Sales,COGS),Net_Sales-COGS,0)</f>
        <v>2024050</v>
      </c>
    </row>
    <row r="21" spans="2:5" x14ac:dyDescent="0.3">
      <c r="B21" s="28"/>
    </row>
    <row r="22" spans="2:5" ht="15.75" customHeight="1" x14ac:dyDescent="0.3">
      <c r="B22" s="34" t="s">
        <v>63</v>
      </c>
      <c r="C22" s="33"/>
    </row>
    <row r="23" spans="2:5" x14ac:dyDescent="0.3">
      <c r="B23" s="28" t="s">
        <v>62</v>
      </c>
      <c r="D23" s="30">
        <v>25000</v>
      </c>
    </row>
    <row r="24" spans="2:5" x14ac:dyDescent="0.3">
      <c r="B24" s="28" t="s">
        <v>61</v>
      </c>
      <c r="D24" s="30">
        <v>15000</v>
      </c>
    </row>
    <row r="25" spans="2:5" x14ac:dyDescent="0.3">
      <c r="B25" s="28" t="s">
        <v>60</v>
      </c>
      <c r="D25" s="30">
        <v>65500</v>
      </c>
    </row>
    <row r="26" spans="2:5" x14ac:dyDescent="0.3">
      <c r="B26" s="28" t="s">
        <v>59</v>
      </c>
      <c r="D26" s="30">
        <v>12500</v>
      </c>
    </row>
    <row r="27" spans="2:5" x14ac:dyDescent="0.3">
      <c r="B27" s="28" t="s">
        <v>58</v>
      </c>
      <c r="D27" s="30">
        <v>15000</v>
      </c>
    </row>
    <row r="28" spans="2:5" x14ac:dyDescent="0.3">
      <c r="B28" s="28" t="s">
        <v>57</v>
      </c>
      <c r="D28" s="30">
        <v>75000</v>
      </c>
    </row>
    <row r="29" spans="2:5" x14ac:dyDescent="0.3">
      <c r="B29" s="28" t="s">
        <v>82</v>
      </c>
      <c r="D29" s="30">
        <v>950000</v>
      </c>
    </row>
    <row r="30" spans="2:5" x14ac:dyDescent="0.3">
      <c r="B30" s="28" t="s">
        <v>56</v>
      </c>
      <c r="D30" s="30">
        <v>75000</v>
      </c>
    </row>
    <row r="31" spans="2:5" x14ac:dyDescent="0.3">
      <c r="B31" s="28" t="s">
        <v>55</v>
      </c>
      <c r="D31" s="30">
        <v>8000</v>
      </c>
    </row>
    <row r="32" spans="2:5" x14ac:dyDescent="0.3">
      <c r="B32" s="28" t="s">
        <v>54</v>
      </c>
      <c r="D32" s="30">
        <v>35000</v>
      </c>
    </row>
    <row r="33" spans="2:5" x14ac:dyDescent="0.3">
      <c r="B33" s="28" t="s">
        <v>53</v>
      </c>
      <c r="D33" s="30">
        <v>240000</v>
      </c>
    </row>
    <row r="34" spans="2:5" x14ac:dyDescent="0.3">
      <c r="B34" s="28" t="s">
        <v>52</v>
      </c>
      <c r="D34" s="30">
        <v>30000</v>
      </c>
    </row>
    <row r="35" spans="2:5" x14ac:dyDescent="0.3">
      <c r="B35" s="28" t="s">
        <v>51</v>
      </c>
      <c r="D35" s="30">
        <v>10000</v>
      </c>
    </row>
    <row r="36" spans="2:5" x14ac:dyDescent="0.3">
      <c r="B36" s="28" t="s">
        <v>50</v>
      </c>
      <c r="D36" s="30">
        <v>2500</v>
      </c>
    </row>
    <row r="37" spans="2:5" x14ac:dyDescent="0.3">
      <c r="B37" s="28" t="s">
        <v>49</v>
      </c>
      <c r="D37" s="30">
        <v>3500</v>
      </c>
    </row>
    <row r="38" spans="2:5" x14ac:dyDescent="0.3">
      <c r="B38" s="28" t="s">
        <v>48</v>
      </c>
      <c r="D38" s="30">
        <v>7500</v>
      </c>
    </row>
    <row r="39" spans="2:5" x14ac:dyDescent="0.3">
      <c r="B39" s="28" t="s">
        <v>47</v>
      </c>
      <c r="D39" s="30">
        <v>120000</v>
      </c>
    </row>
    <row r="40" spans="2:5" x14ac:dyDescent="0.3">
      <c r="B40" s="28" t="s">
        <v>83</v>
      </c>
      <c r="D40" s="30">
        <v>325000</v>
      </c>
    </row>
    <row r="41" spans="2:5" x14ac:dyDescent="0.3">
      <c r="B41" s="28" t="s">
        <v>46</v>
      </c>
      <c r="D41" s="30">
        <v>15000</v>
      </c>
    </row>
    <row r="42" spans="2:5" x14ac:dyDescent="0.3">
      <c r="B42" s="28" t="s">
        <v>45</v>
      </c>
      <c r="D42" s="30">
        <v>12000</v>
      </c>
    </row>
    <row r="43" spans="2:5" x14ac:dyDescent="0.3">
      <c r="B43" s="28" t="s">
        <v>44</v>
      </c>
      <c r="D43" s="30">
        <v>7500</v>
      </c>
    </row>
    <row r="44" spans="2:5" x14ac:dyDescent="0.3">
      <c r="B44" s="28" t="s">
        <v>43</v>
      </c>
      <c r="D44" s="30">
        <v>16500</v>
      </c>
    </row>
    <row r="45" spans="2:5" x14ac:dyDescent="0.3">
      <c r="B45" s="28" t="s">
        <v>42</v>
      </c>
      <c r="D45" s="30">
        <v>90000</v>
      </c>
    </row>
    <row r="46" spans="2:5" ht="14.4" thickBot="1" x14ac:dyDescent="0.35">
      <c r="B46" s="27" t="s">
        <v>41</v>
      </c>
      <c r="E46" s="29">
        <f>IF(SUM(D23:D45),SUM(D23:D45),0)</f>
        <v>2155500</v>
      </c>
    </row>
    <row r="47" spans="2:5" x14ac:dyDescent="0.3">
      <c r="B47" s="27"/>
      <c r="E47" s="31"/>
    </row>
    <row r="48" spans="2:5" ht="14.4" thickBot="1" x14ac:dyDescent="0.35">
      <c r="B48" s="27" t="s">
        <v>40</v>
      </c>
      <c r="E48" s="29">
        <f>IF(OR(Gross_Profit,Total_Expenses),Gross_Profit-Total_Expenses,0)</f>
        <v>-131450</v>
      </c>
    </row>
    <row r="49" spans="2:5" x14ac:dyDescent="0.3">
      <c r="B49" s="28"/>
      <c r="E49" s="31"/>
    </row>
    <row r="50" spans="2:5" ht="15.6" x14ac:dyDescent="0.3">
      <c r="B50" s="32" t="s">
        <v>39</v>
      </c>
      <c r="E50" s="31"/>
    </row>
    <row r="51" spans="2:5" x14ac:dyDescent="0.3">
      <c r="B51" s="28" t="s">
        <v>38</v>
      </c>
      <c r="D51" s="30">
        <v>255000</v>
      </c>
      <c r="E51" s="31"/>
    </row>
    <row r="52" spans="2:5" x14ac:dyDescent="0.3">
      <c r="B52" s="28" t="s">
        <v>37</v>
      </c>
      <c r="D52" s="30">
        <v>450000</v>
      </c>
    </row>
    <row r="53" spans="2:5" ht="14.4" thickBot="1" x14ac:dyDescent="0.35">
      <c r="B53" s="27" t="s">
        <v>36</v>
      </c>
      <c r="E53" s="29">
        <f>IF(OR(D51&lt;&gt;0,D52&lt;&gt;0),D51+D52,0)</f>
        <v>705000</v>
      </c>
    </row>
    <row r="54" spans="2:5" x14ac:dyDescent="0.3">
      <c r="B54" s="28"/>
    </row>
    <row r="55" spans="2:5" ht="14.4" thickBot="1" x14ac:dyDescent="0.35">
      <c r="B55" s="27" t="s">
        <v>35</v>
      </c>
      <c r="E55" s="26">
        <f>IF(OR(Op_Income,Other_Income),Op_Income+Other_Income,0)</f>
        <v>573550</v>
      </c>
    </row>
    <row r="56" spans="2:5" ht="14.4" thickTop="1" x14ac:dyDescent="0.3">
      <c r="B56" s="25"/>
    </row>
    <row r="57" spans="2:5" x14ac:dyDescent="0.3">
      <c r="B57" s="25"/>
    </row>
  </sheetData>
  <sheetProtection formatCells="0" formatColumns="0" formatRows="0" insertColumns="0" insertRows="0" deleteColumns="0" deleteRows="0" sort="0"/>
  <mergeCells count="1">
    <mergeCell ref="B1:E1"/>
  </mergeCells>
  <dataValidations count="13">
    <dataValidation allowBlank="1" showInputMessage="1" showErrorMessage="1" prompt="Enter or Modify Other Income items in cell B54 and B55 and values in cell D54 and D55. Total Other Income is auto calculated in cell E56 and Net Income or Loss in cell E58" sqref="B50" xr:uid="{58B05300-CB26-42E8-99FD-64011714C3D7}"/>
    <dataValidation allowBlank="1" showInputMessage="1" showErrorMessage="1" prompt="Other Income label is in cell below" sqref="B48" xr:uid="{F47C7284-05DD-42AE-8C83-077320EBC74F}"/>
    <dataValidation allowBlank="1" showInputMessage="1" showErrorMessage="1" prompt="Enter or Modify Expenses items in cells B23 to B48 and values in cells D23 to D48. Total Expenses are auto calculated in cell E49 and Net Operating Income in cell E51" sqref="B22" xr:uid="{CFEA09E1-945E-4C52-A050-6B6D582FB901}"/>
    <dataValidation allowBlank="1" showInputMessage="1" showErrorMessage="1" prompt="Expenses label is in cell below" sqref="B20" xr:uid="{A81DE25C-C29F-4E1A-8B01-4BA91BCB360B}"/>
    <dataValidation allowBlank="1" showInputMessage="1" showErrorMessage="1" prompt="Enter or Modify items in cells B11 to B15 and values in cells D11 to D15. Inventory Available is auto calculated in D16, Costs of Goods Sold in E18 &amp; Gross Profit in E20" sqref="B10" xr:uid="{335AC542-1B40-4AC1-BB68-D8812E318455}"/>
    <dataValidation allowBlank="1" showInputMessage="1" showErrorMessage="1" prompt="Costs of Goods Sold label is in cell below" sqref="B8" xr:uid="{C4DF3BF1-B02F-44AF-BCE4-2BC07DE6E2A0}"/>
    <dataValidation allowBlank="1" showInputMessage="1" showErrorMessage="1" prompt="Enter or modify Revenue items in cell B6 and B7 and values in cell D6 and D7. Net Sales are auto calculated in cell E8" sqref="B5" xr:uid="{96F3CC61-5C4C-42D5-A16D-9D66C3A7DC6E}"/>
    <dataValidation allowBlank="1" showInputMessage="1" showErrorMessage="1" prompt="Enter Time Period in this cell" sqref="B3" xr:uid="{F4109D0C-6433-496A-AC7B-F61D345EDDB2}"/>
    <dataValidation allowBlank="1" showInputMessage="1" showErrorMessage="1" prompt="Enter Name in this cell" sqref="B2" xr:uid="{355953CB-5EB6-407F-8BDF-53C5C4DAE086}"/>
    <dataValidation allowBlank="1" showInputMessage="1" showErrorMessage="1" prompt="Title of this worksheet is in this cell. Enter Name in cell B2 and Time Period in cell B3" sqref="B1:E1" xr:uid="{67C1B313-E4EA-4F4F-99BB-DF6E44C4FF49}"/>
    <dataValidation allowBlank="1" showInputMessage="1" showErrorMessage="1" prompt="Create Income Statement in this worksheet. Enter Sales in cell D6 &amp; D7, Costs in cells D11 to D15, Expenses in D23 to D48, and Other Income in cell D54 and D55 to calculate Totals" sqref="A1" xr:uid="{5CDBDE6B-49F2-4A4B-A464-5911B9B199B2}"/>
    <dataValidation allowBlank="1" showInputMessage="1" showErrorMessage="1" error="Please enter an amount between -10,000,000 and 10,000,000." sqref="E18 E20 E8 E55 E53 E48 E46" xr:uid="{00000000-0002-0000-0000-000001000000}"/>
    <dataValidation type="decimal" allowBlank="1" showInputMessage="1" showErrorMessage="1" error="Please enter an amount between -10,000,000 and 10,000,000." sqref="D51:D52 D11:D17 D2:D3 D6:D7 D23:D45" xr:uid="{00000000-0002-0000-0000-000000000000}">
      <formula1>-10000000</formula1>
      <formula2>10000000</formula2>
    </dataValidation>
  </dataValidations>
  <printOptions horizontalCentered="1"/>
  <pageMargins left="0.65" right="0.65" top="0.65" bottom="0.9" header="0" footer="0"/>
  <pageSetup scale="88"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emplate>TM16410219</Template>
  <Application>Microsoft Excel</Application>
  <DocSecurity>0</DocSecurity>
  <ScaleCrop>false</ScaleCrop>
  <HeadingPairs>
    <vt:vector size="4" baseType="variant">
      <vt:variant>
        <vt:lpstr>Worksheets</vt:lpstr>
      </vt:variant>
      <vt:variant>
        <vt:i4>2</vt:i4>
      </vt:variant>
      <vt:variant>
        <vt:lpstr>Named Ranges</vt:lpstr>
      </vt:variant>
      <vt:variant>
        <vt:i4>11</vt:i4>
      </vt:variant>
    </vt:vector>
  </HeadingPairs>
  <TitlesOfParts>
    <vt:vector size="13" baseType="lpstr">
      <vt:lpstr>Balance sheet</vt:lpstr>
      <vt:lpstr>Income Statement</vt:lpstr>
      <vt:lpstr>COGS</vt:lpstr>
      <vt:lpstr>Gross_Profit</vt:lpstr>
      <vt:lpstr>Inventory_Avail</vt:lpstr>
      <vt:lpstr>Net_Income</vt:lpstr>
      <vt:lpstr>Net_Sales</vt:lpstr>
      <vt:lpstr>Op_Income</vt:lpstr>
      <vt:lpstr>Operating_Income</vt:lpstr>
      <vt:lpstr>Other_Income</vt:lpstr>
      <vt:lpstr>'Income Statement'!Print_Area</vt:lpstr>
      <vt:lpstr>TemplatePrintArea</vt:lpstr>
      <vt:lpstr>Total_Expenses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Dell</dc:creator>
  <cp:lastModifiedBy>Dell</cp:lastModifiedBy>
  <dcterms:created xsi:type="dcterms:W3CDTF">2018-05-17T11:18:53Z</dcterms:created>
  <dcterms:modified xsi:type="dcterms:W3CDTF">2023-05-28T07:49:32Z</dcterms:modified>
</cp:coreProperties>
</file>