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F9D7A47-09D1-4357-951E-0FE5EBFE560A}" xr6:coauthVersionLast="47" xr6:coauthVersionMax="47" xr10:uidLastSave="{00000000-0000-0000-0000-000000000000}"/>
  <bookViews>
    <workbookView xWindow="-120" yWindow="-120" windowWidth="20730" windowHeight="11160" activeTab="11"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200" r:id="rId13"/>
    <pivotCache cacheId="226" r:id="rId14"/>
    <pivotCache cacheId="229" r:id="rId15"/>
    <pivotCache cacheId="244" r:id="rId16"/>
  </pivotCaches>
  <extLst>
    <ext xmlns:x14="http://schemas.microsoft.com/office/spreadsheetml/2009/9/main" uri="{876F7934-8845-4945-9796-88D515C7AA90}">
      <x14:pivotCaches>
        <pivotCache cacheId="221" r:id="rId17"/>
        <pivotCache cacheId="22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<sst xmlns="http://schemas.openxmlformats.org/spreadsheetml/2006/main" count="2930" uniqueCount="88">
  <si>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</si>
  <si>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</si>
  <si>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</si>
  <si>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</si>
  <si>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</si>
  <si>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</si>
  <si>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</si>
  <si>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</si>
  <si>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</si>
  <si>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</si>
  <si>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</si>
  <si>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</si>
  <si>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</si>
  <si>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</si>
  <si>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</si>
  <si>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</si>
  <si>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</si>
  <si>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</si>
  <si>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</si>
  <si>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</si>
  <si>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</si>
  <si>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</si>
  <si>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</si>
  <si>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</si>
  <si>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</si>
  <si>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</si>
  <si>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</si>
  <si>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</si>
  <si>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</si>
  <si>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</si>
  <si>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</si>
  <si>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</si>
  <si>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</si>
  <si>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</si>
  <si>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</si>
  <si>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</si>
  <si>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</si>
  <si>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</si>
  <si>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</si>
  <si>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</si>
  <si>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</si>
  <si>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</si>
  <si>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</si>
  <si>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</si>
  <si>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</si>
  <si>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</si>
  <si>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</si>
  <si>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</si>
  <si>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</si>
  <si>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</si>
  <si>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</si>
  <si>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</si>
  <si>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</si>
  <si>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</si>
  <si>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</si>
  <si>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</si>
  <si>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</si>
  <si>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</si>
  <si>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</si>
  <si>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</si>
  <si>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</si>
  <si>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</si>
  <si>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</si>
  <si>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</si>
  <si>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</si>
  <si>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</si>
  <si>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</si>
  <si>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</si>
  <si>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</si>
  <si>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</si>
  <si>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</si>
  <si>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</si>
  <si>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</si>
  <si>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</si>
  <si>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</si>
  <si>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</si>
  <si>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</si>
  <si>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</si>
  <si>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</si>
  <si>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</si>
  <si>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</si>
  <si>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</si>
  <si>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</si>
  <si>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</si>
  <si>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</si>
  <si>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</si>
  <si>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Top one Sales person by country</t>
  </si>
  <si>
    <t>Bottom one Sales person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</si>
</sst>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8"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
      <b/>
      <sz val="12"/>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8" fontId="0" fillId="0" borderId="0" xfId="0" applyNumberFormat="1" applyAlignmen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xf numFmtId="0" fontId="7" fillId="9" borderId="0" xfId="0" applyFont="1" applyFill="1"/>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539994</xdr:colOff>
      <xdr:row>4</xdr:row>
      <xdr:rowOff>24179</xdr:rowOff>
    </xdr:from>
    <xdr:to>
      <xdr:col>11</xdr:col>
      <xdr:colOff>544390</xdr:colOff>
      <xdr:row>17</xdr:row>
      <xdr:rowOff>71804</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5756763" y="126242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EE BOI" refreshedDate="44767.964954861112" createdVersion="7" refreshedVersion="8" minRefreshableVersion="3" recordCount="300" xr:uid="{5F324590-44A9-4CC0-A7CE-A8CBB34178D9}">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8">
      <sharedItems containsSemiMixedTypes="0" containsString="0" containsNumber="1" minValue="3.11" maxValue="16.73"/>
    </cacheField>
    <cacheField name="Cost" numFmtId="8">
      <sharedItems containsSemiMixedTypes="0" containsString="0" containsNumber="1" minValue="0" maxValue="8682.8700000000008"/>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EE BOI" refreshedDate="44767.970288773147" backgroundQuery="1" createdVersion="7" refreshedVersion="8" minRefreshableVersion="3" recordCount="0" supportSubquery="1" supportAdvancedDrill="1" xr:uid="{55E62187-943A-4A8B-8424-2B0DA503795E}">
  <cacheSource type="external" connectionId="1"/>
  <cacheFields count="3">
    <cacheField name="[data].[Product].[Product]" caption="Product" numFmtId="0" hierarchy="2" level="1">
      <sharedItems count="18">
        <s v="50% Dark Bites"/>
        <s v="70% Dark Bites"/>
        <s v="85% Dark Bars"/>
        <s v="After Nines"/>
        <s v="Baker's Choco Chips"/>
        <s v="Caramel Stuffed Bars"/>
        <s v="Drinking Coco"/>
        <s v="Eclairs"/>
        <s v="Fruit &amp; Nut Bars"/>
        <s v="Manuka Honey Choco"/>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EE BOI" refreshedDate="44767.970291203703" backgroundQuery="1" createdVersion="7" refreshedVersion="8"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EE BOI" refreshedDate="44767.971963888886"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70% Dark Bite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50% Dark Bites" u="1"/>
        <s v="85% Dark Bars" u="1"/>
        <s v="Orange Choco" u="1"/>
        <s v="Raspberry Ch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EE BOI" refreshedDate="44767.970276041669" backgroundQuery="1" createdVersion="3" refreshedVersion="8" minRefreshableVersion="3" recordCount="0" supportSubquery="1" supportAdvancedDrill="1" xr:uid="{625E212A-6D47-48F0-902E-800E0BE2FC34}">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7107980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EE BOI" refreshedDate="44767.970283796298" backgroundQuery="1" createdVersion="3" refreshedVersion="8" minRefreshableVersion="3" recordCount="0" supportSubquery="1" supportAdvancedDrill="1" xr:uid="{EA3732F0-EDF8-44D3-9E24-F171B6FB09E3}">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023025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200" applyNumberFormats="0" applyBorderFormats="0" applyFontFormats="0" applyPatternFormats="0" applyAlignmentFormats="0" applyWidthHeightFormats="1" dataCaption="Values" updatedVersion="8" minRefreshableVersion="3" rowGrandTotals="0" colGrandTotals="0" itemPrintTitles="1" createdVersion="7" indent="0" multipleFieldFilters="0">
  <location ref="C5:F11" firstHeaderRow="0" firstDataRow="1" firstDataCol="1"/>
  <pivotFields count="7">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 numFmtId="8" subtotalTop="0" showAll="0" defaultSubtotal="0"/>
    <pivotField numFmtId="8"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229" applyNumberFormats="0" applyBorderFormats="0" applyFontFormats="0" applyPatternFormats="0" applyAlignmentFormats="0" applyWidthHeightFormats="1" dataCaption="Values" updatedVersion="8"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200" applyNumberFormats="0" applyBorderFormats="0" applyFontFormats="0" applyPatternFormats="0" applyAlignmentFormats="0" applyWidthHeightFormats="1" dataCaption="Values" updatedVersion="8" minRefreshableVersion="3" itemPrintTitles="1" createdVersion="7" indent="0" multipleFieldFilters="0">
  <location ref="H5:I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 numFmtId="8" subtotalTop="0" showAll="0" defaultSubtotal="0"/>
    <pivotField numFmtId="8"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200" applyNumberFormats="0" applyBorderFormats="0" applyFontFormats="0" applyPatternFormats="0" applyAlignmentFormats="0" applyWidthHeightFormats="1" dataCaption="Values" updatedVersion="8" minRefreshableVersion="3" itemPrintTitles="1" createdVersion="7" indent="0" multipleFieldFilters="0">
  <location ref="C5:D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 numFmtId="8" subtotalTop="0" showAll="0" defaultSubtotal="0"/>
    <pivotField numFmtId="8"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26" applyNumberFormats="0" applyBorderFormats="0" applyFontFormats="0" applyPatternFormats="0" applyAlignmentFormats="0" applyWidthHeightFormats="1" dataCaption="Values" updatedVersion="8" minRefreshableVersion="3" itemPrintTitles="1" createdVersion="7" indent="0" multipleFieldFilters="0">
  <location ref="C5:D24" firstHeaderRow="1" firstDataRow="1" firstDataCol="1"/>
  <pivotFields count="3">
    <pivotField axis="axisRow" allDrilled="1" subtotalTop="0" showAll="0" defaultSubtotal="0" defaultAttributeDrillState="1">
      <items count="18">
        <item x="0"/>
        <item x="1"/>
        <item x="2"/>
        <item x="3"/>
        <item x="4"/>
        <item x="5"/>
        <item x="7"/>
        <item x="8"/>
        <item x="9"/>
        <item x="10"/>
        <item x="12"/>
        <item x="13"/>
        <item x="15"/>
        <item x="16"/>
        <item x="17"/>
        <item x="6"/>
        <item x="11"/>
        <item x="14"/>
      </items>
    </pivotField>
    <pivotField dataField="1" subtotalTop="0" showAll="0" defaultSubtotal="0"/>
    <pivotField allDrilled="1" subtotalTop="0" showAll="0" dataSourceSort="1" defaultSubtotal="0" defaultAttributeDrillState="1"/>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UK]"/>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244" applyNumberFormats="0" applyBorderFormats="0" applyFontFormats="0" applyPatternFormats="0" applyAlignmentFormats="0" applyWidthHeightFormats="1" dataCaption="Values" updatedVersion="8" minRefreshableVersion="3" itemPrintTitles="1" createdVersion="7" indent="0" multipleFieldFilters="0">
  <location ref="C5:G24"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v="4"/>
    </i>
    <i>
      <x v="16"/>
    </i>
    <i>
      <x v="5"/>
    </i>
    <i>
      <x v="15"/>
    </i>
    <i>
      <x v="1"/>
    </i>
    <i>
      <x v="2"/>
    </i>
    <i>
      <x v="8"/>
    </i>
    <i>
      <x v="14"/>
    </i>
    <i>
      <x v="3"/>
    </i>
    <i>
      <x v="17"/>
    </i>
    <i>
      <x/>
    </i>
    <i>
      <x v="13"/>
    </i>
    <i>
      <x v="9"/>
    </i>
    <i>
      <x v="10"/>
    </i>
    <i>
      <x v="7"/>
    </i>
    <i>
      <x v="11"/>
    </i>
    <i>
      <x v="6"/>
    </i>
    <i>
      <x v="12"/>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50230255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K]"/>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97107980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A11" zoomScale="112" zoomScaleNormal="112" workbookViewId="0">
      <selection activeCell="I12" sqref="I12"/>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0" spans="1:27" x14ac:dyDescent="0.25">
      <c r="H10" s="39" t="s">
        <v>84</v>
      </c>
      <c r="I10" s="39"/>
    </row>
    <row r="11" spans="1:27" x14ac:dyDescent="0.25">
      <c r="C11" s="6" t="s">
        <v>11</v>
      </c>
      <c r="D11" s="6" t="s">
        <v>12</v>
      </c>
      <c r="E11" s="6" t="s">
        <v>0</v>
      </c>
      <c r="F11" s="10" t="s">
        <v>1</v>
      </c>
      <c r="G11" s="10" t="s">
        <v>51</v>
      </c>
      <c r="H11" s="10" t="s">
        <v>52</v>
      </c>
      <c r="I11" s="10" t="s">
        <v>70</v>
      </c>
      <c r="K11" s="9" t="s">
        <v>43</v>
      </c>
      <c r="L11" s="2"/>
      <c r="Z11" t="s">
        <v>0</v>
      </c>
      <c r="AA11" t="s">
        <v>52</v>
      </c>
    </row>
    <row r="12" spans="1:27" x14ac:dyDescent="0.25">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44</v>
      </c>
      <c r="Z12" t="s">
        <v>13</v>
      </c>
      <c r="AA12" s="11">
        <v>9.33</v>
      </c>
    </row>
    <row r="13" spans="1:27" x14ac:dyDescent="0.25">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53</v>
      </c>
      <c r="Z13" t="s">
        <v>14</v>
      </c>
      <c r="AA13" s="11">
        <v>11.7</v>
      </c>
    </row>
    <row r="14" spans="1:27" x14ac:dyDescent="0.25">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45</v>
      </c>
      <c r="Z14" t="s">
        <v>4</v>
      </c>
      <c r="AA14" s="11">
        <v>11.88</v>
      </c>
    </row>
    <row r="15" spans="1:27" x14ac:dyDescent="0.25">
      <c r="C15" t="s">
        <v>41</v>
      </c>
      <c r="D15" t="s">
        <v>36</v>
      </c>
      <c r="E15" t="s">
        <v>18</v>
      </c>
      <c r="F15" s="4">
        <v>9632</v>
      </c>
      <c r="G15" s="5">
        <v>288</v>
      </c>
      <c r="H15" s="37">
        <f>_xlfn.XLOOKUP(data[[#This Row],[Product]],products[Product],products[Cost per unit])</f>
        <v>6.47</v>
      </c>
      <c r="I15" s="37">
        <f>data[[#This Row],[Cost per unit]]*data[[#This Row],[Units]]</f>
        <v>1863.36</v>
      </c>
      <c r="K15" s="7">
        <v>4</v>
      </c>
      <c r="L15" s="8" t="s">
        <v>46</v>
      </c>
      <c r="Z15" t="s">
        <v>15</v>
      </c>
      <c r="AA15" s="11">
        <v>11.73</v>
      </c>
    </row>
    <row r="16" spans="1:27" x14ac:dyDescent="0.25">
      <c r="C16" t="s">
        <v>6</v>
      </c>
      <c r="D16" t="s">
        <v>39</v>
      </c>
      <c r="E16" t="s">
        <v>25</v>
      </c>
      <c r="F16" s="4">
        <v>2100</v>
      </c>
      <c r="G16" s="5">
        <v>414</v>
      </c>
      <c r="H16" s="37">
        <f>_xlfn.XLOOKUP(data[[#This Row],[Product]],products[Product],products[Cost per unit])</f>
        <v>13.15</v>
      </c>
      <c r="I16" s="37">
        <f>data[[#This Row],[Cost per unit]]*data[[#This Row],[Units]]</f>
        <v>5444.1</v>
      </c>
      <c r="K16" s="7">
        <v>5</v>
      </c>
      <c r="L16" s="8" t="s">
        <v>54</v>
      </c>
      <c r="Z16" t="s">
        <v>16</v>
      </c>
      <c r="AA16" s="11">
        <v>8.7899999999999991</v>
      </c>
    </row>
    <row r="17" spans="3:27" x14ac:dyDescent="0.25">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85</v>
      </c>
      <c r="Z17" t="s">
        <v>17</v>
      </c>
      <c r="AA17" s="11">
        <v>3.11</v>
      </c>
    </row>
    <row r="18" spans="3:27" x14ac:dyDescent="0.25">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49</v>
      </c>
      <c r="Z18" t="s">
        <v>18</v>
      </c>
      <c r="AA18" s="11">
        <v>6.47</v>
      </c>
    </row>
    <row r="19" spans="3:27" x14ac:dyDescent="0.25">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50</v>
      </c>
      <c r="Z19" t="s">
        <v>19</v>
      </c>
      <c r="AA19" s="11">
        <v>7.64</v>
      </c>
    </row>
    <row r="20" spans="3:27" x14ac:dyDescent="0.25">
      <c r="C20" t="s">
        <v>7</v>
      </c>
      <c r="D20" t="s">
        <v>38</v>
      </c>
      <c r="E20" t="s">
        <v>14</v>
      </c>
      <c r="F20" s="4">
        <v>1281</v>
      </c>
      <c r="G20" s="5">
        <v>75</v>
      </c>
      <c r="H20" s="37">
        <f>_xlfn.XLOOKUP(data[[#This Row],[Product]],products[Product],products[Cost per unit])</f>
        <v>11.7</v>
      </c>
      <c r="I20" s="37">
        <f>data[[#This Row],[Cost per unit]]*data[[#This Row],[Units]]</f>
        <v>877.5</v>
      </c>
      <c r="K20" s="7">
        <v>9</v>
      </c>
      <c r="L20" s="8" t="s">
        <v>47</v>
      </c>
      <c r="Z20" t="s">
        <v>20</v>
      </c>
      <c r="AA20" s="11">
        <v>10.62</v>
      </c>
    </row>
    <row r="21" spans="3:27" x14ac:dyDescent="0.25">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48</v>
      </c>
      <c r="Z21" t="s">
        <v>21</v>
      </c>
      <c r="AA21" s="11">
        <v>9</v>
      </c>
    </row>
    <row r="22" spans="3:27" x14ac:dyDescent="0.25">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25">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25">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25">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25">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25">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25">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25">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25">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25">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25">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25">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25">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25">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25">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25">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25">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25">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25">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25">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25">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25">
      <c r="C43" t="s">
        <v>2</v>
      </c>
      <c r="D43" t="s">
        <v>35</v>
      </c>
      <c r="E43" t="s">
        <v>19</v>
      </c>
      <c r="F43" s="4">
        <v>553</v>
      </c>
      <c r="G43" s="5">
        <v>15</v>
      </c>
      <c r="H43" s="37">
        <f>_xlfn.XLOOKUP(data[[#This Row],[Product]],products[Product],products[Cost per unit])</f>
        <v>7.64</v>
      </c>
      <c r="I43" s="37">
        <f>data[[#This Row],[Cost per unit]]*data[[#This Row],[Units]]</f>
        <v>114.6</v>
      </c>
    </row>
    <row r="44" spans="3:27" x14ac:dyDescent="0.25">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25">
      <c r="C45" t="s">
        <v>40</v>
      </c>
      <c r="D45" t="s">
        <v>39</v>
      </c>
      <c r="E45" t="s">
        <v>22</v>
      </c>
      <c r="F45" s="4">
        <v>5817</v>
      </c>
      <c r="G45" s="5">
        <v>12</v>
      </c>
      <c r="H45" s="37">
        <f>_xlfn.XLOOKUP(data[[#This Row],[Product]],products[Product],products[Cost per unit])</f>
        <v>9.77</v>
      </c>
      <c r="I45" s="37">
        <f>data[[#This Row],[Cost per unit]]*data[[#This Row],[Units]]</f>
        <v>117.24</v>
      </c>
    </row>
    <row r="46" spans="3:27" x14ac:dyDescent="0.25">
      <c r="C46" t="s">
        <v>41</v>
      </c>
      <c r="D46" t="s">
        <v>39</v>
      </c>
      <c r="E46" t="s">
        <v>14</v>
      </c>
      <c r="F46" s="4">
        <v>3976</v>
      </c>
      <c r="G46" s="5">
        <v>72</v>
      </c>
      <c r="H46" s="37">
        <f>_xlfn.XLOOKUP(data[[#This Row],[Product]],products[Product],products[Cost per unit])</f>
        <v>11.7</v>
      </c>
      <c r="I46" s="37">
        <f>data[[#This Row],[Cost per unit]]*data[[#This Row],[Units]]</f>
        <v>842.4</v>
      </c>
    </row>
    <row r="47" spans="3:27" x14ac:dyDescent="0.25">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25">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25">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25">
      <c r="C50" t="s">
        <v>7</v>
      </c>
      <c r="D50" t="s">
        <v>34</v>
      </c>
      <c r="E50" t="s">
        <v>32</v>
      </c>
      <c r="F50" s="4">
        <v>3262</v>
      </c>
      <c r="G50" s="5">
        <v>75</v>
      </c>
      <c r="H50" s="37">
        <f>_xlfn.XLOOKUP(data[[#This Row],[Product]],products[Product],products[Cost per unit])</f>
        <v>8.65</v>
      </c>
      <c r="I50" s="37">
        <f>data[[#This Row],[Cost per unit]]*data[[#This Row],[Units]]</f>
        <v>648.75</v>
      </c>
    </row>
    <row r="51" spans="3:9" x14ac:dyDescent="0.25">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25">
      <c r="C52" t="s">
        <v>5</v>
      </c>
      <c r="D52" t="s">
        <v>34</v>
      </c>
      <c r="E52" t="s">
        <v>27</v>
      </c>
      <c r="F52" s="4">
        <v>6986</v>
      </c>
      <c r="G52" s="5">
        <v>21</v>
      </c>
      <c r="H52" s="37">
        <f>_xlfn.XLOOKUP(data[[#This Row],[Product]],products[Product],products[Cost per unit])</f>
        <v>16.73</v>
      </c>
      <c r="I52" s="37">
        <f>data[[#This Row],[Cost per unit]]*data[[#This Row],[Units]]</f>
        <v>351.33</v>
      </c>
    </row>
    <row r="53" spans="3:9" x14ac:dyDescent="0.25">
      <c r="C53" t="s">
        <v>2</v>
      </c>
      <c r="D53" t="s">
        <v>38</v>
      </c>
      <c r="E53" t="s">
        <v>23</v>
      </c>
      <c r="F53" s="4">
        <v>4417</v>
      </c>
      <c r="G53" s="5">
        <v>153</v>
      </c>
      <c r="H53" s="37">
        <f>_xlfn.XLOOKUP(data[[#This Row],[Product]],products[Product],products[Cost per unit])</f>
        <v>6.49</v>
      </c>
      <c r="I53" s="37">
        <f>data[[#This Row],[Cost per unit]]*data[[#This Row],[Units]]</f>
        <v>992.97</v>
      </c>
    </row>
    <row r="54" spans="3:9" x14ac:dyDescent="0.25">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25">
      <c r="C55" t="s">
        <v>3</v>
      </c>
      <c r="D55" t="s">
        <v>35</v>
      </c>
      <c r="E55" t="s">
        <v>14</v>
      </c>
      <c r="F55" s="4">
        <v>2415</v>
      </c>
      <c r="G55" s="5">
        <v>255</v>
      </c>
      <c r="H55" s="37">
        <f>_xlfn.XLOOKUP(data[[#This Row],[Product]],products[Product],products[Cost per unit])</f>
        <v>11.7</v>
      </c>
      <c r="I55" s="37">
        <f>data[[#This Row],[Cost per unit]]*data[[#This Row],[Units]]</f>
        <v>2983.5</v>
      </c>
    </row>
    <row r="56" spans="3:9" x14ac:dyDescent="0.25">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25">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25">
      <c r="C58" t="s">
        <v>5</v>
      </c>
      <c r="D58" t="s">
        <v>38</v>
      </c>
      <c r="E58" t="s">
        <v>32</v>
      </c>
      <c r="F58" s="4">
        <v>5075</v>
      </c>
      <c r="G58" s="5">
        <v>21</v>
      </c>
      <c r="H58" s="37">
        <f>_xlfn.XLOOKUP(data[[#This Row],[Product]],products[Product],products[Cost per unit])</f>
        <v>8.65</v>
      </c>
      <c r="I58" s="37">
        <f>data[[#This Row],[Cost per unit]]*data[[#This Row],[Units]]</f>
        <v>181.65</v>
      </c>
    </row>
    <row r="59" spans="3:9" x14ac:dyDescent="0.25">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25">
      <c r="C60" t="s">
        <v>6</v>
      </c>
      <c r="D60" t="s">
        <v>34</v>
      </c>
      <c r="E60" t="s">
        <v>29</v>
      </c>
      <c r="F60" s="4">
        <v>3339</v>
      </c>
      <c r="G60" s="5">
        <v>75</v>
      </c>
      <c r="H60" s="37">
        <f>_xlfn.XLOOKUP(data[[#This Row],[Product]],products[Product],products[Cost per unit])</f>
        <v>7.16</v>
      </c>
      <c r="I60" s="37">
        <f>data[[#This Row],[Cost per unit]]*data[[#This Row],[Units]]</f>
        <v>537</v>
      </c>
    </row>
    <row r="61" spans="3:9" x14ac:dyDescent="0.25">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25">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25">
      <c r="C63" t="s">
        <v>6</v>
      </c>
      <c r="D63" t="s">
        <v>36</v>
      </c>
      <c r="E63" t="s">
        <v>21</v>
      </c>
      <c r="F63" s="4">
        <v>497</v>
      </c>
      <c r="G63" s="5">
        <v>63</v>
      </c>
      <c r="H63" s="37">
        <f>_xlfn.XLOOKUP(data[[#This Row],[Product]],products[Product],products[Cost per unit])</f>
        <v>9</v>
      </c>
      <c r="I63" s="37">
        <f>data[[#This Row],[Cost per unit]]*data[[#This Row],[Units]]</f>
        <v>567</v>
      </c>
    </row>
    <row r="64" spans="3:9" x14ac:dyDescent="0.25">
      <c r="C64" t="s">
        <v>2</v>
      </c>
      <c r="D64" t="s">
        <v>36</v>
      </c>
      <c r="E64" t="s">
        <v>29</v>
      </c>
      <c r="F64" s="4">
        <v>8211</v>
      </c>
      <c r="G64" s="5">
        <v>75</v>
      </c>
      <c r="H64" s="37">
        <f>_xlfn.XLOOKUP(data[[#This Row],[Product]],products[Product],products[Cost per unit])</f>
        <v>7.16</v>
      </c>
      <c r="I64" s="37">
        <f>data[[#This Row],[Cost per unit]]*data[[#This Row],[Units]]</f>
        <v>537</v>
      </c>
    </row>
    <row r="65" spans="3:9" x14ac:dyDescent="0.25">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25">
      <c r="C66" t="s">
        <v>41</v>
      </c>
      <c r="D66" t="s">
        <v>35</v>
      </c>
      <c r="E66" t="s">
        <v>13</v>
      </c>
      <c r="F66" s="4">
        <v>4760</v>
      </c>
      <c r="G66" s="5">
        <v>69</v>
      </c>
      <c r="H66" s="37">
        <f>_xlfn.XLOOKUP(data[[#This Row],[Product]],products[Product],products[Cost per unit])</f>
        <v>9.33</v>
      </c>
      <c r="I66" s="37">
        <f>data[[#This Row],[Cost per unit]]*data[[#This Row],[Units]]</f>
        <v>643.77</v>
      </c>
    </row>
    <row r="67" spans="3:9" x14ac:dyDescent="0.25">
      <c r="C67" t="s">
        <v>40</v>
      </c>
      <c r="D67" t="s">
        <v>36</v>
      </c>
      <c r="E67" t="s">
        <v>25</v>
      </c>
      <c r="F67" s="4">
        <v>5439</v>
      </c>
      <c r="G67" s="5">
        <v>30</v>
      </c>
      <c r="H67" s="37">
        <f>_xlfn.XLOOKUP(data[[#This Row],[Product]],products[Product],products[Cost per unit])</f>
        <v>13.15</v>
      </c>
      <c r="I67" s="37">
        <f>data[[#This Row],[Cost per unit]]*data[[#This Row],[Units]]</f>
        <v>394.5</v>
      </c>
    </row>
    <row r="68" spans="3:9" x14ac:dyDescent="0.25">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25">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25">
      <c r="C70" t="s">
        <v>9</v>
      </c>
      <c r="D70" t="s">
        <v>37</v>
      </c>
      <c r="E70" t="s">
        <v>29</v>
      </c>
      <c r="F70" s="4">
        <v>1085</v>
      </c>
      <c r="G70" s="5">
        <v>273</v>
      </c>
      <c r="H70" s="37">
        <f>_xlfn.XLOOKUP(data[[#This Row],[Product]],products[Product],products[Cost per unit])</f>
        <v>7.16</v>
      </c>
      <c r="I70" s="37">
        <f>data[[#This Row],[Cost per unit]]*data[[#This Row],[Units]]</f>
        <v>1954.68</v>
      </c>
    </row>
    <row r="71" spans="3:9" x14ac:dyDescent="0.25">
      <c r="C71" t="s">
        <v>5</v>
      </c>
      <c r="D71" t="s">
        <v>37</v>
      </c>
      <c r="E71" t="s">
        <v>31</v>
      </c>
      <c r="F71" s="4">
        <v>182</v>
      </c>
      <c r="G71" s="5">
        <v>48</v>
      </c>
      <c r="H71" s="37">
        <f>_xlfn.XLOOKUP(data[[#This Row],[Product]],products[Product],products[Cost per unit])</f>
        <v>5.79</v>
      </c>
      <c r="I71" s="37">
        <f>data[[#This Row],[Cost per unit]]*data[[#This Row],[Units]]</f>
        <v>277.92</v>
      </c>
    </row>
    <row r="72" spans="3:9" x14ac:dyDescent="0.25">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25">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25">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25">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25">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25">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25">
      <c r="C78" t="s">
        <v>7</v>
      </c>
      <c r="D78" t="s">
        <v>37</v>
      </c>
      <c r="E78" t="s">
        <v>17</v>
      </c>
      <c r="F78" s="4">
        <v>4487</v>
      </c>
      <c r="G78" s="5">
        <v>111</v>
      </c>
      <c r="H78" s="37">
        <f>_xlfn.XLOOKUP(data[[#This Row],[Product]],products[Product],products[Cost per unit])</f>
        <v>3.11</v>
      </c>
      <c r="I78" s="37">
        <f>data[[#This Row],[Cost per unit]]*data[[#This Row],[Units]]</f>
        <v>345.21</v>
      </c>
    </row>
    <row r="79" spans="3:9" x14ac:dyDescent="0.25">
      <c r="C79" t="s">
        <v>5</v>
      </c>
      <c r="D79" t="s">
        <v>35</v>
      </c>
      <c r="E79" t="s">
        <v>18</v>
      </c>
      <c r="F79" s="4">
        <v>2415</v>
      </c>
      <c r="G79" s="5">
        <v>15</v>
      </c>
      <c r="H79" s="37">
        <f>_xlfn.XLOOKUP(data[[#This Row],[Product]],products[Product],products[Cost per unit])</f>
        <v>6.47</v>
      </c>
      <c r="I79" s="37">
        <f>data[[#This Row],[Cost per unit]]*data[[#This Row],[Units]]</f>
        <v>97.05</v>
      </c>
    </row>
    <row r="80" spans="3:9" x14ac:dyDescent="0.25">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25">
      <c r="C81" t="s">
        <v>5</v>
      </c>
      <c r="D81" t="s">
        <v>34</v>
      </c>
      <c r="E81" t="s">
        <v>19</v>
      </c>
      <c r="F81" s="4">
        <v>861</v>
      </c>
      <c r="G81" s="5">
        <v>195</v>
      </c>
      <c r="H81" s="37">
        <f>_xlfn.XLOOKUP(data[[#This Row],[Product]],products[Product],products[Cost per unit])</f>
        <v>7.64</v>
      </c>
      <c r="I81" s="37">
        <f>data[[#This Row],[Cost per unit]]*data[[#This Row],[Units]]</f>
        <v>1489.8</v>
      </c>
    </row>
    <row r="82" spans="3:9" x14ac:dyDescent="0.25">
      <c r="C82" t="s">
        <v>10</v>
      </c>
      <c r="D82" t="s">
        <v>38</v>
      </c>
      <c r="E82" t="s">
        <v>14</v>
      </c>
      <c r="F82" s="4">
        <v>5586</v>
      </c>
      <c r="G82" s="5">
        <v>525</v>
      </c>
      <c r="H82" s="37">
        <f>_xlfn.XLOOKUP(data[[#This Row],[Product]],products[Product],products[Cost per unit])</f>
        <v>11.7</v>
      </c>
      <c r="I82" s="37">
        <f>data[[#This Row],[Cost per unit]]*data[[#This Row],[Units]]</f>
        <v>6142.5</v>
      </c>
    </row>
    <row r="83" spans="3:9" x14ac:dyDescent="0.25">
      <c r="C83" t="s">
        <v>7</v>
      </c>
      <c r="D83" t="s">
        <v>34</v>
      </c>
      <c r="E83" t="s">
        <v>33</v>
      </c>
      <c r="F83" s="4">
        <v>2226</v>
      </c>
      <c r="G83" s="5">
        <v>48</v>
      </c>
      <c r="H83" s="37">
        <f>_xlfn.XLOOKUP(data[[#This Row],[Product]],products[Product],products[Cost per unit])</f>
        <v>12.37</v>
      </c>
      <c r="I83" s="37">
        <f>data[[#This Row],[Cost per unit]]*data[[#This Row],[Units]]</f>
        <v>593.76</v>
      </c>
    </row>
    <row r="84" spans="3:9" x14ac:dyDescent="0.25">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25">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25">
      <c r="C86" t="s">
        <v>5</v>
      </c>
      <c r="D86" t="s">
        <v>34</v>
      </c>
      <c r="E86" t="s">
        <v>29</v>
      </c>
      <c r="F86" s="4">
        <v>2891</v>
      </c>
      <c r="G86" s="5">
        <v>102</v>
      </c>
      <c r="H86" s="37">
        <f>_xlfn.XLOOKUP(data[[#This Row],[Product]],products[Product],products[Cost per unit])</f>
        <v>7.16</v>
      </c>
      <c r="I86" s="37">
        <f>data[[#This Row],[Cost per unit]]*data[[#This Row],[Units]]</f>
        <v>730.32</v>
      </c>
    </row>
    <row r="87" spans="3:9" x14ac:dyDescent="0.25">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25">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25">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25">
      <c r="C90" t="s">
        <v>9</v>
      </c>
      <c r="D90" t="s">
        <v>35</v>
      </c>
      <c r="E90" t="s">
        <v>26</v>
      </c>
      <c r="F90" s="4">
        <v>98</v>
      </c>
      <c r="G90" s="5">
        <v>159</v>
      </c>
      <c r="H90" s="37">
        <f>_xlfn.XLOOKUP(data[[#This Row],[Product]],products[Product],products[Cost per unit])</f>
        <v>5.6</v>
      </c>
      <c r="I90" s="37">
        <f>data[[#This Row],[Cost per unit]]*data[[#This Row],[Units]]</f>
        <v>890.4</v>
      </c>
    </row>
    <row r="91" spans="3:9" x14ac:dyDescent="0.25">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25">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25">
      <c r="C93" t="s">
        <v>2</v>
      </c>
      <c r="D93" t="s">
        <v>38</v>
      </c>
      <c r="E93" t="s">
        <v>13</v>
      </c>
      <c r="F93" s="4">
        <v>56</v>
      </c>
      <c r="G93" s="5">
        <v>51</v>
      </c>
      <c r="H93" s="37">
        <f>_xlfn.XLOOKUP(data[[#This Row],[Product]],products[Product],products[Cost per unit])</f>
        <v>9.33</v>
      </c>
      <c r="I93" s="37">
        <f>data[[#This Row],[Cost per unit]]*data[[#This Row],[Units]]</f>
        <v>475.83</v>
      </c>
    </row>
    <row r="94" spans="3:9" x14ac:dyDescent="0.25">
      <c r="C94" t="s">
        <v>3</v>
      </c>
      <c r="D94" t="s">
        <v>36</v>
      </c>
      <c r="E94" t="s">
        <v>25</v>
      </c>
      <c r="F94" s="4">
        <v>3339</v>
      </c>
      <c r="G94" s="5">
        <v>39</v>
      </c>
      <c r="H94" s="37">
        <f>_xlfn.XLOOKUP(data[[#This Row],[Product]],products[Product],products[Cost per unit])</f>
        <v>13.15</v>
      </c>
      <c r="I94" s="37">
        <f>data[[#This Row],[Cost per unit]]*data[[#This Row],[Units]]</f>
        <v>512.85</v>
      </c>
    </row>
    <row r="95" spans="3:9" x14ac:dyDescent="0.25">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25">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25">
      <c r="C97" t="s">
        <v>2</v>
      </c>
      <c r="D97" t="s">
        <v>39</v>
      </c>
      <c r="E97" t="s">
        <v>27</v>
      </c>
      <c r="F97" s="4">
        <v>7812</v>
      </c>
      <c r="G97" s="5">
        <v>81</v>
      </c>
      <c r="H97" s="37">
        <f>_xlfn.XLOOKUP(data[[#This Row],[Product]],products[Product],products[Cost per unit])</f>
        <v>16.73</v>
      </c>
      <c r="I97" s="37">
        <f>data[[#This Row],[Cost per unit]]*data[[#This Row],[Units]]</f>
        <v>1355.13</v>
      </c>
    </row>
    <row r="98" spans="3:9" x14ac:dyDescent="0.25">
      <c r="C98" t="s">
        <v>40</v>
      </c>
      <c r="D98" t="s">
        <v>37</v>
      </c>
      <c r="E98" t="s">
        <v>19</v>
      </c>
      <c r="F98" s="4">
        <v>7693</v>
      </c>
      <c r="G98" s="5">
        <v>21</v>
      </c>
      <c r="H98" s="37">
        <f>_xlfn.XLOOKUP(data[[#This Row],[Product]],products[Product],products[Cost per unit])</f>
        <v>7.64</v>
      </c>
      <c r="I98" s="37">
        <f>data[[#This Row],[Cost per unit]]*data[[#This Row],[Units]]</f>
        <v>160.44</v>
      </c>
    </row>
    <row r="99" spans="3:9" x14ac:dyDescent="0.25">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25">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25">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25">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25">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25">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25">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25">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25">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25">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25">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25">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25">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25">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25">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25">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25">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25">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25">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25">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25">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25">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25">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25">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25">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25">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25">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25">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25">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25">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25">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25">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25">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25">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25">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25">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25">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25">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25">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25">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25">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25">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25">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25">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25">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25">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25">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25">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25">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25">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25">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25">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25">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25">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25">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25">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25">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25">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25">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25">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25">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25">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25">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25">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25">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25">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25">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25">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25">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25">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25">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25">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25">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25">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25">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25">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25">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25">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25">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25">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25">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25">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25">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25">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25">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25">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25">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25">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25">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25">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25">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25">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25">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25">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25">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25">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25">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25">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25">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25">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25">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25">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25">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25">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25">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25">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25">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25">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25">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25">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25">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25">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25">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25">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25">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25">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25">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25">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25">
      <c r="C217" t="s">
        <v>7</v>
      </c>
      <c r="D217" t="s">
        <v>37</v>
      </c>
      <c r="E217" t="s">
        <v>26</v>
      </c>
      <c r="F217" s="4">
        <v>5306</v>
      </c>
      <c r="G217" s="5">
        <v>0</v>
      </c>
      <c r="H217" s="37">
        <f>_xlfn.XLOOKUP(data[[#This Row],[Product]],products[Product],products[Cost per unit])</f>
        <v>5.6</v>
      </c>
      <c r="I217" s="37">
        <f>data[[#This Row],[Cost per unit]]*data[[#This Row],[Units]]</f>
        <v>0</v>
      </c>
    </row>
    <row r="218" spans="3:9" x14ac:dyDescent="0.25">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25">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25">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25">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25">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25">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25">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25">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25">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25">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25">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25">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25">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25">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25">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25">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25">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25">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25">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25">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25">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25">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25">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25">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25">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25">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25">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25">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25">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25">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25">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25">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25">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25">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25">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25">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25">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25">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25">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25">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25">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25">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25">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25">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25">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25">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25">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25">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25">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25">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25">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25">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25">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25">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25">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25">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25">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25">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25">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25">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25">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25">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25">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25">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25">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25">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25">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25">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25">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25">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25">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25">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25">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25">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25">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25">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25">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25">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25">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25">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25">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25">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25">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25">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25">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25">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25">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25">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25">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25">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25">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25">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25">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25">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selection activeCell="C4" sqref="C4"/>
    </sheetView>
  </sheetViews>
  <sheetFormatPr defaultRowHeight="15" x14ac:dyDescent="0.25"/>
  <cols>
    <col min="1" max="1" width="2.140625" customWidth="1"/>
    <col min="2" max="2" width="6.7109375" customWidth="1"/>
  </cols>
  <sheetData>
    <row r="1" spans="1:3" s="2" customFormat="1" ht="52.5" customHeight="1" x14ac:dyDescent="0.25">
      <c r="A1" s="1"/>
      <c r="B1" s="14">
        <v>9</v>
      </c>
      <c r="C1" s="3" t="str">
        <f>Data!L20</f>
        <v>Dynamic country-level Sales Report</v>
      </c>
    </row>
    <row r="2" spans="1:3" s="12" customFormat="1" x14ac:dyDescent="0.25">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topLeftCell="A2" zoomScale="145" zoomScaleNormal="145" workbookViewId="0">
      <selection activeCell="L9" sqref="L9"/>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t="s">
        <v>42</v>
      </c>
    </row>
    <row r="4" spans="1:18" x14ac:dyDescent="0.25">
      <c r="C4" t="s">
        <v>73</v>
      </c>
      <c r="E4" s="29" t="s">
        <v>39</v>
      </c>
      <c r="P4" t="s">
        <v>72</v>
      </c>
      <c r="R4" t="s">
        <v>81</v>
      </c>
    </row>
    <row r="5" spans="1:18" x14ac:dyDescent="0.25">
      <c r="P5" t="s">
        <v>34</v>
      </c>
      <c r="R5" t="s">
        <v>2</v>
      </c>
    </row>
    <row r="6" spans="1:18" x14ac:dyDescent="0.25">
      <c r="C6" s="30" t="s">
        <v>74</v>
      </c>
      <c r="D6" s="30"/>
      <c r="E6" s="30"/>
      <c r="F6" s="30"/>
      <c r="H6" s="30" t="s">
        <v>80</v>
      </c>
      <c r="I6" s="30"/>
      <c r="J6" s="30"/>
      <c r="K6" s="30"/>
      <c r="L6" s="30"/>
      <c r="P6" t="s">
        <v>36</v>
      </c>
      <c r="R6" t="s">
        <v>8</v>
      </c>
    </row>
    <row r="7" spans="1:18" x14ac:dyDescent="0.25">
      <c r="P7" t="s">
        <v>35</v>
      </c>
      <c r="R7" t="s">
        <v>41</v>
      </c>
    </row>
    <row r="8" spans="1:18" x14ac:dyDescent="0.25">
      <c r="D8" s="18" t="s">
        <v>79</v>
      </c>
      <c r="E8" s="18"/>
      <c r="F8" s="18">
        <f>COUNTIFS(data[Geography],E4)</f>
        <v>40</v>
      </c>
      <c r="I8" s="32"/>
      <c r="J8" s="33" t="s">
        <v>1</v>
      </c>
      <c r="K8" s="33" t="s">
        <v>51</v>
      </c>
      <c r="L8" s="34" t="s">
        <v>82</v>
      </c>
      <c r="P8" t="s">
        <v>38</v>
      </c>
      <c r="R8" t="s">
        <v>7</v>
      </c>
    </row>
    <row r="9" spans="1:18" x14ac:dyDescent="0.25">
      <c r="I9" s="18" t="s">
        <v>2</v>
      </c>
      <c r="J9" s="31">
        <f>SUMIFS(data[Amount], data[Sales Person],$I9, data[Geography],$E$4)</f>
        <v>45752</v>
      </c>
      <c r="K9" s="20">
        <f>SUMIFS(data[Units], data[Sales Person],$I9, data[Geography],$E$4)</f>
        <v>1518</v>
      </c>
      <c r="L9" s="35">
        <f>IF(J9&gt;12000,1,-1)</f>
        <v>1</v>
      </c>
      <c r="P9" t="s">
        <v>39</v>
      </c>
      <c r="R9" t="s">
        <v>6</v>
      </c>
    </row>
    <row r="10" spans="1:18" x14ac:dyDescent="0.25">
      <c r="D10" s="32"/>
      <c r="E10" s="33" t="s">
        <v>78</v>
      </c>
      <c r="F10" s="33" t="s">
        <v>55</v>
      </c>
      <c r="I10" s="18" t="s">
        <v>8</v>
      </c>
      <c r="J10" s="31">
        <f>SUMIFS(data[Amount], data[Sales Person],$I10, data[Geography],$E$4)</f>
        <v>27132</v>
      </c>
      <c r="K10" s="20">
        <f>SUMIFS(data[Units], data[Sales Person],$I10, data[Geography],$E$4)</f>
        <v>447</v>
      </c>
      <c r="L10" s="35">
        <f t="shared" ref="L10:L18" si="0">IF(J10&gt;12000,1,-1)</f>
        <v>1</v>
      </c>
      <c r="P10" t="s">
        <v>37</v>
      </c>
      <c r="R10" t="s">
        <v>5</v>
      </c>
    </row>
    <row r="11" spans="1:18" x14ac:dyDescent="0.25">
      <c r="D11" s="18" t="s">
        <v>75</v>
      </c>
      <c r="E11" s="31">
        <f>SUMIFS(data[Amount], data[Geography],E$4)</f>
        <v>173530</v>
      </c>
      <c r="F11" s="31">
        <f>AVERAGEIFS(data[Amount], data[Geography],E$4)</f>
        <v>4338.25</v>
      </c>
      <c r="I11" s="18" t="s">
        <v>41</v>
      </c>
      <c r="J11" s="31">
        <f>SUMIFS(data[Amount], data[Sales Person],$I11, data[Geography],$E$4)</f>
        <v>3976</v>
      </c>
      <c r="K11" s="20">
        <f>SUMIFS(data[Units], data[Sales Person],$I11, data[Geography],$E$4)</f>
        <v>72</v>
      </c>
      <c r="L11" s="35">
        <f t="shared" si="0"/>
        <v>-1</v>
      </c>
      <c r="R11" t="s">
        <v>3</v>
      </c>
    </row>
    <row r="12" spans="1:18" x14ac:dyDescent="0.25">
      <c r="D12" s="18" t="s">
        <v>70</v>
      </c>
      <c r="E12" s="31">
        <f>SUMIFS(data[Cost], data[Geography],E$4)</f>
        <v>53938.530000000028</v>
      </c>
      <c r="F12" s="31">
        <f>AVERAGEIFS(data[Cost], data[Geography],E$4)</f>
        <v>1348.4632500000007</v>
      </c>
      <c r="I12" s="18" t="s">
        <v>7</v>
      </c>
      <c r="J12" s="31">
        <f>SUMIFS(data[Amount], data[Sales Person],$I12, data[Geography],$E$4)</f>
        <v>5404</v>
      </c>
      <c r="K12" s="20">
        <f>SUMIFS(data[Units], data[Sales Person],$I12, data[Geography],$E$4)</f>
        <v>444</v>
      </c>
      <c r="L12" s="35">
        <f t="shared" si="0"/>
        <v>-1</v>
      </c>
      <c r="R12" t="s">
        <v>9</v>
      </c>
    </row>
    <row r="13" spans="1:18" x14ac:dyDescent="0.25">
      <c r="D13" s="18" t="s">
        <v>77</v>
      </c>
      <c r="E13" s="31">
        <f>E11-E12</f>
        <v>119591.46999999997</v>
      </c>
      <c r="F13" s="31">
        <f>F11-F12</f>
        <v>2989.7867499999993</v>
      </c>
      <c r="I13" s="18" t="s">
        <v>6</v>
      </c>
      <c r="J13" s="31">
        <f>SUMIFS(data[Amount], data[Sales Person],$I13, data[Geography],$E$4)</f>
        <v>15827</v>
      </c>
      <c r="K13" s="20">
        <f>SUMIFS(data[Units], data[Sales Person],$I13, data[Geography],$E$4)</f>
        <v>885</v>
      </c>
      <c r="L13" s="35">
        <f t="shared" si="0"/>
        <v>1</v>
      </c>
      <c r="R13" t="s">
        <v>10</v>
      </c>
    </row>
    <row r="14" spans="1:18" x14ac:dyDescent="0.25">
      <c r="D14" s="18" t="s">
        <v>76</v>
      </c>
      <c r="E14" s="20">
        <f>SUMIFS(data[Units], data[Geography],E$4)</f>
        <v>5745</v>
      </c>
      <c r="F14" s="20">
        <f>AVERAGEIFS(data[Units], data[Geography],E$4)</f>
        <v>143.625</v>
      </c>
      <c r="I14" s="18" t="s">
        <v>5</v>
      </c>
      <c r="J14" s="31">
        <f>SUMIFS(data[Amount], data[Sales Person],$I14, data[Geography],$E$4)</f>
        <v>16548</v>
      </c>
      <c r="K14" s="20">
        <f>SUMIFS(data[Units], data[Sales Person],$I14, data[Geography],$E$4)</f>
        <v>552</v>
      </c>
      <c r="L14" s="35">
        <f t="shared" si="0"/>
        <v>1</v>
      </c>
      <c r="R14" t="s">
        <v>40</v>
      </c>
    </row>
    <row r="15" spans="1:18" x14ac:dyDescent="0.25">
      <c r="I15" s="18" t="s">
        <v>3</v>
      </c>
      <c r="J15" s="31">
        <f>SUMIFS(data[Amount], data[Sales Person],$I15, data[Geography],$E$4)</f>
        <v>10269</v>
      </c>
      <c r="K15" s="20">
        <f>SUMIFS(data[Units], data[Sales Person],$I15, data[Geography],$E$4)</f>
        <v>492</v>
      </c>
      <c r="L15" s="35">
        <f t="shared" si="0"/>
        <v>-1</v>
      </c>
    </row>
    <row r="16" spans="1:18" x14ac:dyDescent="0.25">
      <c r="I16" s="18" t="s">
        <v>9</v>
      </c>
      <c r="J16" s="31">
        <f>SUMIFS(data[Amount], data[Sales Person],$I16, data[Geography],$E$4)</f>
        <v>9751</v>
      </c>
      <c r="K16" s="20">
        <f>SUMIFS(data[Units], data[Sales Person],$I16, data[Geography],$E$4)</f>
        <v>582</v>
      </c>
      <c r="L16" s="35">
        <f t="shared" si="0"/>
        <v>-1</v>
      </c>
    </row>
    <row r="17" spans="9:12" x14ac:dyDescent="0.25">
      <c r="I17" s="18" t="s">
        <v>10</v>
      </c>
      <c r="J17" s="31">
        <f>SUMIFS(data[Amount], data[Sales Person],$I17, data[Geography],$E$4)</f>
        <v>17808</v>
      </c>
      <c r="K17" s="20">
        <f>SUMIFS(data[Units], data[Sales Person],$I17, data[Geography],$E$4)</f>
        <v>309</v>
      </c>
      <c r="L17" s="35">
        <f t="shared" si="0"/>
        <v>1</v>
      </c>
    </row>
    <row r="18" spans="9:12" x14ac:dyDescent="0.25">
      <c r="I18" s="18" t="s">
        <v>40</v>
      </c>
      <c r="J18" s="31">
        <f>SUMIFS(data[Amount], data[Sales Person],$I18, data[Geography],$E$4)</f>
        <v>21063</v>
      </c>
      <c r="K18" s="20">
        <f>SUMIFS(data[Units], data[Sales Person],$I18, data[Geography],$E$4)</f>
        <v>444</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4"/>
  <sheetViews>
    <sheetView tabSelected="1" zoomScale="130" zoomScaleNormal="130" workbookViewId="0">
      <selection activeCell="I19" sqref="I19"/>
    </sheetView>
  </sheetViews>
  <sheetFormatPr defaultRowHeight="15" x14ac:dyDescent="0.25"/>
  <cols>
    <col min="1" max="1" width="2.140625" customWidth="1"/>
    <col min="2" max="2" width="7.7109375" customWidth="1"/>
    <col min="3" max="3" width="21"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t="s">
        <v>42</v>
      </c>
    </row>
    <row r="5" spans="1:7" x14ac:dyDescent="0.25">
      <c r="C5" s="22" t="s">
        <v>64</v>
      </c>
      <c r="D5" t="s">
        <v>66</v>
      </c>
      <c r="E5" t="s">
        <v>67</v>
      </c>
      <c r="F5" t="s">
        <v>71</v>
      </c>
      <c r="G5" t="s">
        <v>83</v>
      </c>
    </row>
    <row r="6" spans="1:7" x14ac:dyDescent="0.25">
      <c r="C6" s="23" t="s">
        <v>26</v>
      </c>
      <c r="D6" s="24">
        <v>98</v>
      </c>
      <c r="E6" s="24">
        <v>204</v>
      </c>
      <c r="F6" s="28">
        <v>-1044.3999999999999</v>
      </c>
      <c r="G6" s="36">
        <v>-10.657142857142857</v>
      </c>
    </row>
    <row r="7" spans="1:7" x14ac:dyDescent="0.25">
      <c r="C7" s="23" t="s">
        <v>21</v>
      </c>
      <c r="D7" s="24">
        <v>497</v>
      </c>
      <c r="E7" s="24">
        <v>63</v>
      </c>
      <c r="F7" s="28">
        <v>-70</v>
      </c>
      <c r="G7" s="36">
        <v>-0.14084507042253522</v>
      </c>
    </row>
    <row r="8" spans="1:7" x14ac:dyDescent="0.25">
      <c r="C8" s="23" t="s">
        <v>28</v>
      </c>
      <c r="D8" s="24">
        <v>1827</v>
      </c>
      <c r="E8" s="24">
        <v>471</v>
      </c>
      <c r="F8" s="28">
        <v>-3061.9800000000005</v>
      </c>
      <c r="G8" s="36">
        <v>-1.6759605911330051</v>
      </c>
    </row>
    <row r="9" spans="1:7" x14ac:dyDescent="0.25">
      <c r="C9" s="23" t="s">
        <v>31</v>
      </c>
      <c r="D9" s="24">
        <v>5243</v>
      </c>
      <c r="E9" s="24">
        <v>363</v>
      </c>
      <c r="F9" s="28">
        <v>3141.23</v>
      </c>
      <c r="G9" s="36">
        <v>0.59912836162502381</v>
      </c>
    </row>
    <row r="10" spans="1:7" x14ac:dyDescent="0.25">
      <c r="C10" s="23" t="s">
        <v>19</v>
      </c>
      <c r="D10" s="24">
        <v>6076</v>
      </c>
      <c r="E10" s="24">
        <v>510</v>
      </c>
      <c r="F10" s="28">
        <v>2179.6000000000004</v>
      </c>
      <c r="G10" s="36">
        <v>0.35872284397630028</v>
      </c>
    </row>
    <row r="11" spans="1:7" x14ac:dyDescent="0.25">
      <c r="C11" s="23" t="s">
        <v>22</v>
      </c>
      <c r="D11" s="24">
        <v>8435</v>
      </c>
      <c r="E11" s="24">
        <v>42</v>
      </c>
      <c r="F11" s="28">
        <v>8024.66</v>
      </c>
      <c r="G11" s="36">
        <v>0.95135269709543568</v>
      </c>
    </row>
    <row r="12" spans="1:7" x14ac:dyDescent="0.25">
      <c r="C12" s="23" t="s">
        <v>17</v>
      </c>
      <c r="D12" s="24">
        <v>8498</v>
      </c>
      <c r="E12" s="24">
        <v>552</v>
      </c>
      <c r="F12" s="28">
        <v>6781.28</v>
      </c>
      <c r="G12" s="36">
        <v>0.7979854083313721</v>
      </c>
    </row>
    <row r="13" spans="1:7" x14ac:dyDescent="0.25">
      <c r="C13" s="23" t="s">
        <v>33</v>
      </c>
      <c r="D13" s="24">
        <v>9772</v>
      </c>
      <c r="E13" s="24">
        <v>90</v>
      </c>
      <c r="F13" s="28">
        <v>8658.7000000000007</v>
      </c>
      <c r="G13" s="36">
        <v>0.88607245190339756</v>
      </c>
    </row>
    <row r="14" spans="1:7" x14ac:dyDescent="0.25">
      <c r="C14" s="23" t="s">
        <v>4</v>
      </c>
      <c r="D14" s="24">
        <v>10290</v>
      </c>
      <c r="E14" s="24">
        <v>156</v>
      </c>
      <c r="F14" s="28">
        <v>8436.7199999999993</v>
      </c>
      <c r="G14" s="36">
        <v>0.81989504373177835</v>
      </c>
    </row>
    <row r="15" spans="1:7" x14ac:dyDescent="0.25">
      <c r="C15" s="23" t="s">
        <v>25</v>
      </c>
      <c r="D15" s="24">
        <v>10920</v>
      </c>
      <c r="E15" s="24">
        <v>183</v>
      </c>
      <c r="F15" s="28">
        <v>8513.5499999999993</v>
      </c>
      <c r="G15" s="36">
        <v>0.77962912087912084</v>
      </c>
    </row>
    <row r="16" spans="1:7" x14ac:dyDescent="0.25">
      <c r="C16" s="23" t="s">
        <v>30</v>
      </c>
      <c r="D16" s="24">
        <v>16695</v>
      </c>
      <c r="E16" s="24">
        <v>336</v>
      </c>
      <c r="F16" s="28">
        <v>11826.36</v>
      </c>
      <c r="G16" s="36">
        <v>0.70837735849056604</v>
      </c>
    </row>
    <row r="17" spans="3:7" x14ac:dyDescent="0.25">
      <c r="C17" s="23" t="s">
        <v>27</v>
      </c>
      <c r="D17" s="24">
        <v>16891</v>
      </c>
      <c r="E17" s="24">
        <v>1101</v>
      </c>
      <c r="F17" s="28">
        <v>-1528.7299999999996</v>
      </c>
      <c r="G17" s="36">
        <v>-9.0505594695399885E-2</v>
      </c>
    </row>
    <row r="18" spans="3:7" x14ac:dyDescent="0.25">
      <c r="C18" s="23" t="s">
        <v>23</v>
      </c>
      <c r="D18" s="24">
        <v>17423</v>
      </c>
      <c r="E18" s="24">
        <v>591</v>
      </c>
      <c r="F18" s="28">
        <v>13587.41</v>
      </c>
      <c r="G18" s="36">
        <v>0.77985478964587041</v>
      </c>
    </row>
    <row r="19" spans="3:7" x14ac:dyDescent="0.25">
      <c r="C19" s="23" t="s">
        <v>29</v>
      </c>
      <c r="D19" s="24">
        <v>17633</v>
      </c>
      <c r="E19" s="24">
        <v>804</v>
      </c>
      <c r="F19" s="28">
        <v>11876.36</v>
      </c>
      <c r="G19" s="36">
        <v>0.67353031248227757</v>
      </c>
    </row>
    <row r="20" spans="3:7" x14ac:dyDescent="0.25">
      <c r="C20" s="23" t="s">
        <v>18</v>
      </c>
      <c r="D20" s="24">
        <v>18389</v>
      </c>
      <c r="E20" s="24">
        <v>468</v>
      </c>
      <c r="F20" s="28">
        <v>15361.04</v>
      </c>
      <c r="G20" s="36">
        <v>0.83533851759203881</v>
      </c>
    </row>
    <row r="21" spans="3:7" x14ac:dyDescent="0.25">
      <c r="C21" s="23" t="s">
        <v>13</v>
      </c>
      <c r="D21" s="24">
        <v>26145</v>
      </c>
      <c r="E21" s="24">
        <v>600</v>
      </c>
      <c r="F21" s="28">
        <v>20547</v>
      </c>
      <c r="G21" s="36">
        <v>0.78588640275387267</v>
      </c>
    </row>
    <row r="22" spans="3:7" x14ac:dyDescent="0.25">
      <c r="C22" s="23" t="s">
        <v>32</v>
      </c>
      <c r="D22" s="24">
        <v>26313</v>
      </c>
      <c r="E22" s="24">
        <v>672</v>
      </c>
      <c r="F22" s="28">
        <v>20500.2</v>
      </c>
      <c r="G22" s="36">
        <v>0.77909018355945736</v>
      </c>
    </row>
    <row r="23" spans="3:7" x14ac:dyDescent="0.25">
      <c r="C23" s="23" t="s">
        <v>16</v>
      </c>
      <c r="D23" s="24">
        <v>36799</v>
      </c>
      <c r="E23" s="24">
        <v>96</v>
      </c>
      <c r="F23" s="28">
        <v>35955.160000000003</v>
      </c>
      <c r="G23" s="36">
        <v>0.97706894209081774</v>
      </c>
    </row>
    <row r="24" spans="3:7" x14ac:dyDescent="0.25">
      <c r="C24" s="23" t="s">
        <v>65</v>
      </c>
      <c r="D24" s="24">
        <v>237944</v>
      </c>
      <c r="E24" s="24">
        <v>7302</v>
      </c>
      <c r="F24" s="28">
        <v>169684.16</v>
      </c>
      <c r="G24" s="36">
        <v>0.71312644992098984</v>
      </c>
    </row>
  </sheetData>
  <conditionalFormatting pivot="1" sqref="G6:G23">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D11" sqref="D11"/>
    </sheetView>
  </sheetViews>
  <sheetFormatPr defaultRowHeight="15" x14ac:dyDescent="0.25"/>
  <cols>
    <col min="1" max="1" width="2.140625" customWidth="1"/>
    <col min="2" max="2" width="6.7109375" customWidth="1"/>
    <col min="4" max="4" width="11.140625" bestFit="1" customWidth="1"/>
  </cols>
  <sheetData>
    <row r="1" spans="1:6" s="2" customFormat="1" ht="52.5" customHeight="1" x14ac:dyDescent="0.25">
      <c r="A1" s="1"/>
      <c r="B1" s="14">
        <v>1</v>
      </c>
      <c r="C1" s="3" t="str">
        <f>Data!L12</f>
        <v>Quick statistics</v>
      </c>
    </row>
    <row r="2" spans="1:6" s="12" customFormat="1" x14ac:dyDescent="0.25">
      <c r="A2" s="13"/>
      <c r="B2" s="15" t="s">
        <v>42</v>
      </c>
    </row>
    <row r="4" spans="1:6" x14ac:dyDescent="0.25">
      <c r="D4" s="38" t="s">
        <v>1</v>
      </c>
      <c r="E4" s="38" t="s">
        <v>51</v>
      </c>
    </row>
    <row r="5" spans="1:6" x14ac:dyDescent="0.25">
      <c r="C5" s="18" t="s">
        <v>55</v>
      </c>
      <c r="D5" s="19">
        <f>AVERAGE(data[Amount])</f>
        <v>4136.2299999999996</v>
      </c>
      <c r="E5" s="18">
        <f>AVERAGE(data[Units])</f>
        <v>152.19999999999999</v>
      </c>
    </row>
    <row r="6" spans="1:6" x14ac:dyDescent="0.25">
      <c r="C6" s="18" t="s">
        <v>56</v>
      </c>
      <c r="D6" s="19">
        <f>MEDIAN(data[Amount])</f>
        <v>3437</v>
      </c>
      <c r="E6" s="18">
        <f>MEDIAN(data[Units])</f>
        <v>124.5</v>
      </c>
    </row>
    <row r="7" spans="1:6" x14ac:dyDescent="0.25">
      <c r="C7" s="18" t="s">
        <v>57</v>
      </c>
      <c r="D7" s="19">
        <f>MIN(data[Amount])</f>
        <v>0</v>
      </c>
      <c r="E7" s="18">
        <f>MIN(data[Units])</f>
        <v>0</v>
      </c>
    </row>
    <row r="8" spans="1:6" x14ac:dyDescent="0.25">
      <c r="C8" s="18" t="s">
        <v>58</v>
      </c>
      <c r="D8" s="19">
        <f>MAX(data[Amount])</f>
        <v>16184</v>
      </c>
      <c r="E8" s="18">
        <f>MAX(data[Units])</f>
        <v>525</v>
      </c>
    </row>
    <row r="9" spans="1:6" x14ac:dyDescent="0.25">
      <c r="C9" s="18" t="s">
        <v>59</v>
      </c>
      <c r="D9" s="19">
        <f>D8-D7</f>
        <v>16184</v>
      </c>
      <c r="E9" s="18">
        <f>E8-E7</f>
        <v>525</v>
      </c>
    </row>
    <row r="11" spans="1:6" x14ac:dyDescent="0.25">
      <c r="C11" s="18" t="s">
        <v>60</v>
      </c>
      <c r="D11" s="19">
        <f>_xlfn.PERCENTILE.EXC(data[Amount],0.25)</f>
        <v>1652</v>
      </c>
      <c r="E11" s="18">
        <f>_xlfn.PERCENTILE.EXC(data[Units],0.25)</f>
        <v>54</v>
      </c>
    </row>
    <row r="12" spans="1:6" x14ac:dyDescent="0.25">
      <c r="C12" s="18" t="s">
        <v>61</v>
      </c>
      <c r="D12" s="19">
        <f>_xlfn.PERCENTILE.EXC(data[Amount],0.75)</f>
        <v>6245.75</v>
      </c>
      <c r="E12" s="18">
        <f>_xlfn.PERCENTILE.EXC(data[Units],0.75)</f>
        <v>223.5</v>
      </c>
    </row>
    <row r="14" spans="1:6" x14ac:dyDescent="0.25">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G304"/>
  <sheetViews>
    <sheetView zoomScale="130" zoomScaleNormal="130" workbookViewId="0">
      <selection activeCell="K4" sqref="K4"/>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7" s="2" customFormat="1" ht="52.5" customHeight="1" x14ac:dyDescent="0.25">
      <c r="A1" s="1"/>
      <c r="B1" s="14">
        <v>2</v>
      </c>
      <c r="C1" s="3" t="str">
        <f>Data!L13</f>
        <v>Exploratory Data Analysis (EDA) with CF</v>
      </c>
    </row>
    <row r="2" spans="1:7" s="12" customFormat="1" x14ac:dyDescent="0.25">
      <c r="A2" s="13"/>
      <c r="B2" s="15" t="s">
        <v>42</v>
      </c>
    </row>
    <row r="4" spans="1:7" x14ac:dyDescent="0.25">
      <c r="C4" s="6" t="s">
        <v>11</v>
      </c>
      <c r="D4" s="6" t="s">
        <v>12</v>
      </c>
      <c r="E4" s="6" t="s">
        <v>0</v>
      </c>
      <c r="F4" s="10" t="s">
        <v>1</v>
      </c>
      <c r="G4" s="10" t="s">
        <v>51</v>
      </c>
    </row>
    <row r="5" spans="1:7" x14ac:dyDescent="0.25">
      <c r="C5" t="s">
        <v>10</v>
      </c>
      <c r="D5" t="s">
        <v>38</v>
      </c>
      <c r="E5" t="s">
        <v>14</v>
      </c>
      <c r="F5" s="4">
        <v>5586</v>
      </c>
      <c r="G5" s="5">
        <v>525</v>
      </c>
    </row>
    <row r="6" spans="1:7" x14ac:dyDescent="0.25">
      <c r="C6" t="s">
        <v>2</v>
      </c>
      <c r="D6" t="s">
        <v>36</v>
      </c>
      <c r="E6" t="s">
        <v>27</v>
      </c>
      <c r="F6" s="4">
        <v>798</v>
      </c>
      <c r="G6" s="5">
        <v>519</v>
      </c>
    </row>
    <row r="7" spans="1:7" x14ac:dyDescent="0.25">
      <c r="C7" t="s">
        <v>8</v>
      </c>
      <c r="D7" t="s">
        <v>38</v>
      </c>
      <c r="E7" t="s">
        <v>13</v>
      </c>
      <c r="F7" s="4">
        <v>819</v>
      </c>
      <c r="G7" s="5">
        <v>510</v>
      </c>
    </row>
    <row r="8" spans="1:7" x14ac:dyDescent="0.25">
      <c r="C8" t="s">
        <v>3</v>
      </c>
      <c r="D8" t="s">
        <v>34</v>
      </c>
      <c r="E8" t="s">
        <v>32</v>
      </c>
      <c r="F8" s="4">
        <v>7777</v>
      </c>
      <c r="G8" s="5">
        <v>504</v>
      </c>
    </row>
    <row r="9" spans="1:7" x14ac:dyDescent="0.25">
      <c r="C9" t="s">
        <v>9</v>
      </c>
      <c r="D9" t="s">
        <v>34</v>
      </c>
      <c r="E9" t="s">
        <v>20</v>
      </c>
      <c r="F9" s="4">
        <v>8463</v>
      </c>
      <c r="G9" s="5">
        <v>492</v>
      </c>
    </row>
    <row r="10" spans="1:7" x14ac:dyDescent="0.25">
      <c r="C10" t="s">
        <v>2</v>
      </c>
      <c r="D10" t="s">
        <v>39</v>
      </c>
      <c r="E10" t="s">
        <v>25</v>
      </c>
      <c r="F10" s="4">
        <v>1785</v>
      </c>
      <c r="G10" s="5">
        <v>462</v>
      </c>
    </row>
    <row r="11" spans="1:7" x14ac:dyDescent="0.25">
      <c r="C11" t="s">
        <v>8</v>
      </c>
      <c r="D11" t="s">
        <v>35</v>
      </c>
      <c r="E11" t="s">
        <v>32</v>
      </c>
      <c r="F11" s="4">
        <v>6706</v>
      </c>
      <c r="G11" s="5">
        <v>459</v>
      </c>
    </row>
    <row r="12" spans="1:7" x14ac:dyDescent="0.25">
      <c r="C12" t="s">
        <v>6</v>
      </c>
      <c r="D12" t="s">
        <v>37</v>
      </c>
      <c r="E12" t="s">
        <v>28</v>
      </c>
      <c r="F12" s="4">
        <v>3556</v>
      </c>
      <c r="G12" s="5">
        <v>459</v>
      </c>
    </row>
    <row r="13" spans="1:7" x14ac:dyDescent="0.25">
      <c r="C13" t="s">
        <v>6</v>
      </c>
      <c r="D13" t="s">
        <v>34</v>
      </c>
      <c r="E13" t="s">
        <v>26</v>
      </c>
      <c r="F13" s="4">
        <v>8008</v>
      </c>
      <c r="G13" s="5">
        <v>456</v>
      </c>
    </row>
    <row r="14" spans="1:7" x14ac:dyDescent="0.25">
      <c r="C14" t="s">
        <v>40</v>
      </c>
      <c r="D14" t="s">
        <v>35</v>
      </c>
      <c r="E14" t="s">
        <v>30</v>
      </c>
      <c r="F14" s="4">
        <v>2275</v>
      </c>
      <c r="G14" s="5">
        <v>447</v>
      </c>
    </row>
    <row r="15" spans="1:7" x14ac:dyDescent="0.25">
      <c r="C15" t="s">
        <v>40</v>
      </c>
      <c r="D15" t="s">
        <v>35</v>
      </c>
      <c r="E15" t="s">
        <v>33</v>
      </c>
      <c r="F15" s="4">
        <v>8869</v>
      </c>
      <c r="G15" s="5">
        <v>432</v>
      </c>
    </row>
    <row r="16" spans="1:7" x14ac:dyDescent="0.25">
      <c r="C16" t="s">
        <v>6</v>
      </c>
      <c r="D16" t="s">
        <v>39</v>
      </c>
      <c r="E16" t="s">
        <v>25</v>
      </c>
      <c r="F16" s="4">
        <v>2100</v>
      </c>
      <c r="G16" s="5">
        <v>414</v>
      </c>
    </row>
    <row r="17" spans="3:7" x14ac:dyDescent="0.25">
      <c r="C17" t="s">
        <v>6</v>
      </c>
      <c r="D17" t="s">
        <v>37</v>
      </c>
      <c r="E17" t="s">
        <v>16</v>
      </c>
      <c r="F17" s="4">
        <v>1904</v>
      </c>
      <c r="G17" s="5">
        <v>405</v>
      </c>
    </row>
    <row r="18" spans="3:7" x14ac:dyDescent="0.25">
      <c r="C18" t="s">
        <v>6</v>
      </c>
      <c r="D18" t="s">
        <v>35</v>
      </c>
      <c r="E18" t="s">
        <v>4</v>
      </c>
      <c r="F18" s="4">
        <v>1302</v>
      </c>
      <c r="G18" s="5">
        <v>402</v>
      </c>
    </row>
    <row r="19" spans="3:7" x14ac:dyDescent="0.25">
      <c r="C19" t="s">
        <v>6</v>
      </c>
      <c r="D19" t="s">
        <v>39</v>
      </c>
      <c r="E19" t="s">
        <v>29</v>
      </c>
      <c r="F19" s="4">
        <v>3052</v>
      </c>
      <c r="G19" s="5">
        <v>378</v>
      </c>
    </row>
    <row r="20" spans="3:7" x14ac:dyDescent="0.25">
      <c r="C20" t="s">
        <v>40</v>
      </c>
      <c r="D20" t="s">
        <v>35</v>
      </c>
      <c r="E20" t="s">
        <v>22</v>
      </c>
      <c r="F20" s="4">
        <v>6853</v>
      </c>
      <c r="G20" s="5">
        <v>372</v>
      </c>
    </row>
    <row r="21" spans="3:7" x14ac:dyDescent="0.25">
      <c r="C21" t="s">
        <v>7</v>
      </c>
      <c r="D21" t="s">
        <v>34</v>
      </c>
      <c r="E21" t="s">
        <v>14</v>
      </c>
      <c r="F21" s="4">
        <v>1932</v>
      </c>
      <c r="G21" s="5">
        <v>369</v>
      </c>
    </row>
    <row r="22" spans="3:7" x14ac:dyDescent="0.25">
      <c r="C22" t="s">
        <v>6</v>
      </c>
      <c r="D22" t="s">
        <v>34</v>
      </c>
      <c r="E22" t="s">
        <v>30</v>
      </c>
      <c r="F22" s="4">
        <v>3402</v>
      </c>
      <c r="G22" s="5">
        <v>366</v>
      </c>
    </row>
    <row r="23" spans="3:7" x14ac:dyDescent="0.25">
      <c r="C23" t="s">
        <v>3</v>
      </c>
      <c r="D23" t="s">
        <v>37</v>
      </c>
      <c r="E23" t="s">
        <v>4</v>
      </c>
      <c r="F23" s="4">
        <v>938</v>
      </c>
      <c r="G23" s="5">
        <v>366</v>
      </c>
    </row>
    <row r="24" spans="3:7" x14ac:dyDescent="0.25">
      <c r="C24" t="s">
        <v>8</v>
      </c>
      <c r="D24" t="s">
        <v>35</v>
      </c>
      <c r="E24" t="s">
        <v>20</v>
      </c>
      <c r="F24" s="4">
        <v>2702</v>
      </c>
      <c r="G24" s="5">
        <v>363</v>
      </c>
    </row>
    <row r="25" spans="3:7" x14ac:dyDescent="0.25">
      <c r="C25" t="s">
        <v>5</v>
      </c>
      <c r="D25" t="s">
        <v>35</v>
      </c>
      <c r="E25" t="s">
        <v>29</v>
      </c>
      <c r="F25" s="4">
        <v>4480</v>
      </c>
      <c r="G25" s="5">
        <v>357</v>
      </c>
    </row>
    <row r="26" spans="3:7" x14ac:dyDescent="0.25">
      <c r="C26" t="s">
        <v>2</v>
      </c>
      <c r="D26" t="s">
        <v>38</v>
      </c>
      <c r="E26" t="s">
        <v>31</v>
      </c>
      <c r="F26" s="4">
        <v>4326</v>
      </c>
      <c r="G26" s="5">
        <v>348</v>
      </c>
    </row>
    <row r="27" spans="3:7" x14ac:dyDescent="0.25">
      <c r="C27" t="s">
        <v>5</v>
      </c>
      <c r="D27" t="s">
        <v>36</v>
      </c>
      <c r="E27" t="s">
        <v>17</v>
      </c>
      <c r="F27" s="4">
        <v>3339</v>
      </c>
      <c r="G27" s="5">
        <v>348</v>
      </c>
    </row>
    <row r="28" spans="3:7" x14ac:dyDescent="0.25">
      <c r="C28" t="s">
        <v>10</v>
      </c>
      <c r="D28" t="s">
        <v>36</v>
      </c>
      <c r="E28" t="s">
        <v>29</v>
      </c>
      <c r="F28" s="4">
        <v>2471</v>
      </c>
      <c r="G28" s="5">
        <v>342</v>
      </c>
    </row>
    <row r="29" spans="3:7" x14ac:dyDescent="0.25">
      <c r="C29" t="s">
        <v>5</v>
      </c>
      <c r="D29" t="s">
        <v>34</v>
      </c>
      <c r="E29" t="s">
        <v>20</v>
      </c>
      <c r="F29" s="4">
        <v>15610</v>
      </c>
      <c r="G29" s="5">
        <v>339</v>
      </c>
    </row>
    <row r="30" spans="3:7" x14ac:dyDescent="0.25">
      <c r="C30" t="s">
        <v>7</v>
      </c>
      <c r="D30" t="s">
        <v>37</v>
      </c>
      <c r="E30" t="s">
        <v>16</v>
      </c>
      <c r="F30" s="4">
        <v>4487</v>
      </c>
      <c r="G30" s="5">
        <v>333</v>
      </c>
    </row>
    <row r="31" spans="3:7" x14ac:dyDescent="0.25">
      <c r="C31" t="s">
        <v>3</v>
      </c>
      <c r="D31" t="s">
        <v>37</v>
      </c>
      <c r="E31" t="s">
        <v>28</v>
      </c>
      <c r="F31" s="4">
        <v>7308</v>
      </c>
      <c r="G31" s="5">
        <v>327</v>
      </c>
    </row>
    <row r="32" spans="3:7" x14ac:dyDescent="0.25">
      <c r="C32" t="s">
        <v>3</v>
      </c>
      <c r="D32" t="s">
        <v>37</v>
      </c>
      <c r="E32" t="s">
        <v>29</v>
      </c>
      <c r="F32" s="4">
        <v>4592</v>
      </c>
      <c r="G32" s="5">
        <v>324</v>
      </c>
    </row>
    <row r="33" spans="3:7" x14ac:dyDescent="0.25">
      <c r="C33" t="s">
        <v>7</v>
      </c>
      <c r="D33" t="s">
        <v>38</v>
      </c>
      <c r="E33" t="s">
        <v>30</v>
      </c>
      <c r="F33" s="4">
        <v>10129</v>
      </c>
      <c r="G33" s="5">
        <v>312</v>
      </c>
    </row>
    <row r="34" spans="3:7" x14ac:dyDescent="0.25">
      <c r="C34" t="s">
        <v>3</v>
      </c>
      <c r="D34" t="s">
        <v>34</v>
      </c>
      <c r="E34" t="s">
        <v>28</v>
      </c>
      <c r="F34" s="4">
        <v>3689</v>
      </c>
      <c r="G34" s="5">
        <v>312</v>
      </c>
    </row>
    <row r="35" spans="3:7" x14ac:dyDescent="0.25">
      <c r="C35" t="s">
        <v>41</v>
      </c>
      <c r="D35" t="s">
        <v>36</v>
      </c>
      <c r="E35" t="s">
        <v>28</v>
      </c>
      <c r="F35" s="4">
        <v>854</v>
      </c>
      <c r="G35" s="5">
        <v>309</v>
      </c>
    </row>
    <row r="36" spans="3:7" x14ac:dyDescent="0.25">
      <c r="C36" t="s">
        <v>9</v>
      </c>
      <c r="D36" t="s">
        <v>39</v>
      </c>
      <c r="E36" t="s">
        <v>24</v>
      </c>
      <c r="F36" s="4">
        <v>3920</v>
      </c>
      <c r="G36" s="5">
        <v>306</v>
      </c>
    </row>
    <row r="37" spans="3:7" x14ac:dyDescent="0.25">
      <c r="C37" t="s">
        <v>40</v>
      </c>
      <c r="D37" t="s">
        <v>36</v>
      </c>
      <c r="E37" t="s">
        <v>27</v>
      </c>
      <c r="F37" s="4">
        <v>3164</v>
      </c>
      <c r="G37" s="5">
        <v>306</v>
      </c>
    </row>
    <row r="38" spans="3:7" x14ac:dyDescent="0.25">
      <c r="C38" t="s">
        <v>3</v>
      </c>
      <c r="D38" t="s">
        <v>35</v>
      </c>
      <c r="E38" t="s">
        <v>33</v>
      </c>
      <c r="F38" s="4">
        <v>819</v>
      </c>
      <c r="G38" s="5">
        <v>306</v>
      </c>
    </row>
    <row r="39" spans="3:7" x14ac:dyDescent="0.25">
      <c r="C39" t="s">
        <v>3</v>
      </c>
      <c r="D39" t="s">
        <v>38</v>
      </c>
      <c r="E39" t="s">
        <v>26</v>
      </c>
      <c r="F39" s="4">
        <v>8841</v>
      </c>
      <c r="G39" s="5">
        <v>303</v>
      </c>
    </row>
    <row r="40" spans="3:7" x14ac:dyDescent="0.25">
      <c r="C40" t="s">
        <v>10</v>
      </c>
      <c r="D40" t="s">
        <v>36</v>
      </c>
      <c r="E40" t="s">
        <v>32</v>
      </c>
      <c r="F40" s="4">
        <v>6657</v>
      </c>
      <c r="G40" s="5">
        <v>303</v>
      </c>
    </row>
    <row r="41" spans="3:7" x14ac:dyDescent="0.25">
      <c r="C41" t="s">
        <v>2</v>
      </c>
      <c r="D41" t="s">
        <v>35</v>
      </c>
      <c r="E41" t="s">
        <v>17</v>
      </c>
      <c r="F41" s="4">
        <v>1589</v>
      </c>
      <c r="G41" s="5">
        <v>303</v>
      </c>
    </row>
    <row r="42" spans="3:7" x14ac:dyDescent="0.25">
      <c r="C42" t="s">
        <v>8</v>
      </c>
      <c r="D42" t="s">
        <v>35</v>
      </c>
      <c r="E42" t="s">
        <v>27</v>
      </c>
      <c r="F42" s="4">
        <v>4753</v>
      </c>
      <c r="G42" s="5">
        <v>300</v>
      </c>
    </row>
    <row r="43" spans="3:7" x14ac:dyDescent="0.25">
      <c r="C43" t="s">
        <v>7</v>
      </c>
      <c r="D43" t="s">
        <v>36</v>
      </c>
      <c r="E43" t="s">
        <v>19</v>
      </c>
      <c r="F43" s="4">
        <v>2870</v>
      </c>
      <c r="G43" s="5">
        <v>300</v>
      </c>
    </row>
    <row r="44" spans="3:7" x14ac:dyDescent="0.25">
      <c r="C44" t="s">
        <v>40</v>
      </c>
      <c r="D44" t="s">
        <v>38</v>
      </c>
      <c r="E44" t="s">
        <v>13</v>
      </c>
      <c r="F44" s="4">
        <v>5670</v>
      </c>
      <c r="G44" s="5">
        <v>297</v>
      </c>
    </row>
    <row r="45" spans="3:7" x14ac:dyDescent="0.25">
      <c r="C45" t="s">
        <v>41</v>
      </c>
      <c r="D45" t="s">
        <v>36</v>
      </c>
      <c r="E45" t="s">
        <v>18</v>
      </c>
      <c r="F45" s="4">
        <v>9632</v>
      </c>
      <c r="G45" s="5">
        <v>288</v>
      </c>
    </row>
    <row r="46" spans="3:7" x14ac:dyDescent="0.25">
      <c r="C46" t="s">
        <v>7</v>
      </c>
      <c r="D46" t="s">
        <v>35</v>
      </c>
      <c r="E46" t="s">
        <v>28</v>
      </c>
      <c r="F46" s="4">
        <v>5194</v>
      </c>
      <c r="G46" s="5">
        <v>288</v>
      </c>
    </row>
    <row r="47" spans="3:7" x14ac:dyDescent="0.25">
      <c r="C47" t="s">
        <v>8</v>
      </c>
      <c r="D47" t="s">
        <v>34</v>
      </c>
      <c r="E47" t="s">
        <v>31</v>
      </c>
      <c r="F47" s="4">
        <v>3507</v>
      </c>
      <c r="G47" s="5">
        <v>288</v>
      </c>
    </row>
    <row r="48" spans="3:7" x14ac:dyDescent="0.25">
      <c r="C48" t="s">
        <v>10</v>
      </c>
      <c r="D48" t="s">
        <v>37</v>
      </c>
      <c r="E48" t="s">
        <v>21</v>
      </c>
      <c r="F48" s="4">
        <v>245</v>
      </c>
      <c r="G48" s="5">
        <v>288</v>
      </c>
    </row>
    <row r="49" spans="3:7" x14ac:dyDescent="0.25">
      <c r="C49" t="s">
        <v>6</v>
      </c>
      <c r="D49" t="s">
        <v>38</v>
      </c>
      <c r="E49" t="s">
        <v>27</v>
      </c>
      <c r="F49" s="4">
        <v>1134</v>
      </c>
      <c r="G49" s="5">
        <v>282</v>
      </c>
    </row>
    <row r="50" spans="3:7" x14ac:dyDescent="0.25">
      <c r="C50" t="s">
        <v>10</v>
      </c>
      <c r="D50" t="s">
        <v>39</v>
      </c>
      <c r="E50" t="s">
        <v>21</v>
      </c>
      <c r="F50" s="4">
        <v>4858</v>
      </c>
      <c r="G50" s="5">
        <v>279</v>
      </c>
    </row>
    <row r="51" spans="3:7" x14ac:dyDescent="0.25">
      <c r="C51" t="s">
        <v>10</v>
      </c>
      <c r="D51" t="s">
        <v>35</v>
      </c>
      <c r="E51" t="s">
        <v>18</v>
      </c>
      <c r="F51" s="4">
        <v>3808</v>
      </c>
      <c r="G51" s="5">
        <v>279</v>
      </c>
    </row>
    <row r="52" spans="3:7" x14ac:dyDescent="0.25">
      <c r="C52" t="s">
        <v>3</v>
      </c>
      <c r="D52" t="s">
        <v>34</v>
      </c>
      <c r="E52" t="s">
        <v>14</v>
      </c>
      <c r="F52" s="4">
        <v>7259</v>
      </c>
      <c r="G52" s="5">
        <v>276</v>
      </c>
    </row>
    <row r="53" spans="3:7" x14ac:dyDescent="0.25">
      <c r="C53" t="s">
        <v>3</v>
      </c>
      <c r="D53" t="s">
        <v>35</v>
      </c>
      <c r="E53" t="s">
        <v>15</v>
      </c>
      <c r="F53" s="4">
        <v>6657</v>
      </c>
      <c r="G53" s="5">
        <v>276</v>
      </c>
    </row>
    <row r="54" spans="3:7" x14ac:dyDescent="0.25">
      <c r="C54" t="s">
        <v>9</v>
      </c>
      <c r="D54" t="s">
        <v>37</v>
      </c>
      <c r="E54" t="s">
        <v>29</v>
      </c>
      <c r="F54" s="4">
        <v>1085</v>
      </c>
      <c r="G54" s="5">
        <v>273</v>
      </c>
    </row>
    <row r="55" spans="3:7" x14ac:dyDescent="0.25">
      <c r="C55" t="s">
        <v>7</v>
      </c>
      <c r="D55" t="s">
        <v>38</v>
      </c>
      <c r="E55" t="s">
        <v>18</v>
      </c>
      <c r="F55" s="4">
        <v>1778</v>
      </c>
      <c r="G55" s="5">
        <v>270</v>
      </c>
    </row>
    <row r="56" spans="3:7" x14ac:dyDescent="0.25">
      <c r="C56" t="s">
        <v>6</v>
      </c>
      <c r="D56" t="s">
        <v>35</v>
      </c>
      <c r="E56" t="s">
        <v>20</v>
      </c>
      <c r="F56" s="4">
        <v>1071</v>
      </c>
      <c r="G56" s="5">
        <v>270</v>
      </c>
    </row>
    <row r="57" spans="3:7" x14ac:dyDescent="0.25">
      <c r="C57" t="s">
        <v>10</v>
      </c>
      <c r="D57" t="s">
        <v>36</v>
      </c>
      <c r="E57" t="s">
        <v>23</v>
      </c>
      <c r="F57" s="4">
        <v>2317</v>
      </c>
      <c r="G57" s="5">
        <v>261</v>
      </c>
    </row>
    <row r="58" spans="3:7" x14ac:dyDescent="0.25">
      <c r="C58" t="s">
        <v>7</v>
      </c>
      <c r="D58" t="s">
        <v>38</v>
      </c>
      <c r="E58" t="s">
        <v>28</v>
      </c>
      <c r="F58" s="4">
        <v>5677</v>
      </c>
      <c r="G58" s="5">
        <v>258</v>
      </c>
    </row>
    <row r="59" spans="3:7" x14ac:dyDescent="0.25">
      <c r="C59" t="s">
        <v>3</v>
      </c>
      <c r="D59" t="s">
        <v>35</v>
      </c>
      <c r="E59" t="s">
        <v>14</v>
      </c>
      <c r="F59" s="4">
        <v>2415</v>
      </c>
      <c r="G59" s="5">
        <v>255</v>
      </c>
    </row>
    <row r="60" spans="3:7" x14ac:dyDescent="0.25">
      <c r="C60" t="s">
        <v>7</v>
      </c>
      <c r="D60" t="s">
        <v>35</v>
      </c>
      <c r="E60" t="s">
        <v>30</v>
      </c>
      <c r="F60" s="4">
        <v>6755</v>
      </c>
      <c r="G60" s="5">
        <v>252</v>
      </c>
    </row>
    <row r="61" spans="3:7" x14ac:dyDescent="0.25">
      <c r="C61" t="s">
        <v>7</v>
      </c>
      <c r="D61" t="s">
        <v>36</v>
      </c>
      <c r="E61" t="s">
        <v>29</v>
      </c>
      <c r="F61" s="4">
        <v>5551</v>
      </c>
      <c r="G61" s="5">
        <v>252</v>
      </c>
    </row>
    <row r="62" spans="3:7" x14ac:dyDescent="0.25">
      <c r="C62" t="s">
        <v>5</v>
      </c>
      <c r="D62" t="s">
        <v>39</v>
      </c>
      <c r="E62" t="s">
        <v>18</v>
      </c>
      <c r="F62" s="4">
        <v>385</v>
      </c>
      <c r="G62" s="5">
        <v>249</v>
      </c>
    </row>
    <row r="63" spans="3:7" x14ac:dyDescent="0.25">
      <c r="C63" t="s">
        <v>5</v>
      </c>
      <c r="D63" t="s">
        <v>35</v>
      </c>
      <c r="E63" t="s">
        <v>31</v>
      </c>
      <c r="F63" s="4">
        <v>4753</v>
      </c>
      <c r="G63" s="5">
        <v>246</v>
      </c>
    </row>
    <row r="64" spans="3:7" x14ac:dyDescent="0.25">
      <c r="C64" t="s">
        <v>7</v>
      </c>
      <c r="D64" t="s">
        <v>39</v>
      </c>
      <c r="E64" t="s">
        <v>17</v>
      </c>
      <c r="F64" s="4">
        <v>4438</v>
      </c>
      <c r="G64" s="5">
        <v>246</v>
      </c>
    </row>
    <row r="65" spans="3:7" x14ac:dyDescent="0.25">
      <c r="C65" t="s">
        <v>2</v>
      </c>
      <c r="D65" t="s">
        <v>36</v>
      </c>
      <c r="E65" t="s">
        <v>31</v>
      </c>
      <c r="F65" s="4">
        <v>3094</v>
      </c>
      <c r="G65" s="5">
        <v>246</v>
      </c>
    </row>
    <row r="66" spans="3:7" x14ac:dyDescent="0.25">
      <c r="C66" t="s">
        <v>9</v>
      </c>
      <c r="D66" t="s">
        <v>37</v>
      </c>
      <c r="E66" t="s">
        <v>26</v>
      </c>
      <c r="F66" s="4">
        <v>2856</v>
      </c>
      <c r="G66" s="5">
        <v>246</v>
      </c>
    </row>
    <row r="67" spans="3:7" x14ac:dyDescent="0.25">
      <c r="C67" t="s">
        <v>9</v>
      </c>
      <c r="D67" t="s">
        <v>35</v>
      </c>
      <c r="E67" t="s">
        <v>15</v>
      </c>
      <c r="F67" s="4">
        <v>7833</v>
      </c>
      <c r="G67" s="5">
        <v>243</v>
      </c>
    </row>
    <row r="68" spans="3:7" x14ac:dyDescent="0.25">
      <c r="C68" t="s">
        <v>7</v>
      </c>
      <c r="D68" t="s">
        <v>35</v>
      </c>
      <c r="E68" t="s">
        <v>19</v>
      </c>
      <c r="F68" s="4">
        <v>4585</v>
      </c>
      <c r="G68" s="5">
        <v>240</v>
      </c>
    </row>
    <row r="69" spans="3:7" x14ac:dyDescent="0.25">
      <c r="C69" t="s">
        <v>41</v>
      </c>
      <c r="D69" t="s">
        <v>37</v>
      </c>
      <c r="E69" t="s">
        <v>30</v>
      </c>
      <c r="F69" s="4">
        <v>1526</v>
      </c>
      <c r="G69" s="5">
        <v>240</v>
      </c>
    </row>
    <row r="70" spans="3:7" x14ac:dyDescent="0.25">
      <c r="C70" t="s">
        <v>5</v>
      </c>
      <c r="D70" t="s">
        <v>34</v>
      </c>
      <c r="E70" t="s">
        <v>22</v>
      </c>
      <c r="F70" s="4">
        <v>6279</v>
      </c>
      <c r="G70" s="5">
        <v>237</v>
      </c>
    </row>
    <row r="71" spans="3:7" x14ac:dyDescent="0.25">
      <c r="C71" t="s">
        <v>40</v>
      </c>
      <c r="D71" t="s">
        <v>35</v>
      </c>
      <c r="E71" t="s">
        <v>32</v>
      </c>
      <c r="F71" s="4">
        <v>12348</v>
      </c>
      <c r="G71" s="5">
        <v>234</v>
      </c>
    </row>
    <row r="72" spans="3:7" x14ac:dyDescent="0.25">
      <c r="C72" t="s">
        <v>3</v>
      </c>
      <c r="D72" t="s">
        <v>35</v>
      </c>
      <c r="E72" t="s">
        <v>25</v>
      </c>
      <c r="F72" s="4">
        <v>2464</v>
      </c>
      <c r="G72" s="5">
        <v>234</v>
      </c>
    </row>
    <row r="73" spans="3:7" x14ac:dyDescent="0.25">
      <c r="C73" t="s">
        <v>8</v>
      </c>
      <c r="D73" t="s">
        <v>38</v>
      </c>
      <c r="E73" t="s">
        <v>23</v>
      </c>
      <c r="F73" s="4">
        <v>1701</v>
      </c>
      <c r="G73" s="5">
        <v>234</v>
      </c>
    </row>
    <row r="74" spans="3:7" x14ac:dyDescent="0.25">
      <c r="C74" t="s">
        <v>41</v>
      </c>
      <c r="D74" t="s">
        <v>36</v>
      </c>
      <c r="E74" t="s">
        <v>13</v>
      </c>
      <c r="F74" s="4">
        <v>10311</v>
      </c>
      <c r="G74" s="5">
        <v>231</v>
      </c>
    </row>
    <row r="75" spans="3:7" x14ac:dyDescent="0.25">
      <c r="C75" t="s">
        <v>41</v>
      </c>
      <c r="D75" t="s">
        <v>37</v>
      </c>
      <c r="E75" t="s">
        <v>15</v>
      </c>
      <c r="F75" s="4">
        <v>714</v>
      </c>
      <c r="G75" s="5">
        <v>231</v>
      </c>
    </row>
    <row r="76" spans="3:7" x14ac:dyDescent="0.25">
      <c r="C76" t="s">
        <v>10</v>
      </c>
      <c r="D76" t="s">
        <v>35</v>
      </c>
      <c r="E76" t="s">
        <v>21</v>
      </c>
      <c r="F76" s="4">
        <v>567</v>
      </c>
      <c r="G76" s="5">
        <v>228</v>
      </c>
    </row>
    <row r="77" spans="3:7" x14ac:dyDescent="0.25">
      <c r="C77" t="s">
        <v>7</v>
      </c>
      <c r="D77" t="s">
        <v>37</v>
      </c>
      <c r="E77" t="s">
        <v>14</v>
      </c>
      <c r="F77" s="4">
        <v>6608</v>
      </c>
      <c r="G77" s="5">
        <v>225</v>
      </c>
    </row>
    <row r="78" spans="3:7" x14ac:dyDescent="0.25">
      <c r="C78" t="s">
        <v>40</v>
      </c>
      <c r="D78" t="s">
        <v>39</v>
      </c>
      <c r="E78" t="s">
        <v>28</v>
      </c>
      <c r="F78" s="4">
        <v>3101</v>
      </c>
      <c r="G78" s="5">
        <v>225</v>
      </c>
    </row>
    <row r="79" spans="3:7" x14ac:dyDescent="0.25">
      <c r="C79" t="s">
        <v>41</v>
      </c>
      <c r="D79" t="s">
        <v>34</v>
      </c>
      <c r="E79" t="s">
        <v>16</v>
      </c>
      <c r="F79" s="4">
        <v>1274</v>
      </c>
      <c r="G79" s="5">
        <v>225</v>
      </c>
    </row>
    <row r="80" spans="3:7" x14ac:dyDescent="0.25">
      <c r="C80" t="s">
        <v>8</v>
      </c>
      <c r="D80" t="s">
        <v>34</v>
      </c>
      <c r="E80" t="s">
        <v>16</v>
      </c>
      <c r="F80" s="4">
        <v>2009</v>
      </c>
      <c r="G80" s="5">
        <v>219</v>
      </c>
    </row>
    <row r="81" spans="3:7" x14ac:dyDescent="0.25">
      <c r="C81" t="s">
        <v>41</v>
      </c>
      <c r="D81" t="s">
        <v>35</v>
      </c>
      <c r="E81" t="s">
        <v>28</v>
      </c>
      <c r="F81" s="4">
        <v>7455</v>
      </c>
      <c r="G81" s="5">
        <v>216</v>
      </c>
    </row>
    <row r="82" spans="3:7" x14ac:dyDescent="0.25">
      <c r="C82" t="s">
        <v>2</v>
      </c>
      <c r="D82" t="s">
        <v>39</v>
      </c>
      <c r="E82" t="s">
        <v>21</v>
      </c>
      <c r="F82" s="4">
        <v>7651</v>
      </c>
      <c r="G82" s="5">
        <v>213</v>
      </c>
    </row>
    <row r="83" spans="3:7" x14ac:dyDescent="0.25">
      <c r="C83" t="s">
        <v>8</v>
      </c>
      <c r="D83" t="s">
        <v>38</v>
      </c>
      <c r="E83" t="s">
        <v>32</v>
      </c>
      <c r="F83" s="4">
        <v>3752</v>
      </c>
      <c r="G83" s="5">
        <v>213</v>
      </c>
    </row>
    <row r="84" spans="3:7" x14ac:dyDescent="0.25">
      <c r="C84" t="s">
        <v>8</v>
      </c>
      <c r="D84" t="s">
        <v>39</v>
      </c>
      <c r="E84" t="s">
        <v>31</v>
      </c>
      <c r="F84" s="4">
        <v>8890</v>
      </c>
      <c r="G84" s="5">
        <v>210</v>
      </c>
    </row>
    <row r="85" spans="3:7" x14ac:dyDescent="0.25">
      <c r="C85" t="s">
        <v>8</v>
      </c>
      <c r="D85" t="s">
        <v>35</v>
      </c>
      <c r="E85" t="s">
        <v>22</v>
      </c>
      <c r="F85" s="4">
        <v>5012</v>
      </c>
      <c r="G85" s="5">
        <v>210</v>
      </c>
    </row>
    <row r="86" spans="3:7" x14ac:dyDescent="0.25">
      <c r="C86" t="s">
        <v>7</v>
      </c>
      <c r="D86" t="s">
        <v>37</v>
      </c>
      <c r="E86" t="s">
        <v>22</v>
      </c>
      <c r="F86" s="4">
        <v>9835</v>
      </c>
      <c r="G86" s="5">
        <v>207</v>
      </c>
    </row>
    <row r="87" spans="3:7" x14ac:dyDescent="0.25">
      <c r="C87" t="s">
        <v>6</v>
      </c>
      <c r="D87" t="s">
        <v>34</v>
      </c>
      <c r="E87" t="s">
        <v>27</v>
      </c>
      <c r="F87" s="4">
        <v>4242</v>
      </c>
      <c r="G87" s="5">
        <v>207</v>
      </c>
    </row>
    <row r="88" spans="3:7" x14ac:dyDescent="0.25">
      <c r="C88" t="s">
        <v>9</v>
      </c>
      <c r="D88" t="s">
        <v>37</v>
      </c>
      <c r="E88" t="s">
        <v>4</v>
      </c>
      <c r="F88" s="4">
        <v>259</v>
      </c>
      <c r="G88" s="5">
        <v>207</v>
      </c>
    </row>
    <row r="89" spans="3:7" x14ac:dyDescent="0.25">
      <c r="C89" t="s">
        <v>9</v>
      </c>
      <c r="D89" t="s">
        <v>36</v>
      </c>
      <c r="E89" t="s">
        <v>27</v>
      </c>
      <c r="F89" s="4">
        <v>11522</v>
      </c>
      <c r="G89" s="5">
        <v>204</v>
      </c>
    </row>
    <row r="90" spans="3:7" x14ac:dyDescent="0.25">
      <c r="C90" t="s">
        <v>10</v>
      </c>
      <c r="D90" t="s">
        <v>34</v>
      </c>
      <c r="E90" t="s">
        <v>19</v>
      </c>
      <c r="F90" s="4">
        <v>5355</v>
      </c>
      <c r="G90" s="5">
        <v>204</v>
      </c>
    </row>
    <row r="91" spans="3:7" x14ac:dyDescent="0.25">
      <c r="C91" t="s">
        <v>9</v>
      </c>
      <c r="D91" t="s">
        <v>39</v>
      </c>
      <c r="E91" t="s">
        <v>18</v>
      </c>
      <c r="F91" s="4">
        <v>2639</v>
      </c>
      <c r="G91" s="5">
        <v>204</v>
      </c>
    </row>
    <row r="92" spans="3:7" x14ac:dyDescent="0.25">
      <c r="C92" t="s">
        <v>8</v>
      </c>
      <c r="D92" t="s">
        <v>37</v>
      </c>
      <c r="E92" t="s">
        <v>19</v>
      </c>
      <c r="F92" s="4">
        <v>1771</v>
      </c>
      <c r="G92" s="5">
        <v>204</v>
      </c>
    </row>
    <row r="93" spans="3:7" x14ac:dyDescent="0.25">
      <c r="C93" t="s">
        <v>41</v>
      </c>
      <c r="D93" t="s">
        <v>36</v>
      </c>
      <c r="E93" t="s">
        <v>26</v>
      </c>
      <c r="F93" s="4">
        <v>98</v>
      </c>
      <c r="G93" s="5">
        <v>204</v>
      </c>
    </row>
    <row r="94" spans="3:7" x14ac:dyDescent="0.25">
      <c r="C94" t="s">
        <v>5</v>
      </c>
      <c r="D94" t="s">
        <v>35</v>
      </c>
      <c r="E94" t="s">
        <v>15</v>
      </c>
      <c r="F94" s="4">
        <v>13391</v>
      </c>
      <c r="G94" s="5">
        <v>201</v>
      </c>
    </row>
    <row r="95" spans="3:7" x14ac:dyDescent="0.25">
      <c r="C95" t="s">
        <v>2</v>
      </c>
      <c r="D95" t="s">
        <v>37</v>
      </c>
      <c r="E95" t="s">
        <v>17</v>
      </c>
      <c r="F95" s="4">
        <v>9926</v>
      </c>
      <c r="G95" s="5">
        <v>201</v>
      </c>
    </row>
    <row r="96" spans="3:7" x14ac:dyDescent="0.25">
      <c r="C96" t="s">
        <v>5</v>
      </c>
      <c r="D96" t="s">
        <v>34</v>
      </c>
      <c r="E96" t="s">
        <v>15</v>
      </c>
      <c r="F96" s="4">
        <v>7280</v>
      </c>
      <c r="G96" s="5">
        <v>201</v>
      </c>
    </row>
    <row r="97" spans="3:7" x14ac:dyDescent="0.25">
      <c r="C97" t="s">
        <v>40</v>
      </c>
      <c r="D97" t="s">
        <v>36</v>
      </c>
      <c r="E97" t="s">
        <v>13</v>
      </c>
      <c r="F97" s="4">
        <v>4424</v>
      </c>
      <c r="G97" s="5">
        <v>201</v>
      </c>
    </row>
    <row r="98" spans="3:7" x14ac:dyDescent="0.25">
      <c r="C98" t="s">
        <v>7</v>
      </c>
      <c r="D98" t="s">
        <v>39</v>
      </c>
      <c r="E98" t="s">
        <v>27</v>
      </c>
      <c r="F98" s="4">
        <v>966</v>
      </c>
      <c r="G98" s="5">
        <v>198</v>
      </c>
    </row>
    <row r="99" spans="3:7" x14ac:dyDescent="0.25">
      <c r="C99" t="s">
        <v>10</v>
      </c>
      <c r="D99" t="s">
        <v>35</v>
      </c>
      <c r="E99" t="s">
        <v>20</v>
      </c>
      <c r="F99" s="4">
        <v>1974</v>
      </c>
      <c r="G99" s="5">
        <v>195</v>
      </c>
    </row>
    <row r="100" spans="3:7" x14ac:dyDescent="0.25">
      <c r="C100" t="s">
        <v>8</v>
      </c>
      <c r="D100" t="s">
        <v>37</v>
      </c>
      <c r="E100" t="s">
        <v>22</v>
      </c>
      <c r="F100" s="4">
        <v>1890</v>
      </c>
      <c r="G100" s="5">
        <v>195</v>
      </c>
    </row>
    <row r="101" spans="3:7" x14ac:dyDescent="0.25">
      <c r="C101" t="s">
        <v>5</v>
      </c>
      <c r="D101" t="s">
        <v>34</v>
      </c>
      <c r="E101" t="s">
        <v>19</v>
      </c>
      <c r="F101" s="4">
        <v>861</v>
      </c>
      <c r="G101" s="5">
        <v>195</v>
      </c>
    </row>
    <row r="102" spans="3:7" x14ac:dyDescent="0.25">
      <c r="C102" t="s">
        <v>41</v>
      </c>
      <c r="D102" t="s">
        <v>36</v>
      </c>
      <c r="E102" t="s">
        <v>19</v>
      </c>
      <c r="F102" s="4">
        <v>1925</v>
      </c>
      <c r="G102" s="5">
        <v>192</v>
      </c>
    </row>
    <row r="103" spans="3:7" x14ac:dyDescent="0.25">
      <c r="C103" t="s">
        <v>7</v>
      </c>
      <c r="D103" t="s">
        <v>34</v>
      </c>
      <c r="E103" t="s">
        <v>24</v>
      </c>
      <c r="F103" s="4">
        <v>8862</v>
      </c>
      <c r="G103" s="5">
        <v>189</v>
      </c>
    </row>
    <row r="104" spans="3:7" x14ac:dyDescent="0.25">
      <c r="C104" t="s">
        <v>6</v>
      </c>
      <c r="D104" t="s">
        <v>37</v>
      </c>
      <c r="E104" t="s">
        <v>23</v>
      </c>
      <c r="F104" s="4">
        <v>4949</v>
      </c>
      <c r="G104" s="5">
        <v>189</v>
      </c>
    </row>
    <row r="105" spans="3:7" x14ac:dyDescent="0.25">
      <c r="C105" t="s">
        <v>9</v>
      </c>
      <c r="D105" t="s">
        <v>36</v>
      </c>
      <c r="E105" t="s">
        <v>32</v>
      </c>
      <c r="F105" s="4">
        <v>2954</v>
      </c>
      <c r="G105" s="5">
        <v>189</v>
      </c>
    </row>
    <row r="106" spans="3:7" x14ac:dyDescent="0.25">
      <c r="C106" t="s">
        <v>9</v>
      </c>
      <c r="D106" t="s">
        <v>34</v>
      </c>
      <c r="E106" t="s">
        <v>16</v>
      </c>
      <c r="F106" s="4">
        <v>938</v>
      </c>
      <c r="G106" s="5">
        <v>189</v>
      </c>
    </row>
    <row r="107" spans="3:7" x14ac:dyDescent="0.25">
      <c r="C107" t="s">
        <v>41</v>
      </c>
      <c r="D107" t="s">
        <v>35</v>
      </c>
      <c r="E107" t="s">
        <v>15</v>
      </c>
      <c r="F107" s="4">
        <v>2114</v>
      </c>
      <c r="G107" s="5">
        <v>186</v>
      </c>
    </row>
    <row r="108" spans="3:7" x14ac:dyDescent="0.25">
      <c r="C108" t="s">
        <v>8</v>
      </c>
      <c r="D108" t="s">
        <v>39</v>
      </c>
      <c r="E108" t="s">
        <v>30</v>
      </c>
      <c r="F108" s="4">
        <v>7021</v>
      </c>
      <c r="G108" s="5">
        <v>183</v>
      </c>
    </row>
    <row r="109" spans="3:7" x14ac:dyDescent="0.25">
      <c r="C109" t="s">
        <v>2</v>
      </c>
      <c r="D109" t="s">
        <v>38</v>
      </c>
      <c r="E109" t="s">
        <v>28</v>
      </c>
      <c r="F109" s="4">
        <v>6580</v>
      </c>
      <c r="G109" s="5">
        <v>183</v>
      </c>
    </row>
    <row r="110" spans="3:7" x14ac:dyDescent="0.25">
      <c r="C110" t="s">
        <v>6</v>
      </c>
      <c r="D110" t="s">
        <v>35</v>
      </c>
      <c r="E110" t="s">
        <v>27</v>
      </c>
      <c r="F110" s="4">
        <v>3864</v>
      </c>
      <c r="G110" s="5">
        <v>177</v>
      </c>
    </row>
    <row r="111" spans="3:7" x14ac:dyDescent="0.25">
      <c r="C111" t="s">
        <v>7</v>
      </c>
      <c r="D111" t="s">
        <v>36</v>
      </c>
      <c r="E111" t="s">
        <v>18</v>
      </c>
      <c r="F111" s="4">
        <v>2646</v>
      </c>
      <c r="G111" s="5">
        <v>177</v>
      </c>
    </row>
    <row r="112" spans="3:7" x14ac:dyDescent="0.25">
      <c r="C112" t="s">
        <v>41</v>
      </c>
      <c r="D112" t="s">
        <v>37</v>
      </c>
      <c r="E112" t="s">
        <v>26</v>
      </c>
      <c r="F112" s="4">
        <v>2324</v>
      </c>
      <c r="G112" s="5">
        <v>177</v>
      </c>
    </row>
    <row r="113" spans="3:7" x14ac:dyDescent="0.25">
      <c r="C113" t="s">
        <v>41</v>
      </c>
      <c r="D113" t="s">
        <v>34</v>
      </c>
      <c r="E113" t="s">
        <v>33</v>
      </c>
      <c r="F113" s="4">
        <v>7847</v>
      </c>
      <c r="G113" s="5">
        <v>174</v>
      </c>
    </row>
    <row r="114" spans="3:7" x14ac:dyDescent="0.25">
      <c r="C114" t="s">
        <v>41</v>
      </c>
      <c r="D114" t="s">
        <v>36</v>
      </c>
      <c r="E114" t="s">
        <v>30</v>
      </c>
      <c r="F114" s="4">
        <v>6118</v>
      </c>
      <c r="G114" s="5">
        <v>174</v>
      </c>
    </row>
    <row r="115" spans="3:7" x14ac:dyDescent="0.25">
      <c r="C115" t="s">
        <v>40</v>
      </c>
      <c r="D115" t="s">
        <v>35</v>
      </c>
      <c r="E115" t="s">
        <v>16</v>
      </c>
      <c r="F115" s="4">
        <v>4725</v>
      </c>
      <c r="G115" s="5">
        <v>174</v>
      </c>
    </row>
    <row r="116" spans="3:7" x14ac:dyDescent="0.25">
      <c r="C116" t="s">
        <v>9</v>
      </c>
      <c r="D116" t="s">
        <v>34</v>
      </c>
      <c r="E116" t="s">
        <v>17</v>
      </c>
      <c r="F116" s="4">
        <v>707</v>
      </c>
      <c r="G116" s="5">
        <v>174</v>
      </c>
    </row>
    <row r="117" spans="3:7" x14ac:dyDescent="0.25">
      <c r="C117" t="s">
        <v>3</v>
      </c>
      <c r="D117" t="s">
        <v>39</v>
      </c>
      <c r="E117" t="s">
        <v>26</v>
      </c>
      <c r="F117" s="4">
        <v>4956</v>
      </c>
      <c r="G117" s="5">
        <v>171</v>
      </c>
    </row>
    <row r="118" spans="3:7" x14ac:dyDescent="0.25">
      <c r="C118" t="s">
        <v>5</v>
      </c>
      <c r="D118" t="s">
        <v>39</v>
      </c>
      <c r="E118" t="s">
        <v>24</v>
      </c>
      <c r="F118" s="4">
        <v>4018</v>
      </c>
      <c r="G118" s="5">
        <v>171</v>
      </c>
    </row>
    <row r="119" spans="3:7" x14ac:dyDescent="0.25">
      <c r="C119" t="s">
        <v>5</v>
      </c>
      <c r="D119" t="s">
        <v>38</v>
      </c>
      <c r="E119" t="s">
        <v>19</v>
      </c>
      <c r="F119" s="4">
        <v>5474</v>
      </c>
      <c r="G119" s="5">
        <v>168</v>
      </c>
    </row>
    <row r="120" spans="3:7" x14ac:dyDescent="0.25">
      <c r="C120" t="s">
        <v>8</v>
      </c>
      <c r="D120" t="s">
        <v>35</v>
      </c>
      <c r="E120" t="s">
        <v>29</v>
      </c>
      <c r="F120" s="4">
        <v>2023</v>
      </c>
      <c r="G120" s="5">
        <v>168</v>
      </c>
    </row>
    <row r="121" spans="3:7" x14ac:dyDescent="0.25">
      <c r="C121" t="s">
        <v>3</v>
      </c>
      <c r="D121" t="s">
        <v>39</v>
      </c>
      <c r="E121" t="s">
        <v>16</v>
      </c>
      <c r="F121" s="4">
        <v>21</v>
      </c>
      <c r="G121" s="5">
        <v>168</v>
      </c>
    </row>
    <row r="122" spans="3:7" x14ac:dyDescent="0.25">
      <c r="C122" t="s">
        <v>3</v>
      </c>
      <c r="D122" t="s">
        <v>36</v>
      </c>
      <c r="E122" t="s">
        <v>23</v>
      </c>
      <c r="F122" s="4">
        <v>3773</v>
      </c>
      <c r="G122" s="5">
        <v>165</v>
      </c>
    </row>
    <row r="123" spans="3:7" x14ac:dyDescent="0.25">
      <c r="C123" t="s">
        <v>2</v>
      </c>
      <c r="D123" t="s">
        <v>39</v>
      </c>
      <c r="E123" t="s">
        <v>20</v>
      </c>
      <c r="F123" s="4">
        <v>9443</v>
      </c>
      <c r="G123" s="5">
        <v>162</v>
      </c>
    </row>
    <row r="124" spans="3:7" x14ac:dyDescent="0.25">
      <c r="C124" t="s">
        <v>40</v>
      </c>
      <c r="D124" t="s">
        <v>34</v>
      </c>
      <c r="E124" t="s">
        <v>19</v>
      </c>
      <c r="F124" s="4">
        <v>4018</v>
      </c>
      <c r="G124" s="5">
        <v>162</v>
      </c>
    </row>
    <row r="125" spans="3:7" x14ac:dyDescent="0.25">
      <c r="C125" t="s">
        <v>3</v>
      </c>
      <c r="D125" t="s">
        <v>36</v>
      </c>
      <c r="E125" t="s">
        <v>28</v>
      </c>
      <c r="F125" s="4">
        <v>973</v>
      </c>
      <c r="G125" s="5">
        <v>162</v>
      </c>
    </row>
    <row r="126" spans="3:7" x14ac:dyDescent="0.25">
      <c r="C126" t="s">
        <v>40</v>
      </c>
      <c r="D126" t="s">
        <v>34</v>
      </c>
      <c r="E126" t="s">
        <v>33</v>
      </c>
      <c r="F126" s="4">
        <v>3794</v>
      </c>
      <c r="G126" s="5">
        <v>159</v>
      </c>
    </row>
    <row r="127" spans="3:7" x14ac:dyDescent="0.25">
      <c r="C127" t="s">
        <v>9</v>
      </c>
      <c r="D127" t="s">
        <v>35</v>
      </c>
      <c r="E127" t="s">
        <v>26</v>
      </c>
      <c r="F127" s="4">
        <v>98</v>
      </c>
      <c r="G127" s="5">
        <v>159</v>
      </c>
    </row>
    <row r="128" spans="3:7" x14ac:dyDescent="0.25">
      <c r="C128" t="s">
        <v>40</v>
      </c>
      <c r="D128" t="s">
        <v>34</v>
      </c>
      <c r="E128" t="s">
        <v>17</v>
      </c>
      <c r="F128" s="4">
        <v>5019</v>
      </c>
      <c r="G128" s="5">
        <v>156</v>
      </c>
    </row>
    <row r="129" spans="3:7" x14ac:dyDescent="0.25">
      <c r="C129" t="s">
        <v>6</v>
      </c>
      <c r="D129" t="s">
        <v>36</v>
      </c>
      <c r="E129" t="s">
        <v>17</v>
      </c>
      <c r="F129" s="4">
        <v>4970</v>
      </c>
      <c r="G129" s="5">
        <v>156</v>
      </c>
    </row>
    <row r="130" spans="3:7" x14ac:dyDescent="0.25">
      <c r="C130" t="s">
        <v>9</v>
      </c>
      <c r="D130" t="s">
        <v>37</v>
      </c>
      <c r="E130" t="s">
        <v>25</v>
      </c>
      <c r="F130" s="4">
        <v>4305</v>
      </c>
      <c r="G130" s="5">
        <v>156</v>
      </c>
    </row>
    <row r="131" spans="3:7" x14ac:dyDescent="0.25">
      <c r="C131" t="s">
        <v>2</v>
      </c>
      <c r="D131" t="s">
        <v>38</v>
      </c>
      <c r="E131" t="s">
        <v>23</v>
      </c>
      <c r="F131" s="4">
        <v>4417</v>
      </c>
      <c r="G131" s="5">
        <v>153</v>
      </c>
    </row>
    <row r="132" spans="3:7" x14ac:dyDescent="0.25">
      <c r="C132" t="s">
        <v>9</v>
      </c>
      <c r="D132" t="s">
        <v>34</v>
      </c>
      <c r="E132" t="s">
        <v>28</v>
      </c>
      <c r="F132" s="4">
        <v>14329</v>
      </c>
      <c r="G132" s="5">
        <v>150</v>
      </c>
    </row>
    <row r="133" spans="3:7" x14ac:dyDescent="0.25">
      <c r="C133" t="s">
        <v>8</v>
      </c>
      <c r="D133" t="s">
        <v>36</v>
      </c>
      <c r="E133" t="s">
        <v>23</v>
      </c>
      <c r="F133" s="4">
        <v>5019</v>
      </c>
      <c r="G133" s="5">
        <v>150</v>
      </c>
    </row>
    <row r="134" spans="3:7" x14ac:dyDescent="0.25">
      <c r="C134" t="s">
        <v>6</v>
      </c>
      <c r="D134" t="s">
        <v>34</v>
      </c>
      <c r="E134" t="s">
        <v>17</v>
      </c>
      <c r="F134" s="4">
        <v>3759</v>
      </c>
      <c r="G134" s="5">
        <v>150</v>
      </c>
    </row>
    <row r="135" spans="3:7" x14ac:dyDescent="0.25">
      <c r="C135" t="s">
        <v>8</v>
      </c>
      <c r="D135" t="s">
        <v>37</v>
      </c>
      <c r="E135" t="s">
        <v>30</v>
      </c>
      <c r="F135" s="4">
        <v>42</v>
      </c>
      <c r="G135" s="5">
        <v>150</v>
      </c>
    </row>
    <row r="136" spans="3:7" x14ac:dyDescent="0.25">
      <c r="C136" t="s">
        <v>9</v>
      </c>
      <c r="D136" t="s">
        <v>35</v>
      </c>
      <c r="E136" t="s">
        <v>4</v>
      </c>
      <c r="F136" s="4">
        <v>959</v>
      </c>
      <c r="G136" s="5">
        <v>147</v>
      </c>
    </row>
    <row r="137" spans="3:7" x14ac:dyDescent="0.25">
      <c r="C137" t="s">
        <v>2</v>
      </c>
      <c r="D137" t="s">
        <v>39</v>
      </c>
      <c r="E137" t="s">
        <v>28</v>
      </c>
      <c r="F137" s="4">
        <v>6027</v>
      </c>
      <c r="G137" s="5">
        <v>144</v>
      </c>
    </row>
    <row r="138" spans="3:7" x14ac:dyDescent="0.25">
      <c r="C138" t="s">
        <v>3</v>
      </c>
      <c r="D138" t="s">
        <v>37</v>
      </c>
      <c r="E138" t="s">
        <v>17</v>
      </c>
      <c r="F138" s="4">
        <v>3983</v>
      </c>
      <c r="G138" s="5">
        <v>144</v>
      </c>
    </row>
    <row r="139" spans="3:7" x14ac:dyDescent="0.25">
      <c r="C139" t="s">
        <v>9</v>
      </c>
      <c r="D139" t="s">
        <v>35</v>
      </c>
      <c r="E139" t="s">
        <v>27</v>
      </c>
      <c r="F139" s="4">
        <v>2429</v>
      </c>
      <c r="G139" s="5">
        <v>144</v>
      </c>
    </row>
    <row r="140" spans="3:7" x14ac:dyDescent="0.25">
      <c r="C140" t="s">
        <v>41</v>
      </c>
      <c r="D140" t="s">
        <v>34</v>
      </c>
      <c r="E140" t="s">
        <v>22</v>
      </c>
      <c r="F140" s="4">
        <v>336</v>
      </c>
      <c r="G140" s="5">
        <v>144</v>
      </c>
    </row>
    <row r="141" spans="3:7" x14ac:dyDescent="0.25">
      <c r="C141" t="s">
        <v>10</v>
      </c>
      <c r="D141" t="s">
        <v>38</v>
      </c>
      <c r="E141" t="s">
        <v>22</v>
      </c>
      <c r="F141" s="4">
        <v>2205</v>
      </c>
      <c r="G141" s="5">
        <v>141</v>
      </c>
    </row>
    <row r="142" spans="3:7" x14ac:dyDescent="0.25">
      <c r="C142" t="s">
        <v>2</v>
      </c>
      <c r="D142" t="s">
        <v>39</v>
      </c>
      <c r="E142" t="s">
        <v>22</v>
      </c>
      <c r="F142" s="4">
        <v>1568</v>
      </c>
      <c r="G142" s="5">
        <v>141</v>
      </c>
    </row>
    <row r="143" spans="3:7" x14ac:dyDescent="0.25">
      <c r="C143" t="s">
        <v>2</v>
      </c>
      <c r="D143" t="s">
        <v>37</v>
      </c>
      <c r="E143" t="s">
        <v>18</v>
      </c>
      <c r="F143" s="4">
        <v>11571</v>
      </c>
      <c r="G143" s="5">
        <v>138</v>
      </c>
    </row>
    <row r="144" spans="3:7" x14ac:dyDescent="0.25">
      <c r="C144" t="s">
        <v>7</v>
      </c>
      <c r="D144" t="s">
        <v>34</v>
      </c>
      <c r="E144" t="s">
        <v>20</v>
      </c>
      <c r="F144" s="4">
        <v>2205</v>
      </c>
      <c r="G144" s="5">
        <v>138</v>
      </c>
    </row>
    <row r="145" spans="3:7" x14ac:dyDescent="0.25">
      <c r="C145" t="s">
        <v>40</v>
      </c>
      <c r="D145" t="s">
        <v>34</v>
      </c>
      <c r="E145" t="s">
        <v>27</v>
      </c>
      <c r="F145" s="4">
        <v>2289</v>
      </c>
      <c r="G145" s="5">
        <v>135</v>
      </c>
    </row>
    <row r="146" spans="3:7" x14ac:dyDescent="0.25">
      <c r="C146" t="s">
        <v>6</v>
      </c>
      <c r="D146" t="s">
        <v>36</v>
      </c>
      <c r="E146" t="s">
        <v>29</v>
      </c>
      <c r="F146" s="4">
        <v>1400</v>
      </c>
      <c r="G146" s="5">
        <v>135</v>
      </c>
    </row>
    <row r="147" spans="3:7" x14ac:dyDescent="0.25">
      <c r="C147" t="s">
        <v>6</v>
      </c>
      <c r="D147" t="s">
        <v>38</v>
      </c>
      <c r="E147" t="s">
        <v>33</v>
      </c>
      <c r="F147" s="4">
        <v>959</v>
      </c>
      <c r="G147" s="5">
        <v>135</v>
      </c>
    </row>
    <row r="148" spans="3:7" x14ac:dyDescent="0.25">
      <c r="C148" t="s">
        <v>40</v>
      </c>
      <c r="D148" t="s">
        <v>39</v>
      </c>
      <c r="E148" t="s">
        <v>29</v>
      </c>
      <c r="F148" s="4">
        <v>0</v>
      </c>
      <c r="G148" s="5">
        <v>135</v>
      </c>
    </row>
    <row r="149" spans="3:7" x14ac:dyDescent="0.25">
      <c r="C149" t="s">
        <v>41</v>
      </c>
      <c r="D149" t="s">
        <v>35</v>
      </c>
      <c r="E149" t="s">
        <v>27</v>
      </c>
      <c r="F149" s="4">
        <v>847</v>
      </c>
      <c r="G149" s="5">
        <v>129</v>
      </c>
    </row>
    <row r="150" spans="3:7" x14ac:dyDescent="0.25">
      <c r="C150" t="s">
        <v>10</v>
      </c>
      <c r="D150" t="s">
        <v>38</v>
      </c>
      <c r="E150" t="s">
        <v>4</v>
      </c>
      <c r="F150" s="4">
        <v>6860</v>
      </c>
      <c r="G150" s="5">
        <v>126</v>
      </c>
    </row>
    <row r="151" spans="3:7" x14ac:dyDescent="0.25">
      <c r="C151" t="s">
        <v>41</v>
      </c>
      <c r="D151" t="s">
        <v>34</v>
      </c>
      <c r="E151" t="s">
        <v>23</v>
      </c>
      <c r="F151" s="4">
        <v>4935</v>
      </c>
      <c r="G151" s="5">
        <v>126</v>
      </c>
    </row>
    <row r="152" spans="3:7" x14ac:dyDescent="0.25">
      <c r="C152" t="s">
        <v>2</v>
      </c>
      <c r="D152" t="s">
        <v>39</v>
      </c>
      <c r="E152" t="s">
        <v>33</v>
      </c>
      <c r="F152" s="4">
        <v>4018</v>
      </c>
      <c r="G152" s="5">
        <v>126</v>
      </c>
    </row>
    <row r="153" spans="3:7" x14ac:dyDescent="0.25">
      <c r="C153" t="s">
        <v>40</v>
      </c>
      <c r="D153" t="s">
        <v>35</v>
      </c>
      <c r="E153" t="s">
        <v>29</v>
      </c>
      <c r="F153" s="4">
        <v>1617</v>
      </c>
      <c r="G153" s="5">
        <v>126</v>
      </c>
    </row>
    <row r="154" spans="3:7" x14ac:dyDescent="0.25">
      <c r="C154" t="s">
        <v>8</v>
      </c>
      <c r="D154" t="s">
        <v>35</v>
      </c>
      <c r="E154" t="s">
        <v>33</v>
      </c>
      <c r="F154" s="4">
        <v>357</v>
      </c>
      <c r="G154" s="5">
        <v>126</v>
      </c>
    </row>
    <row r="155" spans="3:7" x14ac:dyDescent="0.25">
      <c r="C155" t="s">
        <v>6</v>
      </c>
      <c r="D155" t="s">
        <v>34</v>
      </c>
      <c r="E155" t="s">
        <v>32</v>
      </c>
      <c r="F155" s="4">
        <v>6734</v>
      </c>
      <c r="G155" s="5">
        <v>123</v>
      </c>
    </row>
    <row r="156" spans="3:7" x14ac:dyDescent="0.25">
      <c r="C156" t="s">
        <v>6</v>
      </c>
      <c r="D156" t="s">
        <v>35</v>
      </c>
      <c r="E156" t="s">
        <v>30</v>
      </c>
      <c r="F156" s="4">
        <v>4781</v>
      </c>
      <c r="G156" s="5">
        <v>123</v>
      </c>
    </row>
    <row r="157" spans="3:7" x14ac:dyDescent="0.25">
      <c r="C157" t="s">
        <v>41</v>
      </c>
      <c r="D157" t="s">
        <v>37</v>
      </c>
      <c r="E157" t="s">
        <v>20</v>
      </c>
      <c r="F157" s="4">
        <v>3388</v>
      </c>
      <c r="G157" s="5">
        <v>123</v>
      </c>
    </row>
    <row r="158" spans="3:7" x14ac:dyDescent="0.25">
      <c r="C158" t="s">
        <v>6</v>
      </c>
      <c r="D158" t="s">
        <v>38</v>
      </c>
      <c r="E158" t="s">
        <v>13</v>
      </c>
      <c r="F158" s="4">
        <v>2317</v>
      </c>
      <c r="G158" s="5">
        <v>123</v>
      </c>
    </row>
    <row r="159" spans="3:7" x14ac:dyDescent="0.25">
      <c r="C159" t="s">
        <v>10</v>
      </c>
      <c r="D159" t="s">
        <v>38</v>
      </c>
      <c r="E159" t="s">
        <v>13</v>
      </c>
      <c r="F159" s="4">
        <v>63</v>
      </c>
      <c r="G159" s="5">
        <v>123</v>
      </c>
    </row>
    <row r="160" spans="3:7" x14ac:dyDescent="0.25">
      <c r="C160" t="s">
        <v>6</v>
      </c>
      <c r="D160" t="s">
        <v>36</v>
      </c>
      <c r="E160" t="s">
        <v>4</v>
      </c>
      <c r="F160" s="4">
        <v>10073</v>
      </c>
      <c r="G160" s="5">
        <v>120</v>
      </c>
    </row>
    <row r="161" spans="3:7" x14ac:dyDescent="0.25">
      <c r="C161" t="s">
        <v>2</v>
      </c>
      <c r="D161" t="s">
        <v>34</v>
      </c>
      <c r="E161" t="s">
        <v>19</v>
      </c>
      <c r="F161" s="4">
        <v>7511</v>
      </c>
      <c r="G161" s="5">
        <v>120</v>
      </c>
    </row>
    <row r="162" spans="3:7" x14ac:dyDescent="0.25">
      <c r="C162" t="s">
        <v>9</v>
      </c>
      <c r="D162" t="s">
        <v>38</v>
      </c>
      <c r="E162" t="s">
        <v>16</v>
      </c>
      <c r="F162" s="4">
        <v>2646</v>
      </c>
      <c r="G162" s="5">
        <v>120</v>
      </c>
    </row>
    <row r="163" spans="3:7" x14ac:dyDescent="0.25">
      <c r="C163" t="s">
        <v>3</v>
      </c>
      <c r="D163" t="s">
        <v>34</v>
      </c>
      <c r="E163" t="s">
        <v>23</v>
      </c>
      <c r="F163" s="4">
        <v>2212</v>
      </c>
      <c r="G163" s="5">
        <v>117</v>
      </c>
    </row>
    <row r="164" spans="3:7" x14ac:dyDescent="0.25">
      <c r="C164" t="s">
        <v>7</v>
      </c>
      <c r="D164" t="s">
        <v>36</v>
      </c>
      <c r="E164" t="s">
        <v>31</v>
      </c>
      <c r="F164" s="4">
        <v>2149</v>
      </c>
      <c r="G164" s="5">
        <v>117</v>
      </c>
    </row>
    <row r="165" spans="3:7" x14ac:dyDescent="0.25">
      <c r="C165" t="s">
        <v>2</v>
      </c>
      <c r="D165" t="s">
        <v>39</v>
      </c>
      <c r="E165" t="s">
        <v>16</v>
      </c>
      <c r="F165" s="4">
        <v>2016</v>
      </c>
      <c r="G165" s="5">
        <v>117</v>
      </c>
    </row>
    <row r="166" spans="3:7" x14ac:dyDescent="0.25">
      <c r="C166" t="s">
        <v>7</v>
      </c>
      <c r="D166" t="s">
        <v>35</v>
      </c>
      <c r="E166" t="s">
        <v>24</v>
      </c>
      <c r="F166" s="4">
        <v>2793</v>
      </c>
      <c r="G166" s="5">
        <v>114</v>
      </c>
    </row>
    <row r="167" spans="3:7" x14ac:dyDescent="0.25">
      <c r="C167" t="s">
        <v>9</v>
      </c>
      <c r="D167" t="s">
        <v>36</v>
      </c>
      <c r="E167" t="s">
        <v>25</v>
      </c>
      <c r="F167" s="4">
        <v>2142</v>
      </c>
      <c r="G167" s="5">
        <v>114</v>
      </c>
    </row>
    <row r="168" spans="3:7" x14ac:dyDescent="0.25">
      <c r="C168" t="s">
        <v>40</v>
      </c>
      <c r="D168" t="s">
        <v>37</v>
      </c>
      <c r="E168" t="s">
        <v>30</v>
      </c>
      <c r="F168" s="4">
        <v>1624</v>
      </c>
      <c r="G168" s="5">
        <v>114</v>
      </c>
    </row>
    <row r="169" spans="3:7" x14ac:dyDescent="0.25">
      <c r="C169" t="s">
        <v>7</v>
      </c>
      <c r="D169" t="s">
        <v>37</v>
      </c>
      <c r="E169" t="s">
        <v>17</v>
      </c>
      <c r="F169" s="4">
        <v>4487</v>
      </c>
      <c r="G169" s="5">
        <v>111</v>
      </c>
    </row>
    <row r="170" spans="3:7" x14ac:dyDescent="0.25">
      <c r="C170" t="s">
        <v>5</v>
      </c>
      <c r="D170" t="s">
        <v>36</v>
      </c>
      <c r="E170" t="s">
        <v>30</v>
      </c>
      <c r="F170" s="4">
        <v>1526</v>
      </c>
      <c r="G170" s="5">
        <v>105</v>
      </c>
    </row>
    <row r="171" spans="3:7" x14ac:dyDescent="0.25">
      <c r="C171" t="s">
        <v>41</v>
      </c>
      <c r="D171" t="s">
        <v>37</v>
      </c>
      <c r="E171" t="s">
        <v>24</v>
      </c>
      <c r="F171" s="4">
        <v>6398</v>
      </c>
      <c r="G171" s="5">
        <v>102</v>
      </c>
    </row>
    <row r="172" spans="3:7" x14ac:dyDescent="0.25">
      <c r="C172" t="s">
        <v>40</v>
      </c>
      <c r="D172" t="s">
        <v>38</v>
      </c>
      <c r="E172" t="s">
        <v>4</v>
      </c>
      <c r="F172" s="4">
        <v>6125</v>
      </c>
      <c r="G172" s="5">
        <v>102</v>
      </c>
    </row>
    <row r="173" spans="3:7" x14ac:dyDescent="0.25">
      <c r="C173" t="s">
        <v>9</v>
      </c>
      <c r="D173" t="s">
        <v>38</v>
      </c>
      <c r="E173" t="s">
        <v>25</v>
      </c>
      <c r="F173" s="4">
        <v>3850</v>
      </c>
      <c r="G173" s="5">
        <v>102</v>
      </c>
    </row>
    <row r="174" spans="3:7" x14ac:dyDescent="0.25">
      <c r="C174" t="s">
        <v>5</v>
      </c>
      <c r="D174" t="s">
        <v>34</v>
      </c>
      <c r="E174" t="s">
        <v>29</v>
      </c>
      <c r="F174" s="4">
        <v>2891</v>
      </c>
      <c r="G174" s="5">
        <v>102</v>
      </c>
    </row>
    <row r="175" spans="3:7" x14ac:dyDescent="0.25">
      <c r="C175" t="s">
        <v>3</v>
      </c>
      <c r="D175" t="s">
        <v>39</v>
      </c>
      <c r="E175" t="s">
        <v>28</v>
      </c>
      <c r="F175" s="4">
        <v>1652</v>
      </c>
      <c r="G175" s="5">
        <v>102</v>
      </c>
    </row>
    <row r="176" spans="3:7" x14ac:dyDescent="0.25">
      <c r="C176" t="s">
        <v>6</v>
      </c>
      <c r="D176" t="s">
        <v>37</v>
      </c>
      <c r="E176" t="s">
        <v>18</v>
      </c>
      <c r="F176" s="4">
        <v>1505</v>
      </c>
      <c r="G176" s="5">
        <v>102</v>
      </c>
    </row>
    <row r="177" spans="3:7" x14ac:dyDescent="0.25">
      <c r="C177" t="s">
        <v>9</v>
      </c>
      <c r="D177" t="s">
        <v>38</v>
      </c>
      <c r="E177" t="s">
        <v>26</v>
      </c>
      <c r="F177" s="4">
        <v>2436</v>
      </c>
      <c r="G177" s="5">
        <v>99</v>
      </c>
    </row>
    <row r="178" spans="3:7" x14ac:dyDescent="0.25">
      <c r="C178" t="s">
        <v>41</v>
      </c>
      <c r="D178" t="s">
        <v>35</v>
      </c>
      <c r="E178" t="s">
        <v>19</v>
      </c>
      <c r="F178" s="4">
        <v>609</v>
      </c>
      <c r="G178" s="5">
        <v>99</v>
      </c>
    </row>
    <row r="179" spans="3:7" x14ac:dyDescent="0.25">
      <c r="C179" t="s">
        <v>9</v>
      </c>
      <c r="D179" t="s">
        <v>37</v>
      </c>
      <c r="E179" t="s">
        <v>20</v>
      </c>
      <c r="F179" s="4">
        <v>7273</v>
      </c>
      <c r="G179" s="5">
        <v>96</v>
      </c>
    </row>
    <row r="180" spans="3:7" x14ac:dyDescent="0.25">
      <c r="C180" t="s">
        <v>10</v>
      </c>
      <c r="D180" t="s">
        <v>35</v>
      </c>
      <c r="E180" t="s">
        <v>14</v>
      </c>
      <c r="F180" s="4">
        <v>3472</v>
      </c>
      <c r="G180" s="5">
        <v>96</v>
      </c>
    </row>
    <row r="181" spans="3:7" x14ac:dyDescent="0.25">
      <c r="C181" t="s">
        <v>7</v>
      </c>
      <c r="D181" t="s">
        <v>34</v>
      </c>
      <c r="E181" t="s">
        <v>25</v>
      </c>
      <c r="F181" s="4">
        <v>1568</v>
      </c>
      <c r="G181" s="5">
        <v>96</v>
      </c>
    </row>
    <row r="182" spans="3:7" x14ac:dyDescent="0.25">
      <c r="C182" t="s">
        <v>40</v>
      </c>
      <c r="D182" t="s">
        <v>37</v>
      </c>
      <c r="E182" t="s">
        <v>27</v>
      </c>
      <c r="F182" s="4">
        <v>6132</v>
      </c>
      <c r="G182" s="5">
        <v>93</v>
      </c>
    </row>
    <row r="183" spans="3:7" x14ac:dyDescent="0.25">
      <c r="C183" t="s">
        <v>3</v>
      </c>
      <c r="D183" t="s">
        <v>34</v>
      </c>
      <c r="E183" t="s">
        <v>17</v>
      </c>
      <c r="F183" s="4">
        <v>2919</v>
      </c>
      <c r="G183" s="5">
        <v>93</v>
      </c>
    </row>
    <row r="184" spans="3:7" x14ac:dyDescent="0.25">
      <c r="C184" t="s">
        <v>9</v>
      </c>
      <c r="D184" t="s">
        <v>37</v>
      </c>
      <c r="E184" t="s">
        <v>23</v>
      </c>
      <c r="F184" s="4">
        <v>2737</v>
      </c>
      <c r="G184" s="5">
        <v>93</v>
      </c>
    </row>
    <row r="185" spans="3:7" x14ac:dyDescent="0.25">
      <c r="C185" t="s">
        <v>5</v>
      </c>
      <c r="D185" t="s">
        <v>34</v>
      </c>
      <c r="E185" t="s">
        <v>33</v>
      </c>
      <c r="F185" s="4">
        <v>1652</v>
      </c>
      <c r="G185" s="5">
        <v>93</v>
      </c>
    </row>
    <row r="186" spans="3:7" x14ac:dyDescent="0.25">
      <c r="C186" t="s">
        <v>10</v>
      </c>
      <c r="D186" t="s">
        <v>34</v>
      </c>
      <c r="E186" t="s">
        <v>25</v>
      </c>
      <c r="F186" s="4">
        <v>1428</v>
      </c>
      <c r="G186" s="5">
        <v>93</v>
      </c>
    </row>
    <row r="187" spans="3:7" x14ac:dyDescent="0.25">
      <c r="C187" t="s">
        <v>40</v>
      </c>
      <c r="D187" t="s">
        <v>36</v>
      </c>
      <c r="E187" t="s">
        <v>33</v>
      </c>
      <c r="F187" s="4">
        <v>9772</v>
      </c>
      <c r="G187" s="5">
        <v>90</v>
      </c>
    </row>
    <row r="188" spans="3:7" x14ac:dyDescent="0.25">
      <c r="C188" t="s">
        <v>9</v>
      </c>
      <c r="D188" t="s">
        <v>34</v>
      </c>
      <c r="E188" t="s">
        <v>23</v>
      </c>
      <c r="F188" s="4">
        <v>8155</v>
      </c>
      <c r="G188" s="5">
        <v>90</v>
      </c>
    </row>
    <row r="189" spans="3:7" x14ac:dyDescent="0.25">
      <c r="C189" t="s">
        <v>40</v>
      </c>
      <c r="D189" t="s">
        <v>38</v>
      </c>
      <c r="E189" t="s">
        <v>25</v>
      </c>
      <c r="F189" s="4">
        <v>2541</v>
      </c>
      <c r="G189" s="5">
        <v>90</v>
      </c>
    </row>
    <row r="190" spans="3:7" x14ac:dyDescent="0.25">
      <c r="C190" t="s">
        <v>9</v>
      </c>
      <c r="D190" t="s">
        <v>38</v>
      </c>
      <c r="E190" t="s">
        <v>33</v>
      </c>
      <c r="F190" s="4">
        <v>9506</v>
      </c>
      <c r="G190" s="5">
        <v>87</v>
      </c>
    </row>
    <row r="191" spans="3:7" x14ac:dyDescent="0.25">
      <c r="C191" t="s">
        <v>6</v>
      </c>
      <c r="D191" t="s">
        <v>37</v>
      </c>
      <c r="E191" t="s">
        <v>31</v>
      </c>
      <c r="F191" s="4">
        <v>7693</v>
      </c>
      <c r="G191" s="5">
        <v>87</v>
      </c>
    </row>
    <row r="192" spans="3:7" x14ac:dyDescent="0.25">
      <c r="C192" t="s">
        <v>10</v>
      </c>
      <c r="D192" t="s">
        <v>34</v>
      </c>
      <c r="E192" t="s">
        <v>17</v>
      </c>
      <c r="F192" s="4">
        <v>700</v>
      </c>
      <c r="G192" s="5">
        <v>87</v>
      </c>
    </row>
    <row r="193" spans="3:7" x14ac:dyDescent="0.25">
      <c r="C193" t="s">
        <v>40</v>
      </c>
      <c r="D193" t="s">
        <v>38</v>
      </c>
      <c r="E193" t="s">
        <v>26</v>
      </c>
      <c r="F193" s="4">
        <v>609</v>
      </c>
      <c r="G193" s="5">
        <v>87</v>
      </c>
    </row>
    <row r="194" spans="3:7" x14ac:dyDescent="0.25">
      <c r="C194" t="s">
        <v>8</v>
      </c>
      <c r="D194" t="s">
        <v>37</v>
      </c>
      <c r="E194" t="s">
        <v>21</v>
      </c>
      <c r="F194" s="4">
        <v>434</v>
      </c>
      <c r="G194" s="5">
        <v>87</v>
      </c>
    </row>
    <row r="195" spans="3:7" x14ac:dyDescent="0.25">
      <c r="C195" t="s">
        <v>7</v>
      </c>
      <c r="D195" t="s">
        <v>36</v>
      </c>
      <c r="E195" t="s">
        <v>32</v>
      </c>
      <c r="F195" s="4">
        <v>280</v>
      </c>
      <c r="G195" s="5">
        <v>87</v>
      </c>
    </row>
    <row r="196" spans="3:7" x14ac:dyDescent="0.25">
      <c r="C196" t="s">
        <v>41</v>
      </c>
      <c r="D196" t="s">
        <v>36</v>
      </c>
      <c r="E196" t="s">
        <v>32</v>
      </c>
      <c r="F196" s="4">
        <v>10304</v>
      </c>
      <c r="G196" s="5">
        <v>84</v>
      </c>
    </row>
    <row r="197" spans="3:7" x14ac:dyDescent="0.25">
      <c r="C197" t="s">
        <v>5</v>
      </c>
      <c r="D197" t="s">
        <v>35</v>
      </c>
      <c r="E197" t="s">
        <v>22</v>
      </c>
      <c r="F197" s="4">
        <v>490</v>
      </c>
      <c r="G197" s="5">
        <v>84</v>
      </c>
    </row>
    <row r="198" spans="3:7" x14ac:dyDescent="0.25">
      <c r="C198" t="s">
        <v>8</v>
      </c>
      <c r="D198" t="s">
        <v>38</v>
      </c>
      <c r="E198" t="s">
        <v>22</v>
      </c>
      <c r="F198" s="4">
        <v>168</v>
      </c>
      <c r="G198" s="5">
        <v>84</v>
      </c>
    </row>
    <row r="199" spans="3:7" x14ac:dyDescent="0.25">
      <c r="C199" t="s">
        <v>2</v>
      </c>
      <c r="D199" t="s">
        <v>39</v>
      </c>
      <c r="E199" t="s">
        <v>27</v>
      </c>
      <c r="F199" s="4">
        <v>7812</v>
      </c>
      <c r="G199" s="5">
        <v>81</v>
      </c>
    </row>
    <row r="200" spans="3:7" x14ac:dyDescent="0.25">
      <c r="C200" t="s">
        <v>5</v>
      </c>
      <c r="D200" t="s">
        <v>39</v>
      </c>
      <c r="E200" t="s">
        <v>22</v>
      </c>
      <c r="F200" s="4">
        <v>6909</v>
      </c>
      <c r="G200" s="5">
        <v>81</v>
      </c>
    </row>
    <row r="201" spans="3:7" x14ac:dyDescent="0.25">
      <c r="C201" t="s">
        <v>8</v>
      </c>
      <c r="D201" t="s">
        <v>35</v>
      </c>
      <c r="E201" t="s">
        <v>30</v>
      </c>
      <c r="F201" s="4">
        <v>3598</v>
      </c>
      <c r="G201" s="5">
        <v>81</v>
      </c>
    </row>
    <row r="202" spans="3:7" x14ac:dyDescent="0.25">
      <c r="C202" t="s">
        <v>6</v>
      </c>
      <c r="D202" t="s">
        <v>37</v>
      </c>
      <c r="E202" t="s">
        <v>30</v>
      </c>
      <c r="F202" s="4">
        <v>560</v>
      </c>
      <c r="G202" s="5">
        <v>81</v>
      </c>
    </row>
    <row r="203" spans="3:7" x14ac:dyDescent="0.25">
      <c r="C203" t="s">
        <v>8</v>
      </c>
      <c r="D203" t="s">
        <v>38</v>
      </c>
      <c r="E203" t="s">
        <v>21</v>
      </c>
      <c r="F203" s="4">
        <v>6433</v>
      </c>
      <c r="G203" s="5">
        <v>78</v>
      </c>
    </row>
    <row r="204" spans="3:7" x14ac:dyDescent="0.25">
      <c r="C204" t="s">
        <v>3</v>
      </c>
      <c r="D204" t="s">
        <v>35</v>
      </c>
      <c r="E204" t="s">
        <v>23</v>
      </c>
      <c r="F204" s="4">
        <v>2023</v>
      </c>
      <c r="G204" s="5">
        <v>78</v>
      </c>
    </row>
    <row r="205" spans="3:7" x14ac:dyDescent="0.25">
      <c r="C205" t="s">
        <v>2</v>
      </c>
      <c r="D205" t="s">
        <v>36</v>
      </c>
      <c r="E205" t="s">
        <v>29</v>
      </c>
      <c r="F205" s="4">
        <v>8211</v>
      </c>
      <c r="G205" s="5">
        <v>75</v>
      </c>
    </row>
    <row r="206" spans="3:7" x14ac:dyDescent="0.25">
      <c r="C206" t="s">
        <v>6</v>
      </c>
      <c r="D206" t="s">
        <v>34</v>
      </c>
      <c r="E206" t="s">
        <v>29</v>
      </c>
      <c r="F206" s="4">
        <v>3339</v>
      </c>
      <c r="G206" s="5">
        <v>75</v>
      </c>
    </row>
    <row r="207" spans="3:7" x14ac:dyDescent="0.25">
      <c r="C207" t="s">
        <v>7</v>
      </c>
      <c r="D207" t="s">
        <v>34</v>
      </c>
      <c r="E207" t="s">
        <v>32</v>
      </c>
      <c r="F207" s="4">
        <v>3262</v>
      </c>
      <c r="G207" s="5">
        <v>75</v>
      </c>
    </row>
    <row r="208" spans="3:7" x14ac:dyDescent="0.25">
      <c r="C208" t="s">
        <v>40</v>
      </c>
      <c r="D208" t="s">
        <v>34</v>
      </c>
      <c r="E208" t="s">
        <v>23</v>
      </c>
      <c r="F208" s="4">
        <v>2779</v>
      </c>
      <c r="G208" s="5">
        <v>75</v>
      </c>
    </row>
    <row r="209" spans="3:7" x14ac:dyDescent="0.25">
      <c r="C209" t="s">
        <v>6</v>
      </c>
      <c r="D209" t="s">
        <v>34</v>
      </c>
      <c r="E209" t="s">
        <v>16</v>
      </c>
      <c r="F209" s="4">
        <v>2219</v>
      </c>
      <c r="G209" s="5">
        <v>75</v>
      </c>
    </row>
    <row r="210" spans="3:7" x14ac:dyDescent="0.25">
      <c r="C210" t="s">
        <v>7</v>
      </c>
      <c r="D210" t="s">
        <v>38</v>
      </c>
      <c r="E210" t="s">
        <v>14</v>
      </c>
      <c r="F210" s="4">
        <v>1281</v>
      </c>
      <c r="G210" s="5">
        <v>75</v>
      </c>
    </row>
    <row r="211" spans="3:7" x14ac:dyDescent="0.25">
      <c r="C211" t="s">
        <v>10</v>
      </c>
      <c r="D211" t="s">
        <v>36</v>
      </c>
      <c r="E211" t="s">
        <v>13</v>
      </c>
      <c r="F211" s="4">
        <v>945</v>
      </c>
      <c r="G211" s="5">
        <v>75</v>
      </c>
    </row>
    <row r="212" spans="3:7" x14ac:dyDescent="0.25">
      <c r="C212" t="s">
        <v>5</v>
      </c>
      <c r="D212" t="s">
        <v>37</v>
      </c>
      <c r="E212" t="s">
        <v>22</v>
      </c>
      <c r="F212" s="4">
        <v>518</v>
      </c>
      <c r="G212" s="5">
        <v>75</v>
      </c>
    </row>
    <row r="213" spans="3:7" x14ac:dyDescent="0.25">
      <c r="C213" t="s">
        <v>6</v>
      </c>
      <c r="D213" t="s">
        <v>38</v>
      </c>
      <c r="E213" t="s">
        <v>25</v>
      </c>
      <c r="F213" s="4">
        <v>469</v>
      </c>
      <c r="G213" s="5">
        <v>75</v>
      </c>
    </row>
    <row r="214" spans="3:7" x14ac:dyDescent="0.25">
      <c r="C214" t="s">
        <v>40</v>
      </c>
      <c r="D214" t="s">
        <v>37</v>
      </c>
      <c r="E214" t="s">
        <v>29</v>
      </c>
      <c r="F214" s="4">
        <v>9002</v>
      </c>
      <c r="G214" s="5">
        <v>72</v>
      </c>
    </row>
    <row r="215" spans="3:7" x14ac:dyDescent="0.25">
      <c r="C215" t="s">
        <v>41</v>
      </c>
      <c r="D215" t="s">
        <v>39</v>
      </c>
      <c r="E215" t="s">
        <v>14</v>
      </c>
      <c r="F215" s="4">
        <v>3976</v>
      </c>
      <c r="G215" s="5">
        <v>72</v>
      </c>
    </row>
    <row r="216" spans="3:7" x14ac:dyDescent="0.25">
      <c r="C216" t="s">
        <v>9</v>
      </c>
      <c r="D216" t="s">
        <v>39</v>
      </c>
      <c r="E216" t="s">
        <v>25</v>
      </c>
      <c r="F216" s="4">
        <v>3192</v>
      </c>
      <c r="G216" s="5">
        <v>72</v>
      </c>
    </row>
    <row r="217" spans="3:7" x14ac:dyDescent="0.25">
      <c r="C217" t="s">
        <v>10</v>
      </c>
      <c r="D217" t="s">
        <v>36</v>
      </c>
      <c r="E217" t="s">
        <v>27</v>
      </c>
      <c r="F217" s="4">
        <v>1407</v>
      </c>
      <c r="G217" s="5">
        <v>72</v>
      </c>
    </row>
    <row r="218" spans="3:7" x14ac:dyDescent="0.25">
      <c r="C218" t="s">
        <v>41</v>
      </c>
      <c r="D218" t="s">
        <v>35</v>
      </c>
      <c r="E218" t="s">
        <v>13</v>
      </c>
      <c r="F218" s="4">
        <v>4760</v>
      </c>
      <c r="G218" s="5">
        <v>69</v>
      </c>
    </row>
    <row r="219" spans="3:7" x14ac:dyDescent="0.25">
      <c r="C219" t="s">
        <v>3</v>
      </c>
      <c r="D219" t="s">
        <v>35</v>
      </c>
      <c r="E219" t="s">
        <v>29</v>
      </c>
      <c r="F219" s="4">
        <v>2114</v>
      </c>
      <c r="G219" s="5">
        <v>66</v>
      </c>
    </row>
    <row r="220" spans="3:7" x14ac:dyDescent="0.25">
      <c r="C220" t="s">
        <v>5</v>
      </c>
      <c r="D220" t="s">
        <v>36</v>
      </c>
      <c r="E220" t="s">
        <v>13</v>
      </c>
      <c r="F220" s="4">
        <v>6146</v>
      </c>
      <c r="G220" s="5">
        <v>63</v>
      </c>
    </row>
    <row r="221" spans="3:7" x14ac:dyDescent="0.25">
      <c r="C221" t="s">
        <v>7</v>
      </c>
      <c r="D221" t="s">
        <v>35</v>
      </c>
      <c r="E221" t="s">
        <v>14</v>
      </c>
      <c r="F221" s="4">
        <v>4606</v>
      </c>
      <c r="G221" s="5">
        <v>63</v>
      </c>
    </row>
    <row r="222" spans="3:7" x14ac:dyDescent="0.25">
      <c r="C222" t="s">
        <v>8</v>
      </c>
      <c r="D222" t="s">
        <v>38</v>
      </c>
      <c r="E222" t="s">
        <v>27</v>
      </c>
      <c r="F222" s="4">
        <v>2268</v>
      </c>
      <c r="G222" s="5">
        <v>63</v>
      </c>
    </row>
    <row r="223" spans="3:7" x14ac:dyDescent="0.25">
      <c r="C223" t="s">
        <v>6</v>
      </c>
      <c r="D223" t="s">
        <v>39</v>
      </c>
      <c r="E223" t="s">
        <v>30</v>
      </c>
      <c r="F223" s="4">
        <v>1638</v>
      </c>
      <c r="G223" s="5">
        <v>63</v>
      </c>
    </row>
    <row r="224" spans="3:7" x14ac:dyDescent="0.25">
      <c r="C224" t="s">
        <v>6</v>
      </c>
      <c r="D224" t="s">
        <v>36</v>
      </c>
      <c r="E224" t="s">
        <v>21</v>
      </c>
      <c r="F224" s="4">
        <v>497</v>
      </c>
      <c r="G224" s="5">
        <v>63</v>
      </c>
    </row>
    <row r="225" spans="3:7" x14ac:dyDescent="0.25">
      <c r="C225" t="s">
        <v>9</v>
      </c>
      <c r="D225" t="s">
        <v>38</v>
      </c>
      <c r="E225" t="s">
        <v>24</v>
      </c>
      <c r="F225" s="4">
        <v>4137</v>
      </c>
      <c r="G225" s="5">
        <v>60</v>
      </c>
    </row>
    <row r="226" spans="3:7" x14ac:dyDescent="0.25">
      <c r="C226" t="s">
        <v>9</v>
      </c>
      <c r="D226" t="s">
        <v>36</v>
      </c>
      <c r="E226" t="s">
        <v>30</v>
      </c>
      <c r="F226" s="4">
        <v>9051</v>
      </c>
      <c r="G226" s="5">
        <v>57</v>
      </c>
    </row>
    <row r="227" spans="3:7" x14ac:dyDescent="0.25">
      <c r="C227" t="s">
        <v>5</v>
      </c>
      <c r="D227" t="s">
        <v>38</v>
      </c>
      <c r="E227" t="s">
        <v>13</v>
      </c>
      <c r="F227" s="4">
        <v>7189</v>
      </c>
      <c r="G227" s="5">
        <v>54</v>
      </c>
    </row>
    <row r="228" spans="3:7" x14ac:dyDescent="0.25">
      <c r="C228" t="s">
        <v>7</v>
      </c>
      <c r="D228" t="s">
        <v>37</v>
      </c>
      <c r="E228" t="s">
        <v>30</v>
      </c>
      <c r="F228" s="4">
        <v>6454</v>
      </c>
      <c r="G228" s="5">
        <v>54</v>
      </c>
    </row>
    <row r="229" spans="3:7" x14ac:dyDescent="0.25">
      <c r="C229" t="s">
        <v>3</v>
      </c>
      <c r="D229" t="s">
        <v>34</v>
      </c>
      <c r="E229" t="s">
        <v>26</v>
      </c>
      <c r="F229" s="4">
        <v>3108</v>
      </c>
      <c r="G229" s="5">
        <v>54</v>
      </c>
    </row>
    <row r="230" spans="3:7" x14ac:dyDescent="0.25">
      <c r="C230" t="s">
        <v>6</v>
      </c>
      <c r="D230" t="s">
        <v>38</v>
      </c>
      <c r="E230" t="s">
        <v>31</v>
      </c>
      <c r="F230" s="4">
        <v>2681</v>
      </c>
      <c r="G230" s="5">
        <v>54</v>
      </c>
    </row>
    <row r="231" spans="3:7" x14ac:dyDescent="0.25">
      <c r="C231" t="s">
        <v>2</v>
      </c>
      <c r="D231" t="s">
        <v>37</v>
      </c>
      <c r="E231" t="s">
        <v>14</v>
      </c>
      <c r="F231" s="4">
        <v>1057</v>
      </c>
      <c r="G231" s="5">
        <v>54</v>
      </c>
    </row>
    <row r="232" spans="3:7" x14ac:dyDescent="0.25">
      <c r="C232" t="s">
        <v>2</v>
      </c>
      <c r="D232" t="s">
        <v>34</v>
      </c>
      <c r="E232" t="s">
        <v>13</v>
      </c>
      <c r="F232" s="4">
        <v>252</v>
      </c>
      <c r="G232" s="5">
        <v>54</v>
      </c>
    </row>
    <row r="233" spans="3:7" x14ac:dyDescent="0.25">
      <c r="C233" t="s">
        <v>5</v>
      </c>
      <c r="D233" t="s">
        <v>39</v>
      </c>
      <c r="E233" t="s">
        <v>26</v>
      </c>
      <c r="F233" s="4">
        <v>5236</v>
      </c>
      <c r="G233" s="5">
        <v>51</v>
      </c>
    </row>
    <row r="234" spans="3:7" x14ac:dyDescent="0.25">
      <c r="C234" t="s">
        <v>3</v>
      </c>
      <c r="D234" t="s">
        <v>39</v>
      </c>
      <c r="E234" t="s">
        <v>29</v>
      </c>
      <c r="F234" s="4">
        <v>3640</v>
      </c>
      <c r="G234" s="5">
        <v>51</v>
      </c>
    </row>
    <row r="235" spans="3:7" x14ac:dyDescent="0.25">
      <c r="C235" t="s">
        <v>40</v>
      </c>
      <c r="D235" t="s">
        <v>38</v>
      </c>
      <c r="E235" t="s">
        <v>24</v>
      </c>
      <c r="F235" s="4">
        <v>623</v>
      </c>
      <c r="G235" s="5">
        <v>51</v>
      </c>
    </row>
    <row r="236" spans="3:7" x14ac:dyDescent="0.25">
      <c r="C236" t="s">
        <v>2</v>
      </c>
      <c r="D236" t="s">
        <v>38</v>
      </c>
      <c r="E236" t="s">
        <v>13</v>
      </c>
      <c r="F236" s="4">
        <v>56</v>
      </c>
      <c r="G236" s="5">
        <v>51</v>
      </c>
    </row>
    <row r="237" spans="3:7" x14ac:dyDescent="0.25">
      <c r="C237" t="s">
        <v>40</v>
      </c>
      <c r="D237" t="s">
        <v>34</v>
      </c>
      <c r="E237" t="s">
        <v>26</v>
      </c>
      <c r="F237" s="4">
        <v>6748</v>
      </c>
      <c r="G237" s="5">
        <v>48</v>
      </c>
    </row>
    <row r="238" spans="3:7" x14ac:dyDescent="0.25">
      <c r="C238" t="s">
        <v>7</v>
      </c>
      <c r="D238" t="s">
        <v>37</v>
      </c>
      <c r="E238" t="s">
        <v>33</v>
      </c>
      <c r="F238" s="4">
        <v>6391</v>
      </c>
      <c r="G238" s="5">
        <v>48</v>
      </c>
    </row>
    <row r="239" spans="3:7" x14ac:dyDescent="0.25">
      <c r="C239" t="s">
        <v>7</v>
      </c>
      <c r="D239" t="s">
        <v>34</v>
      </c>
      <c r="E239" t="s">
        <v>33</v>
      </c>
      <c r="F239" s="4">
        <v>2226</v>
      </c>
      <c r="G239" s="5">
        <v>48</v>
      </c>
    </row>
    <row r="240" spans="3:7" x14ac:dyDescent="0.25">
      <c r="C240" t="s">
        <v>40</v>
      </c>
      <c r="D240" t="s">
        <v>35</v>
      </c>
      <c r="E240" t="s">
        <v>24</v>
      </c>
      <c r="F240" s="4">
        <v>1638</v>
      </c>
      <c r="G240" s="5">
        <v>48</v>
      </c>
    </row>
    <row r="241" spans="3:7" x14ac:dyDescent="0.25">
      <c r="C241" t="s">
        <v>6</v>
      </c>
      <c r="D241" t="s">
        <v>34</v>
      </c>
      <c r="E241" t="s">
        <v>4</v>
      </c>
      <c r="F241" s="4">
        <v>525</v>
      </c>
      <c r="G241" s="5">
        <v>48</v>
      </c>
    </row>
    <row r="242" spans="3:7" x14ac:dyDescent="0.25">
      <c r="C242" t="s">
        <v>2</v>
      </c>
      <c r="D242" t="s">
        <v>36</v>
      </c>
      <c r="E242" t="s">
        <v>17</v>
      </c>
      <c r="F242" s="4">
        <v>189</v>
      </c>
      <c r="G242" s="5">
        <v>48</v>
      </c>
    </row>
    <row r="243" spans="3:7" x14ac:dyDescent="0.25">
      <c r="C243" t="s">
        <v>5</v>
      </c>
      <c r="D243" t="s">
        <v>37</v>
      </c>
      <c r="E243" t="s">
        <v>31</v>
      </c>
      <c r="F243" s="4">
        <v>182</v>
      </c>
      <c r="G243" s="5">
        <v>48</v>
      </c>
    </row>
    <row r="244" spans="3:7" x14ac:dyDescent="0.25">
      <c r="C244" t="s">
        <v>5</v>
      </c>
      <c r="D244" t="s">
        <v>38</v>
      </c>
      <c r="E244" t="s">
        <v>25</v>
      </c>
      <c r="F244" s="4">
        <v>7483</v>
      </c>
      <c r="G244" s="5">
        <v>45</v>
      </c>
    </row>
    <row r="245" spans="3:7" x14ac:dyDescent="0.25">
      <c r="C245" t="s">
        <v>8</v>
      </c>
      <c r="D245" t="s">
        <v>37</v>
      </c>
      <c r="E245" t="s">
        <v>26</v>
      </c>
      <c r="F245" s="4">
        <v>6279</v>
      </c>
      <c r="G245" s="5">
        <v>45</v>
      </c>
    </row>
    <row r="246" spans="3:7" x14ac:dyDescent="0.25">
      <c r="C246" t="s">
        <v>9</v>
      </c>
      <c r="D246" t="s">
        <v>37</v>
      </c>
      <c r="E246" t="s">
        <v>28</v>
      </c>
      <c r="F246" s="4">
        <v>2919</v>
      </c>
      <c r="G246" s="5">
        <v>45</v>
      </c>
    </row>
    <row r="247" spans="3:7" x14ac:dyDescent="0.25">
      <c r="C247" t="s">
        <v>40</v>
      </c>
      <c r="D247" t="s">
        <v>38</v>
      </c>
      <c r="E247" t="s">
        <v>29</v>
      </c>
      <c r="F247" s="4">
        <v>2541</v>
      </c>
      <c r="G247" s="5">
        <v>45</v>
      </c>
    </row>
    <row r="248" spans="3:7" x14ac:dyDescent="0.25">
      <c r="C248" t="s">
        <v>7</v>
      </c>
      <c r="D248" t="s">
        <v>36</v>
      </c>
      <c r="E248" t="s">
        <v>22</v>
      </c>
      <c r="F248" s="4">
        <v>8435</v>
      </c>
      <c r="G248" s="5">
        <v>42</v>
      </c>
    </row>
    <row r="249" spans="3:7" x14ac:dyDescent="0.25">
      <c r="C249" t="s">
        <v>3</v>
      </c>
      <c r="D249" t="s">
        <v>34</v>
      </c>
      <c r="E249" t="s">
        <v>25</v>
      </c>
      <c r="F249" s="4">
        <v>6300</v>
      </c>
      <c r="G249" s="5">
        <v>42</v>
      </c>
    </row>
    <row r="250" spans="3:7" x14ac:dyDescent="0.25">
      <c r="C250" t="s">
        <v>40</v>
      </c>
      <c r="D250" t="s">
        <v>39</v>
      </c>
      <c r="E250" t="s">
        <v>15</v>
      </c>
      <c r="F250" s="4">
        <v>5775</v>
      </c>
      <c r="G250" s="5">
        <v>42</v>
      </c>
    </row>
    <row r="251" spans="3:7" x14ac:dyDescent="0.25">
      <c r="C251" t="s">
        <v>2</v>
      </c>
      <c r="D251" t="s">
        <v>37</v>
      </c>
      <c r="E251" t="s">
        <v>15</v>
      </c>
      <c r="F251" s="4">
        <v>2863</v>
      </c>
      <c r="G251" s="5">
        <v>42</v>
      </c>
    </row>
    <row r="252" spans="3:7" x14ac:dyDescent="0.25">
      <c r="C252" t="s">
        <v>5</v>
      </c>
      <c r="D252" t="s">
        <v>36</v>
      </c>
      <c r="E252" t="s">
        <v>16</v>
      </c>
      <c r="F252" s="4">
        <v>16184</v>
      </c>
      <c r="G252" s="5">
        <v>39</v>
      </c>
    </row>
    <row r="253" spans="3:7" x14ac:dyDescent="0.25">
      <c r="C253" t="s">
        <v>7</v>
      </c>
      <c r="D253" t="s">
        <v>34</v>
      </c>
      <c r="E253" t="s">
        <v>17</v>
      </c>
      <c r="F253" s="4">
        <v>7777</v>
      </c>
      <c r="G253" s="5">
        <v>39</v>
      </c>
    </row>
    <row r="254" spans="3:7" x14ac:dyDescent="0.25">
      <c r="C254" t="s">
        <v>3</v>
      </c>
      <c r="D254" t="s">
        <v>36</v>
      </c>
      <c r="E254" t="s">
        <v>25</v>
      </c>
      <c r="F254" s="4">
        <v>3339</v>
      </c>
      <c r="G254" s="5">
        <v>39</v>
      </c>
    </row>
    <row r="255" spans="3:7" x14ac:dyDescent="0.25">
      <c r="C255" t="s">
        <v>40</v>
      </c>
      <c r="D255" t="s">
        <v>38</v>
      </c>
      <c r="E255" t="s">
        <v>31</v>
      </c>
      <c r="F255" s="4">
        <v>1988</v>
      </c>
      <c r="G255" s="5">
        <v>39</v>
      </c>
    </row>
    <row r="256" spans="3:7" x14ac:dyDescent="0.25">
      <c r="C256" t="s">
        <v>41</v>
      </c>
      <c r="D256" t="s">
        <v>34</v>
      </c>
      <c r="E256" t="s">
        <v>17</v>
      </c>
      <c r="F256" s="4">
        <v>1463</v>
      </c>
      <c r="G256" s="5">
        <v>39</v>
      </c>
    </row>
    <row r="257" spans="3:7" x14ac:dyDescent="0.25">
      <c r="C257" t="s">
        <v>3</v>
      </c>
      <c r="D257" t="s">
        <v>36</v>
      </c>
      <c r="E257" t="s">
        <v>16</v>
      </c>
      <c r="F257" s="4">
        <v>9198</v>
      </c>
      <c r="G257" s="5">
        <v>36</v>
      </c>
    </row>
    <row r="258" spans="3:7" x14ac:dyDescent="0.25">
      <c r="C258" t="s">
        <v>6</v>
      </c>
      <c r="D258" t="s">
        <v>38</v>
      </c>
      <c r="E258" t="s">
        <v>21</v>
      </c>
      <c r="F258" s="4">
        <v>7322</v>
      </c>
      <c r="G258" s="5">
        <v>36</v>
      </c>
    </row>
    <row r="259" spans="3:7" x14ac:dyDescent="0.25">
      <c r="C259" t="s">
        <v>2</v>
      </c>
      <c r="D259" t="s">
        <v>39</v>
      </c>
      <c r="E259" t="s">
        <v>15</v>
      </c>
      <c r="F259" s="4">
        <v>4802</v>
      </c>
      <c r="G259" s="5">
        <v>36</v>
      </c>
    </row>
    <row r="260" spans="3:7" x14ac:dyDescent="0.25">
      <c r="C260" t="s">
        <v>2</v>
      </c>
      <c r="D260" t="s">
        <v>39</v>
      </c>
      <c r="E260" t="s">
        <v>23</v>
      </c>
      <c r="F260" s="4">
        <v>630</v>
      </c>
      <c r="G260" s="5">
        <v>36</v>
      </c>
    </row>
    <row r="261" spans="3:7" x14ac:dyDescent="0.25">
      <c r="C261" t="s">
        <v>40</v>
      </c>
      <c r="D261" t="s">
        <v>36</v>
      </c>
      <c r="E261" t="s">
        <v>4</v>
      </c>
      <c r="F261" s="4">
        <v>217</v>
      </c>
      <c r="G261" s="5">
        <v>36</v>
      </c>
    </row>
    <row r="262" spans="3:7" x14ac:dyDescent="0.25">
      <c r="C262" t="s">
        <v>10</v>
      </c>
      <c r="D262" t="s">
        <v>39</v>
      </c>
      <c r="E262" t="s">
        <v>33</v>
      </c>
      <c r="F262" s="4">
        <v>12950</v>
      </c>
      <c r="G262" s="5">
        <v>30</v>
      </c>
    </row>
    <row r="263" spans="3:7" x14ac:dyDescent="0.25">
      <c r="C263" t="s">
        <v>8</v>
      </c>
      <c r="D263" t="s">
        <v>37</v>
      </c>
      <c r="E263" t="s">
        <v>15</v>
      </c>
      <c r="F263" s="4">
        <v>9709</v>
      </c>
      <c r="G263" s="5">
        <v>30</v>
      </c>
    </row>
    <row r="264" spans="3:7" x14ac:dyDescent="0.25">
      <c r="C264" t="s">
        <v>40</v>
      </c>
      <c r="D264" t="s">
        <v>39</v>
      </c>
      <c r="E264" t="s">
        <v>27</v>
      </c>
      <c r="F264" s="4">
        <v>6370</v>
      </c>
      <c r="G264" s="5">
        <v>30</v>
      </c>
    </row>
    <row r="265" spans="3:7" x14ac:dyDescent="0.25">
      <c r="C265" t="s">
        <v>40</v>
      </c>
      <c r="D265" t="s">
        <v>36</v>
      </c>
      <c r="E265" t="s">
        <v>25</v>
      </c>
      <c r="F265" s="4">
        <v>5439</v>
      </c>
      <c r="G265" s="5">
        <v>30</v>
      </c>
    </row>
    <row r="266" spans="3:7" x14ac:dyDescent="0.25">
      <c r="C266" t="s">
        <v>10</v>
      </c>
      <c r="D266" t="s">
        <v>37</v>
      </c>
      <c r="E266" t="s">
        <v>23</v>
      </c>
      <c r="F266" s="4">
        <v>4683</v>
      </c>
      <c r="G266" s="5">
        <v>30</v>
      </c>
    </row>
    <row r="267" spans="3:7" x14ac:dyDescent="0.25">
      <c r="C267" t="s">
        <v>6</v>
      </c>
      <c r="D267" t="s">
        <v>36</v>
      </c>
      <c r="E267" t="s">
        <v>13</v>
      </c>
      <c r="F267" s="4">
        <v>4319</v>
      </c>
      <c r="G267" s="5">
        <v>30</v>
      </c>
    </row>
    <row r="268" spans="3:7" x14ac:dyDescent="0.25">
      <c r="C268" t="s">
        <v>8</v>
      </c>
      <c r="D268" t="s">
        <v>39</v>
      </c>
      <c r="E268" t="s">
        <v>18</v>
      </c>
      <c r="F268" s="4">
        <v>9660</v>
      </c>
      <c r="G268" s="5">
        <v>27</v>
      </c>
    </row>
    <row r="269" spans="3:7" x14ac:dyDescent="0.25">
      <c r="C269" t="s">
        <v>9</v>
      </c>
      <c r="D269" t="s">
        <v>34</v>
      </c>
      <c r="E269" t="s">
        <v>21</v>
      </c>
      <c r="F269" s="4">
        <v>6832</v>
      </c>
      <c r="G269" s="5">
        <v>27</v>
      </c>
    </row>
    <row r="270" spans="3:7" x14ac:dyDescent="0.25">
      <c r="C270" t="s">
        <v>6</v>
      </c>
      <c r="D270" t="s">
        <v>39</v>
      </c>
      <c r="E270" t="s">
        <v>17</v>
      </c>
      <c r="F270" s="4">
        <v>6048</v>
      </c>
      <c r="G270" s="5">
        <v>27</v>
      </c>
    </row>
    <row r="271" spans="3:7" x14ac:dyDescent="0.25">
      <c r="C271" t="s">
        <v>10</v>
      </c>
      <c r="D271" t="s">
        <v>37</v>
      </c>
      <c r="E271" t="s">
        <v>28</v>
      </c>
      <c r="F271" s="4">
        <v>3059</v>
      </c>
      <c r="G271" s="5">
        <v>27</v>
      </c>
    </row>
    <row r="272" spans="3:7" x14ac:dyDescent="0.25">
      <c r="C272" t="s">
        <v>7</v>
      </c>
      <c r="D272" t="s">
        <v>35</v>
      </c>
      <c r="E272" t="s">
        <v>16</v>
      </c>
      <c r="F272" s="4">
        <v>2135</v>
      </c>
      <c r="G272" s="5">
        <v>27</v>
      </c>
    </row>
    <row r="273" spans="3:7" x14ac:dyDescent="0.25">
      <c r="C273" t="s">
        <v>8</v>
      </c>
      <c r="D273" t="s">
        <v>39</v>
      </c>
      <c r="E273" t="s">
        <v>26</v>
      </c>
      <c r="F273" s="4">
        <v>1561</v>
      </c>
      <c r="G273" s="5">
        <v>27</v>
      </c>
    </row>
    <row r="274" spans="3:7" x14ac:dyDescent="0.25">
      <c r="C274" t="s">
        <v>10</v>
      </c>
      <c r="D274" t="s">
        <v>34</v>
      </c>
      <c r="E274" t="s">
        <v>22</v>
      </c>
      <c r="F274" s="4">
        <v>4053</v>
      </c>
      <c r="G274" s="5">
        <v>24</v>
      </c>
    </row>
    <row r="275" spans="3:7" x14ac:dyDescent="0.25">
      <c r="C275" t="s">
        <v>7</v>
      </c>
      <c r="D275" t="s">
        <v>34</v>
      </c>
      <c r="E275" t="s">
        <v>15</v>
      </c>
      <c r="F275" s="4">
        <v>3829</v>
      </c>
      <c r="G275" s="5">
        <v>24</v>
      </c>
    </row>
    <row r="276" spans="3:7" x14ac:dyDescent="0.25">
      <c r="C276" t="s">
        <v>2</v>
      </c>
      <c r="D276" t="s">
        <v>36</v>
      </c>
      <c r="E276" t="s">
        <v>16</v>
      </c>
      <c r="F276" s="4">
        <v>11417</v>
      </c>
      <c r="G276" s="5">
        <v>21</v>
      </c>
    </row>
    <row r="277" spans="3:7" x14ac:dyDescent="0.25">
      <c r="C277" t="s">
        <v>5</v>
      </c>
      <c r="D277" t="s">
        <v>37</v>
      </c>
      <c r="E277" t="s">
        <v>25</v>
      </c>
      <c r="F277" s="4">
        <v>8813</v>
      </c>
      <c r="G277" s="5">
        <v>21</v>
      </c>
    </row>
    <row r="278" spans="3:7" x14ac:dyDescent="0.25">
      <c r="C278" t="s">
        <v>40</v>
      </c>
      <c r="D278" t="s">
        <v>37</v>
      </c>
      <c r="E278" t="s">
        <v>19</v>
      </c>
      <c r="F278" s="4">
        <v>7693</v>
      </c>
      <c r="G278" s="5">
        <v>21</v>
      </c>
    </row>
    <row r="279" spans="3:7" x14ac:dyDescent="0.25">
      <c r="C279" t="s">
        <v>5</v>
      </c>
      <c r="D279" t="s">
        <v>34</v>
      </c>
      <c r="E279" t="s">
        <v>27</v>
      </c>
      <c r="F279" s="4">
        <v>6986</v>
      </c>
      <c r="G279" s="5">
        <v>21</v>
      </c>
    </row>
    <row r="280" spans="3:7" x14ac:dyDescent="0.25">
      <c r="C280" t="s">
        <v>5</v>
      </c>
      <c r="D280" t="s">
        <v>38</v>
      </c>
      <c r="E280" t="s">
        <v>32</v>
      </c>
      <c r="F280" s="4">
        <v>5075</v>
      </c>
      <c r="G280" s="5">
        <v>21</v>
      </c>
    </row>
    <row r="281" spans="3:7" x14ac:dyDescent="0.25">
      <c r="C281" t="s">
        <v>7</v>
      </c>
      <c r="D281" t="s">
        <v>35</v>
      </c>
      <c r="E281" t="s">
        <v>27</v>
      </c>
      <c r="F281" s="4">
        <v>2478</v>
      </c>
      <c r="G281" s="5">
        <v>21</v>
      </c>
    </row>
    <row r="282" spans="3:7" x14ac:dyDescent="0.25">
      <c r="C282" t="s">
        <v>41</v>
      </c>
      <c r="D282" t="s">
        <v>38</v>
      </c>
      <c r="E282" t="s">
        <v>25</v>
      </c>
      <c r="F282" s="4">
        <v>154</v>
      </c>
      <c r="G282" s="5">
        <v>21</v>
      </c>
    </row>
    <row r="283" spans="3:7" x14ac:dyDescent="0.25">
      <c r="C283" t="s">
        <v>3</v>
      </c>
      <c r="D283" t="s">
        <v>34</v>
      </c>
      <c r="E283" t="s">
        <v>20</v>
      </c>
      <c r="F283" s="4">
        <v>2583</v>
      </c>
      <c r="G283" s="5">
        <v>18</v>
      </c>
    </row>
    <row r="284" spans="3:7" x14ac:dyDescent="0.25">
      <c r="C284" t="s">
        <v>3</v>
      </c>
      <c r="D284" t="s">
        <v>36</v>
      </c>
      <c r="E284" t="s">
        <v>19</v>
      </c>
      <c r="F284" s="4">
        <v>1281</v>
      </c>
      <c r="G284" s="5">
        <v>18</v>
      </c>
    </row>
    <row r="285" spans="3:7" x14ac:dyDescent="0.25">
      <c r="C285" t="s">
        <v>2</v>
      </c>
      <c r="D285" t="s">
        <v>37</v>
      </c>
      <c r="E285" t="s">
        <v>19</v>
      </c>
      <c r="F285" s="4">
        <v>238</v>
      </c>
      <c r="G285" s="5">
        <v>18</v>
      </c>
    </row>
    <row r="286" spans="3:7" x14ac:dyDescent="0.25">
      <c r="C286" t="s">
        <v>5</v>
      </c>
      <c r="D286" t="s">
        <v>36</v>
      </c>
      <c r="E286" t="s">
        <v>23</v>
      </c>
      <c r="F286" s="4">
        <v>6314</v>
      </c>
      <c r="G286" s="5">
        <v>15</v>
      </c>
    </row>
    <row r="287" spans="3:7" x14ac:dyDescent="0.25">
      <c r="C287" t="s">
        <v>5</v>
      </c>
      <c r="D287" t="s">
        <v>35</v>
      </c>
      <c r="E287" t="s">
        <v>18</v>
      </c>
      <c r="F287" s="4">
        <v>2415</v>
      </c>
      <c r="G287" s="5">
        <v>15</v>
      </c>
    </row>
    <row r="288" spans="3:7" x14ac:dyDescent="0.25">
      <c r="C288" t="s">
        <v>6</v>
      </c>
      <c r="D288" t="s">
        <v>34</v>
      </c>
      <c r="E288" t="s">
        <v>15</v>
      </c>
      <c r="F288" s="4">
        <v>1442</v>
      </c>
      <c r="G288" s="5">
        <v>15</v>
      </c>
    </row>
    <row r="289" spans="3:7" x14ac:dyDescent="0.25">
      <c r="C289" t="s">
        <v>2</v>
      </c>
      <c r="D289" t="s">
        <v>35</v>
      </c>
      <c r="E289" t="s">
        <v>19</v>
      </c>
      <c r="F289" s="4">
        <v>553</v>
      </c>
      <c r="G289" s="5">
        <v>15</v>
      </c>
    </row>
    <row r="290" spans="3:7" x14ac:dyDescent="0.25">
      <c r="C290" t="s">
        <v>40</v>
      </c>
      <c r="D290" t="s">
        <v>39</v>
      </c>
      <c r="E290" t="s">
        <v>22</v>
      </c>
      <c r="F290" s="4">
        <v>5817</v>
      </c>
      <c r="G290" s="5">
        <v>12</v>
      </c>
    </row>
    <row r="291" spans="3:7" x14ac:dyDescent="0.25">
      <c r="C291" t="s">
        <v>5</v>
      </c>
      <c r="D291" t="s">
        <v>37</v>
      </c>
      <c r="E291" t="s">
        <v>14</v>
      </c>
      <c r="F291" s="4">
        <v>4991</v>
      </c>
      <c r="G291" s="5">
        <v>12</v>
      </c>
    </row>
    <row r="292" spans="3:7" x14ac:dyDescent="0.25">
      <c r="C292" t="s">
        <v>6</v>
      </c>
      <c r="D292" t="s">
        <v>36</v>
      </c>
      <c r="E292" t="s">
        <v>32</v>
      </c>
      <c r="F292" s="4">
        <v>6118</v>
      </c>
      <c r="G292" s="5">
        <v>9</v>
      </c>
    </row>
    <row r="293" spans="3:7" x14ac:dyDescent="0.25">
      <c r="C293" t="s">
        <v>10</v>
      </c>
      <c r="D293" t="s">
        <v>34</v>
      </c>
      <c r="E293" t="s">
        <v>26</v>
      </c>
      <c r="F293" s="4">
        <v>4991</v>
      </c>
      <c r="G293" s="5">
        <v>9</v>
      </c>
    </row>
    <row r="294" spans="3:7" x14ac:dyDescent="0.25">
      <c r="C294" t="s">
        <v>41</v>
      </c>
      <c r="D294" t="s">
        <v>37</v>
      </c>
      <c r="E294" t="s">
        <v>21</v>
      </c>
      <c r="F294" s="4">
        <v>2933</v>
      </c>
      <c r="G294" s="5">
        <v>9</v>
      </c>
    </row>
    <row r="295" spans="3:7" x14ac:dyDescent="0.25">
      <c r="C295" t="s">
        <v>5</v>
      </c>
      <c r="D295" t="s">
        <v>35</v>
      </c>
      <c r="E295" t="s">
        <v>4</v>
      </c>
      <c r="F295" s="4">
        <v>2744</v>
      </c>
      <c r="G295" s="5">
        <v>9</v>
      </c>
    </row>
    <row r="296" spans="3:7" x14ac:dyDescent="0.25">
      <c r="C296" t="s">
        <v>9</v>
      </c>
      <c r="D296" t="s">
        <v>38</v>
      </c>
      <c r="E296" t="s">
        <v>17</v>
      </c>
      <c r="F296" s="4">
        <v>2408</v>
      </c>
      <c r="G296" s="5">
        <v>9</v>
      </c>
    </row>
    <row r="297" spans="3:7" x14ac:dyDescent="0.25">
      <c r="C297" t="s">
        <v>6</v>
      </c>
      <c r="D297" t="s">
        <v>37</v>
      </c>
      <c r="E297" t="s">
        <v>26</v>
      </c>
      <c r="F297" s="4">
        <v>6818</v>
      </c>
      <c r="G297" s="5">
        <v>6</v>
      </c>
    </row>
    <row r="298" spans="3:7" x14ac:dyDescent="0.25">
      <c r="C298" t="s">
        <v>10</v>
      </c>
      <c r="D298" t="s">
        <v>35</v>
      </c>
      <c r="E298" t="s">
        <v>15</v>
      </c>
      <c r="F298" s="4">
        <v>2562</v>
      </c>
      <c r="G298" s="5">
        <v>6</v>
      </c>
    </row>
    <row r="299" spans="3:7" x14ac:dyDescent="0.25">
      <c r="C299" t="s">
        <v>6</v>
      </c>
      <c r="D299" t="s">
        <v>38</v>
      </c>
      <c r="E299" t="s">
        <v>16</v>
      </c>
      <c r="F299" s="4">
        <v>938</v>
      </c>
      <c r="G299" s="5">
        <v>6</v>
      </c>
    </row>
    <row r="300" spans="3:7" x14ac:dyDescent="0.25">
      <c r="C300" t="s">
        <v>5</v>
      </c>
      <c r="D300" t="s">
        <v>36</v>
      </c>
      <c r="E300" t="s">
        <v>18</v>
      </c>
      <c r="F300" s="4">
        <v>6111</v>
      </c>
      <c r="G300" s="5">
        <v>3</v>
      </c>
    </row>
    <row r="301" spans="3:7" x14ac:dyDescent="0.25">
      <c r="C301" t="s">
        <v>41</v>
      </c>
      <c r="D301" t="s">
        <v>38</v>
      </c>
      <c r="E301" t="s">
        <v>22</v>
      </c>
      <c r="F301" s="4">
        <v>5915</v>
      </c>
      <c r="G301" s="5">
        <v>3</v>
      </c>
    </row>
    <row r="302" spans="3:7" x14ac:dyDescent="0.25">
      <c r="C302" t="s">
        <v>2</v>
      </c>
      <c r="D302" t="s">
        <v>38</v>
      </c>
      <c r="E302" t="s">
        <v>4</v>
      </c>
      <c r="F302" s="4">
        <v>3549</v>
      </c>
      <c r="G302" s="5">
        <v>3</v>
      </c>
    </row>
    <row r="303" spans="3:7" x14ac:dyDescent="0.25">
      <c r="C303" t="s">
        <v>6</v>
      </c>
      <c r="D303" t="s">
        <v>39</v>
      </c>
      <c r="E303" t="s">
        <v>24</v>
      </c>
      <c r="F303" s="4">
        <v>2989</v>
      </c>
      <c r="G303" s="5">
        <v>3</v>
      </c>
    </row>
    <row r="304" spans="3:7" x14ac:dyDescent="0.25">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t="s">
        <v>42</v>
      </c>
    </row>
    <row r="5" spans="1:13" x14ac:dyDescent="0.25">
      <c r="C5" s="16" t="s">
        <v>63</v>
      </c>
      <c r="D5" s="40" t="s">
        <v>1</v>
      </c>
      <c r="E5" s="40"/>
      <c r="F5" s="17" t="s">
        <v>51</v>
      </c>
      <c r="K5" t="s">
        <v>63</v>
      </c>
      <c r="L5" t="s">
        <v>1</v>
      </c>
      <c r="M5" t="s">
        <v>51</v>
      </c>
    </row>
    <row r="6" spans="1:13" x14ac:dyDescent="0.25">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2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2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2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2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2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F5" sqref="F5"/>
    </sheetView>
  </sheetViews>
  <sheetFormatPr defaultRowHeight="15" x14ac:dyDescent="0.2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x14ac:dyDescent="0.25">
      <c r="A1" s="1"/>
      <c r="B1" s="14">
        <v>4</v>
      </c>
      <c r="C1" s="3" t="str">
        <f>Data!L15</f>
        <v>Sales by country (with pivots)</v>
      </c>
    </row>
    <row r="2" spans="1:6" s="12" customFormat="1" x14ac:dyDescent="0.25">
      <c r="A2" s="13"/>
      <c r="B2" s="15" t="s">
        <v>42</v>
      </c>
    </row>
    <row r="5" spans="1:6" x14ac:dyDescent="0.25">
      <c r="C5" s="22" t="s">
        <v>64</v>
      </c>
      <c r="D5" t="s">
        <v>66</v>
      </c>
      <c r="E5" t="s">
        <v>68</v>
      </c>
      <c r="F5" t="s">
        <v>67</v>
      </c>
    </row>
    <row r="6" spans="1:6" x14ac:dyDescent="0.25">
      <c r="C6" s="23" t="s">
        <v>34</v>
      </c>
      <c r="D6" s="25">
        <v>41559</v>
      </c>
      <c r="E6" s="24">
        <v>41559</v>
      </c>
      <c r="F6" s="5">
        <v>1188</v>
      </c>
    </row>
    <row r="7" spans="1:6" x14ac:dyDescent="0.25">
      <c r="C7" s="23" t="s">
        <v>36</v>
      </c>
      <c r="D7" s="25">
        <v>39620</v>
      </c>
      <c r="E7" s="24">
        <v>39620</v>
      </c>
      <c r="F7" s="5">
        <v>573</v>
      </c>
    </row>
    <row r="8" spans="1:6" x14ac:dyDescent="0.25">
      <c r="C8" s="23" t="s">
        <v>35</v>
      </c>
      <c r="D8" s="25">
        <v>28273</v>
      </c>
      <c r="E8" s="24">
        <v>28273</v>
      </c>
      <c r="F8" s="5">
        <v>912</v>
      </c>
    </row>
    <row r="9" spans="1:6" x14ac:dyDescent="0.25">
      <c r="C9" s="23" t="s">
        <v>38</v>
      </c>
      <c r="D9" s="25">
        <v>25221</v>
      </c>
      <c r="E9" s="24">
        <v>25221</v>
      </c>
      <c r="F9" s="5">
        <v>288</v>
      </c>
    </row>
    <row r="10" spans="1:6" x14ac:dyDescent="0.25">
      <c r="C10" s="23" t="s">
        <v>39</v>
      </c>
      <c r="D10" s="25">
        <v>16548</v>
      </c>
      <c r="E10" s="24">
        <v>16548</v>
      </c>
      <c r="F10" s="5">
        <v>552</v>
      </c>
    </row>
    <row r="11" spans="1:6" x14ac:dyDescent="0.25">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D5" sqref="D5"/>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52.5" customHeight="1" x14ac:dyDescent="0.25">
      <c r="A1" s="1"/>
      <c r="B1" s="14">
        <v>5</v>
      </c>
      <c r="C1" s="3" t="str">
        <f>Data!L16</f>
        <v>Top 5 products by $ per unit</v>
      </c>
    </row>
    <row r="2" spans="1:4" s="12" customFormat="1" x14ac:dyDescent="0.25">
      <c r="A2" s="13"/>
      <c r="B2" s="15" t="s">
        <v>42</v>
      </c>
    </row>
    <row r="5" spans="1:4" x14ac:dyDescent="0.25">
      <c r="C5" s="22" t="s">
        <v>64</v>
      </c>
      <c r="D5" t="s">
        <v>69</v>
      </c>
    </row>
    <row r="6" spans="1:4" x14ac:dyDescent="0.25">
      <c r="C6" s="23" t="s">
        <v>15</v>
      </c>
      <c r="D6" s="26">
        <v>44.990867579908674</v>
      </c>
    </row>
    <row r="7" spans="1:4" x14ac:dyDescent="0.25">
      <c r="C7" s="23" t="s">
        <v>33</v>
      </c>
      <c r="D7" s="26">
        <v>37.303128371089535</v>
      </c>
    </row>
    <row r="8" spans="1:4" x14ac:dyDescent="0.25">
      <c r="C8" s="23" t="s">
        <v>24</v>
      </c>
      <c r="D8" s="26">
        <v>33.88697318007663</v>
      </c>
    </row>
    <row r="9" spans="1:4" x14ac:dyDescent="0.25">
      <c r="C9" s="23" t="s">
        <v>26</v>
      </c>
      <c r="D9" s="26">
        <v>32.807189542483663</v>
      </c>
    </row>
    <row r="10" spans="1:4" x14ac:dyDescent="0.25">
      <c r="C10" s="23" t="s">
        <v>22</v>
      </c>
      <c r="D10" s="26">
        <v>32.301656920077974</v>
      </c>
    </row>
    <row r="11" spans="1:4" x14ac:dyDescent="0.25">
      <c r="C11" s="23" t="s">
        <v>65</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O8" sqref="O8"/>
    </sheetView>
  </sheetViews>
  <sheetFormatPr defaultRowHeight="15" x14ac:dyDescent="0.25"/>
  <cols>
    <col min="1" max="1" width="2.140625" customWidth="1"/>
    <col min="2" max="2" width="6.7109375" customWidth="1"/>
  </cols>
  <sheetData>
    <row r="1" spans="1:20" s="2" customFormat="1" ht="52.5" customHeight="1" x14ac:dyDescent="0.25">
      <c r="A1" s="1"/>
      <c r="B1" s="14">
        <v>6</v>
      </c>
      <c r="C1" s="3" t="str">
        <f>Data!L17</f>
        <v>Are there any anomalies in the data?</v>
      </c>
    </row>
    <row r="2" spans="1:20" s="12" customFormat="1" x14ac:dyDescent="0.25">
      <c r="A2" s="13"/>
      <c r="B2" s="15" t="s">
        <v>42</v>
      </c>
    </row>
    <row r="5" spans="1:20" x14ac:dyDescent="0.25">
      <c r="P5" s="6" t="s">
        <v>11</v>
      </c>
      <c r="Q5" s="6" t="s">
        <v>12</v>
      </c>
      <c r="R5" s="6" t="s">
        <v>0</v>
      </c>
      <c r="S5" s="10" t="s">
        <v>1</v>
      </c>
      <c r="T5" s="10" t="s">
        <v>51</v>
      </c>
    </row>
    <row r="6" spans="1:20" x14ac:dyDescent="0.25">
      <c r="P6" t="s">
        <v>40</v>
      </c>
      <c r="Q6" t="s">
        <v>37</v>
      </c>
      <c r="R6" t="s">
        <v>30</v>
      </c>
      <c r="S6" s="4">
        <v>1624</v>
      </c>
      <c r="T6" s="5">
        <v>114</v>
      </c>
    </row>
    <row r="7" spans="1:20" x14ac:dyDescent="0.25">
      <c r="P7" t="s">
        <v>8</v>
      </c>
      <c r="Q7" t="s">
        <v>35</v>
      </c>
      <c r="R7" t="s">
        <v>32</v>
      </c>
      <c r="S7" s="4">
        <v>6706</v>
      </c>
      <c r="T7" s="5">
        <v>459</v>
      </c>
    </row>
    <row r="8" spans="1:20" x14ac:dyDescent="0.25">
      <c r="P8" t="s">
        <v>9</v>
      </c>
      <c r="Q8" t="s">
        <v>35</v>
      </c>
      <c r="R8" t="s">
        <v>4</v>
      </c>
      <c r="S8" s="4">
        <v>959</v>
      </c>
      <c r="T8" s="5">
        <v>147</v>
      </c>
    </row>
    <row r="9" spans="1:20" x14ac:dyDescent="0.25">
      <c r="P9" t="s">
        <v>41</v>
      </c>
      <c r="Q9" t="s">
        <v>36</v>
      </c>
      <c r="R9" t="s">
        <v>18</v>
      </c>
      <c r="S9" s="4">
        <v>9632</v>
      </c>
      <c r="T9" s="5">
        <v>288</v>
      </c>
    </row>
    <row r="10" spans="1:20" x14ac:dyDescent="0.25">
      <c r="P10" t="s">
        <v>6</v>
      </c>
      <c r="Q10" t="s">
        <v>39</v>
      </c>
      <c r="R10" t="s">
        <v>25</v>
      </c>
      <c r="S10" s="4">
        <v>2100</v>
      </c>
      <c r="T10" s="5">
        <v>414</v>
      </c>
    </row>
    <row r="11" spans="1:20" x14ac:dyDescent="0.25">
      <c r="P11" t="s">
        <v>40</v>
      </c>
      <c r="Q11" t="s">
        <v>35</v>
      </c>
      <c r="R11" t="s">
        <v>33</v>
      </c>
      <c r="S11" s="4">
        <v>8869</v>
      </c>
      <c r="T11" s="5">
        <v>432</v>
      </c>
    </row>
    <row r="12" spans="1:20" x14ac:dyDescent="0.25">
      <c r="P12" t="s">
        <v>6</v>
      </c>
      <c r="Q12" t="s">
        <v>38</v>
      </c>
      <c r="R12" t="s">
        <v>31</v>
      </c>
      <c r="S12" s="4">
        <v>2681</v>
      </c>
      <c r="T12" s="5">
        <v>54</v>
      </c>
    </row>
    <row r="13" spans="1:20" x14ac:dyDescent="0.25">
      <c r="P13" t="s">
        <v>8</v>
      </c>
      <c r="Q13" t="s">
        <v>35</v>
      </c>
      <c r="R13" t="s">
        <v>22</v>
      </c>
      <c r="S13" s="4">
        <v>5012</v>
      </c>
      <c r="T13" s="5">
        <v>210</v>
      </c>
    </row>
    <row r="14" spans="1:20" x14ac:dyDescent="0.25">
      <c r="P14" t="s">
        <v>7</v>
      </c>
      <c r="Q14" t="s">
        <v>38</v>
      </c>
      <c r="R14" t="s">
        <v>14</v>
      </c>
      <c r="S14" s="4">
        <v>1281</v>
      </c>
      <c r="T14" s="5">
        <v>75</v>
      </c>
    </row>
    <row r="15" spans="1:20" x14ac:dyDescent="0.25">
      <c r="P15" t="s">
        <v>5</v>
      </c>
      <c r="Q15" t="s">
        <v>37</v>
      </c>
      <c r="R15" t="s">
        <v>14</v>
      </c>
      <c r="S15" s="4">
        <v>4991</v>
      </c>
      <c r="T15" s="5">
        <v>12</v>
      </c>
    </row>
    <row r="16" spans="1: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77" zoomScaleNormal="77" workbookViewId="0">
      <selection activeCell="K20" sqref="K20"/>
    </sheetView>
  </sheetViews>
  <sheetFormatPr defaultRowHeight="15" x14ac:dyDescent="0.25"/>
  <cols>
    <col min="1" max="1" width="2.140625" customWidth="1"/>
    <col min="2" max="2" width="6.7109375" customWidth="1"/>
    <col min="3" max="4" width="17.42578125" customWidth="1"/>
    <col min="8" max="8" width="16.85546875" bestFit="1" customWidth="1"/>
    <col min="9" max="9" width="17.140625" customWidth="1"/>
  </cols>
  <sheetData>
    <row r="1" spans="1:9" s="2" customFormat="1" ht="52.5" customHeight="1" x14ac:dyDescent="0.25">
      <c r="A1" s="1"/>
      <c r="B1" s="14">
        <v>7</v>
      </c>
      <c r="C1" s="3" t="str">
        <f>Data!L18</f>
        <v>Best Sales person by country</v>
      </c>
    </row>
    <row r="2" spans="1:9" s="12" customFormat="1" x14ac:dyDescent="0.25">
      <c r="A2" s="13"/>
      <c r="B2" s="15" t="s">
        <v>42</v>
      </c>
    </row>
    <row r="4" spans="1:9" ht="15.75" x14ac:dyDescent="0.25">
      <c r="C4" s="41" t="s">
        <v>86</v>
      </c>
      <c r="D4" s="32"/>
      <c r="H4" s="41" t="s">
        <v>87</v>
      </c>
      <c r="I4" s="32"/>
    </row>
    <row r="5" spans="1:9" x14ac:dyDescent="0.25">
      <c r="C5" s="22" t="s">
        <v>64</v>
      </c>
      <c r="D5" t="s">
        <v>66</v>
      </c>
      <c r="H5" s="22" t="s">
        <v>64</v>
      </c>
      <c r="I5" t="s">
        <v>66</v>
      </c>
    </row>
    <row r="6" spans="1:9" x14ac:dyDescent="0.25">
      <c r="C6" s="23" t="s">
        <v>38</v>
      </c>
      <c r="D6" s="24"/>
      <c r="H6" s="23" t="s">
        <v>38</v>
      </c>
      <c r="I6" s="24"/>
    </row>
    <row r="7" spans="1:9" x14ac:dyDescent="0.25">
      <c r="C7" s="27" t="s">
        <v>5</v>
      </c>
      <c r="D7" s="24">
        <v>25221</v>
      </c>
      <c r="H7" s="27" t="s">
        <v>41</v>
      </c>
      <c r="I7" s="24">
        <v>6069</v>
      </c>
    </row>
    <row r="8" spans="1:9" x14ac:dyDescent="0.25">
      <c r="C8" s="23" t="s">
        <v>36</v>
      </c>
      <c r="D8" s="24"/>
      <c r="H8" s="23" t="s">
        <v>36</v>
      </c>
      <c r="I8" s="24"/>
    </row>
    <row r="9" spans="1:9" x14ac:dyDescent="0.25">
      <c r="C9" s="27" t="s">
        <v>5</v>
      </c>
      <c r="D9" s="24">
        <v>39620</v>
      </c>
      <c r="H9" s="27" t="s">
        <v>8</v>
      </c>
      <c r="I9" s="24">
        <v>5019</v>
      </c>
    </row>
    <row r="10" spans="1:9" x14ac:dyDescent="0.25">
      <c r="C10" s="23" t="s">
        <v>34</v>
      </c>
      <c r="D10" s="24"/>
      <c r="H10" s="23" t="s">
        <v>34</v>
      </c>
      <c r="I10" s="24"/>
    </row>
    <row r="11" spans="1:9" x14ac:dyDescent="0.25">
      <c r="C11" s="27" t="s">
        <v>5</v>
      </c>
      <c r="D11" s="24">
        <v>41559</v>
      </c>
      <c r="H11" s="27" t="s">
        <v>8</v>
      </c>
      <c r="I11" s="24">
        <v>5516</v>
      </c>
    </row>
    <row r="12" spans="1:9" x14ac:dyDescent="0.25">
      <c r="C12" s="23" t="s">
        <v>37</v>
      </c>
      <c r="D12" s="24"/>
      <c r="H12" s="23" t="s">
        <v>37</v>
      </c>
      <c r="I12" s="24"/>
    </row>
    <row r="13" spans="1:9" x14ac:dyDescent="0.25">
      <c r="C13" s="27" t="s">
        <v>7</v>
      </c>
      <c r="D13" s="24">
        <v>43568</v>
      </c>
      <c r="H13" s="27" t="s">
        <v>10</v>
      </c>
      <c r="I13" s="24">
        <v>7987</v>
      </c>
    </row>
    <row r="14" spans="1:9" x14ac:dyDescent="0.25">
      <c r="C14" s="23" t="s">
        <v>39</v>
      </c>
      <c r="D14" s="24"/>
      <c r="H14" s="23" t="s">
        <v>39</v>
      </c>
      <c r="I14" s="24"/>
    </row>
    <row r="15" spans="1:9" x14ac:dyDescent="0.25">
      <c r="C15" s="27" t="s">
        <v>2</v>
      </c>
      <c r="D15" s="24">
        <v>45752</v>
      </c>
      <c r="H15" s="27" t="s">
        <v>41</v>
      </c>
      <c r="I15" s="24">
        <v>3976</v>
      </c>
    </row>
    <row r="16" spans="1:9" x14ac:dyDescent="0.25">
      <c r="C16" s="23" t="s">
        <v>35</v>
      </c>
      <c r="D16" s="24"/>
      <c r="H16" s="23" t="s">
        <v>35</v>
      </c>
      <c r="I16" s="24"/>
    </row>
    <row r="17" spans="3:9" x14ac:dyDescent="0.25">
      <c r="C17" s="27" t="s">
        <v>40</v>
      </c>
      <c r="D17" s="24">
        <v>38325</v>
      </c>
      <c r="H17" s="27" t="s">
        <v>2</v>
      </c>
      <c r="I17" s="24">
        <v>2142</v>
      </c>
    </row>
    <row r="18" spans="3:9" x14ac:dyDescent="0.25">
      <c r="C18" s="23" t="s">
        <v>65</v>
      </c>
      <c r="D18" s="24">
        <v>234045</v>
      </c>
      <c r="H18" s="23" t="s">
        <v>65</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4"/>
  <sheetViews>
    <sheetView topLeftCell="A4" zoomScale="145" zoomScaleNormal="145" workbookViewId="0">
      <selection activeCell="D9" sqref="D9"/>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t="s">
        <v>42</v>
      </c>
    </row>
    <row r="5" spans="1:4" x14ac:dyDescent="0.25">
      <c r="C5" s="22" t="s">
        <v>64</v>
      </c>
      <c r="D5" t="s">
        <v>71</v>
      </c>
    </row>
    <row r="6" spans="1:4" x14ac:dyDescent="0.25">
      <c r="C6" s="23" t="s">
        <v>14</v>
      </c>
      <c r="D6" s="28">
        <v>3133.6</v>
      </c>
    </row>
    <row r="7" spans="1:4" x14ac:dyDescent="0.25">
      <c r="C7" s="23" t="s">
        <v>30</v>
      </c>
      <c r="D7" s="28">
        <v>5094.46</v>
      </c>
    </row>
    <row r="8" spans="1:4" x14ac:dyDescent="0.25">
      <c r="C8" s="23" t="s">
        <v>24</v>
      </c>
      <c r="D8" s="28">
        <v>8541.4</v>
      </c>
    </row>
    <row r="9" spans="1:4" x14ac:dyDescent="0.25">
      <c r="C9" s="23" t="s">
        <v>22</v>
      </c>
      <c r="D9" s="28">
        <v>12007.82</v>
      </c>
    </row>
    <row r="10" spans="1:4" x14ac:dyDescent="0.25">
      <c r="C10" s="23" t="s">
        <v>26</v>
      </c>
      <c r="D10" s="28">
        <v>10358.6</v>
      </c>
    </row>
    <row r="11" spans="1:4" x14ac:dyDescent="0.25">
      <c r="C11" s="23" t="s">
        <v>28</v>
      </c>
      <c r="D11" s="28">
        <v>5891.0199999999995</v>
      </c>
    </row>
    <row r="12" spans="1:4" x14ac:dyDescent="0.25">
      <c r="C12" s="23" t="s">
        <v>17</v>
      </c>
      <c r="D12" s="28">
        <v>9636.9699999999993</v>
      </c>
    </row>
    <row r="13" spans="1:4" x14ac:dyDescent="0.25">
      <c r="C13" s="23" t="s">
        <v>23</v>
      </c>
      <c r="D13" s="28">
        <v>396.36</v>
      </c>
    </row>
    <row r="14" spans="1:4" x14ac:dyDescent="0.25">
      <c r="C14" s="23" t="s">
        <v>29</v>
      </c>
      <c r="D14" s="28">
        <v>2653.76</v>
      </c>
    </row>
    <row r="15" spans="1:4" x14ac:dyDescent="0.25">
      <c r="C15" s="23" t="s">
        <v>16</v>
      </c>
      <c r="D15" s="28">
        <v>-468.14999999999964</v>
      </c>
    </row>
    <row r="16" spans="1:4" x14ac:dyDescent="0.25">
      <c r="C16" s="23" t="s">
        <v>27</v>
      </c>
      <c r="D16" s="28">
        <v>9978.43</v>
      </c>
    </row>
    <row r="17" spans="3:4" x14ac:dyDescent="0.25">
      <c r="C17" s="23" t="s">
        <v>33</v>
      </c>
      <c r="D17" s="28">
        <v>15038.28</v>
      </c>
    </row>
    <row r="18" spans="3:4" x14ac:dyDescent="0.25">
      <c r="C18" s="23" t="s">
        <v>31</v>
      </c>
      <c r="D18" s="28">
        <v>7674.1</v>
      </c>
    </row>
    <row r="19" spans="3:4" x14ac:dyDescent="0.25">
      <c r="C19" s="23" t="s">
        <v>21</v>
      </c>
      <c r="D19" s="28">
        <v>8081</v>
      </c>
    </row>
    <row r="20" spans="3:4" x14ac:dyDescent="0.25">
      <c r="C20" s="23" t="s">
        <v>25</v>
      </c>
      <c r="D20" s="28">
        <v>-5389.2000000000007</v>
      </c>
    </row>
    <row r="21" spans="3:4" x14ac:dyDescent="0.25">
      <c r="C21" s="23" t="s">
        <v>18</v>
      </c>
      <c r="D21" s="28">
        <v>9578.4</v>
      </c>
    </row>
    <row r="22" spans="3:4" x14ac:dyDescent="0.25">
      <c r="C22" s="23" t="s">
        <v>20</v>
      </c>
      <c r="D22" s="28">
        <v>7722.56</v>
      </c>
    </row>
    <row r="23" spans="3:4" x14ac:dyDescent="0.25">
      <c r="C23" s="23" t="s">
        <v>15</v>
      </c>
      <c r="D23" s="28">
        <v>9662.06</v>
      </c>
    </row>
    <row r="24" spans="3:4" x14ac:dyDescent="0.25">
      <c r="C24" s="23" t="s">
        <v>65</v>
      </c>
      <c r="D24" s="28">
        <v>119591.46999999997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SANJEE BOI</cp:lastModifiedBy>
  <dcterms:created xsi:type="dcterms:W3CDTF">2021-03-14T20:21:32Z</dcterms:created>
  <dcterms:modified xsi:type="dcterms:W3CDTF">2022-07-26T03:50:11Z</dcterms:modified>
</cp:coreProperties>
</file>