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.kumar12\Documents\form 16\"/>
    </mc:Choice>
  </mc:AlternateContent>
  <bookViews>
    <workbookView xWindow="0" yWindow="0" windowWidth="17280" windowHeight="9060" activeTab="4"/>
  </bookViews>
  <sheets>
    <sheet name="backup" sheetId="4" r:id="rId1"/>
    <sheet name="Sheet1" sheetId="1" r:id="rId2"/>
    <sheet name="Sheet2" sheetId="2" r:id="rId3"/>
    <sheet name="Sheet3" sheetId="3" r:id="rId4"/>
    <sheet name="fy 18 1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" i="5" l="1"/>
  <c r="I9" i="5"/>
  <c r="I15" i="5"/>
  <c r="G16" i="5"/>
  <c r="B7" i="5"/>
  <c r="D17" i="5"/>
  <c r="B17" i="5"/>
  <c r="C17" i="5"/>
  <c r="C16" i="5"/>
  <c r="C15" i="5"/>
  <c r="B6" i="5"/>
  <c r="D4" i="5"/>
  <c r="D6" i="5"/>
  <c r="E8" i="5" s="1"/>
  <c r="D11" i="5"/>
  <c r="I54" i="3" l="1"/>
  <c r="B54" i="3"/>
  <c r="C51" i="3"/>
  <c r="D51" i="3" s="1"/>
  <c r="F49" i="3"/>
  <c r="E41" i="3"/>
  <c r="D41" i="3"/>
  <c r="D40" i="3"/>
  <c r="E40" i="3"/>
  <c r="D39" i="3"/>
  <c r="E39" i="3"/>
  <c r="D54" i="3" l="1"/>
  <c r="F54" i="3" s="1"/>
  <c r="F51" i="3"/>
  <c r="C54" i="3"/>
  <c r="L16" i="4"/>
  <c r="K16" i="4"/>
  <c r="K11" i="4"/>
  <c r="K3" i="4"/>
  <c r="I16" i="4"/>
  <c r="H16" i="4"/>
  <c r="F16" i="4"/>
  <c r="D5" i="3"/>
  <c r="C5" i="3"/>
  <c r="F22" i="3"/>
  <c r="F5" i="3"/>
  <c r="F3" i="3"/>
  <c r="I8" i="4"/>
  <c r="D8" i="4"/>
  <c r="F8" i="4" s="1"/>
  <c r="C8" i="4"/>
  <c r="B8" i="4"/>
  <c r="I8" i="3"/>
  <c r="F8" i="3"/>
  <c r="D8" i="3"/>
  <c r="C8" i="3"/>
  <c r="B8" i="3"/>
</calcChain>
</file>

<file path=xl/sharedStrings.xml><?xml version="1.0" encoding="utf-8"?>
<sst xmlns="http://schemas.openxmlformats.org/spreadsheetml/2006/main" count="143" uniqueCount="98">
  <si>
    <t xml:space="preserve">    KING</t>
  </si>
  <si>
    <t>KING</t>
  </si>
  <si>
    <t xml:space="preserve">      JONES</t>
  </si>
  <si>
    <t>KING,JONES</t>
  </si>
  <si>
    <t>1,2</t>
  </si>
  <si>
    <t xml:space="preserve">        SCOTT</t>
  </si>
  <si>
    <t>KING,JONES,SCOTT</t>
  </si>
  <si>
    <t>1,2,3</t>
  </si>
  <si>
    <t xml:space="preserve">          ADAMS</t>
  </si>
  <si>
    <t>KING,JONES,SCOTT,ADAMS</t>
  </si>
  <si>
    <t>1,2,3,4</t>
  </si>
  <si>
    <t xml:space="preserve">        FORD</t>
  </si>
  <si>
    <t>KING,JONES,FORD</t>
  </si>
  <si>
    <t xml:space="preserve">          SMITH</t>
  </si>
  <si>
    <t>KING,JONES,FORD,SMITH</t>
  </si>
  <si>
    <t xml:space="preserve">      BLAKE</t>
  </si>
  <si>
    <t>KING,BLAKE</t>
  </si>
  <si>
    <t xml:space="preserve">        ALLEN</t>
  </si>
  <si>
    <t>KING,BLAKE,ALLEN</t>
  </si>
  <si>
    <t xml:space="preserve">        WARD</t>
  </si>
  <si>
    <t>KING,BLAKE,WARD</t>
  </si>
  <si>
    <t xml:space="preserve">        MARTIN</t>
  </si>
  <si>
    <t>KING,BLAKE,MARTIN</t>
  </si>
  <si>
    <t xml:space="preserve">        TURNER</t>
  </si>
  <si>
    <t>KING,BLAKE,TURNER</t>
  </si>
  <si>
    <t xml:space="preserve">        JAMES</t>
  </si>
  <si>
    <t>KING,BLAKE,JAMES</t>
  </si>
  <si>
    <t xml:space="preserve">      CLARK</t>
  </si>
  <si>
    <t>KING,CLARK</t>
  </si>
  <si>
    <t xml:space="preserve">        MILLER</t>
  </si>
  <si>
    <t>KING,CLARK,MILLER</t>
  </si>
  <si>
    <t>LEVEL1</t>
  </si>
  <si>
    <t xml:space="preserve"> ENAME</t>
  </si>
  <si>
    <t xml:space="preserve"> EMPNO</t>
  </si>
  <si>
    <t xml:space="preserve"> SAL</t>
  </si>
  <si>
    <t xml:space="preserve"> PATH_EMPNO</t>
  </si>
  <si>
    <t xml:space="preserve"> PATH_ENAME</t>
  </si>
  <si>
    <t xml:space="preserve"> PATH_SAL</t>
  </si>
  <si>
    <t xml:space="preserve"> PATH_LEVEL</t>
  </si>
  <si>
    <t xml:space="preserve"> MGR    </t>
  </si>
  <si>
    <t>7839</t>
  </si>
  <si>
    <t>7839,7566</t>
  </si>
  <si>
    <t>7839,7566,7788</t>
  </si>
  <si>
    <t>7839,7566,7788,7876</t>
  </si>
  <si>
    <t>7839,7566,7902</t>
  </si>
  <si>
    <t>7839,7566,7902,7369</t>
  </si>
  <si>
    <t>7839,7698</t>
  </si>
  <si>
    <t>7839,7698,7499</t>
  </si>
  <si>
    <t>7839,7698,7521</t>
  </si>
  <si>
    <t>7839,7698,7654</t>
  </si>
  <si>
    <t>7839,7698,7844</t>
  </si>
  <si>
    <t>7839,7698,7900</t>
  </si>
  <si>
    <t>7839,7782</t>
  </si>
  <si>
    <t>7839,7782,7934</t>
  </si>
  <si>
    <t>5000</t>
  </si>
  <si>
    <t>5000,2975</t>
  </si>
  <si>
    <t>5000,2975,3000</t>
  </si>
  <si>
    <t>5000,2975,3000,1100</t>
  </si>
  <si>
    <t>5000,2975,3000,800</t>
  </si>
  <si>
    <t>5000,2850</t>
  </si>
  <si>
    <t>5000,2850,1600</t>
  </si>
  <si>
    <t>5000,2850,1250</t>
  </si>
  <si>
    <t>5000,2850,1500</t>
  </si>
  <si>
    <t>5000,2850,950</t>
  </si>
  <si>
    <t>5000,2450</t>
  </si>
  <si>
    <t>5000,2450,1300</t>
  </si>
  <si>
    <t>LOBO</t>
  </si>
  <si>
    <t>Gross Salary</t>
  </si>
  <si>
    <t>Allowance</t>
  </si>
  <si>
    <t>Income from Salary</t>
  </si>
  <si>
    <t>Sec 80 C</t>
  </si>
  <si>
    <t>Tax</t>
  </si>
  <si>
    <t>Taxable</t>
  </si>
  <si>
    <t>Edu Cess</t>
  </si>
  <si>
    <t>Total Tax</t>
  </si>
  <si>
    <t>Nixol</t>
  </si>
  <si>
    <t>PF - 1800 to be included in salary</t>
  </si>
  <si>
    <t>Grand Total</t>
  </si>
  <si>
    <t>Remarks</t>
  </si>
  <si>
    <t>ICICI</t>
  </si>
  <si>
    <t>HDFC</t>
  </si>
  <si>
    <t>Total</t>
  </si>
  <si>
    <t>Tax Paid</t>
  </si>
  <si>
    <t>Tax PAYABLE</t>
  </si>
  <si>
    <t>80TTA</t>
  </si>
  <si>
    <t>Computation on Income from other sources</t>
  </si>
  <si>
    <t>Computation on Income FROM Salary</t>
  </si>
  <si>
    <t>Sanjay@Kumar@1</t>
  </si>
  <si>
    <t>infy</t>
  </si>
  <si>
    <t>Deductions</t>
  </si>
  <si>
    <t>80C</t>
  </si>
  <si>
    <t>Tax payable</t>
  </si>
  <si>
    <t>NEXOL</t>
  </si>
  <si>
    <t>Emp tax(9 month)</t>
  </si>
  <si>
    <t>gross</t>
  </si>
  <si>
    <t>icici int</t>
  </si>
  <si>
    <t>hdfc int</t>
  </si>
  <si>
    <t>as per 26as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</si>
</sst>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0" fontId="0" fillId="0" borderId="0" xfId="0" applyFont="1"/>
    <xf numFmtId="0" fontId="2" fillId="2" borderId="0" xfId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jay@Kuma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25" workbookViewId="0">
      <selection activeCell="D17" sqref="D17"/>
    </sheetView>
  </sheetViews>
  <sheetFormatPr defaultRowHeight="15" x14ac:dyDescent="0.25"/>
  <cols>
    <col min="1" max="1" width="17.7109375" customWidth="1"/>
    <col min="2" max="2" width="14.7109375" customWidth="1"/>
    <col min="3" max="3" width="11.42578125" customWidth="1"/>
    <col min="4" max="4" width="20" customWidth="1"/>
    <col min="10" max="10" width="29.42578125" customWidth="1"/>
    <col min="12" max="12" width="12" customWidth="1"/>
  </cols>
  <sheetData>
    <row r="1" spans="1:12" x14ac:dyDescent="0.25">
      <c r="A1" t="s">
        <v>86</v>
      </c>
    </row>
    <row r="2" spans="1:12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72</v>
      </c>
      <c r="G2" t="s">
        <v>71</v>
      </c>
      <c r="H2" t="s">
        <v>73</v>
      </c>
      <c r="I2" t="s">
        <v>74</v>
      </c>
      <c r="J2" t="s">
        <v>78</v>
      </c>
      <c r="K2" t="s">
        <v>82</v>
      </c>
      <c r="L2" t="s">
        <v>83</v>
      </c>
    </row>
    <row r="3" spans="1:12" x14ac:dyDescent="0.25">
      <c r="B3">
        <v>833360</v>
      </c>
      <c r="C3">
        <v>68458</v>
      </c>
      <c r="D3">
        <v>763102</v>
      </c>
      <c r="E3">
        <v>150000</v>
      </c>
      <c r="F3">
        <v>613102</v>
      </c>
      <c r="G3">
        <v>35120</v>
      </c>
      <c r="H3">
        <v>1053</v>
      </c>
      <c r="I3">
        <v>36173</v>
      </c>
      <c r="K3">
        <f>I3</f>
        <v>36173</v>
      </c>
    </row>
    <row r="5" spans="1:12" x14ac:dyDescent="0.25">
      <c r="A5" t="s">
        <v>75</v>
      </c>
      <c r="B5" s="1">
        <v>47312</v>
      </c>
      <c r="C5">
        <v>8784</v>
      </c>
      <c r="D5">
        <v>38328</v>
      </c>
      <c r="E5">
        <v>0</v>
      </c>
      <c r="F5">
        <v>38328</v>
      </c>
      <c r="G5">
        <v>1916.4</v>
      </c>
      <c r="J5" t="s">
        <v>76</v>
      </c>
    </row>
    <row r="8" spans="1:12" x14ac:dyDescent="0.25">
      <c r="A8" t="s">
        <v>81</v>
      </c>
      <c r="B8" s="1">
        <f>(B3+B5)</f>
        <v>880672</v>
      </c>
      <c r="C8">
        <f>(C3+C5)</f>
        <v>77242</v>
      </c>
      <c r="D8">
        <f>(D3+D5)</f>
        <v>801430</v>
      </c>
      <c r="E8">
        <v>150000</v>
      </c>
      <c r="F8">
        <f>(D8-E8)</f>
        <v>651430</v>
      </c>
      <c r="G8">
        <v>42786</v>
      </c>
      <c r="H8">
        <v>1284</v>
      </c>
      <c r="I8">
        <f>G8+H8</f>
        <v>44070</v>
      </c>
    </row>
    <row r="10" spans="1:12" x14ac:dyDescent="0.25">
      <c r="A10" t="s">
        <v>85</v>
      </c>
    </row>
    <row r="11" spans="1:12" x14ac:dyDescent="0.25">
      <c r="A11" t="s">
        <v>79</v>
      </c>
      <c r="F11">
        <v>10942</v>
      </c>
      <c r="G11">
        <v>1095</v>
      </c>
      <c r="K11">
        <f>G11</f>
        <v>1095</v>
      </c>
    </row>
    <row r="12" spans="1:12" x14ac:dyDescent="0.25">
      <c r="A12" t="s">
        <v>80</v>
      </c>
      <c r="F12">
        <v>5632</v>
      </c>
      <c r="G12">
        <v>0</v>
      </c>
    </row>
    <row r="13" spans="1:12" x14ac:dyDescent="0.25">
      <c r="A13" t="s">
        <v>80</v>
      </c>
      <c r="F13">
        <v>2163</v>
      </c>
      <c r="G13">
        <v>0</v>
      </c>
    </row>
    <row r="14" spans="1:12" x14ac:dyDescent="0.25">
      <c r="A14" t="s">
        <v>84</v>
      </c>
    </row>
    <row r="16" spans="1:12" x14ac:dyDescent="0.25">
      <c r="A16" t="s">
        <v>77</v>
      </c>
      <c r="F16">
        <f>F8+F11+F12+F13</f>
        <v>670167</v>
      </c>
      <c r="G16">
        <v>46534</v>
      </c>
      <c r="H16">
        <f>G16*0.03</f>
        <v>1396.02</v>
      </c>
      <c r="I16">
        <f>G16+H16</f>
        <v>47930.02</v>
      </c>
      <c r="K16">
        <f>SUM(K3:K15)</f>
        <v>37268</v>
      </c>
      <c r="L16">
        <f>I16-K16</f>
        <v>10662.019999999997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F14"/>
  <sheetViews>
    <sheetView workbookViewId="0">
      <selection activeCell="H6" sqref="H6"/>
    </sheetView>
  </sheetViews>
  <sheetFormatPr defaultRowHeight="15" x14ac:dyDescent="0.25"/>
  <sheetData>
    <row r="8" spans="6:6" x14ac:dyDescent="0.25">
      <c r="F8">
        <v>500</v>
      </c>
    </row>
    <row r="9" spans="6:6" x14ac:dyDescent="0.25">
      <c r="F9">
        <v>1600</v>
      </c>
    </row>
    <row r="10" spans="6:6" x14ac:dyDescent="0.25">
      <c r="F10">
        <v>1250</v>
      </c>
    </row>
    <row r="11" spans="6:6" x14ac:dyDescent="0.25">
      <c r="F11">
        <v>1250</v>
      </c>
    </row>
    <row r="12" spans="6:6" x14ac:dyDescent="0.25">
      <c r="F12">
        <v>1500</v>
      </c>
    </row>
    <row r="13" spans="6:6" x14ac:dyDescent="0.25">
      <c r="F13">
        <v>950</v>
      </c>
    </row>
    <row r="14" spans="6:6" x14ac:dyDescent="0.25">
      <c r="F14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8" sqref="E18"/>
    </sheetView>
  </sheetViews>
  <sheetFormatPr defaultRowHeight="15" x14ac:dyDescent="0.25"/>
  <cols>
    <col min="1" max="1" width="7" bestFit="1" customWidth="1"/>
    <col min="2" max="2" width="11.85546875" bestFit="1" customWidth="1"/>
    <col min="3" max="3" width="8.140625" bestFit="1" customWidth="1"/>
    <col min="4" max="4" width="5" bestFit="1" customWidth="1"/>
    <col min="5" max="5" width="20.140625" bestFit="1" customWidth="1"/>
    <col min="6" max="6" width="25.28515625" bestFit="1" customWidth="1"/>
    <col min="7" max="7" width="20.140625" bestFit="1" customWidth="1"/>
    <col min="8" max="8" width="12.140625" bestFit="1" customWidth="1"/>
    <col min="9" max="9" width="7.28515625" bestFit="1" customWidth="1"/>
  </cols>
  <sheetData>
    <row r="1" spans="1: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25">
      <c r="A2" s="2">
        <v>1</v>
      </c>
      <c r="B2" s="2" t="s">
        <v>0</v>
      </c>
      <c r="C2" s="2">
        <v>7839</v>
      </c>
      <c r="D2" s="2">
        <v>5000</v>
      </c>
      <c r="E2" s="3" t="s">
        <v>40</v>
      </c>
      <c r="F2" s="2" t="s">
        <v>1</v>
      </c>
      <c r="G2" s="3" t="s">
        <v>54</v>
      </c>
      <c r="H2" s="2">
        <v>1</v>
      </c>
      <c r="I2" s="2"/>
    </row>
    <row r="3" spans="1:9" x14ac:dyDescent="0.25">
      <c r="A3" s="2">
        <v>2</v>
      </c>
      <c r="B3" s="2" t="s">
        <v>2</v>
      </c>
      <c r="C3" s="2">
        <v>7566</v>
      </c>
      <c r="D3" s="2">
        <v>2975</v>
      </c>
      <c r="E3" s="3" t="s">
        <v>41</v>
      </c>
      <c r="F3" s="2" t="s">
        <v>3</v>
      </c>
      <c r="G3" s="3" t="s">
        <v>55</v>
      </c>
      <c r="H3" s="2" t="s">
        <v>4</v>
      </c>
      <c r="I3" s="2">
        <v>7839</v>
      </c>
    </row>
    <row r="4" spans="1:9" x14ac:dyDescent="0.25">
      <c r="A4" s="2">
        <v>3</v>
      </c>
      <c r="B4" s="2" t="s">
        <v>5</v>
      </c>
      <c r="C4" s="2">
        <v>7788</v>
      </c>
      <c r="D4" s="2">
        <v>3000</v>
      </c>
      <c r="E4" s="3" t="s">
        <v>42</v>
      </c>
      <c r="F4" s="2" t="s">
        <v>6</v>
      </c>
      <c r="G4" s="3" t="s">
        <v>56</v>
      </c>
      <c r="H4" s="2" t="s">
        <v>7</v>
      </c>
      <c r="I4" s="2">
        <v>7566</v>
      </c>
    </row>
    <row r="5" spans="1:9" x14ac:dyDescent="0.25">
      <c r="A5" s="2">
        <v>4</v>
      </c>
      <c r="B5" s="2" t="s">
        <v>8</v>
      </c>
      <c r="C5" s="2">
        <v>7876</v>
      </c>
      <c r="D5" s="2">
        <v>1100</v>
      </c>
      <c r="E5" s="3" t="s">
        <v>43</v>
      </c>
      <c r="F5" s="2" t="s">
        <v>9</v>
      </c>
      <c r="G5" s="3" t="s">
        <v>57</v>
      </c>
      <c r="H5" s="2" t="s">
        <v>10</v>
      </c>
      <c r="I5" s="2">
        <v>7788</v>
      </c>
    </row>
    <row r="6" spans="1:9" x14ac:dyDescent="0.25">
      <c r="A6" s="2">
        <v>3</v>
      </c>
      <c r="B6" s="2" t="s">
        <v>11</v>
      </c>
      <c r="C6" s="2">
        <v>7902</v>
      </c>
      <c r="D6" s="2">
        <v>3000</v>
      </c>
      <c r="E6" s="3" t="s">
        <v>44</v>
      </c>
      <c r="F6" s="2" t="s">
        <v>12</v>
      </c>
      <c r="G6" s="3" t="s">
        <v>56</v>
      </c>
      <c r="H6" s="2" t="s">
        <v>7</v>
      </c>
      <c r="I6" s="2">
        <v>7566</v>
      </c>
    </row>
    <row r="7" spans="1:9" x14ac:dyDescent="0.25">
      <c r="A7" s="2">
        <v>4</v>
      </c>
      <c r="B7" s="2" t="s">
        <v>13</v>
      </c>
      <c r="C7" s="2">
        <v>7369</v>
      </c>
      <c r="D7" s="2">
        <v>800</v>
      </c>
      <c r="E7" s="3" t="s">
        <v>45</v>
      </c>
      <c r="F7" s="2" t="s">
        <v>14</v>
      </c>
      <c r="G7" s="3" t="s">
        <v>58</v>
      </c>
      <c r="H7" s="2" t="s">
        <v>10</v>
      </c>
      <c r="I7" s="2">
        <v>7902</v>
      </c>
    </row>
    <row r="8" spans="1:9" x14ac:dyDescent="0.25">
      <c r="A8" s="2">
        <v>2</v>
      </c>
      <c r="B8" s="2" t="s">
        <v>15</v>
      </c>
      <c r="C8" s="2">
        <v>7698</v>
      </c>
      <c r="D8" s="2">
        <v>2850</v>
      </c>
      <c r="E8" s="3" t="s">
        <v>46</v>
      </c>
      <c r="F8" s="2" t="s">
        <v>16</v>
      </c>
      <c r="G8" s="3" t="s">
        <v>59</v>
      </c>
      <c r="H8" s="2" t="s">
        <v>4</v>
      </c>
      <c r="I8" s="2">
        <v>7839</v>
      </c>
    </row>
    <row r="9" spans="1:9" x14ac:dyDescent="0.25">
      <c r="A9" s="2">
        <v>3</v>
      </c>
      <c r="B9" s="2" t="s">
        <v>17</v>
      </c>
      <c r="C9" s="2">
        <v>7499</v>
      </c>
      <c r="D9" s="2">
        <v>1600</v>
      </c>
      <c r="E9" s="3" t="s">
        <v>47</v>
      </c>
      <c r="F9" s="2" t="s">
        <v>18</v>
      </c>
      <c r="G9" s="3" t="s">
        <v>60</v>
      </c>
      <c r="H9" s="2" t="s">
        <v>7</v>
      </c>
      <c r="I9" s="2">
        <v>7698</v>
      </c>
    </row>
    <row r="10" spans="1:9" x14ac:dyDescent="0.25">
      <c r="A10" s="2">
        <v>3</v>
      </c>
      <c r="B10" s="2" t="s">
        <v>19</v>
      </c>
      <c r="C10" s="2">
        <v>7521</v>
      </c>
      <c r="D10" s="2">
        <v>1250</v>
      </c>
      <c r="E10" s="3" t="s">
        <v>48</v>
      </c>
      <c r="F10" s="2" t="s">
        <v>20</v>
      </c>
      <c r="G10" s="3" t="s">
        <v>61</v>
      </c>
      <c r="H10" s="2" t="s">
        <v>7</v>
      </c>
      <c r="I10" s="2">
        <v>7698</v>
      </c>
    </row>
    <row r="11" spans="1:9" x14ac:dyDescent="0.25">
      <c r="A11" s="2">
        <v>3</v>
      </c>
      <c r="B11" s="2" t="s">
        <v>21</v>
      </c>
      <c r="C11" s="2">
        <v>7654</v>
      </c>
      <c r="D11" s="2">
        <v>1250</v>
      </c>
      <c r="E11" s="3" t="s">
        <v>49</v>
      </c>
      <c r="F11" s="2" t="s">
        <v>22</v>
      </c>
      <c r="G11" s="3" t="s">
        <v>61</v>
      </c>
      <c r="H11" s="2" t="s">
        <v>7</v>
      </c>
      <c r="I11" s="2">
        <v>7698</v>
      </c>
    </row>
    <row r="12" spans="1:9" x14ac:dyDescent="0.25">
      <c r="A12" s="2">
        <v>3</v>
      </c>
      <c r="B12" s="2" t="s">
        <v>23</v>
      </c>
      <c r="C12" s="2">
        <v>7844</v>
      </c>
      <c r="D12" s="2">
        <v>1500</v>
      </c>
      <c r="E12" s="3" t="s">
        <v>50</v>
      </c>
      <c r="F12" s="2" t="s">
        <v>24</v>
      </c>
      <c r="G12" s="3" t="s">
        <v>62</v>
      </c>
      <c r="H12" s="2" t="s">
        <v>7</v>
      </c>
      <c r="I12" s="2">
        <v>7698</v>
      </c>
    </row>
    <row r="13" spans="1:9" x14ac:dyDescent="0.25">
      <c r="A13" s="2">
        <v>3</v>
      </c>
      <c r="B13" s="2" t="s">
        <v>25</v>
      </c>
      <c r="C13" s="2">
        <v>7900</v>
      </c>
      <c r="D13" s="2">
        <v>950</v>
      </c>
      <c r="E13" s="3" t="s">
        <v>51</v>
      </c>
      <c r="F13" s="2" t="s">
        <v>26</v>
      </c>
      <c r="G13" s="3" t="s">
        <v>63</v>
      </c>
      <c r="H13" s="2" t="s">
        <v>7</v>
      </c>
      <c r="I13" s="2">
        <v>7698</v>
      </c>
    </row>
    <row r="14" spans="1:9" x14ac:dyDescent="0.25">
      <c r="A14" s="2">
        <v>2</v>
      </c>
      <c r="B14" s="2" t="s">
        <v>27</v>
      </c>
      <c r="C14" s="2">
        <v>7782</v>
      </c>
      <c r="D14" s="2">
        <v>2450</v>
      </c>
      <c r="E14" s="3" t="s">
        <v>52</v>
      </c>
      <c r="F14" s="2" t="s">
        <v>28</v>
      </c>
      <c r="G14" s="3" t="s">
        <v>64</v>
      </c>
      <c r="H14" s="2" t="s">
        <v>4</v>
      </c>
      <c r="I14" s="2">
        <v>7839</v>
      </c>
    </row>
    <row r="15" spans="1:9" x14ac:dyDescent="0.25">
      <c r="A15" s="2">
        <v>3</v>
      </c>
      <c r="B15" s="2" t="s">
        <v>29</v>
      </c>
      <c r="C15" s="2">
        <v>7934</v>
      </c>
      <c r="D15" s="2">
        <v>1300</v>
      </c>
      <c r="E15" s="3" t="s">
        <v>53</v>
      </c>
      <c r="F15" s="2" t="s">
        <v>30</v>
      </c>
      <c r="G15" s="3" t="s">
        <v>65</v>
      </c>
      <c r="H15" s="2" t="s">
        <v>7</v>
      </c>
      <c r="I15" s="2">
        <v>7782</v>
      </c>
    </row>
  </sheetData>
  <pageMargins left="0.3" right="0.7" top="0.3" bottom="0.3" header="0.3" footer="0.3"/>
  <pageSetup paperSize="9" orientation="landscape" r:id="rId1"/>
  <ignoredErrors>
    <ignoredError sqref="G2:G15 E2:E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B1" workbookViewId="0">
      <selection activeCell="B2" sqref="B2:J2"/>
    </sheetView>
  </sheetViews>
  <sheetFormatPr defaultRowHeight="15" x14ac:dyDescent="0.25"/>
  <cols>
    <col min="1" max="1" width="17.7109375" customWidth="1"/>
    <col min="2" max="2" width="14.7109375" customWidth="1"/>
    <col min="3" max="3" width="11.42578125" customWidth="1"/>
    <col min="4" max="4" width="20" customWidth="1"/>
    <col min="10" max="10" width="34.140625" customWidth="1"/>
  </cols>
  <sheetData>
    <row r="1" spans="1:10" x14ac:dyDescent="0.25">
      <c r="A1" s="6" t="s">
        <v>87</v>
      </c>
    </row>
    <row r="2" spans="1:10" x14ac:dyDescent="0.25">
      <c r="B2" t="s">
        <v>67</v>
      </c>
      <c r="C2" t="s">
        <v>68</v>
      </c>
      <c r="D2" t="s">
        <v>69</v>
      </c>
      <c r="E2" t="s">
        <v>70</v>
      </c>
      <c r="F2" t="s">
        <v>72</v>
      </c>
      <c r="G2" t="s">
        <v>71</v>
      </c>
      <c r="H2" t="s">
        <v>73</v>
      </c>
      <c r="I2" t="s">
        <v>74</v>
      </c>
      <c r="J2" t="s">
        <v>78</v>
      </c>
    </row>
    <row r="3" spans="1:10" x14ac:dyDescent="0.25">
      <c r="A3" t="s">
        <v>66</v>
      </c>
      <c r="B3">
        <v>833360</v>
      </c>
      <c r="C3">
        <v>68458</v>
      </c>
      <c r="D3">
        <v>763102</v>
      </c>
      <c r="E3">
        <v>150000</v>
      </c>
      <c r="F3">
        <f>D3-E3</f>
        <v>613102</v>
      </c>
      <c r="G3">
        <v>35120</v>
      </c>
      <c r="H3">
        <v>1053</v>
      </c>
      <c r="I3">
        <v>36173</v>
      </c>
    </row>
    <row r="5" spans="1:10" x14ac:dyDescent="0.25">
      <c r="A5" t="s">
        <v>75</v>
      </c>
      <c r="B5" s="1">
        <v>47312</v>
      </c>
      <c r="C5">
        <f>F22</f>
        <v>8984</v>
      </c>
      <c r="D5" s="1">
        <f>B5-C5</f>
        <v>38328</v>
      </c>
      <c r="E5">
        <v>0</v>
      </c>
      <c r="F5">
        <f>D5-E5</f>
        <v>38328</v>
      </c>
      <c r="G5">
        <v>1916.4</v>
      </c>
      <c r="J5" t="s">
        <v>76</v>
      </c>
    </row>
    <row r="6" spans="1:10" x14ac:dyDescent="0.25">
      <c r="C6" s="1"/>
    </row>
    <row r="8" spans="1:10" x14ac:dyDescent="0.25">
      <c r="A8" t="s">
        <v>77</v>
      </c>
      <c r="B8" s="1">
        <f>(B3+B5)</f>
        <v>880672</v>
      </c>
      <c r="C8">
        <f>(C3+C5)</f>
        <v>77442</v>
      </c>
      <c r="D8">
        <f>(D3+D5)</f>
        <v>801430</v>
      </c>
      <c r="E8">
        <v>150000</v>
      </c>
      <c r="F8">
        <f>(D8-E8)</f>
        <v>651430</v>
      </c>
      <c r="G8">
        <v>42786</v>
      </c>
      <c r="H8">
        <v>1284</v>
      </c>
      <c r="I8">
        <f>G8+H8</f>
        <v>44070</v>
      </c>
    </row>
    <row r="16" spans="1:10" x14ac:dyDescent="0.25">
      <c r="F16">
        <v>47312</v>
      </c>
    </row>
    <row r="18" spans="6:6" x14ac:dyDescent="0.25">
      <c r="F18">
        <v>5934</v>
      </c>
    </row>
    <row r="19" spans="6:6" x14ac:dyDescent="0.25">
      <c r="F19">
        <v>1600</v>
      </c>
    </row>
    <row r="20" spans="6:6" x14ac:dyDescent="0.25">
      <c r="F20">
        <v>1250</v>
      </c>
    </row>
    <row r="21" spans="6:6" x14ac:dyDescent="0.25">
      <c r="F21" s="5">
        <v>200</v>
      </c>
    </row>
    <row r="22" spans="6:6" x14ac:dyDescent="0.25">
      <c r="F22" s="4">
        <f>SUM(F18:F21)</f>
        <v>8984</v>
      </c>
    </row>
    <row r="37" spans="2:10" x14ac:dyDescent="0.25">
      <c r="D37">
        <v>362343</v>
      </c>
      <c r="E37">
        <v>13015</v>
      </c>
    </row>
    <row r="38" spans="2:10" x14ac:dyDescent="0.25">
      <c r="D38">
        <v>1039997</v>
      </c>
      <c r="E38">
        <v>41666</v>
      </c>
    </row>
    <row r="39" spans="2:10" x14ac:dyDescent="0.25">
      <c r="D39">
        <f>SUM(D37:D38)</f>
        <v>1402340</v>
      </c>
      <c r="E39">
        <f>SUM(E37:E38)</f>
        <v>54681</v>
      </c>
    </row>
    <row r="40" spans="2:10" x14ac:dyDescent="0.25">
      <c r="D40">
        <f>D39</f>
        <v>1402340</v>
      </c>
      <c r="E40">
        <f>E39+D39</f>
        <v>1457021</v>
      </c>
    </row>
    <row r="41" spans="2:10" x14ac:dyDescent="0.25">
      <c r="D41">
        <f>D40/12</f>
        <v>116861.66666666667</v>
      </c>
      <c r="E41">
        <f>E40/12</f>
        <v>121418.41666666667</v>
      </c>
    </row>
    <row r="48" spans="2:10" x14ac:dyDescent="0.25">
      <c r="B48" t="s">
        <v>67</v>
      </c>
      <c r="C48" t="s">
        <v>68</v>
      </c>
      <c r="D48" t="s">
        <v>69</v>
      </c>
      <c r="E48" t="s">
        <v>70</v>
      </c>
      <c r="F48" t="s">
        <v>72</v>
      </c>
      <c r="G48" t="s">
        <v>71</v>
      </c>
      <c r="H48" t="s">
        <v>73</v>
      </c>
      <c r="I48" t="s">
        <v>74</v>
      </c>
      <c r="J48" t="s">
        <v>78</v>
      </c>
    </row>
    <row r="49" spans="1:10" x14ac:dyDescent="0.25">
      <c r="A49" t="s">
        <v>66</v>
      </c>
      <c r="B49">
        <v>833360</v>
      </c>
      <c r="C49">
        <v>68458</v>
      </c>
      <c r="D49">
        <v>763102</v>
      </c>
      <c r="E49">
        <v>150000</v>
      </c>
      <c r="F49">
        <f>D49-E49</f>
        <v>613102</v>
      </c>
      <c r="G49">
        <v>35120</v>
      </c>
      <c r="H49">
        <v>1053</v>
      </c>
      <c r="I49">
        <v>36173</v>
      </c>
    </row>
    <row r="51" spans="1:10" x14ac:dyDescent="0.25">
      <c r="A51" t="s">
        <v>75</v>
      </c>
      <c r="B51" s="1">
        <v>47312</v>
      </c>
      <c r="C51">
        <f>F68</f>
        <v>0</v>
      </c>
      <c r="D51" s="1">
        <f>B51-C51</f>
        <v>47312</v>
      </c>
      <c r="E51">
        <v>0</v>
      </c>
      <c r="F51">
        <f>D51-E51</f>
        <v>47312</v>
      </c>
      <c r="G51">
        <v>1916.4</v>
      </c>
      <c r="J51" t="s">
        <v>76</v>
      </c>
    </row>
    <row r="52" spans="1:10" x14ac:dyDescent="0.25">
      <c r="C52" s="1"/>
    </row>
    <row r="54" spans="1:10" x14ac:dyDescent="0.25">
      <c r="A54" t="s">
        <v>77</v>
      </c>
      <c r="B54" s="1">
        <f>(B49+B51)</f>
        <v>880672</v>
      </c>
      <c r="C54">
        <f>(C49+C51)</f>
        <v>68458</v>
      </c>
      <c r="D54">
        <f>(D49+D51)</f>
        <v>810414</v>
      </c>
      <c r="E54">
        <v>150000</v>
      </c>
      <c r="F54">
        <f>(D54-E54)</f>
        <v>660414</v>
      </c>
      <c r="G54">
        <v>42786</v>
      </c>
      <c r="H54">
        <v>1284</v>
      </c>
      <c r="I54">
        <f>G54+H54</f>
        <v>44070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E43" sqref="E43"/>
    </sheetView>
  </sheetViews>
  <sheetFormatPr defaultRowHeight="15" x14ac:dyDescent="0.25"/>
  <cols>
    <col min="2" max="2" width="11.5703125" bestFit="1" customWidth="1"/>
    <col min="3" max="3" width="16.7109375" customWidth="1"/>
    <col min="4" max="4" width="11.5703125" customWidth="1"/>
    <col min="5" max="5" width="10.28515625" bestFit="1" customWidth="1"/>
    <col min="6" max="9" width="12.5703125" customWidth="1"/>
  </cols>
  <sheetData>
    <row r="1" spans="1:10" x14ac:dyDescent="0.25">
      <c r="B1" t="s">
        <v>67</v>
      </c>
      <c r="C1" t="s">
        <v>89</v>
      </c>
      <c r="D1" t="s">
        <v>72</v>
      </c>
      <c r="E1" t="s">
        <v>68</v>
      </c>
      <c r="F1" t="s">
        <v>71</v>
      </c>
      <c r="G1" t="s">
        <v>91</v>
      </c>
      <c r="H1" t="s">
        <v>74</v>
      </c>
      <c r="I1" t="s">
        <v>78</v>
      </c>
    </row>
    <row r="3" spans="1:10" x14ac:dyDescent="0.25">
      <c r="A3" t="s">
        <v>88</v>
      </c>
      <c r="C3" s="7" t="s">
        <v>90</v>
      </c>
      <c r="D3" s="7"/>
    </row>
    <row r="4" spans="1:10" x14ac:dyDescent="0.25">
      <c r="B4" s="7">
        <v>321543</v>
      </c>
      <c r="C4" s="7">
        <v>13794</v>
      </c>
      <c r="D4" s="7">
        <f>B4-C4</f>
        <v>307749</v>
      </c>
      <c r="E4" s="7"/>
      <c r="F4" s="7">
        <v>2888</v>
      </c>
      <c r="G4" s="7">
        <v>403</v>
      </c>
    </row>
    <row r="5" spans="1:10" x14ac:dyDescent="0.25">
      <c r="B5" s="7"/>
    </row>
    <row r="6" spans="1:10" x14ac:dyDescent="0.25">
      <c r="A6" t="s">
        <v>92</v>
      </c>
      <c r="B6" s="7">
        <f>979357</f>
        <v>979357</v>
      </c>
      <c r="C6" s="7">
        <v>150000</v>
      </c>
      <c r="D6" s="7">
        <f>B6-C6</f>
        <v>829357</v>
      </c>
      <c r="F6" s="1">
        <v>81510</v>
      </c>
    </row>
    <row r="7" spans="1:10" x14ac:dyDescent="0.25">
      <c r="B7">
        <f>SUM(B4:B6)</f>
        <v>1300900</v>
      </c>
      <c r="C7" s="7"/>
      <c r="D7" s="7"/>
      <c r="I7">
        <v>964</v>
      </c>
    </row>
    <row r="8" spans="1:10" x14ac:dyDescent="0.25">
      <c r="B8" s="7"/>
      <c r="C8" s="7"/>
      <c r="D8" s="7"/>
      <c r="E8">
        <f>D6+40000</f>
        <v>869357</v>
      </c>
      <c r="I8">
        <v>405</v>
      </c>
    </row>
    <row r="9" spans="1:10" x14ac:dyDescent="0.25">
      <c r="G9">
        <v>1039997</v>
      </c>
      <c r="I9">
        <f>SUM(I7:I8)</f>
        <v>1369</v>
      </c>
    </row>
    <row r="10" spans="1:10" x14ac:dyDescent="0.25">
      <c r="C10" t="s">
        <v>93</v>
      </c>
      <c r="D10" t="s">
        <v>94</v>
      </c>
    </row>
    <row r="11" spans="1:10" x14ac:dyDescent="0.25">
      <c r="B11" s="7">
        <v>1039997</v>
      </c>
      <c r="C11">
        <v>1800</v>
      </c>
      <c r="D11">
        <f>B11-C11+40000</f>
        <v>1078197</v>
      </c>
      <c r="I11">
        <v>1301350</v>
      </c>
      <c r="J11">
        <v>10</v>
      </c>
    </row>
    <row r="14" spans="1:10" x14ac:dyDescent="0.25">
      <c r="F14" t="s">
        <v>95</v>
      </c>
      <c r="G14">
        <v>13015</v>
      </c>
      <c r="I14">
        <v>158701</v>
      </c>
    </row>
    <row r="15" spans="1:10" x14ac:dyDescent="0.25">
      <c r="B15">
        <v>1039997</v>
      </c>
      <c r="C15">
        <f>B15-40000</f>
        <v>999997</v>
      </c>
      <c r="D15">
        <v>152830</v>
      </c>
      <c r="F15" t="s">
        <v>96</v>
      </c>
      <c r="G15">
        <v>41666</v>
      </c>
      <c r="I15">
        <f>I14/12</f>
        <v>13225.083333333334</v>
      </c>
    </row>
    <row r="16" spans="1:10" x14ac:dyDescent="0.25">
      <c r="B16">
        <v>362343</v>
      </c>
      <c r="C16">
        <f>B16-40000</f>
        <v>322343</v>
      </c>
      <c r="D16">
        <v>403</v>
      </c>
      <c r="G16">
        <f>SUM(G14:G15)</f>
        <v>54681</v>
      </c>
    </row>
    <row r="17" spans="2:7" x14ac:dyDescent="0.25">
      <c r="B17">
        <f>SUM(B15:B16)</f>
        <v>1402340</v>
      </c>
      <c r="C17">
        <f>SUM(C15:C16)</f>
        <v>1322340</v>
      </c>
      <c r="D17">
        <f>SUM(D15:D16)</f>
        <v>153233</v>
      </c>
      <c r="F17" t="s">
        <v>97</v>
      </c>
      <c r="G17">
        <v>54681</v>
      </c>
    </row>
    <row r="45" spans="8:8" x14ac:dyDescent="0.25">
      <c r="H45">
        <v>3516</v>
      </c>
    </row>
    <row r="46" spans="8:8" x14ac:dyDescent="0.25">
      <c r="H46">
        <v>2507</v>
      </c>
    </row>
    <row r="47" spans="8:8" x14ac:dyDescent="0.25">
      <c r="H47">
        <f>SUM(H45:H46)</f>
        <v>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backup</vt:lpstr>
      <vt:lpstr>Sheet1</vt:lpstr>
      <vt:lpstr>Sheet2</vt:lpstr>
      <vt:lpstr>Sheet3</vt:lpstr>
      <vt:lpstr>fy 18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cp:lastPrinted>2018-08-28T13:59:49Z</cp:lastPrinted>
  <dcterms:created xsi:type="dcterms:W3CDTF">2018-08-27T14:41:06Z</dcterms:created>
  <dcterms:modified xsi:type="dcterms:W3CDTF">2019-08-30T12:00:30Z</dcterms:modified>
</cp:coreProperties>
</file>