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unbrilo\Desktop\Sunbrilo\"/>
    </mc:Choice>
  </mc:AlternateContent>
  <xr:revisionPtr revIDLastSave="0" documentId="13_ncr:1_{C7C22D5C-9777-4EA9-A91A-A45EAA6294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Competency Matrix" sheetId="3" r:id="rId1"/>
    <sheet name="Q2 Competency Matrix" sheetId="1" r:id="rId2"/>
    <sheet name="Q3 Competency Matrix" sheetId="8" r:id="rId3"/>
    <sheet name="Summary" sheetId="4" state="hidden" r:id="rId4"/>
    <sheet name="Time Spent" sheetId="5" state="hidden" r:id="rId5"/>
    <sheet name="Question Statistics" sheetId="7" state="hidden" r:id="rId6"/>
    <sheet name="Sheet2" sheetId="2" state="hidden" r:id="rId7"/>
  </sheets>
  <definedNames>
    <definedName name="_xlnm._FilterDatabase" localSheetId="0" hidden="1">'Q1 Competency Matrix'!$A$2:$L$50</definedName>
    <definedName name="_xlnm._FilterDatabase" localSheetId="1" hidden="1">'Q2 Competency Matrix'!$A$1:$U$46</definedName>
    <definedName name="_xlnm._FilterDatabase" localSheetId="2" hidden="1">'Q3 Competency Matrix'!$A$1:$U$34</definedName>
    <definedName name="_xlnm._FilterDatabase" localSheetId="5" hidden="1">'Question Statistics'!$A$2:$P$50</definedName>
    <definedName name="_xlnm._FilterDatabase" localSheetId="6" hidden="1">Sheet2!$A$1:$E$130</definedName>
    <definedName name="_xlnm._FilterDatabase" localSheetId="4" hidden="1">'Time Spent'!$A$2:$J$50</definedName>
  </definedNames>
  <calcPr calcId="191028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W3" i="8"/>
  <c r="V3" i="8"/>
  <c r="T3" i="8" s="1"/>
  <c r="V4" i="8"/>
  <c r="W4" i="8"/>
  <c r="V5" i="8"/>
  <c r="W5" i="8"/>
  <c r="V6" i="8"/>
  <c r="W6" i="8"/>
  <c r="V7" i="8"/>
  <c r="W7" i="8"/>
  <c r="V8" i="8"/>
  <c r="W8" i="8"/>
  <c r="V9" i="8"/>
  <c r="W9" i="8"/>
  <c r="V10" i="8"/>
  <c r="W10" i="8"/>
  <c r="V11" i="8"/>
  <c r="W11" i="8"/>
  <c r="V12" i="8"/>
  <c r="W12" i="8"/>
  <c r="V13" i="8"/>
  <c r="W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V25" i="8"/>
  <c r="W25" i="8"/>
  <c r="V26" i="8"/>
  <c r="W26" i="8"/>
  <c r="V27" i="8"/>
  <c r="W27" i="8"/>
  <c r="V28" i="8"/>
  <c r="W28" i="8"/>
  <c r="V29" i="8"/>
  <c r="W29" i="8"/>
  <c r="V30" i="8"/>
  <c r="W30" i="8"/>
  <c r="V31" i="8"/>
  <c r="W31" i="8"/>
  <c r="V32" i="8"/>
  <c r="W32" i="8"/>
  <c r="V33" i="8"/>
  <c r="W33" i="8"/>
  <c r="L34" i="8" l="1"/>
  <c r="K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AD7" i="8"/>
  <c r="D7" i="8"/>
  <c r="AD6" i="8"/>
  <c r="D6" i="8"/>
  <c r="AD5" i="8"/>
  <c r="D5" i="8"/>
  <c r="D4" i="8"/>
  <c r="M34" i="8"/>
  <c r="D3" i="8"/>
  <c r="N53" i="4" l="1"/>
  <c r="L47" i="7" l="1"/>
  <c r="K47" i="7"/>
  <c r="J48" i="7"/>
  <c r="I48" i="7"/>
  <c r="I47" i="7"/>
  <c r="F47" i="7"/>
  <c r="M46" i="7"/>
  <c r="G46" i="7"/>
  <c r="D46" i="7"/>
  <c r="M45" i="7"/>
  <c r="G45" i="7"/>
  <c r="D45" i="7"/>
  <c r="M44" i="7"/>
  <c r="G44" i="7"/>
  <c r="D44" i="7"/>
  <c r="M43" i="7"/>
  <c r="G43" i="7"/>
  <c r="D43" i="7"/>
  <c r="M42" i="7"/>
  <c r="G42" i="7"/>
  <c r="D42" i="7"/>
  <c r="M41" i="7"/>
  <c r="G41" i="7"/>
  <c r="D41" i="7"/>
  <c r="M40" i="7"/>
  <c r="G40" i="7"/>
  <c r="D40" i="7"/>
  <c r="M39" i="7"/>
  <c r="G39" i="7"/>
  <c r="D39" i="7"/>
  <c r="M38" i="7"/>
  <c r="G38" i="7"/>
  <c r="D38" i="7"/>
  <c r="M37" i="7"/>
  <c r="G37" i="7"/>
  <c r="D37" i="7"/>
  <c r="M36" i="7"/>
  <c r="G36" i="7"/>
  <c r="D36" i="7"/>
  <c r="M35" i="7"/>
  <c r="G35" i="7"/>
  <c r="D35" i="7"/>
  <c r="M34" i="7"/>
  <c r="G34" i="7"/>
  <c r="D34" i="7"/>
  <c r="M33" i="7"/>
  <c r="G33" i="7"/>
  <c r="D33" i="7"/>
  <c r="M32" i="7"/>
  <c r="G32" i="7"/>
  <c r="D32" i="7"/>
  <c r="M31" i="7"/>
  <c r="G31" i="7"/>
  <c r="D31" i="7"/>
  <c r="M30" i="7"/>
  <c r="G30" i="7"/>
  <c r="D30" i="7"/>
  <c r="M29" i="7"/>
  <c r="G29" i="7"/>
  <c r="D29" i="7"/>
  <c r="M28" i="7"/>
  <c r="G28" i="7"/>
  <c r="D28" i="7"/>
  <c r="M27" i="7"/>
  <c r="G27" i="7"/>
  <c r="D27" i="7"/>
  <c r="M26" i="7"/>
  <c r="G26" i="7"/>
  <c r="D26" i="7"/>
  <c r="G25" i="7"/>
  <c r="D25" i="7"/>
  <c r="M24" i="7"/>
  <c r="G24" i="7"/>
  <c r="D24" i="7"/>
  <c r="M23" i="7"/>
  <c r="G23" i="7"/>
  <c r="D23" i="7"/>
  <c r="M22" i="7"/>
  <c r="G22" i="7"/>
  <c r="D22" i="7"/>
  <c r="M21" i="7"/>
  <c r="G21" i="7"/>
  <c r="D21" i="7"/>
  <c r="M20" i="7"/>
  <c r="G20" i="7"/>
  <c r="D20" i="7"/>
  <c r="M19" i="7"/>
  <c r="G19" i="7"/>
  <c r="D19" i="7"/>
  <c r="M18" i="7"/>
  <c r="G18" i="7"/>
  <c r="D18" i="7"/>
  <c r="M17" i="7"/>
  <c r="G17" i="7"/>
  <c r="D17" i="7"/>
  <c r="M16" i="7"/>
  <c r="G16" i="7"/>
  <c r="D16" i="7"/>
  <c r="M15" i="7"/>
  <c r="E15" i="7"/>
  <c r="E47" i="7" s="1"/>
  <c r="D15" i="7"/>
  <c r="M14" i="7"/>
  <c r="G14" i="7"/>
  <c r="D14" i="7"/>
  <c r="M13" i="7"/>
  <c r="G13" i="7"/>
  <c r="D13" i="7"/>
  <c r="M12" i="7"/>
  <c r="G12" i="7"/>
  <c r="D12" i="7"/>
  <c r="M11" i="7"/>
  <c r="G11" i="7"/>
  <c r="D11" i="7"/>
  <c r="M10" i="7"/>
  <c r="G10" i="7"/>
  <c r="D10" i="7"/>
  <c r="M9" i="7"/>
  <c r="G9" i="7"/>
  <c r="D9" i="7"/>
  <c r="M8" i="7"/>
  <c r="G8" i="7"/>
  <c r="D8" i="7"/>
  <c r="M7" i="7"/>
  <c r="G7" i="7"/>
  <c r="D7" i="7"/>
  <c r="M6" i="7"/>
  <c r="G6" i="7"/>
  <c r="D6" i="7"/>
  <c r="M5" i="7"/>
  <c r="G5" i="7"/>
  <c r="D5" i="7"/>
  <c r="M4" i="7"/>
  <c r="G4" i="7"/>
  <c r="D4" i="7"/>
  <c r="M3" i="7"/>
  <c r="G3" i="7"/>
  <c r="D3" i="7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3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48" i="5" s="1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G48" i="5" l="1"/>
  <c r="M47" i="7"/>
  <c r="G15" i="7"/>
  <c r="N7" i="4"/>
  <c r="N3" i="4"/>
  <c r="N4" i="4"/>
  <c r="N5" i="4"/>
  <c r="G47" i="7" l="1"/>
  <c r="X45" i="1"/>
  <c r="W45" i="1"/>
  <c r="M45" i="1"/>
  <c r="J45" i="1"/>
  <c r="D45" i="1"/>
  <c r="X44" i="1"/>
  <c r="W44" i="1"/>
  <c r="M44" i="1"/>
  <c r="J44" i="1"/>
  <c r="D44" i="1"/>
  <c r="X43" i="1"/>
  <c r="W43" i="1"/>
  <c r="M43" i="1"/>
  <c r="J43" i="1"/>
  <c r="D43" i="1"/>
  <c r="X42" i="1"/>
  <c r="W42" i="1"/>
  <c r="M42" i="1"/>
  <c r="J42" i="1"/>
  <c r="D42" i="1"/>
  <c r="X41" i="1"/>
  <c r="W41" i="1"/>
  <c r="M41" i="1"/>
  <c r="J41" i="1"/>
  <c r="D41" i="1"/>
  <c r="X40" i="1"/>
  <c r="W40" i="1"/>
  <c r="M40" i="1"/>
  <c r="J40" i="1"/>
  <c r="D40" i="1"/>
  <c r="X39" i="1"/>
  <c r="W39" i="1"/>
  <c r="M39" i="1"/>
  <c r="J39" i="1"/>
  <c r="D39" i="1"/>
  <c r="X38" i="1"/>
  <c r="W38" i="1"/>
  <c r="M38" i="1"/>
  <c r="J38" i="1"/>
  <c r="D38" i="1"/>
  <c r="X37" i="1"/>
  <c r="W37" i="1"/>
  <c r="M37" i="1"/>
  <c r="J37" i="1"/>
  <c r="D37" i="1"/>
  <c r="X36" i="1"/>
  <c r="W36" i="1"/>
  <c r="M36" i="1"/>
  <c r="J36" i="1"/>
  <c r="D36" i="1"/>
  <c r="X35" i="1"/>
  <c r="W35" i="1"/>
  <c r="M35" i="1"/>
  <c r="J35" i="1"/>
  <c r="D35" i="1"/>
  <c r="X34" i="1"/>
  <c r="W34" i="1"/>
  <c r="M34" i="1"/>
  <c r="J34" i="1"/>
  <c r="D34" i="1"/>
  <c r="X33" i="1"/>
  <c r="W33" i="1"/>
  <c r="M33" i="1"/>
  <c r="J33" i="1"/>
  <c r="D33" i="1"/>
  <c r="X32" i="1"/>
  <c r="W32" i="1"/>
  <c r="M32" i="1"/>
  <c r="J32" i="1"/>
  <c r="D32" i="1"/>
  <c r="X31" i="1"/>
  <c r="W31" i="1"/>
  <c r="M31" i="1"/>
  <c r="J31" i="1"/>
  <c r="D31" i="1"/>
  <c r="X30" i="1"/>
  <c r="W30" i="1"/>
  <c r="M30" i="1"/>
  <c r="J30" i="1"/>
  <c r="D30" i="1"/>
  <c r="X29" i="1"/>
  <c r="W29" i="1"/>
  <c r="M29" i="1"/>
  <c r="J29" i="1"/>
  <c r="D29" i="1"/>
  <c r="X28" i="1"/>
  <c r="W28" i="1"/>
  <c r="M28" i="1"/>
  <c r="J28" i="1"/>
  <c r="D28" i="1"/>
  <c r="X27" i="1"/>
  <c r="W27" i="1"/>
  <c r="M27" i="1"/>
  <c r="J27" i="1"/>
  <c r="D27" i="1"/>
  <c r="X26" i="1"/>
  <c r="W26" i="1"/>
  <c r="M26" i="1"/>
  <c r="J26" i="1"/>
  <c r="D26" i="1"/>
  <c r="X25" i="1"/>
  <c r="W25" i="1"/>
  <c r="M25" i="1"/>
  <c r="J25" i="1"/>
  <c r="D25" i="1"/>
  <c r="X24" i="1"/>
  <c r="W24" i="1"/>
  <c r="M24" i="1"/>
  <c r="J24" i="1"/>
  <c r="D24" i="1"/>
  <c r="X23" i="1"/>
  <c r="W23" i="1"/>
  <c r="M23" i="1"/>
  <c r="J23" i="1"/>
  <c r="D23" i="1"/>
  <c r="X22" i="1"/>
  <c r="W22" i="1"/>
  <c r="M22" i="1"/>
  <c r="J22" i="1"/>
  <c r="D22" i="1"/>
  <c r="X21" i="1"/>
  <c r="W21" i="1"/>
  <c r="M21" i="1"/>
  <c r="J21" i="1"/>
  <c r="D21" i="1"/>
  <c r="X20" i="1"/>
  <c r="W20" i="1"/>
  <c r="M20" i="1"/>
  <c r="J20" i="1"/>
  <c r="D20" i="1"/>
  <c r="X19" i="1"/>
  <c r="W19" i="1"/>
  <c r="M19" i="1"/>
  <c r="J19" i="1"/>
  <c r="D19" i="1"/>
  <c r="X18" i="1"/>
  <c r="W18" i="1"/>
  <c r="M18" i="1"/>
  <c r="J18" i="1"/>
  <c r="D18" i="1"/>
  <c r="X17" i="1"/>
  <c r="W17" i="1"/>
  <c r="M17" i="1"/>
  <c r="J17" i="1"/>
  <c r="D17" i="1"/>
  <c r="X16" i="1"/>
  <c r="W16" i="1"/>
  <c r="M16" i="1"/>
  <c r="J16" i="1"/>
  <c r="D16" i="1"/>
  <c r="X15" i="1"/>
  <c r="W15" i="1"/>
  <c r="M15" i="1"/>
  <c r="J15" i="1"/>
  <c r="X14" i="1"/>
  <c r="W14" i="1"/>
  <c r="M14" i="1"/>
  <c r="J14" i="1"/>
  <c r="D14" i="1"/>
  <c r="X13" i="1"/>
  <c r="W13" i="1"/>
  <c r="M13" i="1"/>
  <c r="J13" i="1"/>
  <c r="D13" i="1"/>
  <c r="X12" i="1"/>
  <c r="W12" i="1"/>
  <c r="M12" i="1"/>
  <c r="J12" i="1"/>
  <c r="D12" i="1"/>
  <c r="X11" i="1"/>
  <c r="W11" i="1"/>
  <c r="M11" i="1"/>
  <c r="J11" i="1"/>
  <c r="D11" i="1"/>
  <c r="X10" i="1"/>
  <c r="W10" i="1"/>
  <c r="M10" i="1"/>
  <c r="J10" i="1"/>
  <c r="D10" i="1"/>
  <c r="X9" i="1"/>
  <c r="W9" i="1"/>
  <c r="M9" i="1"/>
  <c r="J9" i="1"/>
  <c r="D9" i="1"/>
  <c r="X8" i="1"/>
  <c r="W8" i="1"/>
  <c r="M8" i="1"/>
  <c r="J8" i="1"/>
  <c r="D8" i="1"/>
  <c r="X7" i="1"/>
  <c r="W7" i="1"/>
  <c r="M7" i="1"/>
  <c r="J7" i="1"/>
  <c r="D7" i="1"/>
  <c r="X6" i="1"/>
  <c r="W6" i="1"/>
  <c r="M6" i="1"/>
  <c r="J6" i="1"/>
  <c r="D6" i="1"/>
  <c r="X5" i="1"/>
  <c r="W5" i="1"/>
  <c r="M5" i="1"/>
  <c r="J5" i="1"/>
  <c r="D5" i="1"/>
  <c r="X4" i="1"/>
  <c r="W4" i="1"/>
  <c r="M4" i="1"/>
  <c r="J4" i="1"/>
  <c r="D4" i="1"/>
  <c r="X3" i="1"/>
  <c r="W3" i="1"/>
  <c r="M3" i="1"/>
  <c r="J3" i="1"/>
  <c r="D3" i="1"/>
  <c r="T14" i="1" l="1"/>
  <c r="T45" i="1"/>
  <c r="T41" i="1"/>
  <c r="T4" i="1"/>
  <c r="T8" i="1"/>
  <c r="T12" i="1"/>
  <c r="T16" i="1"/>
  <c r="T20" i="1"/>
  <c r="T24" i="1"/>
  <c r="T28" i="1"/>
  <c r="T32" i="1"/>
  <c r="T5" i="1"/>
  <c r="T9" i="1"/>
  <c r="T33" i="1"/>
  <c r="T36" i="1"/>
  <c r="T13" i="1"/>
  <c r="T25" i="1"/>
  <c r="T29" i="1"/>
  <c r="T17" i="1"/>
  <c r="T21" i="1"/>
  <c r="T37" i="1"/>
  <c r="T3" i="1"/>
  <c r="T7" i="1"/>
  <c r="T11" i="1"/>
  <c r="T15" i="1"/>
  <c r="T19" i="1"/>
  <c r="T23" i="1"/>
  <c r="T27" i="1"/>
  <c r="T31" i="1"/>
  <c r="T35" i="1"/>
  <c r="T39" i="1"/>
  <c r="T40" i="1"/>
  <c r="T43" i="1"/>
  <c r="T44" i="1"/>
  <c r="T6" i="1"/>
  <c r="T10" i="1"/>
  <c r="T18" i="1"/>
  <c r="T22" i="1"/>
  <c r="T26" i="1"/>
  <c r="T30" i="1"/>
  <c r="T34" i="1"/>
  <c r="T38" i="1"/>
  <c r="T42" i="1"/>
  <c r="J47" i="3" l="1"/>
  <c r="I15" i="3"/>
  <c r="I47" i="3" s="1"/>
  <c r="L46" i="1" l="1"/>
  <c r="K46" i="1"/>
  <c r="M46" i="1" l="1"/>
  <c r="AE8" i="1" l="1"/>
  <c r="AE7" i="1"/>
  <c r="AE6" i="1"/>
  <c r="AE5" i="1"/>
</calcChain>
</file>

<file path=xl/sharedStrings.xml><?xml version="1.0" encoding="utf-8"?>
<sst xmlns="http://schemas.openxmlformats.org/spreadsheetml/2006/main" count="2005" uniqueCount="364">
  <si>
    <t>Team</t>
  </si>
  <si>
    <t>Name</t>
  </si>
  <si>
    <t>Date Hired</t>
  </si>
  <si>
    <t>Tenure</t>
  </si>
  <si>
    <t>Date Completed</t>
  </si>
  <si>
    <t>Proficiency Report</t>
  </si>
  <si>
    <t>Time Spent</t>
  </si>
  <si>
    <t>Questions Statistics Report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</si>
  <si>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</si>
  <si>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</si>
  <si>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</si>
  <si>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</si>
  <si>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</si>
  <si>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</si>
  <si>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</si>
  <si>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</si>
  <si>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CSAT Score 
(Jan-Mar 2020)</t>
  </si>
  <si>
    <t>CSAT Level</t>
  </si>
  <si>
    <t>QC Score
(Jan-Mar 2020)</t>
  </si>
  <si>
    <t>QC Level</t>
  </si>
  <si>
    <t>Overall Score</t>
  </si>
  <si>
    <t>Competency Level</t>
  </si>
  <si>
    <t>Tenure+Competency</t>
  </si>
  <si>
    <t>EMEA Books</t>
  </si>
  <si>
    <t>Aileen Abila</t>
  </si>
  <si>
    <t>00:10:36</t>
  </si>
  <si>
    <t>00:11:37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</si>
  <si>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</si>
  <si>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</si>
  <si>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</si>
  <si>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</si>
  <si>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</si>
  <si>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</si>
  <si>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</si>
  <si>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SME</t>
  </si>
  <si>
    <t>Matched</t>
  </si>
  <si>
    <t>Level</t>
  </si>
  <si>
    <t>Count</t>
  </si>
  <si>
    <t>APAC Books</t>
  </si>
  <si>
    <t>Allan Joseph Cruz</t>
  </si>
  <si>
    <t>00:12:18</t>
  </si>
  <si>
    <t>00:08:51</t>
  </si>
  <si>
    <t>Journals ARGI</t>
  </si>
  <si>
    <t>Analiza Musuhud</t>
  </si>
  <si>
    <t>00:05:15</t>
  </si>
  <si>
    <t>00:19:29</t>
  </si>
  <si>
    <t>Advanced</t>
  </si>
  <si>
    <t>Andrea Santos</t>
  </si>
  <si>
    <t>00:05:10</t>
  </si>
  <si>
    <t>00:07:33</t>
  </si>
  <si>
    <t>US Books</t>
  </si>
  <si>
    <t>Annalyn Hernandez</t>
  </si>
  <si>
    <t>00:08:32</t>
  </si>
  <si>
    <t>00:08:15</t>
  </si>
  <si>
    <t>Belinda Lacuesta</t>
  </si>
  <si>
    <t>00:20:35</t>
  </si>
  <si>
    <t>00:13:42</t>
  </si>
  <si>
    <t>Carlos Godelosao Jr</t>
  </si>
  <si>
    <t>00:20:52</t>
  </si>
  <si>
    <t>00:18:48</t>
  </si>
  <si>
    <t>Christian Melendres</t>
  </si>
  <si>
    <t>00:05:24</t>
  </si>
  <si>
    <t>Ciz Rica Rivera</t>
  </si>
  <si>
    <t>00:06:53</t>
  </si>
  <si>
    <t>00:09:02</t>
  </si>
  <si>
    <t>Elmerson Bagain</t>
  </si>
  <si>
    <t>00:11:18</t>
  </si>
  <si>
    <t>00:10:43</t>
  </si>
  <si>
    <t>Erlyn Coronado</t>
  </si>
  <si>
    <t>00:05:34</t>
  </si>
  <si>
    <t>00:03:51</t>
  </si>
  <si>
    <t>Journals Online</t>
  </si>
  <si>
    <t>Ester Joy Agra</t>
  </si>
  <si>
    <t>00:06:58</t>
  </si>
  <si>
    <t>Fritzie Ivy Rimando</t>
  </si>
  <si>
    <t>00:12:36</t>
  </si>
  <si>
    <t>00:12:21</t>
  </si>
  <si>
    <t>Journals Delta</t>
  </si>
  <si>
    <t>Gwendelyn Cuerda</t>
  </si>
  <si>
    <t>00:15:31</t>
  </si>
  <si>
    <t>00:08:26</t>
  </si>
  <si>
    <t>Jayson Baquial</t>
  </si>
  <si>
    <t>00:12:47</t>
  </si>
  <si>
    <t>00:09:48</t>
  </si>
  <si>
    <t>Jennelyn Ortiz</t>
  </si>
  <si>
    <t>00:03:32</t>
  </si>
  <si>
    <t>00:03:31</t>
  </si>
  <si>
    <t>Jeraline Estrada</t>
  </si>
  <si>
    <t>00:19:30</t>
  </si>
  <si>
    <t>00:32:28</t>
  </si>
  <si>
    <t>Jizzle Joyce Martinez</t>
  </si>
  <si>
    <t>00:06:23</t>
  </si>
  <si>
    <t>00:08:58</t>
  </si>
  <si>
    <t>John Nicole Ogabang</t>
  </si>
  <si>
    <t>00:17:38</t>
  </si>
  <si>
    <t>00:10:04</t>
  </si>
  <si>
    <t>Jomyrken Espeleta</t>
  </si>
  <si>
    <t>00:18:25</t>
  </si>
  <si>
    <t>00:12:15</t>
  </si>
  <si>
    <t>Kenneth Jan Sierra</t>
  </si>
  <si>
    <t>00:07:44</t>
  </si>
  <si>
    <t>00:09:27</t>
  </si>
  <si>
    <t>Kristian Posta</t>
  </si>
  <si>
    <t>00:05:32</t>
  </si>
  <si>
    <t>00:07:11</t>
  </si>
  <si>
    <t>Kurt Joseph Quibedo</t>
  </si>
  <si>
    <t>00:13:49</t>
  </si>
  <si>
    <t>00:06:16</t>
  </si>
  <si>
    <t>Lea Marie Aragones</t>
  </si>
  <si>
    <t>00:20:03</t>
  </si>
  <si>
    <t>00:10:14</t>
  </si>
  <si>
    <t>Leah Bitonio</t>
  </si>
  <si>
    <t>00:17:55</t>
  </si>
  <si>
    <t>00:16:11</t>
  </si>
  <si>
    <t>Love Abuso</t>
  </si>
  <si>
    <t>00:31:32</t>
  </si>
  <si>
    <t>00:19:26</t>
  </si>
  <si>
    <t>Mandrelle Vin Abad</t>
  </si>
  <si>
    <t>00:10:31</t>
  </si>
  <si>
    <t>00:11:03</t>
  </si>
  <si>
    <t>Mardie Gudmalin</t>
  </si>
  <si>
    <t>00:31:02</t>
  </si>
  <si>
    <t>00:08:17</t>
  </si>
  <si>
    <t>Maria Kazziah Uguil</t>
  </si>
  <si>
    <t>00:10:55</t>
  </si>
  <si>
    <t>00:10:21</t>
  </si>
  <si>
    <t>Maria Rafoncel Aquino</t>
  </si>
  <si>
    <t>00:11:27</t>
  </si>
  <si>
    <t>00:07:00</t>
  </si>
  <si>
    <t>Marilyn Villarante</t>
  </si>
  <si>
    <t>00:24:26</t>
  </si>
  <si>
    <t>00:27:06</t>
  </si>
  <si>
    <t>Marjhory Anne Soriano</t>
  </si>
  <si>
    <t>00:12:13</t>
  </si>
  <si>
    <t>00:12:08</t>
  </si>
  <si>
    <t>Marvin Legaspi</t>
  </si>
  <si>
    <t>00:16:16</t>
  </si>
  <si>
    <t>00:17:44</t>
  </si>
  <si>
    <t>Mercelita Baltar</t>
  </si>
  <si>
    <t>00:08:34</t>
  </si>
  <si>
    <t>00:17:51</t>
  </si>
  <si>
    <t>Merven Chris Maputi</t>
  </si>
  <si>
    <t>00:06:10</t>
  </si>
  <si>
    <t>00:05:46</t>
  </si>
  <si>
    <t>Michael Banagua</t>
  </si>
  <si>
    <t>00:15:33</t>
  </si>
  <si>
    <t>00:10:18</t>
  </si>
  <si>
    <t>Michelle Pangan</t>
  </si>
  <si>
    <t>00:19:43</t>
  </si>
  <si>
    <t>00:15:07</t>
  </si>
  <si>
    <t>Nelva Monion</t>
  </si>
  <si>
    <t>00:19:06</t>
  </si>
  <si>
    <t>Noreen Kinilitan</t>
  </si>
  <si>
    <t>00:19:51</t>
  </si>
  <si>
    <t>00:16:30</t>
  </si>
  <si>
    <t>Rhean Dee Elnar</t>
  </si>
  <si>
    <t>Roxlee John Sayson</t>
  </si>
  <si>
    <t>00:04:13</t>
  </si>
  <si>
    <t>00:07:41</t>
  </si>
  <si>
    <t>Shem Maicah Campillos</t>
  </si>
  <si>
    <t>00:05:20</t>
  </si>
  <si>
    <t>00:09:07</t>
  </si>
  <si>
    <t>Zynka Jane Orquesta</t>
  </si>
  <si>
    <t>00:10:48</t>
  </si>
  <si>
    <t>Q2 Certification Score</t>
  </si>
  <si>
    <t>Q2 CSAT Score</t>
  </si>
  <si>
    <t>Q2 QC Score</t>
  </si>
  <si>
    <t>CSAT Score 
(April-June 2020)</t>
  </si>
  <si>
    <t>QC Score
April-June 2020)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</si>
  <si>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</si>
  <si>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</si>
  <si>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</si>
  <si>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</si>
  <si>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</si>
  <si>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</si>
  <si>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</si>
  <si>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</si>
  <si>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</si>
  <si>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</si>
  <si>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</si>
  <si>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</si>
  <si>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</si>
  <si>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</si>
  <si>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</si>
  <si>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</si>
  <si>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</si>
  <si>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</si>
  <si>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</si>
  <si>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</si>
  <si>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</si>
  <si>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</si>
  <si>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</si>
  <si>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</si>
  <si>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</si>
  <si>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</si>
  <si>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</si>
  <si>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</si>
  <si>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</si>
  <si>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</si>
  <si>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</si>
  <si>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</si>
  <si>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</si>
  <si>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</si>
  <si>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</si>
  <si>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</si>
  <si>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</si>
  <si>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</si>
  <si>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</si>
  <si>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</si>
  <si>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</si>
  <si>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</si>
  <si>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</si>
  <si>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</si>
  <si>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</si>
  <si>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</si>
  <si>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</si>
  <si>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</si>
  <si>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</si>
  <si>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</si>
  <si>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</si>
  <si>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</si>
  <si>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</si>
  <si>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</si>
  <si>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</si>
  <si>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</si>
  <si>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</si>
  <si>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</si>
  <si>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</si>
  <si>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</si>
  <si>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</si>
  <si>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</si>
  <si>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</si>
  <si>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</si>
  <si>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</si>
  <si>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</si>
  <si>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</si>
  <si>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</si>
  <si>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</si>
  <si>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</si>
  <si>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</si>
  <si>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</si>
  <si>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</si>
  <si>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</si>
  <si>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</si>
  <si>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</si>
  <si>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</si>
  <si>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</si>
  <si>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</si>
  <si>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</si>
  <si>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</si>
  <si>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</si>
  <si>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</si>
  <si>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Q3 Certification Score</t>
  </si>
  <si>
    <t>Q3 CSAT Score</t>
  </si>
  <si>
    <t>Q3 QC Score</t>
  </si>
  <si>
    <t>CSAT Score 
(July-Sept 2020)</t>
  </si>
  <si>
    <t>QC Score
July-Sept 2020)</t>
  </si>
  <si>
    <t>00:11:31</t>
  </si>
  <si>
    <t>00:21:43</t>
  </si>
  <si>
    <t>00:09:10</t>
  </si>
  <si>
    <t>00:07:26</t>
  </si>
  <si>
    <t>None</t>
  </si>
  <si>
    <t>n/a</t>
  </si>
  <si>
    <t>00:11:24</t>
  </si>
  <si>
    <t>00:12:54</t>
  </si>
  <si>
    <t>00:07:37</t>
  </si>
  <si>
    <t>00:12:29</t>
  </si>
  <si>
    <t>00:18:26</t>
  </si>
  <si>
    <t>00:14:54</t>
  </si>
  <si>
    <t>00:25:15</t>
  </si>
  <si>
    <t>00:25:21</t>
  </si>
  <si>
    <t>00:12:50</t>
  </si>
  <si>
    <t>00:04:58</t>
  </si>
  <si>
    <t>00:22:01</t>
  </si>
  <si>
    <t>00:07:07</t>
  </si>
  <si>
    <t>00:06:51</t>
  </si>
  <si>
    <t>00:06:26</t>
  </si>
  <si>
    <t>00:08:44</t>
  </si>
  <si>
    <t>00:04:37</t>
  </si>
  <si>
    <t>00:18:45</t>
  </si>
  <si>
    <t>00:08:55</t>
  </si>
  <si>
    <t>00:07:14</t>
  </si>
  <si>
    <t>00:04:29</t>
  </si>
  <si>
    <t>00:06:36</t>
  </si>
  <si>
    <t>00:11:23</t>
  </si>
  <si>
    <t>00:06:35</t>
  </si>
  <si>
    <t>00:27:35</t>
  </si>
  <si>
    <t>00:14:45</t>
  </si>
  <si>
    <t>00:15:27</t>
  </si>
  <si>
    <t>00:10:53</t>
  </si>
  <si>
    <t>00:20:12</t>
  </si>
  <si>
    <t>00:07:59</t>
  </si>
  <si>
    <t>00:36:13</t>
  </si>
  <si>
    <t>00:12:55</t>
  </si>
  <si>
    <t>Mandrelle Abad</t>
  </si>
  <si>
    <t>00:10:51</t>
  </si>
  <si>
    <t>00:10:24</t>
  </si>
  <si>
    <t>00:17:03</t>
  </si>
  <si>
    <t>00:16:51</t>
  </si>
  <si>
    <t>00:23:45</t>
  </si>
  <si>
    <t>00:06:43</t>
  </si>
  <si>
    <t>00:27:38</t>
  </si>
  <si>
    <t>00:19:45</t>
  </si>
  <si>
    <t>00:26:55</t>
  </si>
  <si>
    <t>00:17:26</t>
  </si>
  <si>
    <t>00:17:42</t>
  </si>
  <si>
    <t>00:20:02</t>
  </si>
  <si>
    <t>00:06:49</t>
  </si>
  <si>
    <t>00:07:46</t>
  </si>
  <si>
    <t>00:18:10</t>
  </si>
  <si>
    <t>00:16:54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</si>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</sst>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0.0%"/>
    <numFmt numFmtId="166" formatCode="[$-F400]h:mm:ss\ AM/PM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sz val="11"/>
      <color rgb="FF9C6500"/>
      <name val="Calibri"/>
      <family val="2"/>
      <scheme val="minor"/>
    </font>
    <font>
      <b/>
      <sz val="10"/>
      <color rgb="FF9C6500"/>
      <name val="Arial"/>
      <family val="2"/>
    </font>
    <font>
      <b/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2" fillId="11" borderId="0" applyNumberFormat="0" applyBorder="0" applyAlignment="0" applyProtection="0"/>
    <xf numFmtId="0" fontId="25" fillId="16" borderId="0" applyNumberFormat="0" applyBorder="0" applyAlignment="0" applyProtection="0"/>
  </cellStyleXfs>
  <cellXfs count="257">
    <xf numFmtId="0" fontId="0" fillId="0" borderId="0" xfId="0"/>
    <xf numFmtId="0" fontId="0" fillId="6" borderId="0" xfId="0" applyFill="1" applyAlignment="1">
      <alignment horizontal="center"/>
    </xf>
    <xf numFmtId="0" fontId="0" fillId="6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6" borderId="1" xfId="0" applyFont="1" applyFill="1" applyBorder="1"/>
    <xf numFmtId="0" fontId="0" fillId="6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2" fillId="6" borderId="0" xfId="0" applyFont="1" applyFill="1"/>
    <xf numFmtId="2" fontId="6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6" borderId="1" xfId="0" applyNumberFormat="1" applyFont="1" applyFill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1" fontId="10" fillId="0" borderId="1" xfId="0" applyNumberFormat="1" applyFont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9" fontId="15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3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7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165" fontId="18" fillId="8" borderId="4" xfId="0" applyNumberFormat="1" applyFont="1" applyFill="1" applyBorder="1" applyAlignment="1">
      <alignment horizontal="center"/>
    </xf>
    <xf numFmtId="165" fontId="19" fillId="8" borderId="4" xfId="0" applyNumberFormat="1" applyFont="1" applyFill="1" applyBorder="1" applyAlignment="1">
      <alignment horizontal="center"/>
    </xf>
    <xf numFmtId="165" fontId="18" fillId="8" borderId="4" xfId="0" applyNumberFormat="1" applyFont="1" applyFill="1" applyBorder="1" applyAlignment="1">
      <alignment horizontal="center" vertical="center"/>
    </xf>
    <xf numFmtId="165" fontId="19" fillId="8" borderId="4" xfId="0" applyNumberFormat="1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8" fillId="8" borderId="0" xfId="0" applyFont="1" applyFill="1" applyBorder="1" applyAlignment="1">
      <alignment horizontal="center" vertical="center"/>
    </xf>
    <xf numFmtId="0" fontId="0" fillId="0" borderId="4" xfId="0" applyBorder="1"/>
    <xf numFmtId="0" fontId="18" fillId="8" borderId="0" xfId="0" applyFont="1" applyFill="1" applyBorder="1" applyAlignment="1">
      <alignment horizontal="center"/>
    </xf>
    <xf numFmtId="165" fontId="18" fillId="8" borderId="0" xfId="0" applyNumberFormat="1" applyFont="1" applyFill="1" applyBorder="1" applyAlignment="1">
      <alignment horizontal="center" vertical="center"/>
    </xf>
    <xf numFmtId="165" fontId="19" fillId="8" borderId="0" xfId="0" applyNumberFormat="1" applyFont="1" applyFill="1" applyBorder="1" applyAlignment="1">
      <alignment horizontal="center" vertical="center"/>
    </xf>
    <xf numFmtId="165" fontId="19" fillId="8" borderId="0" xfId="0" applyNumberFormat="1" applyFont="1" applyFill="1" applyBorder="1" applyAlignment="1">
      <alignment horizontal="center"/>
    </xf>
    <xf numFmtId="165" fontId="18" fillId="8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14" fillId="0" borderId="1" xfId="0" applyNumberFormat="1" applyFont="1" applyBorder="1" applyAlignment="1">
      <alignment horizontal="center"/>
    </xf>
    <xf numFmtId="10" fontId="14" fillId="0" borderId="1" xfId="1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20" fillId="0" borderId="9" xfId="0" applyNumberFormat="1" applyFont="1" applyBorder="1" applyAlignment="1">
      <alignment horizontal="center"/>
    </xf>
    <xf numFmtId="9" fontId="20" fillId="0" borderId="9" xfId="1" applyFont="1" applyBorder="1" applyAlignment="1">
      <alignment horizontal="center"/>
    </xf>
    <xf numFmtId="10" fontId="10" fillId="0" borderId="1" xfId="0" applyNumberFormat="1" applyFont="1" applyFill="1" applyBorder="1" applyAlignment="1" applyProtection="1">
      <alignment horizontal="center"/>
    </xf>
    <xf numFmtId="14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9" fontId="20" fillId="0" borderId="10" xfId="1" applyFont="1" applyBorder="1" applyAlignment="1">
      <alignment horizontal="center"/>
    </xf>
    <xf numFmtId="10" fontId="6" fillId="6" borderId="10" xfId="0" applyNumberFormat="1" applyFont="1" applyFill="1" applyBorder="1" applyAlignment="1">
      <alignment horizontal="center"/>
    </xf>
    <xf numFmtId="10" fontId="6" fillId="6" borderId="1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6" fillId="6" borderId="0" xfId="0" applyFont="1" applyFill="1"/>
    <xf numFmtId="0" fontId="5" fillId="6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NumberFormat="1" applyFont="1" applyFill="1"/>
    <xf numFmtId="0" fontId="5" fillId="0" borderId="0" xfId="0" applyFont="1"/>
    <xf numFmtId="0" fontId="21" fillId="6" borderId="0" xfId="0" applyFont="1" applyFill="1"/>
    <xf numFmtId="0" fontId="14" fillId="6" borderId="0" xfId="0" applyFont="1" applyFill="1"/>
    <xf numFmtId="0" fontId="6" fillId="0" borderId="0" xfId="0" applyNumberFormat="1" applyFont="1" applyAlignment="1">
      <alignment horizontal="center"/>
    </xf>
    <xf numFmtId="0" fontId="6" fillId="6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18" xfId="0" pivotButton="1" applyFont="1" applyBorder="1"/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19" xfId="0" applyNumberFormat="1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NumberFormat="1" applyFont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19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10" fontId="6" fillId="0" borderId="22" xfId="0" applyNumberFormat="1" applyFont="1" applyBorder="1" applyAlignment="1">
      <alignment horizontal="center" vertical="center"/>
    </xf>
    <xf numFmtId="0" fontId="6" fillId="0" borderId="15" xfId="0" pivotButton="1" applyFont="1" applyBorder="1"/>
    <xf numFmtId="0" fontId="6" fillId="0" borderId="16" xfId="0" pivotButton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19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5" xfId="0" applyNumberFormat="1" applyFont="1" applyBorder="1" applyAlignment="1">
      <alignment horizontal="center" vertical="center"/>
    </xf>
    <xf numFmtId="1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6" fillId="0" borderId="14" xfId="0" pivotButton="1" applyFont="1" applyBorder="1"/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left"/>
    </xf>
    <xf numFmtId="2" fontId="6" fillId="0" borderId="27" xfId="0" applyNumberFormat="1" applyFont="1" applyBorder="1" applyAlignment="1">
      <alignment horizontal="left"/>
    </xf>
    <xf numFmtId="2" fontId="6" fillId="0" borderId="28" xfId="0" applyNumberFormat="1" applyFont="1" applyBorder="1" applyAlignment="1">
      <alignment horizontal="left"/>
    </xf>
    <xf numFmtId="2" fontId="6" fillId="0" borderId="14" xfId="0" applyNumberFormat="1" applyFont="1" applyBorder="1" applyAlignment="1">
      <alignment horizontal="left"/>
    </xf>
    <xf numFmtId="9" fontId="0" fillId="6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3" fillId="13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4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6" fillId="0" borderId="1" xfId="0" applyNumberFormat="1" applyFont="1" applyBorder="1" applyAlignment="1">
      <alignment horizontal="center"/>
    </xf>
    <xf numFmtId="14" fontId="14" fillId="0" borderId="1" xfId="0" applyNumberFormat="1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/>
    </xf>
    <xf numFmtId="9" fontId="24" fillId="15" borderId="1" xfId="2" applyNumberFormat="1" applyFont="1" applyFill="1" applyBorder="1" applyAlignment="1">
      <alignment horizontal="center"/>
    </xf>
    <xf numFmtId="0" fontId="6" fillId="12" borderId="1" xfId="0" applyFont="1" applyFill="1" applyBorder="1"/>
    <xf numFmtId="0" fontId="0" fillId="12" borderId="1" xfId="0" applyFill="1" applyBorder="1" applyAlignment="1">
      <alignment horizontal="center"/>
    </xf>
    <xf numFmtId="9" fontId="23" fillId="11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8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pivotButton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9" fontId="6" fillId="6" borderId="0" xfId="1" applyFont="1" applyFill="1" applyAlignment="1">
      <alignment horizontal="center"/>
    </xf>
    <xf numFmtId="0" fontId="6" fillId="0" borderId="15" xfId="0" applyNumberFormat="1" applyFont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5" fillId="0" borderId="14" xfId="0" pivotButton="1" applyFont="1" applyBorder="1"/>
    <xf numFmtId="0" fontId="5" fillId="0" borderId="2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16" xfId="0" pivotButton="1" applyFont="1" applyBorder="1"/>
    <xf numFmtId="0" fontId="6" fillId="0" borderId="0" xfId="0" applyNumberFormat="1" applyFont="1" applyBorder="1"/>
    <xf numFmtId="0" fontId="6" fillId="0" borderId="19" xfId="0" applyNumberFormat="1" applyFont="1" applyBorder="1"/>
    <xf numFmtId="0" fontId="6" fillId="0" borderId="21" xfId="0" applyNumberFormat="1" applyFont="1" applyBorder="1"/>
    <xf numFmtId="0" fontId="6" fillId="0" borderId="22" xfId="0" applyNumberFormat="1" applyFont="1" applyBorder="1"/>
    <xf numFmtId="0" fontId="6" fillId="0" borderId="16" xfId="0" applyNumberFormat="1" applyFont="1" applyBorder="1"/>
    <xf numFmtId="0" fontId="6" fillId="0" borderId="17" xfId="0" applyNumberFormat="1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14" xfId="0" applyFont="1" applyBorder="1"/>
    <xf numFmtId="0" fontId="6" fillId="0" borderId="17" xfId="0" applyNumberFormat="1" applyFont="1" applyBorder="1" applyAlignment="1">
      <alignment horizontal="center"/>
    </xf>
    <xf numFmtId="0" fontId="6" fillId="0" borderId="28" xfId="0" pivotButton="1" applyFont="1" applyBorder="1"/>
    <xf numFmtId="0" fontId="6" fillId="0" borderId="2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21" fontId="27" fillId="0" borderId="1" xfId="0" applyNumberFormat="1" applyFont="1" applyFill="1" applyBorder="1" applyAlignment="1">
      <alignment horizontal="center"/>
    </xf>
    <xf numFmtId="2" fontId="3" fillId="17" borderId="1" xfId="1" applyNumberFormat="1" applyFont="1" applyFill="1" applyBorder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2" fontId="3" fillId="17" borderId="1" xfId="0" applyNumberFormat="1" applyFont="1" applyFill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2" fontId="26" fillId="16" borderId="1" xfId="3" applyNumberFormat="1" applyFont="1" applyBorder="1" applyAlignment="1">
      <alignment horizontal="center"/>
    </xf>
    <xf numFmtId="0" fontId="4" fillId="5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66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alignment horizontal="center" readingOrder="0"/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9</xdr:row>
      <xdr:rowOff>129568</xdr:rowOff>
    </xdr:from>
    <xdr:to>
      <xdr:col>14</xdr:col>
      <xdr:colOff>595311</xdr:colOff>
      <xdr:row>15</xdr:row>
      <xdr:rowOff>186897</xdr:rowOff>
    </xdr:to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371968" y="1975037"/>
          <a:ext cx="1333499" cy="1200329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per Category: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1.00</a:t>
          </a:r>
          <a:r>
            <a:rPr lang="en-US" sz="1200">
              <a:latin typeface="Trebuchet MS" panose="020B0603020202020204" pitchFamily="34" charset="0"/>
            </a:rPr>
            <a:t> - &lt;85%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2.00</a:t>
          </a:r>
          <a:r>
            <a:rPr lang="en-US" sz="1200" b="1">
              <a:solidFill>
                <a:srgbClr val="EBB40B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- 85%  to 91%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8F200"/>
              </a:solidFill>
              <a:latin typeface="Trebuchet MS" panose="020B0603020202020204" pitchFamily="34" charset="0"/>
            </a:rPr>
            <a:t>3.00</a:t>
          </a:r>
          <a:r>
            <a:rPr lang="en-US" sz="1200">
              <a:latin typeface="Trebuchet MS" panose="020B0603020202020204" pitchFamily="34" charset="0"/>
            </a:rPr>
            <a:t> - 92% to 93%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4.00</a:t>
          </a:r>
          <a:r>
            <a:rPr lang="en-US" sz="1200">
              <a:solidFill>
                <a:srgbClr val="54B27F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- 94% to 98%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5.00</a:t>
          </a:r>
          <a:r>
            <a:rPr lang="en-US" sz="1200">
              <a:solidFill>
                <a:srgbClr val="00B050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- 99% and above</a:t>
          </a:r>
        </a:p>
      </xdr:txBody>
    </xdr:sp>
    <xdr:clientData/>
  </xdr:twoCellAnchor>
  <xdr:twoCellAnchor>
    <xdr:from>
      <xdr:col>12</xdr:col>
      <xdr:colOff>476249</xdr:colOff>
      <xdr:row>16</xdr:row>
      <xdr:rowOff>100009</xdr:rowOff>
    </xdr:from>
    <xdr:to>
      <xdr:col>15</xdr:col>
      <xdr:colOff>321468</xdr:colOff>
      <xdr:row>21</xdr:row>
      <xdr:rowOff>163172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371968" y="3278978"/>
          <a:ext cx="1666875" cy="101566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  <xdr:twoCellAnchor>
    <xdr:from>
      <xdr:col>12</xdr:col>
      <xdr:colOff>476249</xdr:colOff>
      <xdr:row>22</xdr:row>
      <xdr:rowOff>102252</xdr:rowOff>
    </xdr:from>
    <xdr:to>
      <xdr:col>15</xdr:col>
      <xdr:colOff>250030</xdr:colOff>
      <xdr:row>27</xdr:row>
      <xdr:rowOff>135599</xdr:rowOff>
    </xdr:to>
    <xdr:sp macro="" textlink="">
      <xdr:nvSpPr>
        <xdr:cNvPr id="4" name="TextBox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3371968" y="4424221"/>
          <a:ext cx="1595437" cy="985847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Tenure + Competency: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6 months to 9 months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10 months to 12 months 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 b="1">
              <a:latin typeface="Trebuchet MS" panose="020B0603020202020204" pitchFamily="34" charset="0"/>
            </a:rPr>
            <a:t> or </a:t>
          </a: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 year and above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27</xdr:col>
      <xdr:colOff>825494</xdr:colOff>
      <xdr:row>7</xdr:row>
      <xdr:rowOff>0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369500" y="709083"/>
          <a:ext cx="3238494" cy="762000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per Category: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1.00</a:t>
          </a:r>
          <a:r>
            <a:rPr lang="en-US" sz="1200">
              <a:latin typeface="Trebuchet MS" panose="020B0603020202020204" pitchFamily="34" charset="0"/>
            </a:rPr>
            <a:t> - &lt;85%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2.00</a:t>
          </a:r>
          <a:r>
            <a:rPr lang="en-US" sz="1200" b="1">
              <a:solidFill>
                <a:srgbClr val="EBB40B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- 85%  to 91%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8F200"/>
              </a:solidFill>
              <a:latin typeface="Trebuchet MS" panose="020B0603020202020204" pitchFamily="34" charset="0"/>
            </a:rPr>
            <a:t>3.00</a:t>
          </a:r>
          <a:r>
            <a:rPr lang="en-US" sz="1200">
              <a:latin typeface="Trebuchet MS" panose="020B0603020202020204" pitchFamily="34" charset="0"/>
            </a:rPr>
            <a:t> - 92% to 93%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4.00</a:t>
          </a:r>
          <a:r>
            <a:rPr lang="en-US" sz="1200">
              <a:solidFill>
                <a:srgbClr val="54B27F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- 94% to 98%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5.00</a:t>
          </a:r>
          <a:r>
            <a:rPr lang="en-US" sz="1200">
              <a:solidFill>
                <a:srgbClr val="00B050"/>
              </a:solidFill>
              <a:latin typeface="Trebuchet MS" panose="020B0603020202020204" pitchFamily="34" charset="0"/>
            </a:rPr>
            <a:t> </a:t>
          </a:r>
          <a:r>
            <a:rPr lang="en-US" sz="1200">
              <a:latin typeface="Trebuchet MS" panose="020B0603020202020204" pitchFamily="34" charset="0"/>
            </a:rPr>
            <a:t>- 99% and above</a:t>
          </a:r>
        </a:p>
      </xdr:txBody>
    </xdr:sp>
    <xdr:clientData/>
  </xdr:twoCellAnchor>
  <xdr:twoCellAnchor>
    <xdr:from>
      <xdr:col>25</xdr:col>
      <xdr:colOff>39178</xdr:colOff>
      <xdr:row>9</xdr:row>
      <xdr:rowOff>137583</xdr:rowOff>
    </xdr:from>
    <xdr:to>
      <xdr:col>27</xdr:col>
      <xdr:colOff>864672</xdr:colOff>
      <xdr:row>11</xdr:row>
      <xdr:rowOff>110256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5408678" y="1989666"/>
          <a:ext cx="3238494" cy="35367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  <xdr:twoCellAnchor>
    <xdr:from>
      <xdr:col>25</xdr:col>
      <xdr:colOff>80467</xdr:colOff>
      <xdr:row>16</xdr:row>
      <xdr:rowOff>84666</xdr:rowOff>
    </xdr:from>
    <xdr:to>
      <xdr:col>35</xdr:col>
      <xdr:colOff>261098</xdr:colOff>
      <xdr:row>17</xdr:row>
      <xdr:rowOff>84666</xdr:rowOff>
    </xdr:to>
    <xdr:sp macro="" textlink="">
      <xdr:nvSpPr>
        <xdr:cNvPr id="7" name="TextBox 1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449967" y="3270249"/>
          <a:ext cx="9398714" cy="190500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Tenure + Competency: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6 months to 9 months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10 months to 12 months 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 b="1">
              <a:latin typeface="Trebuchet MS" panose="020B0603020202020204" pitchFamily="34" charset="0"/>
            </a:rPr>
            <a:t> or </a:t>
          </a: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1 year and above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39178</xdr:colOff>
      <xdr:row>8</xdr:row>
      <xdr:rowOff>137583</xdr:rowOff>
    </xdr:from>
    <xdr:to>
      <xdr:col>26</xdr:col>
      <xdr:colOff>864672</xdr:colOff>
      <xdr:row>10</xdr:row>
      <xdr:rowOff>110256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2986153" y="1985433"/>
          <a:ext cx="3244844" cy="353673"/>
        </a:xfrm>
        <a:prstGeom prst="rect">
          <a:avLst/>
        </a:prstGeom>
        <a:solidFill>
          <a:schemeClr val="bg1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/>
          <a:r>
            <a:rPr lang="en-US" sz="1200" b="1">
              <a:latin typeface="Trebuchet MS" panose="020B0603020202020204" pitchFamily="34" charset="0"/>
            </a:rPr>
            <a:t>Scoring for Competency Level: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chemeClr val="accent6">
                  <a:lumMod val="50000"/>
                </a:schemeClr>
              </a:solidFill>
              <a:latin typeface="Trebuchet MS" panose="020B0603020202020204" pitchFamily="34" charset="0"/>
            </a:rPr>
            <a:t>Beginner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&lt;2.50</a:t>
          </a:r>
          <a:endParaRPr lang="en-US" sz="1200" b="1">
            <a:latin typeface="Trebuchet MS" panose="020B0603020202020204" pitchFamily="34" charset="0"/>
          </a:endParaRP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F08C06"/>
              </a:solidFill>
              <a:latin typeface="Trebuchet MS" panose="020B0603020202020204" pitchFamily="34" charset="0"/>
            </a:rPr>
            <a:t>Novice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2.50 to 3.49</a:t>
          </a:r>
        </a:p>
        <a:p>
          <a:pPr marL="171450" lvl="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CC66"/>
              </a:solidFill>
              <a:latin typeface="Trebuchet MS" panose="020B0603020202020204" pitchFamily="34" charset="0"/>
            </a:rPr>
            <a:t>Advanced</a:t>
          </a:r>
          <a:r>
            <a:rPr lang="en-US" sz="1200">
              <a:latin typeface="Trebuchet MS" panose="020B0603020202020204" pitchFamily="34" charset="0"/>
            </a:rPr>
            <a:t>: 3.50 to 4.49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en-US" sz="1200" b="1">
              <a:solidFill>
                <a:srgbClr val="00B050"/>
              </a:solidFill>
              <a:latin typeface="Trebuchet MS" panose="020B0603020202020204" pitchFamily="34" charset="0"/>
            </a:rPr>
            <a:t>SME</a:t>
          </a:r>
          <a:r>
            <a:rPr lang="en-US" sz="1200" b="1">
              <a:latin typeface="Trebuchet MS" panose="020B0603020202020204" pitchFamily="34" charset="0"/>
            </a:rPr>
            <a:t>: </a:t>
          </a:r>
          <a:r>
            <a:rPr lang="en-US" sz="1200">
              <a:latin typeface="Trebuchet MS" panose="020B0603020202020204" pitchFamily="34" charset="0"/>
            </a:rPr>
            <a:t>4.50 to 5.00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1.997669097225" createdVersion="5" refreshedVersion="5" minRefreshableVersion="3" recordCount="44" xr:uid="{00000000-000A-0000-FFFF-FFFF01000000}">
  <cacheSource type="worksheet">
    <worksheetSource ref="A2:L46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77100462964" createdVersion="5" refreshedVersion="5" minRefreshableVersion="3" recordCount="44" xr:uid="{00000000-000A-0000-FFFF-FFFF02000000}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28.094741319444" createdVersion="5" refreshedVersion="5" minRefreshableVersion="3" recordCount="46" xr:uid="{00000000-000A-0000-FFFF-FFFF03000000}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89982870372" createdVersion="5" refreshedVersion="5" minRefreshableVersion="3" recordCount="129" xr:uid="{00000000-000A-0000-FFFF-FFFF04000000}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343055557" createdVersion="5" refreshedVersion="5" minRefreshableVersion="3" recordCount="44" xr:uid="{00000000-000A-0000-FFFF-FFFF05000000}">
  <cacheSource type="worksheet">
    <worksheetSource ref="A2:L46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399928472223" createdVersion="5" refreshedVersion="5" minRefreshableVersion="3" recordCount="44" xr:uid="{00000000-000A-0000-FFFF-FFFF06000000}">
  <cacheSource type="worksheet">
    <worksheetSource ref="A2:V46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an, Paul Ann" refreshedDate="44034.401140393522" createdVersion="5" refreshedVersion="5" minRefreshableVersion="3" recordCount="43" xr:uid="{00000000-000A-0000-FFFF-FFFF07000000}">
  <cacheSource type="worksheet">
    <worksheetSource ref="A2:V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n v="1"/>
    <s v="Beginner"/>
    <n v="0.88888888866666671"/>
    <n v="2"/>
    <n v="1"/>
    <n v="5"/>
    <n v="2.6666666666666665"/>
    <s v="Novice"/>
    <x v="0"/>
  </r>
  <r>
    <x v="1"/>
    <s v="Aime Cabiso"/>
    <d v="2017-06-13T00:00:00"/>
    <n v="3"/>
    <d v="2020-02-27T00:00:00"/>
    <n v="1"/>
    <n v="1"/>
    <s v="00:11:51"/>
    <s v="00:11:56"/>
    <s v="00:23:48"/>
    <n v="1"/>
    <n v="1"/>
    <n v="1"/>
    <n v="5"/>
    <s v="SME"/>
    <m/>
    <m/>
    <n v="1"/>
    <n v="5"/>
    <n v="5"/>
    <s v="SME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n v="1"/>
    <s v="Beginner"/>
    <m/>
    <m/>
    <n v="1"/>
    <n v="5"/>
    <n v="3"/>
    <s v="Novice"/>
    <x v="0"/>
  </r>
  <r>
    <x v="3"/>
    <s v="Analiza Musuhud"/>
    <d v="2017-03-22T00:00:00"/>
    <n v="3.25"/>
    <d v="2020-02-27T00:00:00"/>
    <n v="1"/>
    <n v="1"/>
    <s v="00:05:15"/>
    <s v="00:10:36"/>
    <s v="00:19:29"/>
    <n v="0.96969696969696972"/>
    <n v="0.967741935483871"/>
    <n v="0.96871945259042036"/>
    <n v="4"/>
    <s v="Advanced"/>
    <n v="0.66666666666666663"/>
    <n v="1"/>
    <n v="0.93933670049749907"/>
    <n v="4"/>
    <n v="3"/>
    <s v="Novice"/>
    <x v="0"/>
  </r>
  <r>
    <x v="0"/>
    <s v="Andrea Santos"/>
    <d v="2011-01-10T00:00:00"/>
    <n v="9.4166666666666661"/>
    <d v="2020-03-02T00:00:00"/>
    <n v="1"/>
    <n v="1"/>
    <s v="00:05:10"/>
    <s v="00:07:33"/>
    <s v="00:12:43"/>
    <n v="0.89189189189189189"/>
    <n v="0.76595744680851063"/>
    <n v="0.82892466935020126"/>
    <n v="1"/>
    <s v="Beginner"/>
    <n v="0.76587301566666666"/>
    <n v="1"/>
    <n v="1"/>
    <n v="5"/>
    <n v="2.3333333333333335"/>
    <s v="Beginner"/>
    <x v="0"/>
  </r>
  <r>
    <x v="4"/>
    <s v="Annalyn Hernandez"/>
    <d v="2014-05-19T00:00:00"/>
    <n v="6.083333333333333"/>
    <d v="2020-02-27T00:00:00"/>
    <n v="1"/>
    <n v="1"/>
    <s v="00:08:32"/>
    <s v="00:08:15"/>
    <s v="00:16:47"/>
    <n v="0.73170731707317072"/>
    <n v="0.82857142857142863"/>
    <n v="0.78013937282229961"/>
    <n v="1"/>
    <s v="Beginner"/>
    <n v="0.66666666666666663"/>
    <n v="1"/>
    <n v="1.0019591471973324"/>
    <n v="5"/>
    <n v="2.3333333333333335"/>
    <s v="Beginner"/>
    <x v="0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n v="2"/>
    <s v="Beginner"/>
    <n v="1"/>
    <n v="5"/>
    <n v="1"/>
    <n v="5"/>
    <n v="4"/>
    <s v="Advanced"/>
    <x v="1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n v="3"/>
    <s v="Novice"/>
    <m/>
    <m/>
    <n v="0.98473797435487809"/>
    <n v="4"/>
    <n v="3.5"/>
    <s v="Advanced"/>
    <x v="1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n v="1"/>
    <s v="Beginner"/>
    <n v="1"/>
    <n v="5"/>
    <n v="1"/>
    <n v="5"/>
    <n v="3.6666666666666665"/>
    <s v="Advanced"/>
    <x v="1"/>
  </r>
  <r>
    <x v="1"/>
    <s v="Ciz Rica Rivera"/>
    <d v="2018-03-19T00:00:00"/>
    <n v="2.25"/>
    <d v="2020-02-28T00:00:00"/>
    <n v="1"/>
    <n v="1"/>
    <s v="00:06:53"/>
    <s v="00:09:02"/>
    <s v="00:15:56"/>
    <n v="0.78378378378378377"/>
    <n v="0.82926829268292679"/>
    <n v="0.80652603823335522"/>
    <n v="1"/>
    <s v="Beginner"/>
    <m/>
    <m/>
    <n v="0.98698421429085048"/>
    <n v="5"/>
    <n v="3"/>
    <s v="Novice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n v="1"/>
    <s v="Beginner"/>
    <n v="0.75"/>
    <n v="1"/>
    <n v="1"/>
    <n v="5"/>
    <n v="2.3333333333333335"/>
    <s v="Beginner"/>
    <x v="0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n v="5"/>
    <s v="SME"/>
    <n v="1"/>
    <n v="5"/>
    <n v="0.93933670049749907"/>
    <n v="4"/>
    <n v="4.666666666666667"/>
    <s v="SME"/>
    <x v="1"/>
  </r>
  <r>
    <x v="5"/>
    <s v="Ester Joy Agra"/>
    <d v="2013-10-21T00:00:00"/>
    <n v="6.666666666666667"/>
    <d v="2020-02-26T00:00:00"/>
    <n v="1"/>
    <n v="1"/>
    <d v="1899-12-30T00:08:53"/>
    <s v="00:06:58"/>
    <s v="00:15:51"/>
    <n v="0.93894999999999995"/>
    <n v="0.87096774193548387"/>
    <n v="0.90495887096774186"/>
    <n v="2"/>
    <s v="Beginner"/>
    <n v="1"/>
    <n v="5"/>
    <n v="1"/>
    <n v="5"/>
    <n v="4"/>
    <s v="Advanced"/>
    <x v="1"/>
  </r>
  <r>
    <x v="0"/>
    <s v="Fritzie Ivy Rimando"/>
    <d v="2014-05-19T00:00:00"/>
    <n v="6.083333333333333"/>
    <d v="2020-02-26T00:00:00"/>
    <n v="1"/>
    <n v="1"/>
    <s v="00:12:36"/>
    <s v="00:12:21"/>
    <s v="00:24:58"/>
    <n v="0.79487179487179482"/>
    <n v="0.82352941176470584"/>
    <n v="0.80920060331825039"/>
    <n v="1"/>
    <s v="Beginner"/>
    <n v="0.83333333300000001"/>
    <n v="1"/>
    <n v="1"/>
    <n v="5"/>
    <n v="2.3333333333333335"/>
    <s v="Beginner"/>
    <x v="0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n v="1"/>
    <s v="Beginner"/>
    <n v="0.88888888866666671"/>
    <n v="2"/>
    <n v="1"/>
    <n v="5"/>
    <n v="2.6666666666666665"/>
    <s v="Novice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n v="1"/>
    <s v="Beginner"/>
    <n v="0.5"/>
    <n v="1"/>
    <n v="0.93933670049749907"/>
    <n v="4"/>
    <n v="2"/>
    <s v="Beginner"/>
    <x v="0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n v="4"/>
    <s v="Advanced"/>
    <n v="1"/>
    <n v="5"/>
    <n v="1"/>
    <n v="5"/>
    <n v="4.666666666666667"/>
    <s v="SME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n v="4"/>
    <s v="Advanced"/>
    <n v="1"/>
    <n v="5"/>
    <n v="1"/>
    <n v="5"/>
    <n v="4.666666666666667"/>
    <s v="SME"/>
    <x v="1"/>
  </r>
  <r>
    <x v="5"/>
    <s v="Jizzle Joyce Martinez"/>
    <d v="2008-07-14T00:00:00"/>
    <n v="11.916666666666666"/>
    <d v="2020-02-27T00:00:00"/>
    <n v="1"/>
    <n v="1"/>
    <s v="00:06:23"/>
    <s v="00:08:58"/>
    <s v="00:15:22"/>
    <n v="0.90322580645161288"/>
    <n v="0.88095238095238093"/>
    <n v="0.89208909370199696"/>
    <n v="2"/>
    <s v="Beginner"/>
    <n v="1"/>
    <n v="5"/>
    <n v="1"/>
    <n v="5"/>
    <n v="4"/>
    <s v="Advanced"/>
    <x v="1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n v="1"/>
    <s v="Beginner"/>
    <n v="0.66666666666666663"/>
    <n v="1"/>
    <n v="0.93933670049749907"/>
    <n v="4"/>
    <n v="2"/>
    <s v="Beginner"/>
    <x v="0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n v="1"/>
    <s v="Beginner"/>
    <n v="0.66666666666666663"/>
    <n v="1"/>
    <n v="1"/>
    <n v="5"/>
    <n v="2.3333333333333335"/>
    <s v="Beginner"/>
    <x v="0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n v="2"/>
    <s v="Beginner"/>
    <n v="0.9"/>
    <n v="2"/>
    <n v="1"/>
    <n v="5"/>
    <n v="3"/>
    <s v="Novice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n v="2"/>
    <s v="Beginner"/>
    <n v="0.52222222200000001"/>
    <n v="1"/>
    <n v="0.96979707538682014"/>
    <n v="4"/>
    <n v="2.3333333333333335"/>
    <s v="Beginner"/>
    <x v="0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n v="1"/>
    <s v="Beginner"/>
    <n v="0.81111111100000011"/>
    <n v="1"/>
    <n v="0.98017742660608598"/>
    <n v="4"/>
    <n v="2"/>
    <s v="Beginner"/>
    <x v="0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n v="1"/>
    <s v="Beginner"/>
    <n v="1"/>
    <n v="5"/>
    <n v="0.97398324981295015"/>
    <n v="4"/>
    <n v="3.3333333333333335"/>
    <s v="Novice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n v="2"/>
    <s v="Beginner"/>
    <m/>
    <m/>
    <n v="1"/>
    <n v="5"/>
    <n v="3.5"/>
    <s v="Advanced"/>
    <x v="1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n v="1"/>
    <s v="Beginner"/>
    <n v="1"/>
    <n v="5"/>
    <n v="1"/>
    <n v="5"/>
    <n v="3.6666666666666665"/>
    <s v="Advanced"/>
    <x v="1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n v="4"/>
    <s v="Advanced"/>
    <n v="1"/>
    <n v="5"/>
    <n v="1"/>
    <n v="5"/>
    <n v="4.666666666666667"/>
    <s v="SME"/>
    <x v="1"/>
  </r>
  <r>
    <x v="6"/>
    <s v="Mardie Gudmalin"/>
    <d v="2017-03-22T00:00:00"/>
    <n v="3.25"/>
    <d v="2020-02-27T00:00:00"/>
    <n v="1"/>
    <n v="1"/>
    <s v="00:31:02"/>
    <s v="00:08:17"/>
    <s v="00:39:20"/>
    <n v="0.85074626865671643"/>
    <n v="0.86046511627906974"/>
    <n v="0.85560569246789309"/>
    <n v="2"/>
    <s v="Beginner"/>
    <n v="0.68055555533333345"/>
    <n v="1"/>
    <n v="1"/>
    <n v="5"/>
    <n v="2.6666666666666665"/>
    <s v="Novice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n v="2"/>
    <s v="Beginner"/>
    <n v="1"/>
    <n v="5"/>
    <n v="1"/>
    <n v="5"/>
    <n v="4"/>
    <s v="Advanced"/>
    <x v="1"/>
  </r>
  <r>
    <x v="4"/>
    <s v="Maria Rafoncel Aquino"/>
    <d v="2018-03-19T00:00:00"/>
    <n v="2.25"/>
    <d v="2020-02-26T00:00:00"/>
    <n v="1"/>
    <n v="1"/>
    <s v="00:11:27"/>
    <s v="00:07:00"/>
    <s v="00:18:27"/>
    <n v="0.75609756097560976"/>
    <n v="0.79411764705882348"/>
    <n v="0.77510760401721668"/>
    <n v="1"/>
    <s v="Beginner"/>
    <n v="0.33333333333333331"/>
    <n v="1"/>
    <n v="1"/>
    <n v="5"/>
    <n v="2.3333333333333335"/>
    <s v="Beginner"/>
    <x v="0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n v="2"/>
    <s v="Beginner"/>
    <n v="1"/>
    <n v="5"/>
    <n v="1"/>
    <n v="5"/>
    <n v="4"/>
    <s v="Advanced"/>
    <x v="1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n v="1"/>
    <s v="Beginner"/>
    <n v="0.5"/>
    <n v="1"/>
    <n v="0.98187912352727702"/>
    <n v="4"/>
    <n v="2"/>
    <s v="Beginner"/>
    <x v="0"/>
  </r>
  <r>
    <x v="1"/>
    <s v="Marvin Legaspi"/>
    <d v="2007-07-16T00:00:00"/>
    <n v="12.916666666666666"/>
    <d v="2020-02-27T00:00:00"/>
    <n v="1"/>
    <n v="1"/>
    <s v="00:16:16"/>
    <s v="00:17:44"/>
    <s v="00:34:01"/>
    <n v="1"/>
    <n v="0.93100000000000005"/>
    <n v="0.96550000000000002"/>
    <n v="4"/>
    <s v="Advanced"/>
    <n v="0"/>
    <n v="1"/>
    <n v="1"/>
    <n v="5"/>
    <n v="3.3333333333333335"/>
    <s v="Novice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n v="2"/>
    <s v="Beginner"/>
    <n v="0.875"/>
    <n v="2"/>
    <n v="1"/>
    <n v="5"/>
    <n v="3"/>
    <s v="Novice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n v="2"/>
    <s v="Beginner"/>
    <n v="0.8666666666666667"/>
    <n v="2"/>
    <n v="0.98514638161596402"/>
    <n v="5"/>
    <n v="3"/>
    <s v="Novice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n v="2"/>
    <s v="Beginner"/>
    <n v="0.5"/>
    <n v="1"/>
    <n v="0.93933670049749907"/>
    <n v="4"/>
    <n v="2.3333333333333335"/>
    <s v="Beginner"/>
    <x v="0"/>
  </r>
  <r>
    <x v="2"/>
    <s v="Michelle Pangan"/>
    <d v="2017-01-16T00:00:00"/>
    <n v="3.4166666666666665"/>
    <d v="2020-02-27T00:00:00"/>
    <n v="1"/>
    <n v="1"/>
    <s v="00:19:43"/>
    <s v="00:15:07"/>
    <s v="00:34:50"/>
    <n v="0.95901639344262291"/>
    <n v="0.875"/>
    <n v="0.91700819672131151"/>
    <n v="2"/>
    <s v="Beginner"/>
    <n v="0.5"/>
    <n v="1"/>
    <n v="1"/>
    <n v="5"/>
    <n v="2.6666666666666665"/>
    <s v="Novice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n v="2"/>
    <s v="Beginner"/>
    <n v="0.75"/>
    <n v="1"/>
    <n v="0.96656385123655697"/>
    <n v="4"/>
    <n v="2.3333333333333335"/>
    <s v="Beginner"/>
    <x v="0"/>
  </r>
  <r>
    <x v="3"/>
    <s v="Noreen Kinilitan"/>
    <d v="2017-03-22T00:00:00"/>
    <n v="3.25"/>
    <d v="2020-02-27T00:00:00"/>
    <n v="1"/>
    <n v="1"/>
    <s v="00:19:51"/>
    <s v="00:16:30"/>
    <s v="00:36:22"/>
    <n v="0.79545454545454541"/>
    <n v="0.77551020408163263"/>
    <n v="0.78548237476808902"/>
    <n v="1"/>
    <s v="Beginner"/>
    <n v="0.77777777733333331"/>
    <n v="1"/>
    <n v="0.93933670049749907"/>
    <n v="4"/>
    <n v="2"/>
    <s v="Beginner"/>
    <x v="0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n v="1"/>
    <s v="Beginner"/>
    <n v="0.85714285699999992"/>
    <n v="2"/>
    <n v="0.93933670049749907"/>
    <n v="4"/>
    <n v="2.3333333333333335"/>
    <s v="Beginner"/>
    <x v="0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n v="3"/>
    <s v="Novice"/>
    <n v="0.75"/>
    <n v="1"/>
    <n v="0.93933670049749907"/>
    <n v="4"/>
    <n v="2.6666666666666665"/>
    <s v="Novice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n v="3"/>
    <s v="Novice"/>
    <n v="0.9"/>
    <n v="2"/>
    <n v="1"/>
    <n v="5"/>
    <n v="3.3333333333333335"/>
    <s v="Novice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n v="2"/>
    <s v="Beginner"/>
    <n v="0.94444444433333341"/>
    <n v="4"/>
    <n v="1"/>
    <n v="5"/>
    <n v="3.6666666666666665"/>
    <s v="Advanc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s v="00:10:36"/>
    <s v="00:11:37"/>
    <x v="0"/>
    <s v="00:13:45"/>
    <s v="00:16:55"/>
    <x v="0"/>
  </r>
  <r>
    <x v="1"/>
    <s v="Aime Cabiso"/>
    <d v="2017-06-13T00:00:00"/>
    <n v="3.0833333333333335"/>
    <s v="00:11:51"/>
    <s v="00:11:56"/>
    <x v="1"/>
    <s v="00:06:06"/>
    <s v="00:04:55"/>
    <x v="1"/>
  </r>
  <r>
    <x v="2"/>
    <s v="Allan Joseph Cruz"/>
    <d v="2014-06-25T00:00:00"/>
    <n v="6"/>
    <s v="00:12:18"/>
    <s v="00:08:51"/>
    <x v="2"/>
    <s v="00:15:40"/>
    <s v="00:14:02"/>
    <x v="2"/>
  </r>
  <r>
    <x v="3"/>
    <s v="Analiza Musuhud"/>
    <d v="2017-03-22T00:00:00"/>
    <n v="3.25"/>
    <s v="00:05:15"/>
    <s v="00:10:36"/>
    <x v="3"/>
    <s v="00:10:10"/>
    <s v="00:08:10"/>
    <x v="3"/>
  </r>
  <r>
    <x v="0"/>
    <s v="Andrea Santos"/>
    <d v="2011-01-10T00:00:00"/>
    <n v="9.5"/>
    <s v="00:05:10"/>
    <s v="00:07:33"/>
    <x v="4"/>
    <s v="00:06:47"/>
    <s v="00:05:42"/>
    <x v="4"/>
  </r>
  <r>
    <x v="4"/>
    <s v="Annalyn Hernandez"/>
    <d v="2014-05-19T00:00:00"/>
    <n v="6.083333333333333"/>
    <s v="00:08:32"/>
    <s v="00:08:15"/>
    <x v="5"/>
    <s v="00:16:07"/>
    <s v="00:12:33"/>
    <x v="5"/>
  </r>
  <r>
    <x v="4"/>
    <s v="Belinda Lacuesta"/>
    <d v="2015-11-09T00:00:00"/>
    <n v="4.666666666666667"/>
    <s v="00:20:35"/>
    <s v="00:13:42"/>
    <x v="6"/>
    <s v="00:11:37"/>
    <s v="00:12:28"/>
    <x v="6"/>
  </r>
  <r>
    <x v="1"/>
    <s v="Carlos Godelosao Jr"/>
    <d v="2015-01-07T00:00:00"/>
    <n v="5.5"/>
    <s v="00:20:52"/>
    <s v="00:18:48"/>
    <x v="7"/>
    <s v="00:06:08"/>
    <s v="00:05:44"/>
    <x v="7"/>
  </r>
  <r>
    <x v="0"/>
    <s v="Christian Melendres"/>
    <d v="2017-01-23T00:00:00"/>
    <n v="3.4166666666666665"/>
    <s v="00:05:24"/>
    <s v="00:05:10"/>
    <x v="8"/>
    <s v="00:20:43"/>
    <s v="00:08:23"/>
    <x v="8"/>
  </r>
  <r>
    <x v="1"/>
    <s v="Ciz Rica Rivera"/>
    <d v="2018-03-19T00:00:00"/>
    <n v="2.25"/>
    <s v="00:06:53"/>
    <s v="00:09:02"/>
    <x v="9"/>
    <s v="00:05:57"/>
    <s v="00:09:29"/>
    <x v="9"/>
  </r>
  <r>
    <x v="2"/>
    <s v="Elmerson Bagain"/>
    <d v="2017-01-23T00:00:00"/>
    <n v="3.4166666666666665"/>
    <s v="00:11:18"/>
    <s v="00:10:43"/>
    <x v="10"/>
    <s v="00:12:06"/>
    <s v="00:14:03"/>
    <x v="10"/>
  </r>
  <r>
    <x v="3"/>
    <s v="Erlyn Coronado"/>
    <d v="2016-03-07T00:00:00"/>
    <n v="4.333333333333333"/>
    <s v="00:05:34"/>
    <s v="00:03:51"/>
    <x v="11"/>
    <s v="00:07:18"/>
    <s v="00:09:22"/>
    <x v="11"/>
  </r>
  <r>
    <x v="5"/>
    <s v="Ester Joy Agra"/>
    <d v="2013-10-21T00:00:00"/>
    <n v="6.666666666666667"/>
    <d v="1899-12-30T00:08:53"/>
    <s v="00:06:58"/>
    <x v="3"/>
    <s v="00:11:09"/>
    <s v="00:15:13"/>
    <x v="12"/>
  </r>
  <r>
    <x v="0"/>
    <s v="Fritzie Ivy Rimando"/>
    <d v="2014-05-19T00:00:00"/>
    <n v="6.083333333333333"/>
    <s v="00:12:36"/>
    <s v="00:12:21"/>
    <x v="12"/>
    <s v="00:11:39"/>
    <s v="00:17:00"/>
    <x v="13"/>
  </r>
  <r>
    <x v="6"/>
    <s v="Gwendelyn Cuerda"/>
    <d v="2016-03-07T00:00:00"/>
    <n v="4.333333333333333"/>
    <s v="00:15:31"/>
    <s v="00:08:26"/>
    <x v="13"/>
    <s v="00:10:46"/>
    <s v="00:18:42"/>
    <x v="14"/>
  </r>
  <r>
    <x v="3"/>
    <s v="Jayson Baquial"/>
    <d v="2016-07-07T00:00:00"/>
    <n v="4"/>
    <s v="00:12:47"/>
    <s v="00:09:48"/>
    <x v="14"/>
    <s v="00:11:58"/>
    <s v="00:13:37"/>
    <x v="15"/>
  </r>
  <r>
    <x v="2"/>
    <s v="Jennelyn Ortiz"/>
    <d v="2016-03-07T00:00:00"/>
    <n v="4.333333333333333"/>
    <s v="00:03:32"/>
    <s v="00:03:31"/>
    <x v="15"/>
    <s v="00:05:53"/>
    <s v="00:04:36"/>
    <x v="16"/>
  </r>
  <r>
    <x v="2"/>
    <s v="Jeraline Estrada"/>
    <d v="2016-02-01T00:00:00"/>
    <n v="4.416666666666667"/>
    <s v="00:19:30"/>
    <s v="00:32:28"/>
    <x v="16"/>
    <s v="00:25:28"/>
    <s v="00:18:21"/>
    <x v="17"/>
  </r>
  <r>
    <x v="5"/>
    <s v="Jizzle Joyce Martinez"/>
    <d v="2008-07-14T00:00:00"/>
    <n v="12"/>
    <s v="00:06:23"/>
    <s v="00:08:58"/>
    <x v="17"/>
    <s v="00:09:17"/>
    <s v="00:17:21"/>
    <x v="18"/>
  </r>
  <r>
    <x v="3"/>
    <s v="John Nicole Ogabang"/>
    <d v="2016-03-07T00:00:00"/>
    <n v="4.333333333333333"/>
    <s v="00:17:38"/>
    <s v="00:10:04"/>
    <x v="18"/>
    <s v="00:14:33"/>
    <s v="00:10:00"/>
    <x v="19"/>
  </r>
  <r>
    <x v="6"/>
    <s v="Jomyrken Espeleta"/>
    <d v="2016-07-07T00:00:00"/>
    <n v="4"/>
    <s v="00:18:25"/>
    <s v="00:12:15"/>
    <x v="19"/>
    <s v="00:16:41"/>
    <s v="00:14:04"/>
    <x v="20"/>
  </r>
  <r>
    <x v="0"/>
    <s v="Kenneth Jan Sierra"/>
    <d v="2014-06-23T00:00:00"/>
    <n v="6"/>
    <s v="00:07:44"/>
    <s v="00:09:27"/>
    <x v="20"/>
    <s v="00:09:15"/>
    <s v="00:09:54"/>
    <x v="21"/>
  </r>
  <r>
    <x v="6"/>
    <s v="Kristian Posta"/>
    <d v="2016-03-07T00:00:00"/>
    <n v="4.333333333333333"/>
    <s v="00:05:32"/>
    <s v="00:07:11"/>
    <x v="4"/>
    <m/>
    <m/>
    <x v="22"/>
  </r>
  <r>
    <x v="6"/>
    <s v="Kurt Joseph Quibedo"/>
    <d v="2016-03-07T00:00:00"/>
    <n v="4.333333333333333"/>
    <s v="00:13:49"/>
    <s v="00:06:16"/>
    <x v="21"/>
    <s v="00:07:28"/>
    <s v="00:10:28"/>
    <x v="23"/>
  </r>
  <r>
    <x v="6"/>
    <s v="Lea Marie Aragones"/>
    <d v="2016-03-07T00:00:00"/>
    <n v="4.333333333333333"/>
    <s v="00:20:03"/>
    <s v="00:10:14"/>
    <x v="22"/>
    <s v="00:11:44"/>
    <s v="00:13:43"/>
    <x v="24"/>
  </r>
  <r>
    <x v="4"/>
    <s v="Leah Bitonio"/>
    <d v="2015-06-01T00:00:00"/>
    <n v="5.083333333333333"/>
    <s v="00:17:55"/>
    <s v="00:16:11"/>
    <x v="23"/>
    <s v="00:14:06"/>
    <s v="00:22:17"/>
    <x v="25"/>
  </r>
  <r>
    <x v="4"/>
    <s v="Love Abuso"/>
    <d v="2015-11-09T00:00:00"/>
    <n v="4.666666666666667"/>
    <s v="00:31:32"/>
    <s v="00:19:26"/>
    <x v="24"/>
    <s v="00:26:38"/>
    <s v="00:27:21"/>
    <x v="26"/>
  </r>
  <r>
    <x v="1"/>
    <s v="Mandrelle Vin Abad"/>
    <d v="2017-10-02T00:00:00"/>
    <n v="2.75"/>
    <s v="00:10:31"/>
    <s v="00:11:03"/>
    <x v="25"/>
    <s v="00:27:07"/>
    <s v="00:09:23"/>
    <x v="27"/>
  </r>
  <r>
    <x v="6"/>
    <s v="Mardie Gudmalin"/>
    <d v="2017-03-22T00:00:00"/>
    <n v="3.25"/>
    <s v="00:31:02"/>
    <s v="00:08:17"/>
    <x v="26"/>
    <s v="00:14:39"/>
    <s v="00:09:17"/>
    <x v="28"/>
  </r>
  <r>
    <x v="2"/>
    <s v="Maria Kazziah Uguil"/>
    <d v="2016-03-07T00:00:00"/>
    <n v="4.333333333333333"/>
    <s v="00:10:55"/>
    <s v="00:10:21"/>
    <x v="27"/>
    <s v="00:10:41"/>
    <s v="00:07:20"/>
    <x v="29"/>
  </r>
  <r>
    <x v="4"/>
    <s v="Maria Rafoncel Aquino"/>
    <d v="2018-03-19T00:00:00"/>
    <n v="2.25"/>
    <s v="00:11:27"/>
    <s v="00:07:00"/>
    <x v="28"/>
    <s v="00:25:37"/>
    <s v="00:13:01"/>
    <x v="30"/>
  </r>
  <r>
    <x v="2"/>
    <s v="Marilyn Villarante"/>
    <d v="2016-02-29T00:00:00"/>
    <n v="4.333333333333333"/>
    <s v="00:24:26"/>
    <s v="00:27:06"/>
    <x v="29"/>
    <s v="00:16:23"/>
    <s v="00:13:24"/>
    <x v="31"/>
  </r>
  <r>
    <x v="4"/>
    <s v="Marjhory Anne Soriano"/>
    <d v="2016-01-25T00:00:00"/>
    <n v="4.416666666666667"/>
    <s v="00:12:13"/>
    <s v="00:12:08"/>
    <x v="30"/>
    <s v="00:08:30"/>
    <s v="00:09:56"/>
    <x v="32"/>
  </r>
  <r>
    <x v="1"/>
    <s v="Marvin Legaspi"/>
    <d v="2007-07-16T00:00:00"/>
    <n v="13"/>
    <s v="00:16:16"/>
    <s v="00:17:44"/>
    <x v="31"/>
    <s v="00:24:38"/>
    <s v="00:18:41"/>
    <x v="33"/>
  </r>
  <r>
    <x v="0"/>
    <s v="Mercelita Baltar"/>
    <d v="2007-05-02T00:00:00"/>
    <n v="13.166666666666666"/>
    <s v="00:08:34"/>
    <s v="00:17:51"/>
    <x v="32"/>
    <s v="00:16:37"/>
    <s v="00:15:14"/>
    <x v="34"/>
  </r>
  <r>
    <x v="6"/>
    <s v="Merven Chris Maputi"/>
    <d v="2016-03-07T00:00:00"/>
    <n v="4.333333333333333"/>
    <s v="00:06:10"/>
    <s v="00:05:46"/>
    <x v="33"/>
    <s v="00:09:55"/>
    <s v="00:13:12"/>
    <x v="35"/>
  </r>
  <r>
    <x v="3"/>
    <s v="Michael Banagua"/>
    <d v="2016-03-07T00:00:00"/>
    <n v="4.333333333333333"/>
    <s v="00:15:33"/>
    <s v="00:10:18"/>
    <x v="34"/>
    <s v="00:09:40"/>
    <s v="00:09:16"/>
    <x v="36"/>
  </r>
  <r>
    <x v="2"/>
    <s v="Michelle Pangan"/>
    <d v="2017-01-16T00:00:00"/>
    <n v="3.5"/>
    <s v="00:19:43"/>
    <s v="00:15:07"/>
    <x v="35"/>
    <s v="00:10:18"/>
    <s v="00:14:35"/>
    <x v="37"/>
  </r>
  <r>
    <x v="3"/>
    <s v="Nelva Monion"/>
    <d v="2014-05-26T00:00:00"/>
    <n v="6.083333333333333"/>
    <s v="00:19:06"/>
    <s v="00:08:51"/>
    <x v="36"/>
    <s v="00:13:33"/>
    <s v="00:14:52"/>
    <x v="38"/>
  </r>
  <r>
    <x v="3"/>
    <s v="Noreen Kinilitan"/>
    <d v="2017-03-22T00:00:00"/>
    <n v="3.25"/>
    <s v="00:19:51"/>
    <s v="00:16:30"/>
    <x v="37"/>
    <s v="00:06:20"/>
    <s v="00:08:40"/>
    <x v="39"/>
  </r>
  <r>
    <x v="3"/>
    <s v="Rhean Dee Elnar"/>
    <d v="2016-03-08T00:00:00"/>
    <n v="4.333333333333333"/>
    <s v="00:13:49"/>
    <s v="00:10:04"/>
    <x v="38"/>
    <s v="00:15:41"/>
    <s v="00:19:40"/>
    <x v="40"/>
  </r>
  <r>
    <x v="3"/>
    <s v="Roxlee John Sayson"/>
    <d v="2016-03-09T00:00:00"/>
    <n v="4.333333333333333"/>
    <s v="00:04:13"/>
    <s v="00:07:41"/>
    <x v="39"/>
    <s v="00:13:36"/>
    <s v="00:18:51"/>
    <x v="41"/>
  </r>
  <r>
    <x v="5"/>
    <s v="Shem Maicah Campillos"/>
    <d v="2017-03-28T00:00:00"/>
    <n v="3.25"/>
    <s v="00:05:20"/>
    <s v="00:09:07"/>
    <x v="40"/>
    <s v="00:08:42"/>
    <s v="00:07:24"/>
    <x v="42"/>
  </r>
  <r>
    <x v="0"/>
    <s v="Zynka Jane Orquesta"/>
    <d v="2017-10-02T00:00:00"/>
    <n v="2.75"/>
    <s v="00:06:16"/>
    <s v="00:10:48"/>
    <x v="41"/>
    <s v="00:08:11"/>
    <s v="00:07:53"/>
    <x v="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Aileen Abila"/>
    <d v="2017-10-02T00:00:00"/>
    <n v="2.75"/>
    <n v="0.7567567567567568"/>
    <n v="0.79487179487179482"/>
    <n v="0.77581427581427587"/>
    <x v="0"/>
    <n v="1"/>
    <x v="0"/>
    <n v="0.93333333333333335"/>
    <n v="0.94117647058823528"/>
    <n v="0.93725490196078431"/>
    <x v="0"/>
    <n v="4"/>
    <x v="0"/>
  </r>
  <r>
    <x v="1"/>
    <s v="Aime Cabiso"/>
    <d v="2017-06-13T00:00:00"/>
    <n v="3.0833333333333335"/>
    <n v="1"/>
    <n v="1"/>
    <n v="1"/>
    <x v="1"/>
    <n v="5"/>
    <x v="1"/>
    <n v="0.90625"/>
    <n v="1"/>
    <n v="0.953125"/>
    <x v="0"/>
    <n v="4"/>
    <x v="0"/>
  </r>
  <r>
    <x v="2"/>
    <s v="Allan Joseph Cruz"/>
    <d v="2014-06-25T00:00:00"/>
    <n v="6"/>
    <n v="0.80434782608695654"/>
    <n v="0.88571428571428568"/>
    <n v="0.84503105590062111"/>
    <x v="0"/>
    <n v="1"/>
    <x v="0"/>
    <n v="1"/>
    <n v="0.88888888888888884"/>
    <n v="0.94444444444444442"/>
    <x v="0"/>
    <n v="4"/>
    <x v="0"/>
  </r>
  <r>
    <x v="3"/>
    <s v="Analiza Musuhud"/>
    <d v="2017-03-22T00:00:00"/>
    <n v="3.25"/>
    <n v="0.96969696969696972"/>
    <n v="0.967741935483871"/>
    <n v="0.96871945259042036"/>
    <x v="1"/>
    <n v="4"/>
    <x v="2"/>
    <n v="0.8571428571428571"/>
    <n v="0.93939393939393945"/>
    <n v="0.89826839826839833"/>
    <x v="1"/>
    <n v="2"/>
    <x v="1"/>
  </r>
  <r>
    <x v="0"/>
    <s v="Andrea Santos"/>
    <d v="2011-01-10T00:00:00"/>
    <n v="9.5"/>
    <n v="0.89189189189189189"/>
    <n v="0.76595744680851063"/>
    <n v="0.82892466935020126"/>
    <x v="0"/>
    <n v="1"/>
    <x v="0"/>
    <n v="0.88235294117647056"/>
    <n v="0.9"/>
    <n v="0.89117647058823524"/>
    <x v="1"/>
    <n v="2"/>
    <x v="1"/>
  </r>
  <r>
    <x v="4"/>
    <s v="Annalyn Hernandez"/>
    <d v="2014-05-19T00:00:00"/>
    <n v="6.083333333333333"/>
    <n v="0.73170731707317072"/>
    <n v="0.82857142857142863"/>
    <n v="0.78013937282229961"/>
    <x v="0"/>
    <n v="1"/>
    <x v="0"/>
    <n v="0.87878787878787878"/>
    <n v="1"/>
    <n v="0.93939393939393945"/>
    <x v="0"/>
    <n v="4"/>
    <x v="0"/>
  </r>
  <r>
    <x v="4"/>
    <s v="Belinda Lacuesta"/>
    <d v="2015-11-09T00:00:00"/>
    <n v="4.666666666666667"/>
    <n v="0.8571428571428571"/>
    <n v="0.86111111111111116"/>
    <n v="0.85912698412698418"/>
    <x v="0"/>
    <n v="2"/>
    <x v="0"/>
    <n v="0.96666666666666667"/>
    <n v="0.93333333333333335"/>
    <n v="0.95"/>
    <x v="0"/>
    <n v="4"/>
    <x v="0"/>
  </r>
  <r>
    <x v="1"/>
    <s v="Carlos Godelosao Jr"/>
    <d v="2015-01-07T00:00:00"/>
    <n v="5.5"/>
    <n v="0.90909090909090906"/>
    <n v="0.9375"/>
    <n v="0.92329545454545459"/>
    <x v="1"/>
    <n v="3"/>
    <x v="3"/>
    <n v="0.90909090909090906"/>
    <n v="0.96969696969696972"/>
    <n v="0.93939393939393945"/>
    <x v="0"/>
    <n v="4"/>
    <x v="0"/>
  </r>
  <r>
    <x v="0"/>
    <s v="Christian Melendres"/>
    <d v="2017-01-23T00:00:00"/>
    <n v="3.4166666666666665"/>
    <n v="0.79487179487179482"/>
    <n v="0.84375"/>
    <n v="0.81931089743589736"/>
    <x v="0"/>
    <n v="1"/>
    <x v="0"/>
    <n v="0.93333333333333335"/>
    <n v="0.96666666666666667"/>
    <n v="0.95"/>
    <x v="0"/>
    <n v="4"/>
    <x v="0"/>
  </r>
  <r>
    <x v="1"/>
    <s v="Ciz Rica Rivera"/>
    <d v="2018-03-19T00:00:00"/>
    <n v="2.25"/>
    <n v="0.78378378378378377"/>
    <n v="0.82926829268292679"/>
    <n v="0.80652603823335522"/>
    <x v="0"/>
    <n v="1"/>
    <x v="0"/>
    <n v="0.79545454545454541"/>
    <n v="0.83333333333333337"/>
    <n v="0.81439393939393945"/>
    <x v="1"/>
    <n v="1"/>
    <x v="1"/>
  </r>
  <r>
    <x v="2"/>
    <s v="Elmerson Bagain"/>
    <d v="2017-01-23T00:00:00"/>
    <n v="3.4166666666666665"/>
    <n v="0.75471698113207553"/>
    <n v="0.7592592592592593"/>
    <n v="0.75698812019566741"/>
    <x v="0"/>
    <n v="1"/>
    <x v="0"/>
    <n v="0.78947368421052633"/>
    <n v="0.80555555555555558"/>
    <n v="0.79751461988304095"/>
    <x v="1"/>
    <n v="1"/>
    <x v="1"/>
  </r>
  <r>
    <x v="3"/>
    <s v="Erlyn Coronado"/>
    <d v="2016-03-07T00:00:00"/>
    <n v="4.333333333333333"/>
    <n v="1"/>
    <n v="1"/>
    <n v="1"/>
    <x v="1"/>
    <n v="5"/>
    <x v="1"/>
    <n v="0.967741935483871"/>
    <n v="0.97058823529411764"/>
    <n v="0.96916508538899437"/>
    <x v="0"/>
    <n v="4"/>
    <x v="0"/>
  </r>
  <r>
    <x v="5"/>
    <s v="Ester Joy Agra"/>
    <d v="2013-10-21T00:00:00"/>
    <n v="6.666666666666667"/>
    <n v="0.93894999999999995"/>
    <n v="0.87096774193548387"/>
    <n v="0.90495887096774186"/>
    <x v="0"/>
    <n v="2"/>
    <x v="0"/>
    <n v="0.9"/>
    <n v="0.93333333333333335"/>
    <n v="0.91666666666666674"/>
    <x v="0"/>
    <n v="3"/>
    <x v="2"/>
  </r>
  <r>
    <x v="0"/>
    <s v="Fritzie Ivy Rimando"/>
    <d v="2014-05-19T00:00:00"/>
    <n v="6.083333333333333"/>
    <n v="0.79487179487179482"/>
    <n v="0.82352941176470584"/>
    <n v="0.80920060331825039"/>
    <x v="0"/>
    <n v="1"/>
    <x v="0"/>
    <n v="0.96969696969696972"/>
    <n v="0.96875"/>
    <n v="0.96922348484848486"/>
    <x v="0"/>
    <n v="4"/>
    <x v="0"/>
  </r>
  <r>
    <x v="6"/>
    <s v="Gwendelyn Cuerda"/>
    <d v="2016-03-07T00:00:00"/>
    <n v="4.333333333333333"/>
    <n v="0.80555555555555558"/>
    <n v="0.74358974358974361"/>
    <n v="0.7745726495726496"/>
    <x v="0"/>
    <n v="1"/>
    <x v="0"/>
    <n v="0.88571428571428601"/>
    <n v="0.81081081081081086"/>
    <n v="0.84826254826254843"/>
    <x v="1"/>
    <n v="2"/>
    <x v="1"/>
  </r>
  <r>
    <x v="3"/>
    <s v="Jayson Baquial"/>
    <d v="2016-07-07T00:00:00"/>
    <n v="4"/>
    <n v="0.84848484848484851"/>
    <n v="0.82051282051282048"/>
    <n v="0.83449883449883444"/>
    <x v="0"/>
    <n v="1"/>
    <x v="0"/>
    <n v="0.88990825688073394"/>
    <n v="0.96842105263157896"/>
    <n v="0.92916465475615651"/>
    <x v="0"/>
    <n v="3"/>
    <x v="2"/>
  </r>
  <r>
    <x v="2"/>
    <s v="Jennelyn Ortiz"/>
    <d v="2016-03-07T00:00:00"/>
    <n v="4.333333333333333"/>
    <n v="0.9375"/>
    <n v="0.967741935483871"/>
    <n v="0.9526209677419355"/>
    <x v="1"/>
    <n v="4"/>
    <x v="2"/>
    <n v="0.97222222222222221"/>
    <n v="0.97222222222222221"/>
    <n v="0.97222222222222221"/>
    <x v="0"/>
    <n v="4"/>
    <x v="0"/>
  </r>
  <r>
    <x v="2"/>
    <s v="Jeraline Estrada"/>
    <d v="2016-02-01T00:00:00"/>
    <n v="4.416666666666667"/>
    <n v="0.97979797979797978"/>
    <n v="0.98039215686274506"/>
    <n v="0.98009506833036242"/>
    <x v="1"/>
    <n v="4"/>
    <x v="2"/>
    <n v="0.96551724137931039"/>
    <n v="1"/>
    <n v="0.98275862068965525"/>
    <x v="0"/>
    <n v="4"/>
    <x v="0"/>
  </r>
  <r>
    <x v="5"/>
    <s v="Jizzle Joyce Martinez"/>
    <d v="2008-07-14T00:00:00"/>
    <n v="12"/>
    <n v="0.90322580645161288"/>
    <n v="0.88095238095238093"/>
    <n v="0.89208909370199696"/>
    <x v="0"/>
    <n v="2"/>
    <x v="0"/>
    <n v="0.967741935483871"/>
    <n v="0.88571428571428568"/>
    <n v="0.92672811059907834"/>
    <x v="0"/>
    <n v="4"/>
    <x v="0"/>
  </r>
  <r>
    <x v="3"/>
    <s v="John Nicole Ogabang"/>
    <d v="2016-03-07T00:00:00"/>
    <n v="4.333333333333333"/>
    <n v="0.70833333333333337"/>
    <n v="0.71111111111111114"/>
    <n v="0.70972222222222225"/>
    <x v="0"/>
    <n v="1"/>
    <x v="0"/>
    <n v="0.81395348837209303"/>
    <n v="0.79069767441860461"/>
    <n v="0.80232558139534882"/>
    <x v="1"/>
    <n v="1"/>
    <x v="1"/>
  </r>
  <r>
    <x v="6"/>
    <s v="Jomyrken Espeleta"/>
    <d v="2016-07-07T00:00:00"/>
    <n v="4"/>
    <n v="0.71666666666666667"/>
    <n v="0.80434782608695654"/>
    <n v="0.76050724637681166"/>
    <x v="0"/>
    <n v="1"/>
    <x v="0"/>
    <n v="0.93548387096774188"/>
    <n v="0.91891891891891897"/>
    <n v="0.92720139494333043"/>
    <x v="0"/>
    <n v="4"/>
    <x v="0"/>
  </r>
  <r>
    <x v="0"/>
    <s v="Kenneth Jan Sierra"/>
    <d v="2014-06-23T00:00:00"/>
    <n v="6"/>
    <n v="0.90625"/>
    <n v="0.875"/>
    <n v="0.890625"/>
    <x v="0"/>
    <n v="2"/>
    <x v="0"/>
    <n v="1"/>
    <n v="1"/>
    <n v="1"/>
    <x v="0"/>
    <n v="5"/>
    <x v="3"/>
  </r>
  <r>
    <x v="6"/>
    <s v="Kristian Posta"/>
    <d v="2016-03-07T00:00:00"/>
    <n v="4.333333333333333"/>
    <n v="1"/>
    <n v="0.78947368421052633"/>
    <n v="0.89473684210526316"/>
    <x v="0"/>
    <n v="2"/>
    <x v="0"/>
    <m/>
    <m/>
    <m/>
    <x v="2"/>
    <s v="n/a"/>
    <x v="4"/>
  </r>
  <r>
    <x v="6"/>
    <s v="Kurt Joseph Quibedo"/>
    <d v="2016-03-07T00:00:00"/>
    <n v="4.333333333333333"/>
    <n v="0.68055555555555558"/>
    <n v="0.80392156862745101"/>
    <n v="0.7422385620915033"/>
    <x v="0"/>
    <n v="1"/>
    <x v="0"/>
    <n v="0.86486486486486491"/>
    <n v="0.75555555555555554"/>
    <n v="0.81021021021021022"/>
    <x v="1"/>
    <n v="1"/>
    <x v="1"/>
  </r>
  <r>
    <x v="6"/>
    <s v="Lea Marie Aragones"/>
    <d v="2016-03-07T00:00:00"/>
    <n v="4.333333333333333"/>
    <n v="0.81578947368421051"/>
    <n v="0.87878787878787878"/>
    <n v="0.84728867623604465"/>
    <x v="0"/>
    <n v="1"/>
    <x v="0"/>
    <n v="0.93939393939393945"/>
    <n v="0.93548387096774188"/>
    <n v="0.93743890518084072"/>
    <x v="0"/>
    <n v="4"/>
    <x v="0"/>
  </r>
  <r>
    <x v="4"/>
    <s v="Leah Bitonio"/>
    <d v="2015-06-01T00:00:00"/>
    <n v="5.083333333333333"/>
    <n v="0.90322580645161288"/>
    <n v="0.91176470588235292"/>
    <n v="0.9074952561669829"/>
    <x v="0"/>
    <n v="2"/>
    <x v="0"/>
    <n v="1"/>
    <n v="0.97142857142857142"/>
    <n v="0.98571428571428577"/>
    <x v="0"/>
    <n v="5"/>
    <x v="3"/>
  </r>
  <r>
    <x v="4"/>
    <s v="Love Abuso"/>
    <d v="2015-11-09T00:00:00"/>
    <n v="4.666666666666667"/>
    <n v="0.75"/>
    <n v="0.7142857142857143"/>
    <n v="0.73214285714285721"/>
    <x v="0"/>
    <n v="1"/>
    <x v="0"/>
    <n v="0.875"/>
    <n v="0.875"/>
    <n v="0.875"/>
    <x v="1"/>
    <n v="2"/>
    <x v="1"/>
  </r>
  <r>
    <x v="1"/>
    <s v="Mandrelle Vin Abad"/>
    <d v="2017-10-02T00:00:00"/>
    <n v="2.75"/>
    <n v="0.96430000000000005"/>
    <n v="0.97440000000000004"/>
    <n v="0.96935000000000004"/>
    <x v="1"/>
    <n v="4"/>
    <x v="2"/>
    <n v="0.85"/>
    <n v="0.8529411764705882"/>
    <n v="0.85147058823529409"/>
    <x v="1"/>
    <n v="2"/>
    <x v="1"/>
  </r>
  <r>
    <x v="6"/>
    <s v="Mardie Gudmalin"/>
    <d v="2017-03-22T00:00:00"/>
    <n v="3.25"/>
    <n v="0.85074626865671643"/>
    <n v="0.86046511627906974"/>
    <n v="0.85560569246789309"/>
    <x v="0"/>
    <n v="2"/>
    <x v="0"/>
    <n v="0.94117647058823528"/>
    <n v="0.84375"/>
    <n v="0.89246323529411764"/>
    <x v="1"/>
    <n v="2"/>
    <x v="1"/>
  </r>
  <r>
    <x v="2"/>
    <s v="Maria Kazziah Uguil"/>
    <d v="2016-03-07T00:00:00"/>
    <n v="4.333333333333333"/>
    <n v="0.8571428571428571"/>
    <n v="0.9375"/>
    <n v="0.8973214285714286"/>
    <x v="0"/>
    <n v="2"/>
    <x v="0"/>
    <n v="0.93939393939393945"/>
    <n v="0.93333333333333335"/>
    <n v="0.9363636363636364"/>
    <x v="0"/>
    <n v="4"/>
    <x v="0"/>
  </r>
  <r>
    <x v="4"/>
    <s v="Maria Rafoncel Aquino"/>
    <d v="2018-03-19T00:00:00"/>
    <n v="2.25"/>
    <n v="0.75609756097560976"/>
    <n v="0.79411764705882348"/>
    <n v="0.77510760401721668"/>
    <x v="0"/>
    <n v="1"/>
    <x v="0"/>
    <n v="0.94117647058823528"/>
    <n v="0.967741935483871"/>
    <n v="0.95445920303605314"/>
    <x v="0"/>
    <n v="4"/>
    <x v="0"/>
  </r>
  <r>
    <x v="2"/>
    <s v="Marilyn Villarante"/>
    <d v="2016-02-29T00:00:00"/>
    <n v="4.333333333333333"/>
    <n v="0.90909090909090906"/>
    <n v="0.84931506849315064"/>
    <n v="0.87920298879202985"/>
    <x v="0"/>
    <n v="2"/>
    <x v="0"/>
    <n v="0.875"/>
    <n v="0.86111111111111116"/>
    <n v="0.86805555555555558"/>
    <x v="1"/>
    <n v="2"/>
    <x v="1"/>
  </r>
  <r>
    <x v="4"/>
    <s v="Marjhory Anne Soriano"/>
    <d v="2016-01-25T00:00:00"/>
    <n v="4.416666666666667"/>
    <n v="0.75"/>
    <n v="0.7"/>
    <n v="0.72499999999999998"/>
    <x v="0"/>
    <n v="1"/>
    <x v="0"/>
    <n v="0.96969696969696972"/>
    <n v="0.96875"/>
    <n v="0.96922348484848486"/>
    <x v="0"/>
    <n v="4"/>
    <x v="0"/>
  </r>
  <r>
    <x v="1"/>
    <s v="Marvin Legaspi"/>
    <d v="2007-07-16T00:00:00"/>
    <n v="13"/>
    <n v="1"/>
    <n v="0.93100000000000005"/>
    <n v="0.96550000000000002"/>
    <x v="1"/>
    <n v="4"/>
    <x v="2"/>
    <n v="0.93333333333333335"/>
    <n v="0.91666666666666663"/>
    <n v="0.92500000000000004"/>
    <x v="0"/>
    <n v="3"/>
    <x v="2"/>
  </r>
  <r>
    <x v="0"/>
    <s v="Mercelita Baltar"/>
    <d v="2007-05-02T00:00:00"/>
    <n v="13.166666666666666"/>
    <n v="0.93103448275862066"/>
    <n v="0.86538461538461542"/>
    <n v="0.89820954907161799"/>
    <x v="0"/>
    <n v="2"/>
    <x v="0"/>
    <n v="0.93548387096774188"/>
    <n v="0.96666666666666667"/>
    <n v="0.95107526881720428"/>
    <x v="0"/>
    <n v="4"/>
    <x v="0"/>
  </r>
  <r>
    <x v="6"/>
    <s v="Merven Chris Maputi"/>
    <d v="2016-03-07T00:00:00"/>
    <n v="4.333333333333333"/>
    <n v="0.90909090909090906"/>
    <n v="0.80555555555555558"/>
    <n v="0.85732323232323226"/>
    <x v="0"/>
    <n v="2"/>
    <x v="0"/>
    <n v="0.75471698113207553"/>
    <n v="0.81578947368421051"/>
    <n v="0.78525322740814296"/>
    <x v="1"/>
    <n v="1"/>
    <x v="1"/>
  </r>
  <r>
    <x v="3"/>
    <s v="Michael Banagua"/>
    <d v="2016-03-07T00:00:00"/>
    <n v="4.333333333333333"/>
    <n v="0.87878787878787878"/>
    <n v="0.84848484848484851"/>
    <n v="0.86363636363636365"/>
    <x v="0"/>
    <n v="2"/>
    <x v="0"/>
    <n v="0.90909090909090906"/>
    <n v="0.967741935483871"/>
    <n v="0.93841642228739008"/>
    <x v="0"/>
    <n v="4"/>
    <x v="0"/>
  </r>
  <r>
    <x v="2"/>
    <s v="Michelle Pangan"/>
    <d v="2017-01-16T00:00:00"/>
    <n v="3.5"/>
    <n v="0.95901639344262291"/>
    <n v="0.875"/>
    <n v="0.91700819672131151"/>
    <x v="0"/>
    <n v="2"/>
    <x v="0"/>
    <n v="0.93103448275862066"/>
    <n v="0.84848484848484851"/>
    <n v="0.88975966562173459"/>
    <x v="1"/>
    <n v="2"/>
    <x v="1"/>
  </r>
  <r>
    <x v="3"/>
    <s v="Nelva Monion"/>
    <d v="2014-05-26T00:00:00"/>
    <n v="6.083333333333333"/>
    <n v="0.90909090909090906"/>
    <n v="0.88235294117647056"/>
    <n v="0.89572192513368987"/>
    <x v="0"/>
    <n v="2"/>
    <x v="0"/>
    <n v="0.86486486486486491"/>
    <n v="0.77142857142857146"/>
    <n v="0.81814671814671813"/>
    <x v="1"/>
    <n v="1"/>
    <x v="1"/>
  </r>
  <r>
    <x v="3"/>
    <s v="Noreen Kinilitan"/>
    <d v="2017-03-22T00:00:00"/>
    <n v="3.25"/>
    <n v="0.79545454545454497"/>
    <n v="0.77551020408163263"/>
    <n v="0.7854823747680888"/>
    <x v="0"/>
    <n v="1"/>
    <x v="0"/>
    <n v="0.91428571428571426"/>
    <n v="0.76923076923076927"/>
    <n v="0.84175824175824177"/>
    <x v="1"/>
    <n v="1"/>
    <x v="1"/>
  </r>
  <r>
    <x v="3"/>
    <s v="Rhean Dee Elnar"/>
    <d v="2016-03-08T00:00:00"/>
    <n v="4.333333333333333"/>
    <n v="0.81578947368421051"/>
    <n v="0.84848484848484851"/>
    <n v="0.83213716108452951"/>
    <x v="0"/>
    <n v="1"/>
    <x v="0"/>
    <n v="1"/>
    <n v="0.94594594594594594"/>
    <n v="0.97297297297297303"/>
    <x v="0"/>
    <n v="4"/>
    <x v="0"/>
  </r>
  <r>
    <x v="3"/>
    <s v="Roxlee John Sayson"/>
    <d v="2016-03-09T00:00:00"/>
    <n v="4.333333333333333"/>
    <n v="0.93333333333333335"/>
    <n v="0.90909090909090906"/>
    <n v="0.92121212121212115"/>
    <x v="1"/>
    <n v="3"/>
    <x v="3"/>
    <n v="0.967741935483871"/>
    <n v="0.75"/>
    <n v="0.8588709677419355"/>
    <x v="1"/>
    <n v="2"/>
    <x v="1"/>
  </r>
  <r>
    <x v="5"/>
    <s v="Shem Maicah Campillos"/>
    <d v="2017-03-28T00:00:00"/>
    <n v="3.25"/>
    <n v="0.9375"/>
    <n v="0.93103448275862066"/>
    <n v="0.93426724137931028"/>
    <x v="1"/>
    <n v="3"/>
    <x v="3"/>
    <n v="1"/>
    <n v="0.967741935483871"/>
    <n v="0.9838709677419355"/>
    <x v="0"/>
    <n v="4"/>
    <x v="0"/>
  </r>
  <r>
    <x v="0"/>
    <s v="Zynka Jane Orquesta"/>
    <d v="2017-10-02T00:00:00"/>
    <n v="2.75"/>
    <n v="0.86486486486486491"/>
    <n v="0.90322580645161288"/>
    <n v="0.88404533565823895"/>
    <x v="0"/>
    <n v="2"/>
    <x v="0"/>
    <n v="1"/>
    <n v="0.96666666666666667"/>
    <n v="0.98333333333333339"/>
    <x v="0"/>
    <n v="4"/>
    <x v="0"/>
  </r>
  <r>
    <x v="7"/>
    <m/>
    <m/>
    <m/>
    <n v="0.86283077942623454"/>
    <n v="0.85775105177038857"/>
    <n v="0.86029091559831128"/>
    <x v="2"/>
    <n v="2"/>
    <x v="4"/>
    <n v="0.91921211864746344"/>
    <n v="0.90811536569520146"/>
    <n v="0.91366374217133239"/>
    <x v="3"/>
    <m/>
    <x v="5"/>
  </r>
  <r>
    <x v="7"/>
    <m/>
    <m/>
    <m/>
    <m/>
    <m/>
    <m/>
    <x v="2"/>
    <d v="1900-01-01T00:00:00"/>
    <x v="5"/>
    <m/>
    <m/>
    <m/>
    <x v="3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Aileen Abila"/>
    <n v="1"/>
    <s v="April"/>
    <n v="1"/>
  </r>
  <r>
    <x v="0"/>
    <s v="Aileen Abila"/>
    <n v="1"/>
    <s v="May"/>
    <n v="1"/>
  </r>
  <r>
    <x v="0"/>
    <s v="Aileen Abila"/>
    <n v="1"/>
    <s v="June"/>
    <m/>
  </r>
  <r>
    <x v="1"/>
    <m/>
    <m/>
    <s v="April"/>
    <n v="1"/>
  </r>
  <r>
    <x v="1"/>
    <m/>
    <m/>
    <s v="May"/>
    <n v="1"/>
  </r>
  <r>
    <x v="1"/>
    <m/>
    <m/>
    <s v="June"/>
    <m/>
  </r>
  <r>
    <x v="2"/>
    <m/>
    <m/>
    <s v="April"/>
    <n v="1"/>
  </r>
  <r>
    <x v="2"/>
    <s v="Allan Joseph Cruz"/>
    <n v="1"/>
    <s v="May"/>
    <n v="0.98099999999999998"/>
  </r>
  <r>
    <x v="2"/>
    <m/>
    <m/>
    <s v="June"/>
    <m/>
  </r>
  <r>
    <x v="3"/>
    <s v="Analiza Musuhud"/>
    <n v="1"/>
    <s v="April"/>
    <m/>
  </r>
  <r>
    <x v="3"/>
    <s v="Analiza Musuhud"/>
    <n v="1"/>
    <s v="May"/>
    <m/>
  </r>
  <r>
    <x v="3"/>
    <s v="Analiza Musuhud"/>
    <n v="1"/>
    <s v="June"/>
    <m/>
  </r>
  <r>
    <x v="4"/>
    <s v="Andrea T.   Santos"/>
    <n v="1"/>
    <s v="April"/>
    <n v="1"/>
  </r>
  <r>
    <x v="4"/>
    <s v="Andrea T.   Santos"/>
    <n v="1"/>
    <s v="May"/>
    <n v="1"/>
  </r>
  <r>
    <x v="4"/>
    <s v="Andrea T.   Santos"/>
    <n v="1"/>
    <s v="June"/>
    <m/>
  </r>
  <r>
    <x v="5"/>
    <s v="Annalyn Hernandez"/>
    <n v="1"/>
    <s v="April"/>
    <m/>
  </r>
  <r>
    <x v="5"/>
    <s v="Annalyn Hernandez"/>
    <n v="1"/>
    <s v="May"/>
    <m/>
  </r>
  <r>
    <x v="5"/>
    <s v="Annalyn Hernandez"/>
    <n v="1"/>
    <s v="June"/>
    <m/>
  </r>
  <r>
    <x v="6"/>
    <s v="Belinda Lacuesta"/>
    <n v="1"/>
    <s v="April"/>
    <m/>
  </r>
  <r>
    <x v="6"/>
    <m/>
    <m/>
    <s v="May"/>
    <m/>
  </r>
  <r>
    <x v="6"/>
    <m/>
    <m/>
    <s v="June"/>
    <m/>
  </r>
  <r>
    <x v="7"/>
    <m/>
    <m/>
    <s v="April"/>
    <n v="0.99"/>
  </r>
  <r>
    <x v="7"/>
    <m/>
    <m/>
    <s v="May"/>
    <n v="0.99"/>
  </r>
  <r>
    <x v="7"/>
    <m/>
    <m/>
    <s v="June"/>
    <m/>
  </r>
  <r>
    <x v="8"/>
    <s v="Christian Leinard Melendres"/>
    <n v="1"/>
    <s v="April"/>
    <n v="1"/>
  </r>
  <r>
    <x v="8"/>
    <m/>
    <m/>
    <s v="May"/>
    <n v="1"/>
  </r>
  <r>
    <x v="8"/>
    <s v="Christian Leinard Melendres"/>
    <n v="1"/>
    <s v="June"/>
    <m/>
  </r>
  <r>
    <x v="9"/>
    <m/>
    <m/>
    <s v="April"/>
    <n v="1"/>
  </r>
  <r>
    <x v="9"/>
    <m/>
    <m/>
    <s v="May"/>
    <n v="1"/>
  </r>
  <r>
    <x v="9"/>
    <m/>
    <m/>
    <s v="June"/>
    <m/>
  </r>
  <r>
    <x v="10"/>
    <m/>
    <m/>
    <s v="April"/>
    <n v="1"/>
  </r>
  <r>
    <x v="10"/>
    <m/>
    <m/>
    <s v="May"/>
    <n v="0.98099999999999998"/>
  </r>
  <r>
    <x v="10"/>
    <s v="Elmerson Bagain"/>
    <n v="1"/>
    <s v="June"/>
    <m/>
  </r>
  <r>
    <x v="11"/>
    <s v="Erlyn Sinto Coronado"/>
    <n v="0"/>
    <s v="April"/>
    <m/>
  </r>
  <r>
    <x v="11"/>
    <m/>
    <m/>
    <s v="May"/>
    <m/>
  </r>
  <r>
    <x v="11"/>
    <m/>
    <m/>
    <s v="June"/>
    <m/>
  </r>
  <r>
    <x v="12"/>
    <s v="Ester Joy Agra"/>
    <n v="1"/>
    <s v="April"/>
    <m/>
  </r>
  <r>
    <x v="12"/>
    <s v="Ester Joy Agra"/>
    <n v="1"/>
    <s v="May"/>
    <m/>
  </r>
  <r>
    <x v="12"/>
    <s v="Ester Joy Agra"/>
    <n v="1"/>
    <s v="June"/>
    <m/>
  </r>
  <r>
    <x v="13"/>
    <m/>
    <m/>
    <s v="April"/>
    <n v="1"/>
  </r>
  <r>
    <x v="13"/>
    <m/>
    <m/>
    <s v="May"/>
    <n v="1"/>
  </r>
  <r>
    <x v="13"/>
    <m/>
    <m/>
    <s v="June"/>
    <m/>
  </r>
  <r>
    <x v="14"/>
    <s v="Gwendelyn Garcia Cuerda"/>
    <n v="1"/>
    <s v="April"/>
    <n v="0.98"/>
  </r>
  <r>
    <x v="14"/>
    <s v="Gwendelyn Garcia Cuerda"/>
    <n v="1"/>
    <s v="May"/>
    <n v="0.96"/>
  </r>
  <r>
    <x v="14"/>
    <m/>
    <m/>
    <s v="June"/>
    <m/>
  </r>
  <r>
    <x v="15"/>
    <m/>
    <m/>
    <s v="April"/>
    <m/>
  </r>
  <r>
    <x v="15"/>
    <m/>
    <m/>
    <s v="May"/>
    <m/>
  </r>
  <r>
    <x v="15"/>
    <m/>
    <m/>
    <s v="June"/>
    <m/>
  </r>
  <r>
    <x v="16"/>
    <m/>
    <m/>
    <s v="April"/>
    <n v="1"/>
  </r>
  <r>
    <x v="16"/>
    <s v="Jennelyn Ortiz"/>
    <n v="1"/>
    <s v="May"/>
    <n v="1"/>
  </r>
  <r>
    <x v="16"/>
    <s v="Jennelyn Ortiz"/>
    <n v="1"/>
    <s v="June"/>
    <m/>
  </r>
  <r>
    <x v="17"/>
    <s v="Jeraline Estrada"/>
    <n v="1"/>
    <s v="April"/>
    <n v="1"/>
  </r>
  <r>
    <x v="17"/>
    <s v="Jeraline Estrada"/>
    <n v="1"/>
    <s v="May"/>
    <n v="1"/>
  </r>
  <r>
    <x v="17"/>
    <s v="Jeraline Estrada"/>
    <n v="1"/>
    <s v="June"/>
    <m/>
  </r>
  <r>
    <x v="18"/>
    <s v="Jizzle Joyce Martinez"/>
    <n v="1"/>
    <s v="April"/>
    <m/>
  </r>
  <r>
    <x v="18"/>
    <m/>
    <m/>
    <s v="May"/>
    <m/>
  </r>
  <r>
    <x v="18"/>
    <s v="Jizzle Joyce Martinez"/>
    <n v="1"/>
    <s v="June"/>
    <m/>
  </r>
  <r>
    <x v="19"/>
    <s v="John Nicole Pis-an Ogabang"/>
    <n v="1"/>
    <s v="April"/>
    <m/>
  </r>
  <r>
    <x v="19"/>
    <s v="John Nicole Pis-an Ogabang"/>
    <n v="0.66666666600000002"/>
    <s v="May"/>
    <m/>
  </r>
  <r>
    <x v="19"/>
    <s v="John Nicole Pis-an Ogabang"/>
    <n v="1"/>
    <s v="June"/>
    <m/>
  </r>
  <r>
    <x v="20"/>
    <m/>
    <n v="0.92"/>
    <s v="April"/>
    <n v="0.99"/>
  </r>
  <r>
    <x v="20"/>
    <s v="Jomyrken Espeleta"/>
    <n v="1"/>
    <s v="May"/>
    <n v="0.99"/>
  </r>
  <r>
    <x v="20"/>
    <m/>
    <m/>
    <s v="June"/>
    <m/>
  </r>
  <r>
    <x v="21"/>
    <s v="Kenneth Jan Sierra"/>
    <n v="1"/>
    <s v="April"/>
    <n v="1"/>
  </r>
  <r>
    <x v="21"/>
    <s v="Kenneth Jan Sierra"/>
    <n v="1"/>
    <s v="May"/>
    <n v="1"/>
  </r>
  <r>
    <x v="21"/>
    <s v="Kenneth Jan Sierra"/>
    <n v="1"/>
    <s v="June"/>
    <m/>
  </r>
  <r>
    <x v="22"/>
    <s v="Kurt Joseph Quibedo"/>
    <n v="1"/>
    <s v="April"/>
    <n v="0.99"/>
  </r>
  <r>
    <x v="22"/>
    <s v="Kurt Joseph Quibedo"/>
    <n v="1"/>
    <s v="May"/>
    <n v="0.99"/>
  </r>
  <r>
    <x v="22"/>
    <s v="Kurt Joseph Quibedo"/>
    <n v="0.75"/>
    <s v="June"/>
    <m/>
  </r>
  <r>
    <x v="23"/>
    <s v="Lea Marie Buenas Malayo Aragones"/>
    <n v="0.66666666600000002"/>
    <s v="April"/>
    <n v="0.96"/>
  </r>
  <r>
    <x v="23"/>
    <s v="Lea Marie Buenas Malayo Aragones"/>
    <n v="1"/>
    <s v="May"/>
    <n v="0.96"/>
  </r>
  <r>
    <x v="23"/>
    <s v="Lea Marie Buenas Malayo Aragones"/>
    <n v="1"/>
    <s v="June"/>
    <m/>
  </r>
  <r>
    <x v="24"/>
    <m/>
    <m/>
    <s v="April"/>
    <m/>
  </r>
  <r>
    <x v="24"/>
    <s v="Leah Bitonio"/>
    <n v="1"/>
    <s v="May"/>
    <m/>
  </r>
  <r>
    <x v="24"/>
    <s v="Leah Bitonio"/>
    <n v="1"/>
    <s v="June"/>
    <m/>
  </r>
  <r>
    <x v="25"/>
    <s v="Love Abuso"/>
    <n v="1"/>
    <s v="April"/>
    <m/>
  </r>
  <r>
    <x v="25"/>
    <s v="Love Abuso"/>
    <n v="1"/>
    <s v="May"/>
    <m/>
  </r>
  <r>
    <x v="25"/>
    <m/>
    <m/>
    <s v="June"/>
    <m/>
  </r>
  <r>
    <x v="26"/>
    <s v="Mandrelle Vin Abad"/>
    <n v="1"/>
    <s v="April"/>
    <n v="1"/>
  </r>
  <r>
    <x v="26"/>
    <m/>
    <m/>
    <s v="May"/>
    <n v="1"/>
  </r>
  <r>
    <x v="26"/>
    <m/>
    <m/>
    <s v="June"/>
    <m/>
  </r>
  <r>
    <x v="27"/>
    <s v="Mardie Gudmalin"/>
    <n v="0.66666666600000002"/>
    <s v="April"/>
    <n v="0.99"/>
  </r>
  <r>
    <x v="27"/>
    <m/>
    <n v="0.92"/>
    <s v="May"/>
    <n v="0.99"/>
  </r>
  <r>
    <x v="27"/>
    <s v="Mardie Gudmalin"/>
    <n v="0.66666666600000002"/>
    <s v="June"/>
    <m/>
  </r>
  <r>
    <x v="28"/>
    <m/>
    <m/>
    <s v="April"/>
    <n v="1"/>
  </r>
  <r>
    <x v="28"/>
    <s v="Maria Kazziah Uguil"/>
    <n v="1"/>
    <s v="May"/>
    <n v="1"/>
  </r>
  <r>
    <x v="28"/>
    <s v="Maria Kazziah Uguil"/>
    <n v="1"/>
    <s v="June"/>
    <m/>
  </r>
  <r>
    <x v="29"/>
    <s v="Maria Rafoncel Aquino"/>
    <n v="1"/>
    <s v="April"/>
    <m/>
  </r>
  <r>
    <x v="29"/>
    <s v="Maria Rafoncel Aquino"/>
    <n v="1"/>
    <s v="May"/>
    <m/>
  </r>
  <r>
    <x v="29"/>
    <s v="Maria Rafoncel Aquino"/>
    <n v="1"/>
    <s v="June"/>
    <m/>
  </r>
  <r>
    <x v="30"/>
    <s v="Marjhory Anne Soriano"/>
    <n v="1"/>
    <s v="April"/>
    <n v="1"/>
  </r>
  <r>
    <x v="30"/>
    <m/>
    <m/>
    <s v="May"/>
    <n v="1"/>
  </r>
  <r>
    <x v="30"/>
    <s v="Marilyn Villarante"/>
    <n v="1"/>
    <s v="June"/>
    <m/>
  </r>
  <r>
    <x v="31"/>
    <m/>
    <m/>
    <s v="April"/>
    <m/>
  </r>
  <r>
    <x v="31"/>
    <s v="Marjhory Anne Soriano"/>
    <n v="0.66666666600000002"/>
    <s v="May"/>
    <m/>
  </r>
  <r>
    <x v="31"/>
    <s v="Marjhory Anne Soriano"/>
    <n v="0.66666666600000002"/>
    <s v="June"/>
    <m/>
  </r>
  <r>
    <x v="32"/>
    <m/>
    <m/>
    <s v="April"/>
    <n v="1"/>
  </r>
  <r>
    <x v="32"/>
    <m/>
    <m/>
    <s v="May"/>
    <n v="0.99"/>
  </r>
  <r>
    <x v="32"/>
    <m/>
    <m/>
    <s v="June"/>
    <m/>
  </r>
  <r>
    <x v="33"/>
    <m/>
    <m/>
    <s v="April"/>
    <n v="1"/>
  </r>
  <r>
    <x v="33"/>
    <s v="Mercelita H Baltar"/>
    <n v="1"/>
    <s v="May"/>
    <n v="1"/>
  </r>
  <r>
    <x v="33"/>
    <m/>
    <m/>
    <s v="June"/>
    <m/>
  </r>
  <r>
    <x v="34"/>
    <s v="Merven Chris Amores Maputi"/>
    <n v="1"/>
    <s v="April"/>
    <n v="0.98"/>
  </r>
  <r>
    <x v="34"/>
    <s v="Merven Chris Amores Maputi"/>
    <n v="0.66666666600000002"/>
    <s v="May"/>
    <n v="0.98"/>
  </r>
  <r>
    <x v="34"/>
    <s v="Merven Chris Amores Maputi"/>
    <n v="0.66666666600000002"/>
    <s v="June"/>
    <m/>
  </r>
  <r>
    <x v="35"/>
    <s v="Michael Tanguan Banagua"/>
    <n v="1"/>
    <s v="April"/>
    <m/>
  </r>
  <r>
    <x v="35"/>
    <s v="Michael Tanguan Banagua"/>
    <n v="0.66666666600000002"/>
    <s v="May"/>
    <m/>
  </r>
  <r>
    <x v="35"/>
    <s v="Michael Tanguan Banagua"/>
    <n v="1"/>
    <s v="June"/>
    <m/>
  </r>
  <r>
    <x v="36"/>
    <s v="Michelle Pangan"/>
    <n v="1"/>
    <s v="April"/>
    <n v="1"/>
  </r>
  <r>
    <x v="36"/>
    <s v="Michelle Pangan"/>
    <n v="1"/>
    <s v="May"/>
    <n v="1"/>
  </r>
  <r>
    <x v="36"/>
    <m/>
    <m/>
    <s v="June"/>
    <m/>
  </r>
  <r>
    <x v="37"/>
    <m/>
    <n v="0.92"/>
    <s v="April"/>
    <n v="0.96"/>
  </r>
  <r>
    <x v="37"/>
    <m/>
    <n v="0.92"/>
    <s v="May"/>
    <n v="0.98"/>
  </r>
  <r>
    <x v="37"/>
    <s v="Nelva Monion"/>
    <n v="1"/>
    <s v="June"/>
    <m/>
  </r>
  <r>
    <x v="38"/>
    <s v="Noreen Kinilitan"/>
    <n v="1"/>
    <s v="April"/>
    <m/>
  </r>
  <r>
    <x v="38"/>
    <s v="Noreen Kinilitan"/>
    <n v="1"/>
    <s v="May"/>
    <m/>
  </r>
  <r>
    <x v="38"/>
    <s v="Noreen Kinilitan"/>
    <n v="1"/>
    <s v="June"/>
    <m/>
  </r>
  <r>
    <x v="39"/>
    <s v="Rhean Dee Pinili Elnar"/>
    <n v="1"/>
    <s v="April"/>
    <m/>
  </r>
  <r>
    <x v="39"/>
    <s v="Rhean Dee Pinili Elnar"/>
    <n v="1"/>
    <s v="May"/>
    <m/>
  </r>
  <r>
    <x v="39"/>
    <s v="Rhean Dee Pinili Elnar"/>
    <n v="1"/>
    <s v="June"/>
    <m/>
  </r>
  <r>
    <x v="40"/>
    <m/>
    <m/>
    <s v="April"/>
    <m/>
  </r>
  <r>
    <x v="40"/>
    <m/>
    <m/>
    <s v="May"/>
    <m/>
  </r>
  <r>
    <x v="40"/>
    <m/>
    <m/>
    <s v="June"/>
    <m/>
  </r>
  <r>
    <x v="41"/>
    <m/>
    <m/>
    <s v="April"/>
    <m/>
  </r>
  <r>
    <x v="41"/>
    <s v="Shem Maicah Campillos"/>
    <n v="1"/>
    <s v="May"/>
    <m/>
  </r>
  <r>
    <x v="41"/>
    <s v="Shem Maicah Campillos"/>
    <n v="1"/>
    <s v="June"/>
    <m/>
  </r>
  <r>
    <x v="42"/>
    <s v="Zynka Jane Orquesta"/>
    <m/>
    <s v="April"/>
    <n v="1"/>
  </r>
  <r>
    <x v="42"/>
    <s v="Zynka Jane Orquesta"/>
    <n v="1"/>
    <s v="May"/>
    <n v="1"/>
  </r>
  <r>
    <x v="42"/>
    <s v="Zynka Jane Orquesta"/>
    <n v="1"/>
    <s v="June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x v="0"/>
    <s v="Beginner"/>
    <n v="0.88888888866666671"/>
    <x v="0"/>
    <n v="1"/>
    <x v="0"/>
    <n v="2.6666666666666665"/>
    <x v="0"/>
  </r>
  <r>
    <x v="1"/>
    <s v="Aime Cabiso"/>
    <d v="2017-06-13T00:00:00"/>
    <n v="3.0833333333333335"/>
    <d v="2020-02-27T00:00:00"/>
    <n v="1"/>
    <n v="1"/>
    <s v="00:11:51"/>
    <s v="00:11:56"/>
    <s v="00:23:48"/>
    <n v="1"/>
    <n v="1"/>
    <n v="1"/>
    <x v="1"/>
    <s v="SME"/>
    <m/>
    <x v="1"/>
    <n v="1"/>
    <x v="0"/>
    <n v="5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x v="0"/>
    <s v="Beginner"/>
    <m/>
    <x v="1"/>
    <n v="1"/>
    <x v="0"/>
    <n v="3"/>
    <x v="0"/>
  </r>
  <r>
    <x v="3"/>
    <s v="Analiza Musuhud"/>
    <d v="2017-03-22T00:00:00"/>
    <n v="3.3333333333333335"/>
    <d v="2020-02-27T00:00:00"/>
    <n v="1"/>
    <n v="1"/>
    <s v="00:05:15"/>
    <s v="00:10:36"/>
    <s v="00:19:29"/>
    <n v="0.96969696969696972"/>
    <n v="0.967741935483871"/>
    <n v="0.96871945259042036"/>
    <x v="2"/>
    <s v="Advanced"/>
    <n v="0.66666666666666663"/>
    <x v="2"/>
    <n v="0.93933670049749907"/>
    <x v="1"/>
    <n v="3"/>
    <x v="0"/>
  </r>
  <r>
    <x v="0"/>
    <s v="Andrea Santos"/>
    <d v="2011-01-10T00:00:00"/>
    <n v="9.5"/>
    <d v="2020-03-02T00:00:00"/>
    <n v="1"/>
    <n v="1"/>
    <s v="00:05:10"/>
    <s v="00:07:33"/>
    <s v="00:12:43"/>
    <n v="0.89189189189189189"/>
    <n v="0.76595744680851063"/>
    <n v="0.82892466935020126"/>
    <x v="0"/>
    <s v="Beginner"/>
    <n v="0.76587301566666666"/>
    <x v="2"/>
    <n v="1"/>
    <x v="0"/>
    <n v="2.3333333333333335"/>
    <x v="2"/>
  </r>
  <r>
    <x v="4"/>
    <s v="Annalyn Hernandez"/>
    <d v="2014-05-19T00:00:00"/>
    <n v="6.166666666666667"/>
    <d v="2020-02-27T00:00:00"/>
    <n v="1"/>
    <n v="1"/>
    <s v="00:08:32"/>
    <s v="00:08:15"/>
    <s v="00:16:47"/>
    <n v="0.73170731707317072"/>
    <n v="0.82857142857142863"/>
    <n v="0.78013937282229961"/>
    <x v="0"/>
    <s v="Beginner"/>
    <n v="0.66666666666666663"/>
    <x v="2"/>
    <n v="1.0019591471973324"/>
    <x v="0"/>
    <n v="2.3333333333333335"/>
    <x v="2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x v="3"/>
    <s v="Beginner"/>
    <n v="1"/>
    <x v="3"/>
    <n v="1"/>
    <x v="0"/>
    <n v="4"/>
    <x v="3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x v="4"/>
    <s v="Novice"/>
    <m/>
    <x v="1"/>
    <n v="0.98473797435487809"/>
    <x v="1"/>
    <n v="3.5"/>
    <x v="3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x v="0"/>
    <s v="Beginner"/>
    <n v="1"/>
    <x v="3"/>
    <n v="1"/>
    <x v="0"/>
    <n v="3.6666666666666665"/>
    <x v="3"/>
  </r>
  <r>
    <x v="1"/>
    <s v="Ciz Rica Rivera"/>
    <d v="2018-03-19T00:00:00"/>
    <n v="2.3333333333333335"/>
    <d v="2020-02-28T00:00:00"/>
    <n v="1"/>
    <n v="1"/>
    <s v="00:06:53"/>
    <s v="00:09:02"/>
    <s v="00:15:56"/>
    <n v="0.78378378378378377"/>
    <n v="0.82926829268292679"/>
    <n v="0.80652603823335522"/>
    <x v="0"/>
    <s v="Beginner"/>
    <m/>
    <x v="1"/>
    <n v="0.98698421429085048"/>
    <x v="0"/>
    <n v="3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x v="0"/>
    <s v="Beginner"/>
    <n v="0.75"/>
    <x v="2"/>
    <n v="1"/>
    <x v="0"/>
    <n v="2.3333333333333335"/>
    <x v="2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x v="1"/>
    <s v="SME"/>
    <n v="1"/>
    <x v="3"/>
    <n v="0.93933670049749907"/>
    <x v="1"/>
    <n v="4.666666666666667"/>
    <x v="1"/>
  </r>
  <r>
    <x v="5"/>
    <s v="Ester Joy Agra"/>
    <d v="2013-10-21T00:00:00"/>
    <n v="6.75"/>
    <d v="2020-02-26T00:00:00"/>
    <n v="1"/>
    <n v="1"/>
    <d v="1899-12-30T00:08:53"/>
    <s v="00:06:58"/>
    <s v="00:15:51"/>
    <n v="0.93894999999999995"/>
    <n v="0.87096774193548387"/>
    <n v="0.90495887096774186"/>
    <x v="3"/>
    <s v="Beginner"/>
    <n v="1"/>
    <x v="3"/>
    <n v="1"/>
    <x v="0"/>
    <n v="4"/>
    <x v="3"/>
  </r>
  <r>
    <x v="0"/>
    <s v="Fritzie Ivy Rimando"/>
    <d v="2014-05-19T00:00:00"/>
    <n v="6.166666666666667"/>
    <d v="2020-02-26T00:00:00"/>
    <n v="1"/>
    <n v="1"/>
    <s v="00:12:36"/>
    <s v="00:12:21"/>
    <s v="00:24:58"/>
    <n v="0.79487179487179482"/>
    <n v="0.82352941176470584"/>
    <n v="0.80920060331825039"/>
    <x v="0"/>
    <s v="Beginner"/>
    <n v="0.83333333300000001"/>
    <x v="2"/>
    <n v="1"/>
    <x v="0"/>
    <n v="2.3333333333333335"/>
    <x v="2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x v="0"/>
    <s v="Beginner"/>
    <n v="0.88888888866666671"/>
    <x v="0"/>
    <n v="1"/>
    <x v="0"/>
    <n v="2.6666666666666665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x v="0"/>
    <s v="Beginner"/>
    <n v="0.5"/>
    <x v="2"/>
    <n v="0.93933670049749907"/>
    <x v="1"/>
    <n v="2"/>
    <x v="2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x v="2"/>
    <s v="Advanced"/>
    <n v="1"/>
    <x v="3"/>
    <n v="1"/>
    <x v="0"/>
    <n v="4.666666666666667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x v="2"/>
    <s v="Advanced"/>
    <n v="1"/>
    <x v="3"/>
    <n v="1"/>
    <x v="0"/>
    <n v="4.666666666666667"/>
    <x v="1"/>
  </r>
  <r>
    <x v="5"/>
    <s v="Jizzle Joyce Martinez"/>
    <d v="2008-07-14T00:00:00"/>
    <n v="12"/>
    <d v="2020-02-27T00:00:00"/>
    <n v="1"/>
    <n v="1"/>
    <s v="00:06:23"/>
    <s v="00:08:58"/>
    <s v="00:15:22"/>
    <n v="0.90322580645161288"/>
    <n v="0.88095238095238093"/>
    <n v="0.89208909370199696"/>
    <x v="3"/>
    <s v="Beginner"/>
    <n v="1"/>
    <x v="3"/>
    <n v="1"/>
    <x v="0"/>
    <n v="4"/>
    <x v="3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x v="0"/>
    <s v="Beginner"/>
    <n v="0.66666666666666663"/>
    <x v="2"/>
    <n v="0.93933670049749907"/>
    <x v="1"/>
    <n v="2"/>
    <x v="2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x v="0"/>
    <s v="Beginner"/>
    <n v="0.66666666666666663"/>
    <x v="2"/>
    <n v="1"/>
    <x v="0"/>
    <n v="2.3333333333333335"/>
    <x v="2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x v="3"/>
    <s v="Beginner"/>
    <n v="0.9"/>
    <x v="0"/>
    <n v="1"/>
    <x v="0"/>
    <n v="3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x v="3"/>
    <s v="Beginner"/>
    <n v="0.52222222200000001"/>
    <x v="2"/>
    <n v="0.96979707538682014"/>
    <x v="1"/>
    <n v="2.3333333333333335"/>
    <x v="2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x v="0"/>
    <s v="Beginner"/>
    <n v="0.81111111100000011"/>
    <x v="2"/>
    <n v="0.98017742660608598"/>
    <x v="1"/>
    <n v="2"/>
    <x v="2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x v="0"/>
    <s v="Beginner"/>
    <n v="1"/>
    <x v="3"/>
    <n v="0.97398324981295015"/>
    <x v="1"/>
    <n v="3.3333333333333335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x v="3"/>
    <s v="Beginner"/>
    <m/>
    <x v="1"/>
    <n v="1"/>
    <x v="0"/>
    <n v="3.5"/>
    <x v="3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x v="0"/>
    <s v="Beginner"/>
    <n v="1"/>
    <x v="3"/>
    <n v="1"/>
    <x v="0"/>
    <n v="3.6666666666666665"/>
    <x v="3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x v="2"/>
    <s v="Advanced"/>
    <n v="1"/>
    <x v="3"/>
    <n v="1"/>
    <x v="0"/>
    <n v="4.666666666666667"/>
    <x v="1"/>
  </r>
  <r>
    <x v="6"/>
    <s v="Mardie Gudmalin"/>
    <d v="2017-03-22T00:00:00"/>
    <n v="3.3333333333333335"/>
    <d v="2020-02-27T00:00:00"/>
    <n v="1"/>
    <n v="1"/>
    <s v="00:31:02"/>
    <s v="00:08:17"/>
    <s v="00:39:20"/>
    <n v="0.85074626865671643"/>
    <n v="0.86046511627906974"/>
    <n v="0.85560569246789309"/>
    <x v="3"/>
    <s v="Beginner"/>
    <n v="0.68055555533333345"/>
    <x v="2"/>
    <n v="1"/>
    <x v="0"/>
    <n v="2.6666666666666665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x v="3"/>
    <s v="Beginner"/>
    <n v="1"/>
    <x v="3"/>
    <n v="1"/>
    <x v="0"/>
    <n v="4"/>
    <x v="3"/>
  </r>
  <r>
    <x v="4"/>
    <s v="Maria Rafoncel Aquino"/>
    <d v="2018-03-19T00:00:00"/>
    <n v="2.3333333333333335"/>
    <d v="2020-02-26T00:00:00"/>
    <n v="1"/>
    <n v="1"/>
    <s v="00:11:27"/>
    <s v="00:07:00"/>
    <s v="00:18:27"/>
    <n v="0.75609756097560976"/>
    <n v="0.79411764705882348"/>
    <n v="0.77510760401721668"/>
    <x v="0"/>
    <s v="Beginner"/>
    <n v="0.33333333333333331"/>
    <x v="2"/>
    <n v="1"/>
    <x v="0"/>
    <n v="2.3333333333333335"/>
    <x v="2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x v="3"/>
    <s v="Beginner"/>
    <n v="1"/>
    <x v="3"/>
    <n v="1"/>
    <x v="0"/>
    <n v="4"/>
    <x v="3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x v="0"/>
    <s v="Beginner"/>
    <n v="0.5"/>
    <x v="2"/>
    <n v="0.98187912352727702"/>
    <x v="1"/>
    <n v="2"/>
    <x v="2"/>
  </r>
  <r>
    <x v="1"/>
    <s v="Marvin Legaspi"/>
    <d v="2007-07-16T00:00:00"/>
    <n v="13"/>
    <d v="2020-02-27T00:00:00"/>
    <n v="1"/>
    <n v="1"/>
    <s v="00:16:16"/>
    <s v="00:17:44"/>
    <s v="00:34:01"/>
    <n v="1"/>
    <n v="0.93100000000000005"/>
    <n v="0.96550000000000002"/>
    <x v="2"/>
    <s v="Advanced"/>
    <n v="0"/>
    <x v="2"/>
    <n v="1"/>
    <x v="0"/>
    <n v="3.3333333333333335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x v="3"/>
    <s v="Beginner"/>
    <n v="0.875"/>
    <x v="0"/>
    <n v="1"/>
    <x v="0"/>
    <n v="3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x v="3"/>
    <s v="Beginner"/>
    <n v="0.8666666666666667"/>
    <x v="0"/>
    <n v="0.98514638161596402"/>
    <x v="0"/>
    <n v="3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x v="3"/>
    <s v="Beginner"/>
    <n v="0.5"/>
    <x v="2"/>
    <n v="0.93933670049749907"/>
    <x v="1"/>
    <n v="2.3333333333333335"/>
    <x v="2"/>
  </r>
  <r>
    <x v="2"/>
    <s v="Michelle Pangan"/>
    <d v="2017-01-16T00:00:00"/>
    <n v="3.5"/>
    <d v="2020-02-27T00:00:00"/>
    <n v="1"/>
    <n v="1"/>
    <s v="00:19:43"/>
    <s v="00:15:07"/>
    <s v="00:34:50"/>
    <n v="0.95901639344262291"/>
    <n v="0.875"/>
    <n v="0.91700819672131151"/>
    <x v="3"/>
    <s v="Beginner"/>
    <n v="0.5"/>
    <x v="2"/>
    <n v="1"/>
    <x v="0"/>
    <n v="2.6666666666666665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x v="3"/>
    <s v="Beginner"/>
    <n v="0.75"/>
    <x v="2"/>
    <n v="0.96656385123655697"/>
    <x v="1"/>
    <n v="2.3333333333333335"/>
    <x v="2"/>
  </r>
  <r>
    <x v="3"/>
    <s v="Noreen Kinilitan"/>
    <d v="2017-03-22T00:00:00"/>
    <n v="3.3333333333333335"/>
    <d v="2020-02-27T00:00:00"/>
    <n v="1"/>
    <n v="1"/>
    <s v="00:19:51"/>
    <s v="00:16:30"/>
    <s v="00:36:22"/>
    <n v="0.79545454545454541"/>
    <n v="0.77551020408163263"/>
    <n v="0.78548237476808902"/>
    <x v="0"/>
    <s v="Beginner"/>
    <n v="0.77777777733333331"/>
    <x v="2"/>
    <n v="0.93933670049749907"/>
    <x v="1"/>
    <n v="2"/>
    <x v="2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x v="0"/>
    <s v="Beginner"/>
    <n v="0.85714285699999992"/>
    <x v="0"/>
    <n v="0.93933670049749907"/>
    <x v="1"/>
    <n v="2.3333333333333335"/>
    <x v="2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x v="4"/>
    <s v="Novice"/>
    <n v="0.75"/>
    <x v="2"/>
    <n v="0.93933670049749907"/>
    <x v="1"/>
    <n v="2.6666666666666665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x v="4"/>
    <s v="Novice"/>
    <n v="0.9"/>
    <x v="0"/>
    <n v="1"/>
    <x v="0"/>
    <n v="3.3333333333333335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x v="3"/>
    <s v="Beginner"/>
    <n v="0.94444444433333341"/>
    <x v="4"/>
    <n v="1"/>
    <x v="0"/>
    <n v="3.6666666666666665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EMEA Books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n v="4"/>
    <s v="Advanced"/>
    <n v="1"/>
    <n v="5"/>
    <s v="SME"/>
    <n v="1"/>
    <n v="5"/>
    <s v="SME"/>
    <n v="4.666666666666667"/>
    <s v="SME"/>
    <x v="0"/>
  </r>
  <r>
    <s v="US/EMEA Book Returns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n v="4"/>
    <s v="Advanced"/>
    <m/>
    <m/>
    <m/>
    <n v="1"/>
    <n v="5"/>
    <s v="SME"/>
    <n v="4.5"/>
    <s v="SME"/>
    <x v="0"/>
  </r>
  <r>
    <s v="APAC Books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n v="4"/>
    <s v="Advanced"/>
    <n v="1"/>
    <n v="5"/>
    <s v="SME"/>
    <n v="0.99049999999999994"/>
    <n v="5"/>
    <s v="SME"/>
    <n v="4.666666666666667"/>
    <s v="SME"/>
    <x v="0"/>
  </r>
  <r>
    <s v="Journals ARGI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n v="2"/>
    <s v="Beginner"/>
    <n v="1"/>
    <n v="5"/>
    <s v="SME"/>
    <n v="0.98609999999999998"/>
    <n v="4"/>
    <s v="Advanced"/>
    <n v="3.6666666666666665"/>
    <s v="Advanced"/>
    <x v="0"/>
  </r>
  <r>
    <s v="EMEA Books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n v="2"/>
    <s v="Beginner"/>
    <n v="1"/>
    <n v="5"/>
    <s v="SME"/>
    <n v="1"/>
    <n v="5"/>
    <s v="SME"/>
    <n v="4"/>
    <s v="Advanced"/>
    <x v="0"/>
  </r>
  <r>
    <s v="US Books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n v="4"/>
    <s v="Advanced"/>
    <n v="1"/>
    <n v="5"/>
    <s v="SME"/>
    <n v="0.97899999999999998"/>
    <n v="4"/>
    <s v="Advanced"/>
    <n v="4.333333333333333"/>
    <s v="Advanced"/>
    <x v="0"/>
  </r>
  <r>
    <s v="US Books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n v="4"/>
    <s v="Advanced"/>
    <n v="1"/>
    <n v="5"/>
    <s v="SME"/>
    <n v="0.98050000000000004"/>
    <n v="4"/>
    <s v="Advanced"/>
    <n v="4.333333333333333"/>
    <s v="Advanced"/>
    <x v="0"/>
  </r>
  <r>
    <s v="US/EMEA Book Returns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n v="4"/>
    <s v="Advanced"/>
    <m/>
    <m/>
    <m/>
    <n v="0.99"/>
    <n v="5"/>
    <s v="SME"/>
    <n v="4.5"/>
    <s v="SME"/>
    <x v="0"/>
  </r>
  <r>
    <s v="EMEA Books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n v="4"/>
    <s v="Advanced"/>
    <n v="1"/>
    <n v="5"/>
    <s v="SME"/>
    <n v="1"/>
    <n v="5"/>
    <s v="SME"/>
    <n v="4.666666666666667"/>
    <s v="SME"/>
    <x v="0"/>
  </r>
  <r>
    <s v="US/EMEA Book Returns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n v="1"/>
    <s v="Beginner"/>
    <m/>
    <m/>
    <m/>
    <n v="1"/>
    <n v="5"/>
    <s v="SME"/>
    <n v="3"/>
    <s v="Novice"/>
    <x v="1"/>
  </r>
  <r>
    <s v="APAC Books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n v="1"/>
    <s v="Beginner"/>
    <n v="1"/>
    <n v="5"/>
    <s v="SME"/>
    <n v="0.99049999999999994"/>
    <n v="5"/>
    <s v="SME"/>
    <n v="3.6666666666666665"/>
    <s v="Advanced"/>
    <x v="0"/>
  </r>
  <r>
    <s v="Journals ARGI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n v="4"/>
    <s v="Advanced"/>
    <n v="0"/>
    <n v="1"/>
    <s v="Beginner"/>
    <n v="1"/>
    <n v="5"/>
    <s v="SME"/>
    <n v="3.3333333333333335"/>
    <s v="Novice"/>
    <x v="0"/>
  </r>
  <r>
    <s v="Journals Online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n v="3"/>
    <s v="Novice"/>
    <n v="1"/>
    <n v="5"/>
    <s v="SME"/>
    <n v="1"/>
    <n v="5"/>
    <s v="SME"/>
    <n v="4.333333333333333"/>
    <s v="Advanced"/>
    <x v="0"/>
  </r>
  <r>
    <s v="EMEA Books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n v="4"/>
    <s v="Advanced"/>
    <m/>
    <m/>
    <m/>
    <n v="1"/>
    <n v="5"/>
    <s v="SME"/>
    <n v="4.5"/>
    <s v="SME"/>
    <x v="0"/>
  </r>
  <r>
    <s v="Journals Delta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n v="2"/>
    <s v="Beginner"/>
    <n v="1"/>
    <n v="5"/>
    <s v="SME"/>
    <n v="0.97"/>
    <n v="4"/>
    <s v="Advanced"/>
    <n v="3.6666666666666665"/>
    <s v="Advanced"/>
    <x v="0"/>
  </r>
  <r>
    <s v="Journals ARGI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n v="3"/>
    <s v="Novice"/>
    <m/>
    <m/>
    <m/>
    <n v="1"/>
    <n v="5"/>
    <s v="SME"/>
    <n v="4"/>
    <s v="Advanced"/>
    <x v="0"/>
  </r>
  <r>
    <s v="APAC Books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n v="4"/>
    <s v="Advanced"/>
    <n v="1"/>
    <n v="5"/>
    <s v="SME"/>
    <n v="1"/>
    <n v="5"/>
    <s v="SME"/>
    <n v="4.666666666666667"/>
    <s v="SME"/>
    <x v="0"/>
  </r>
  <r>
    <s v="APAC Books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n v="4"/>
    <s v="Advanced"/>
    <n v="1"/>
    <n v="5"/>
    <s v="SME"/>
    <n v="1"/>
    <n v="5"/>
    <s v="SME"/>
    <n v="4.666666666666667"/>
    <s v="SME"/>
    <x v="0"/>
  </r>
  <r>
    <s v="Journals Online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n v="4"/>
    <s v="Advanced"/>
    <n v="1"/>
    <n v="5"/>
    <s v="SME"/>
    <n v="1"/>
    <n v="5"/>
    <s v="SME"/>
    <n v="4.666666666666667"/>
    <s v="SME"/>
    <x v="0"/>
  </r>
  <r>
    <s v="Journals ARGI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n v="1"/>
    <s v="Beginner"/>
    <n v="0.88888888866666671"/>
    <n v="2"/>
    <s v="Beginner"/>
    <n v="0.86470000000000002"/>
    <n v="2"/>
    <s v="Advanced"/>
    <n v="1.6666666666666667"/>
    <s v="Beginner"/>
    <x v="1"/>
  </r>
  <r>
    <s v="Journals Delta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n v="4"/>
    <s v="Advanced"/>
    <n v="0.96"/>
    <n v="4"/>
    <s v="Advanced"/>
    <n v="0.99"/>
    <n v="5"/>
    <s v="SME"/>
    <n v="4.333333333333333"/>
    <s v="Advanced"/>
    <x v="0"/>
  </r>
  <r>
    <s v="EMEA Books"/>
    <s v="Kenneth Jan Sierra"/>
    <d v="2014-06-23T00:00:00"/>
    <n v="6"/>
    <d v="2020-05-27T00:00:00"/>
    <n v="1"/>
    <n v="1"/>
    <s v="00:09:15"/>
    <s v="00:09:54"/>
    <d v="1899-12-30T00:19:09"/>
    <n v="1"/>
    <n v="1"/>
    <n v="1"/>
    <n v="5"/>
    <s v="SME"/>
    <n v="1"/>
    <n v="5"/>
    <s v="SME"/>
    <n v="1"/>
    <n v="5"/>
    <s v="SME"/>
    <n v="5"/>
    <s v="Advanced"/>
    <x v="0"/>
  </r>
  <r>
    <s v="Journals Delta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n v="1"/>
    <s v="Beginner"/>
    <n v="0.91666666666666663"/>
    <n v="2"/>
    <s v="Beginner"/>
    <n v="0.99"/>
    <n v="5"/>
    <s v="SME"/>
    <n v="2.6666666666666665"/>
    <s v="Novice"/>
    <x v="1"/>
  </r>
  <r>
    <s v="Journals Delta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n v="4"/>
    <s v="Advanced"/>
    <n v="0.88888888866666671"/>
    <n v="2"/>
    <s v="Beginner"/>
    <n v="0.96"/>
    <n v="4"/>
    <s v="Advanced"/>
    <n v="3.3333333333333335"/>
    <s v="Novice"/>
    <x v="1"/>
  </r>
  <r>
    <s v="US Books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n v="5"/>
    <s v="SME"/>
    <n v="1"/>
    <n v="5"/>
    <s v="SME"/>
    <n v="1"/>
    <n v="5"/>
    <s v="SME"/>
    <n v="5"/>
    <s v="Advanced"/>
    <x v="0"/>
  </r>
  <r>
    <s v="US Books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n v="2"/>
    <s v="Beginner"/>
    <n v="1"/>
    <n v="5"/>
    <s v="SME"/>
    <n v="0.98399999999999999"/>
    <n v="4"/>
    <s v="Advanced"/>
    <n v="3.6666666666666665"/>
    <s v="Advanced"/>
    <x v="0"/>
  </r>
  <r>
    <s v="US/EMEA Book Returns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n v="2"/>
    <s v="Beginner"/>
    <n v="1"/>
    <n v="5"/>
    <s v="SME"/>
    <n v="1"/>
    <n v="5"/>
    <s v="SME"/>
    <n v="4"/>
    <s v="Advanced"/>
    <x v="0"/>
  </r>
  <r>
    <s v="Journals Delta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n v="2"/>
    <s v="Beginner"/>
    <n v="0.7511111106666668"/>
    <n v="1"/>
    <s v="Beginner"/>
    <n v="0.99"/>
    <n v="5"/>
    <s v="SME"/>
    <n v="2.6666666666666665"/>
    <s v="Novice"/>
    <x v="1"/>
  </r>
  <r>
    <s v="APAC Books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n v="4"/>
    <s v="Advanced"/>
    <n v="1"/>
    <n v="5"/>
    <s v="SME"/>
    <n v="1"/>
    <n v="5"/>
    <s v="SME"/>
    <n v="4.666666666666667"/>
    <s v="SME"/>
    <x v="0"/>
  </r>
  <r>
    <s v="US Books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n v="4"/>
    <s v="Advanced"/>
    <n v="1"/>
    <n v="5"/>
    <s v="SME"/>
    <n v="1"/>
    <n v="5"/>
    <s v="SME"/>
    <n v="4.666666666666667"/>
    <s v="SME"/>
    <x v="0"/>
  </r>
  <r>
    <s v="APAC Books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n v="2"/>
    <s v="Beginner"/>
    <n v="1"/>
    <n v="5"/>
    <s v="SME"/>
    <n v="1"/>
    <n v="5"/>
    <s v="SME"/>
    <n v="4"/>
    <s v="Advanced"/>
    <x v="0"/>
  </r>
  <r>
    <s v="US Books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n v="4"/>
    <s v="Advanced"/>
    <n v="0.66666666600000002"/>
    <n v="1"/>
    <s v="Beginner"/>
    <n v="0.95899999999999996"/>
    <n v="4"/>
    <s v="Advanced"/>
    <n v="3"/>
    <s v="Novice"/>
    <x v="1"/>
  </r>
  <r>
    <s v="US/EMEA Book Returns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n v="3"/>
    <s v="Novice"/>
    <m/>
    <m/>
    <m/>
    <n v="0.995"/>
    <n v="5"/>
    <s v="SME"/>
    <n v="4"/>
    <s v="Advanced"/>
    <x v="0"/>
  </r>
  <r>
    <s v="EMEA Books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n v="4"/>
    <s v="Advanced"/>
    <n v="1"/>
    <n v="5"/>
    <s v="SME"/>
    <n v="1"/>
    <n v="5"/>
    <s v="SME"/>
    <n v="4.666666666666667"/>
    <s v="SME"/>
    <x v="0"/>
  </r>
  <r>
    <s v="Journals Delta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n v="1"/>
    <s v="Beginner"/>
    <n v="0.77777777733333331"/>
    <n v="1"/>
    <s v="Beginner"/>
    <n v="0.98"/>
    <n v="4"/>
    <s v="Advanced"/>
    <n v="2"/>
    <s v="Beginner"/>
    <x v="1"/>
  </r>
  <r>
    <s v="Journals ARGI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n v="4"/>
    <s v="Advanced"/>
    <n v="0.88888888866666671"/>
    <n v="2"/>
    <s v="Beginner"/>
    <n v="0.99580000000000002"/>
    <n v="5"/>
    <s v="SME"/>
    <n v="3.6666666666666665"/>
    <s v="Advanced"/>
    <x v="0"/>
  </r>
  <r>
    <s v="APAC Books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n v="2"/>
    <s v="Beginner"/>
    <n v="1"/>
    <n v="5"/>
    <s v="SME"/>
    <n v="1"/>
    <n v="5"/>
    <s v="SME"/>
    <n v="4"/>
    <s v="Advanced"/>
    <x v="0"/>
  </r>
  <r>
    <s v="Journals ARGI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n v="1"/>
    <s v="Beginner"/>
    <n v="0.94666666666666666"/>
    <n v="4"/>
    <s v="Advanced"/>
    <n v="0.97"/>
    <n v="4"/>
    <s v="Advanced"/>
    <n v="3"/>
    <s v="Novice"/>
    <x v="1"/>
  </r>
  <r>
    <s v="Journals ARGI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n v="1"/>
    <s v="Beginner"/>
    <n v="1"/>
    <n v="5"/>
    <s v="SME"/>
    <n v="0.98219999999999996"/>
    <n v="4"/>
    <s v="Advanced"/>
    <n v="3.3333333333333335"/>
    <s v="Novice"/>
    <x v="1"/>
  </r>
  <r>
    <s v="Journals ARGI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n v="4"/>
    <s v="Advanced"/>
    <n v="1"/>
    <n v="5"/>
    <s v="SME"/>
    <n v="0.91990000000000005"/>
    <n v="2"/>
    <s v="Beginner"/>
    <n v="3.6666666666666665"/>
    <s v="Advanced"/>
    <x v="0"/>
  </r>
  <r>
    <s v="Journals ARGI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n v="2"/>
    <s v="Beginner"/>
    <m/>
    <m/>
    <m/>
    <n v="0.97330000000000005"/>
    <n v="4"/>
    <s v="Advanced"/>
    <n v="3"/>
    <s v="Novice"/>
    <x v="1"/>
  </r>
  <r>
    <s v="Journals Online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n v="4"/>
    <s v="Advanced"/>
    <n v="1"/>
    <n v="5"/>
    <s v="SME"/>
    <n v="1"/>
    <n v="5"/>
    <s v="SME"/>
    <n v="4.666666666666667"/>
    <s v="SME"/>
    <x v="0"/>
  </r>
  <r>
    <s v="EMEA Books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n v="4"/>
    <s v="Advanced"/>
    <n v="1"/>
    <n v="5"/>
    <s v="SME"/>
    <n v="1"/>
    <n v="5"/>
    <s v="SME"/>
    <n v="4.666666666666667"/>
    <s v="SME"/>
    <x v="0"/>
  </r>
  <r>
    <m/>
    <m/>
    <m/>
    <m/>
    <m/>
    <m/>
    <m/>
    <m/>
    <m/>
    <m/>
    <n v="0.91921211864746344"/>
    <n v="0.90811536569520146"/>
    <n v="0.91366374217133239"/>
    <m/>
    <m/>
    <m/>
    <m/>
    <m/>
    <m/>
    <m/>
    <m/>
    <m/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x v="0"/>
    <s v="Advanced"/>
    <n v="1"/>
    <x v="0"/>
    <s v="SME"/>
    <n v="1"/>
    <x v="0"/>
    <s v="SME"/>
    <n v="4.666666666666667"/>
    <x v="0"/>
    <x v="0"/>
  </r>
  <r>
    <x v="1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x v="0"/>
    <s v="Advanced"/>
    <m/>
    <x v="1"/>
    <m/>
    <n v="1"/>
    <x v="0"/>
    <s v="SME"/>
    <n v="4.5"/>
    <x v="0"/>
    <x v="0"/>
  </r>
  <r>
    <x v="2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x v="0"/>
    <s v="Advanced"/>
    <n v="1"/>
    <x v="0"/>
    <s v="SME"/>
    <n v="0.99049999999999994"/>
    <x v="0"/>
    <s v="SME"/>
    <n v="4.666666666666667"/>
    <x v="0"/>
    <x v="0"/>
  </r>
  <r>
    <x v="3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x v="1"/>
    <s v="Beginner"/>
    <n v="1"/>
    <x v="0"/>
    <s v="SME"/>
    <n v="0.98609999999999998"/>
    <x v="1"/>
    <s v="Advanced"/>
    <n v="3.6666666666666665"/>
    <x v="1"/>
    <x v="0"/>
  </r>
  <r>
    <x v="0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x v="1"/>
    <s v="Beginner"/>
    <n v="1"/>
    <x v="0"/>
    <s v="SME"/>
    <n v="1"/>
    <x v="0"/>
    <s v="SME"/>
    <n v="4"/>
    <x v="1"/>
    <x v="0"/>
  </r>
  <r>
    <x v="4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x v="0"/>
    <s v="Advanced"/>
    <n v="1"/>
    <x v="0"/>
    <s v="SME"/>
    <n v="0.97899999999999998"/>
    <x v="1"/>
    <s v="Advanced"/>
    <n v="4.333333333333333"/>
    <x v="1"/>
    <x v="0"/>
  </r>
  <r>
    <x v="4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x v="0"/>
    <s v="Advanced"/>
    <n v="1"/>
    <x v="0"/>
    <s v="SME"/>
    <n v="0.98050000000000004"/>
    <x v="1"/>
    <s v="Advanced"/>
    <n v="4.333333333333333"/>
    <x v="1"/>
    <x v="0"/>
  </r>
  <r>
    <x v="1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x v="0"/>
    <s v="Advanced"/>
    <m/>
    <x v="1"/>
    <m/>
    <n v="0.99"/>
    <x v="0"/>
    <s v="SME"/>
    <n v="4.5"/>
    <x v="0"/>
    <x v="0"/>
  </r>
  <r>
    <x v="0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x v="0"/>
    <s v="Advanced"/>
    <n v="1"/>
    <x v="0"/>
    <s v="SME"/>
    <n v="1"/>
    <x v="0"/>
    <s v="SME"/>
    <n v="4.666666666666667"/>
    <x v="0"/>
    <x v="0"/>
  </r>
  <r>
    <x v="1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x v="2"/>
    <s v="Beginner"/>
    <m/>
    <x v="1"/>
    <m/>
    <n v="1"/>
    <x v="0"/>
    <s v="SME"/>
    <n v="3"/>
    <x v="2"/>
    <x v="1"/>
  </r>
  <r>
    <x v="2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x v="2"/>
    <s v="Beginner"/>
    <n v="1"/>
    <x v="0"/>
    <s v="SME"/>
    <n v="0.99049999999999994"/>
    <x v="0"/>
    <s v="SME"/>
    <n v="3.6666666666666665"/>
    <x v="1"/>
    <x v="0"/>
  </r>
  <r>
    <x v="3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x v="0"/>
    <s v="Advanced"/>
    <n v="0"/>
    <x v="2"/>
    <s v="Beginner"/>
    <n v="1"/>
    <x v="0"/>
    <s v="SME"/>
    <n v="3.3333333333333335"/>
    <x v="2"/>
    <x v="0"/>
  </r>
  <r>
    <x v="5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x v="3"/>
    <s v="Novice"/>
    <n v="1"/>
    <x v="0"/>
    <s v="SME"/>
    <n v="1"/>
    <x v="0"/>
    <s v="SME"/>
    <n v="4.333333333333333"/>
    <x v="1"/>
    <x v="0"/>
  </r>
  <r>
    <x v="0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x v="0"/>
    <s v="Advanced"/>
    <m/>
    <x v="1"/>
    <m/>
    <n v="1"/>
    <x v="0"/>
    <s v="SME"/>
    <n v="4.5"/>
    <x v="0"/>
    <x v="0"/>
  </r>
  <r>
    <x v="6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x v="1"/>
    <s v="Beginner"/>
    <n v="1"/>
    <x v="0"/>
    <s v="SME"/>
    <n v="0.97"/>
    <x v="1"/>
    <s v="Advanced"/>
    <n v="3.6666666666666665"/>
    <x v="1"/>
    <x v="0"/>
  </r>
  <r>
    <x v="3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x v="3"/>
    <s v="Novice"/>
    <m/>
    <x v="1"/>
    <m/>
    <n v="1"/>
    <x v="0"/>
    <s v="SME"/>
    <n v="4"/>
    <x v="1"/>
    <x v="0"/>
  </r>
  <r>
    <x v="2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x v="0"/>
    <s v="Advanced"/>
    <n v="1"/>
    <x v="0"/>
    <s v="SME"/>
    <n v="1"/>
    <x v="0"/>
    <s v="SME"/>
    <n v="4.666666666666667"/>
    <x v="0"/>
    <x v="0"/>
  </r>
  <r>
    <x v="2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x v="0"/>
    <s v="Advanced"/>
    <n v="1"/>
    <x v="0"/>
    <s v="SME"/>
    <n v="1"/>
    <x v="0"/>
    <s v="SME"/>
    <n v="4.666666666666667"/>
    <x v="0"/>
    <x v="0"/>
  </r>
  <r>
    <x v="5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x v="0"/>
    <s v="Advanced"/>
    <n v="1"/>
    <x v="0"/>
    <s v="SME"/>
    <n v="1"/>
    <x v="0"/>
    <s v="SME"/>
    <n v="4.666666666666667"/>
    <x v="0"/>
    <x v="0"/>
  </r>
  <r>
    <x v="3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x v="2"/>
    <s v="Beginner"/>
    <n v="0.88888888866666671"/>
    <x v="3"/>
    <s v="Beginner"/>
    <n v="0.86470000000000002"/>
    <x v="2"/>
    <s v="Advanced"/>
    <n v="1.6666666666666667"/>
    <x v="3"/>
    <x v="1"/>
  </r>
  <r>
    <x v="6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x v="0"/>
    <s v="Advanced"/>
    <n v="0.96"/>
    <x v="4"/>
    <s v="Advanced"/>
    <n v="0.99"/>
    <x v="0"/>
    <s v="SME"/>
    <n v="4.333333333333333"/>
    <x v="1"/>
    <x v="0"/>
  </r>
  <r>
    <x v="0"/>
    <s v="Kenneth Jan Sierra"/>
    <d v="2014-06-23T00:00:00"/>
    <n v="6"/>
    <d v="2020-05-27T00:00:00"/>
    <n v="1"/>
    <n v="1"/>
    <s v="00:09:15"/>
    <s v="00:09:54"/>
    <d v="1899-12-30T00:19:09"/>
    <n v="1"/>
    <n v="1"/>
    <n v="1"/>
    <x v="4"/>
    <s v="SME"/>
    <n v="1"/>
    <x v="0"/>
    <s v="SME"/>
    <n v="1"/>
    <x v="0"/>
    <s v="SME"/>
    <n v="5"/>
    <x v="1"/>
    <x v="0"/>
  </r>
  <r>
    <x v="6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x v="2"/>
    <s v="Beginner"/>
    <n v="0.91666666666666663"/>
    <x v="3"/>
    <s v="Beginner"/>
    <n v="0.99"/>
    <x v="0"/>
    <s v="SME"/>
    <n v="2.6666666666666665"/>
    <x v="2"/>
    <x v="1"/>
  </r>
  <r>
    <x v="6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x v="0"/>
    <s v="Advanced"/>
    <n v="0.88888888866666671"/>
    <x v="3"/>
    <s v="Beginner"/>
    <n v="0.96"/>
    <x v="1"/>
    <s v="Advanced"/>
    <n v="3.3333333333333335"/>
    <x v="2"/>
    <x v="1"/>
  </r>
  <r>
    <x v="4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x v="4"/>
    <s v="SME"/>
    <n v="1"/>
    <x v="0"/>
    <s v="SME"/>
    <n v="1"/>
    <x v="0"/>
    <s v="SME"/>
    <n v="5"/>
    <x v="1"/>
    <x v="0"/>
  </r>
  <r>
    <x v="4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x v="1"/>
    <s v="Beginner"/>
    <n v="1"/>
    <x v="0"/>
    <s v="SME"/>
    <n v="0.98399999999999999"/>
    <x v="1"/>
    <s v="Advanced"/>
    <n v="3.6666666666666665"/>
    <x v="1"/>
    <x v="0"/>
  </r>
  <r>
    <x v="1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x v="1"/>
    <s v="Beginner"/>
    <n v="1"/>
    <x v="0"/>
    <s v="SME"/>
    <n v="1"/>
    <x v="0"/>
    <s v="SME"/>
    <n v="4"/>
    <x v="1"/>
    <x v="0"/>
  </r>
  <r>
    <x v="6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x v="1"/>
    <s v="Beginner"/>
    <n v="0.7511111106666668"/>
    <x v="2"/>
    <s v="Beginner"/>
    <n v="0.99"/>
    <x v="0"/>
    <s v="SME"/>
    <n v="2.6666666666666665"/>
    <x v="2"/>
    <x v="1"/>
  </r>
  <r>
    <x v="2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x v="0"/>
    <s v="Advanced"/>
    <n v="1"/>
    <x v="0"/>
    <s v="SME"/>
    <n v="1"/>
    <x v="0"/>
    <s v="SME"/>
    <n v="4.666666666666667"/>
    <x v="0"/>
    <x v="0"/>
  </r>
  <r>
    <x v="4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x v="0"/>
    <s v="Advanced"/>
    <n v="1"/>
    <x v="0"/>
    <s v="SME"/>
    <n v="1"/>
    <x v="0"/>
    <s v="SME"/>
    <n v="4.666666666666667"/>
    <x v="0"/>
    <x v="0"/>
  </r>
  <r>
    <x v="2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x v="1"/>
    <s v="Beginner"/>
    <n v="1"/>
    <x v="0"/>
    <s v="SME"/>
    <n v="1"/>
    <x v="0"/>
    <s v="SME"/>
    <n v="4"/>
    <x v="1"/>
    <x v="0"/>
  </r>
  <r>
    <x v="4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x v="0"/>
    <s v="Advanced"/>
    <n v="0.66666666600000002"/>
    <x v="2"/>
    <s v="Beginner"/>
    <n v="0.95899999999999996"/>
    <x v="1"/>
    <s v="Advanced"/>
    <n v="3"/>
    <x v="2"/>
    <x v="1"/>
  </r>
  <r>
    <x v="1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x v="3"/>
    <s v="Novice"/>
    <m/>
    <x v="1"/>
    <m/>
    <n v="0.995"/>
    <x v="0"/>
    <s v="SME"/>
    <n v="4"/>
    <x v="1"/>
    <x v="0"/>
  </r>
  <r>
    <x v="0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x v="0"/>
    <s v="Advanced"/>
    <n v="1"/>
    <x v="0"/>
    <s v="SME"/>
    <n v="1"/>
    <x v="0"/>
    <s v="SME"/>
    <n v="4.666666666666667"/>
    <x v="0"/>
    <x v="0"/>
  </r>
  <r>
    <x v="6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x v="2"/>
    <s v="Beginner"/>
    <n v="0.77777777733333331"/>
    <x v="2"/>
    <s v="Beginner"/>
    <n v="0.98"/>
    <x v="1"/>
    <s v="Advanced"/>
    <n v="2"/>
    <x v="3"/>
    <x v="1"/>
  </r>
  <r>
    <x v="3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x v="0"/>
    <s v="Advanced"/>
    <n v="0.88888888866666671"/>
    <x v="3"/>
    <s v="Beginner"/>
    <n v="0.99580000000000002"/>
    <x v="0"/>
    <s v="SME"/>
    <n v="3.6666666666666665"/>
    <x v="1"/>
    <x v="0"/>
  </r>
  <r>
    <x v="2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x v="1"/>
    <s v="Beginner"/>
    <n v="1"/>
    <x v="0"/>
    <s v="SME"/>
    <n v="1"/>
    <x v="0"/>
    <s v="SME"/>
    <n v="4"/>
    <x v="1"/>
    <x v="0"/>
  </r>
  <r>
    <x v="3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x v="2"/>
    <s v="Beginner"/>
    <n v="0.94666666666666666"/>
    <x v="4"/>
    <s v="Advanced"/>
    <n v="0.97"/>
    <x v="1"/>
    <s v="Advanced"/>
    <n v="3"/>
    <x v="2"/>
    <x v="1"/>
  </r>
  <r>
    <x v="3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x v="2"/>
    <s v="Beginner"/>
    <n v="1"/>
    <x v="0"/>
    <s v="SME"/>
    <n v="0.98219999999999996"/>
    <x v="1"/>
    <s v="Advanced"/>
    <n v="3.3333333333333335"/>
    <x v="2"/>
    <x v="1"/>
  </r>
  <r>
    <x v="3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x v="0"/>
    <s v="Advanced"/>
    <n v="1"/>
    <x v="0"/>
    <s v="SME"/>
    <n v="0.91990000000000005"/>
    <x v="2"/>
    <s v="Beginner"/>
    <n v="3.6666666666666665"/>
    <x v="1"/>
    <x v="0"/>
  </r>
  <r>
    <x v="3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x v="1"/>
    <s v="Beginner"/>
    <m/>
    <x v="1"/>
    <m/>
    <n v="0.97330000000000005"/>
    <x v="1"/>
    <s v="Advanced"/>
    <n v="3"/>
    <x v="2"/>
    <x v="1"/>
  </r>
  <r>
    <x v="5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x v="0"/>
    <s v="Advanced"/>
    <n v="1"/>
    <x v="0"/>
    <s v="SME"/>
    <n v="1"/>
    <x v="0"/>
    <s v="SME"/>
    <n v="4.666666666666667"/>
    <x v="0"/>
    <x v="0"/>
  </r>
  <r>
    <x v="0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x v="0"/>
    <s v="Advanced"/>
    <n v="1"/>
    <x v="0"/>
    <s v="SME"/>
    <n v="1"/>
    <x v="0"/>
    <s v="SME"/>
    <n v="4.66666666666666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20" type="button" dataOnly="0" labelOnly="1" outline="0" axis="axisRow" fieldPosition="0"/>
    </format>
    <format dxfId="74">
      <pivotArea dataOnly="0" labelOnly="1" fieldPosition="0">
        <references count="1">
          <reference field="20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20" type="button" dataOnly="0" labelOnly="1" outline="0" axis="axisRow" fieldPosition="0"/>
    </format>
    <format dxfId="68">
      <pivotArea dataOnly="0" labelOnly="1" fieldPosition="0">
        <references count="1">
          <reference field="20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20" type="button" dataOnly="0" labelOnly="1" outline="0" axis="axisRow" fieldPosition="0"/>
    </format>
    <format dxfId="58">
      <pivotArea dataOnly="0" labelOnly="1" fieldPosition="0">
        <references count="1">
          <reference field="20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field="20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284">
      <pivotArea type="all" dataOnly="0" outline="0" fieldPosition="0"/>
    </format>
    <format dxfId="283">
      <pivotArea outline="0" collapsedLevelsAreSubtotals="1" fieldPosition="0"/>
    </format>
    <format dxfId="282">
      <pivotArea field="22" type="button" dataOnly="0" labelOnly="1" outline="0" axis="axisRow" fieldPosition="0"/>
    </format>
    <format dxfId="281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80">
      <pivotArea dataOnly="0" labelOnly="1" grandRow="1" outline="0" fieldPosition="0"/>
    </format>
    <format dxfId="2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22" type="button" dataOnly="0" labelOnly="1" outline="0" axis="axisRow" fieldPosition="0"/>
    </format>
    <format dxfId="275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274">
      <pivotArea dataOnly="0" labelOnly="1" grandRow="1" outline="0" fieldPosition="0"/>
    </format>
    <format dxfId="2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2">
      <pivotArea outline="0" collapsedLevelsAreSubtotals="1" fieldPosition="0"/>
    </format>
    <format dxfId="271">
      <pivotArea dataOnly="0" labelOnly="1" outline="0" fieldPosition="0">
        <references count="1">
          <reference field="0" count="0"/>
        </references>
      </pivotArea>
    </format>
    <format dxfId="2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9">
      <pivotArea outline="0" collapsedLevelsAreSubtotals="1" fieldPosition="0"/>
    </format>
    <format dxfId="268">
      <pivotArea dataOnly="0" labelOnly="1" outline="0" fieldPosition="0">
        <references count="1">
          <reference field="0" count="0"/>
        </references>
      </pivotArea>
    </format>
    <format dxfId="2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A000000}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306">
      <pivotArea type="all" dataOnly="0" outline="0" fieldPosition="0"/>
    </format>
    <format dxfId="305">
      <pivotArea outline="0" collapsedLevelsAreSubtotals="1" fieldPosition="0"/>
    </format>
    <format dxfId="304">
      <pivotArea field="23" type="button" dataOnly="0" labelOnly="1" outline="0" axis="axisRow" fieldPosition="0"/>
    </format>
    <format dxfId="303">
      <pivotArea dataOnly="0" labelOnly="1" fieldPosition="0">
        <references count="1">
          <reference field="23" count="0"/>
        </references>
      </pivotArea>
    </format>
    <format dxfId="302">
      <pivotArea dataOnly="0" labelOnly="1" grandRow="1" outline="0" fieldPosition="0"/>
    </format>
    <format dxfId="3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0">
      <pivotArea type="all" dataOnly="0" outline="0" fieldPosition="0"/>
    </format>
    <format dxfId="299">
      <pivotArea outline="0" collapsedLevelsAreSubtotals="1" fieldPosition="0"/>
    </format>
    <format dxfId="298">
      <pivotArea field="23" type="button" dataOnly="0" labelOnly="1" outline="0" axis="axisRow" fieldPosition="0"/>
    </format>
    <format dxfId="297">
      <pivotArea dataOnly="0" labelOnly="1" fieldPosition="0">
        <references count="1">
          <reference field="23" count="0"/>
        </references>
      </pivotArea>
    </format>
    <format dxfId="296">
      <pivotArea dataOnly="0" labelOnly="1" grandRow="1" outline="0" fieldPosition="0"/>
    </format>
    <format dxfId="2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4">
      <pivotArea outline="0" collapsedLevelsAreSubtotals="1" fieldPosition="0"/>
    </format>
    <format dxfId="2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2">
      <pivotArea outline="0" collapsedLevelsAreSubtotals="1" fieldPosition="0"/>
    </format>
    <format dxfId="2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23" type="button" dataOnly="0" labelOnly="1" outline="0" axis="axisRow" fieldPosition="0"/>
    </format>
    <format dxfId="287">
      <pivotArea dataOnly="0" labelOnly="1" fieldPosition="0">
        <references count="1">
          <reference field="23" count="0"/>
        </references>
      </pivotArea>
    </format>
    <format dxfId="286">
      <pivotArea dataOnly="0" labelOnly="1" grandRow="1" outline="0" fieldPosition="0"/>
    </format>
    <format dxfId="2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19" type="button" dataOnly="0" labelOnly="1" outline="0" axis="axisRow" fieldPosition="0"/>
    </format>
    <format dxfId="325">
      <pivotArea dataOnly="0" labelOnly="1" fieldPosition="0">
        <references count="1">
          <reference field="19" count="0"/>
        </references>
      </pivotArea>
    </format>
    <format dxfId="324">
      <pivotArea dataOnly="0" labelOnly="1" grandRow="1" outline="0" fieldPosition="0"/>
    </format>
    <format dxfId="3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field="19" type="button" dataOnly="0" labelOnly="1" outline="0" axis="axisRow" fieldPosition="0"/>
    </format>
    <format dxfId="319">
      <pivotArea dataOnly="0" labelOnly="1" fieldPosition="0">
        <references count="1">
          <reference field="19" count="0"/>
        </references>
      </pivotArea>
    </format>
    <format dxfId="318">
      <pivotArea dataOnly="0" labelOnly="1" grandRow="1" outline="0" fieldPosition="0"/>
    </format>
    <format dxfId="3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6">
      <pivotArea outline="0" collapsedLevelsAreSubtotals="1" fieldPosition="0"/>
    </format>
    <format dxfId="3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4">
      <pivotArea outline="0" collapsedLevelsAreSubtotals="1" fieldPosition="0"/>
    </format>
    <format dxfId="3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2">
      <pivotArea type="all" dataOnly="0" outline="0" fieldPosition="0"/>
    </format>
    <format dxfId="311">
      <pivotArea outline="0" collapsedLevelsAreSubtotals="1" fieldPosition="0"/>
    </format>
    <format dxfId="310">
      <pivotArea field="19" type="button" dataOnly="0" labelOnly="1" outline="0" axis="axisRow" fieldPosition="0"/>
    </format>
    <format dxfId="309">
      <pivotArea dataOnly="0" labelOnly="1" fieldPosition="0">
        <references count="1">
          <reference field="19" count="0"/>
        </references>
      </pivotArea>
    </format>
    <format dxfId="308">
      <pivotArea dataOnly="0" labelOnly="1" grandRow="1" outline="0" fieldPosition="0"/>
    </format>
    <format dxfId="3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1000000}" name="PivotTable2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348">
      <pivotArea type="all" dataOnly="0" outline="0" fieldPosition="0"/>
    </format>
    <format dxfId="347">
      <pivotArea outline="0" collapsedLevelsAreSubtotals="1" fieldPosition="0"/>
    </format>
    <format dxfId="346">
      <pivotArea field="20" type="button" dataOnly="0" labelOnly="1" outline="0" axis="axisCol" fieldPosition="0"/>
    </format>
    <format dxfId="345">
      <pivotArea dataOnly="0" labelOnly="1" grandRow="1" outline="0" fieldPosition="0"/>
    </format>
    <format dxfId="3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3">
      <pivotArea type="all" dataOnly="0" outline="0" fieldPosition="0"/>
    </format>
    <format dxfId="342">
      <pivotArea outline="0" collapsedLevelsAreSubtotals="1" fieldPosition="0"/>
    </format>
    <format dxfId="341">
      <pivotArea field="20" type="button" dataOnly="0" labelOnly="1" outline="0" axis="axisCol" fieldPosition="0"/>
    </format>
    <format dxfId="340">
      <pivotArea dataOnly="0" labelOnly="1" grandRow="1" outline="0" fieldPosition="0"/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outline="0" collapsedLevelsAreSubtotals="1" fieldPosition="0"/>
    </format>
    <format dxfId="337">
      <pivotArea dataOnly="0" labelOnly="1" fieldPosition="0">
        <references count="1">
          <reference field="20" count="0"/>
        </references>
      </pivotArea>
    </format>
    <format dxfId="336">
      <pivotArea dataOnly="0" labelOnly="1" grandCol="1" outline="0" fieldPosition="0"/>
    </format>
    <format dxfId="335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334">
      <pivotArea field="20" type="button" dataOnly="0" labelOnly="1" outline="0" axis="axisCol" fieldPosition="0"/>
    </format>
    <format dxfId="333">
      <pivotArea dataOnly="0" labelOnly="1" fieldPosition="0">
        <references count="1">
          <reference field="20" count="1">
            <x v="0"/>
          </reference>
        </references>
      </pivotArea>
    </format>
    <format dxfId="332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331">
      <pivotArea type="topRight" dataOnly="0" labelOnly="1" outline="0" fieldPosition="0"/>
    </format>
    <format dxfId="330">
      <pivotArea dataOnly="0" labelOnly="1" fieldPosition="0">
        <references count="1">
          <reference field="20" count="1">
            <x v="1"/>
          </reference>
        </references>
      </pivotArea>
    </format>
    <format dxfId="329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1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66">
      <pivotArea type="all" dataOnly="0" outline="0" fieldPosition="0"/>
    </format>
    <format dxfId="365">
      <pivotArea outline="0" collapsedLevelsAreSubtotals="1" fieldPosition="0"/>
    </format>
    <format dxfId="364">
      <pivotArea field="22" type="button" dataOnly="0" labelOnly="1" outline="0" axis="axisRow" fieldPosition="0"/>
    </format>
    <format dxfId="363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362">
      <pivotArea dataOnly="0" labelOnly="1" grandRow="1" outline="0" fieldPosition="0"/>
    </format>
    <format dxfId="3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0">
      <pivotArea type="all" dataOnly="0" outline="0" fieldPosition="0"/>
    </format>
    <format dxfId="359">
      <pivotArea outline="0" collapsedLevelsAreSubtotals="1" fieldPosition="0"/>
    </format>
    <format dxfId="358">
      <pivotArea field="22" type="button" dataOnly="0" labelOnly="1" outline="0" axis="axisRow" fieldPosition="0"/>
    </format>
    <format dxfId="357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356">
      <pivotArea dataOnly="0" labelOnly="1" grandRow="1" outline="0" fieldPosition="0"/>
    </format>
    <format dxfId="3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4">
      <pivotArea outline="0" collapsedLevelsAreSubtotals="1" fieldPosition="0"/>
    </format>
    <format dxfId="353">
      <pivotArea dataOnly="0" labelOnly="1" outline="0" fieldPosition="0">
        <references count="1">
          <reference field="0" count="0"/>
        </references>
      </pivotArea>
    </format>
    <format dxfId="3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1">
      <pivotArea outline="0" collapsedLevelsAreSubtotals="1" fieldPosition="0"/>
    </format>
    <format dxfId="350">
      <pivotArea dataOnly="0" labelOnly="1" outline="0" fieldPosition="0">
        <references count="1">
          <reference field="0" count="0"/>
        </references>
      </pivotArea>
    </format>
    <format dxfId="3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383">
      <pivotArea type="all" dataOnly="0" outline="0" fieldPosition="0"/>
    </format>
    <format dxfId="382">
      <pivotArea outline="0" collapsedLevelsAreSubtotals="1" fieldPosition="0"/>
    </format>
    <format dxfId="381">
      <pivotArea field="20" type="button" dataOnly="0" labelOnly="1" outline="0" axis="axisRow" fieldPosition="0"/>
    </format>
    <format dxfId="380">
      <pivotArea dataOnly="0" labelOnly="1" fieldPosition="0">
        <references count="1">
          <reference field="20" count="0"/>
        </references>
      </pivotArea>
    </format>
    <format dxfId="379">
      <pivotArea dataOnly="0" labelOnly="1" grandRow="1" outline="0" fieldPosition="0"/>
    </format>
    <format dxfId="3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7">
      <pivotArea type="all" dataOnly="0" outline="0" fieldPosition="0"/>
    </format>
    <format dxfId="376">
      <pivotArea outline="0" collapsedLevelsAreSubtotals="1" fieldPosition="0"/>
    </format>
    <format dxfId="375">
      <pivotArea field="20" type="button" dataOnly="0" labelOnly="1" outline="0" axis="axisRow" fieldPosition="0"/>
    </format>
    <format dxfId="374">
      <pivotArea dataOnly="0" labelOnly="1" fieldPosition="0">
        <references count="1">
          <reference field="20" count="0"/>
        </references>
      </pivotArea>
    </format>
    <format dxfId="373">
      <pivotArea dataOnly="0" labelOnly="1" grandRow="1" outline="0" fieldPosition="0"/>
    </format>
    <format dxfId="3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0">
      <pivotArea dataOnly="0" labelOnly="1" outline="0" fieldPosition="0">
        <references count="1">
          <reference field="0" count="0"/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1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00">
      <pivotArea type="all" dataOnly="0" outline="0" fieldPosition="0"/>
    </format>
    <format dxfId="399">
      <pivotArea outline="0" collapsedLevelsAreSubtotals="1" fieldPosition="0"/>
    </format>
    <format dxfId="398">
      <pivotArea field="20" type="button" dataOnly="0" labelOnly="1" outline="0" axis="axisRow" fieldPosition="0"/>
    </format>
    <format dxfId="397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396">
      <pivotArea dataOnly="0" labelOnly="1" grandRow="1" outline="0" fieldPosition="0"/>
    </format>
    <format dxfId="3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4">
      <pivotArea type="all" dataOnly="0" outline="0" fieldPosition="0"/>
    </format>
    <format dxfId="393">
      <pivotArea outline="0" collapsedLevelsAreSubtotals="1" fieldPosition="0"/>
    </format>
    <format dxfId="392">
      <pivotArea field="20" type="button" dataOnly="0" labelOnly="1" outline="0" axis="axisRow" fieldPosition="0"/>
    </format>
    <format dxfId="391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390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7">
      <pivotArea dataOnly="0" labelOnly="1" outline="0" fieldPosition="0">
        <references count="1">
          <reference field="0" count="0"/>
        </references>
      </pivotArea>
    </format>
    <format dxfId="3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B000000}" name="PivotTable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422">
      <pivotArea type="all" dataOnly="0" outline="0" fieldPosition="0"/>
    </format>
    <format dxfId="421">
      <pivotArea outline="0" collapsedLevelsAreSubtotals="1" fieldPosition="0"/>
    </format>
    <format dxfId="420">
      <pivotArea field="13" type="button" dataOnly="0" labelOnly="1" outline="0" axis="axisRow" fieldPosition="0"/>
    </format>
    <format dxfId="419">
      <pivotArea dataOnly="0" labelOnly="1" fieldPosition="0">
        <references count="1">
          <reference field="13" count="0"/>
        </references>
      </pivotArea>
    </format>
    <format dxfId="418">
      <pivotArea dataOnly="0" labelOnly="1" grandRow="1" outline="0" fieldPosition="0"/>
    </format>
    <format dxfId="4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6">
      <pivotArea type="all" dataOnly="0" outline="0" fieldPosition="0"/>
    </format>
    <format dxfId="415">
      <pivotArea outline="0" collapsedLevelsAreSubtotals="1" fieldPosition="0"/>
    </format>
    <format dxfId="414">
      <pivotArea field="13" type="button" dataOnly="0" labelOnly="1" outline="0" axis="axisRow" fieldPosition="0"/>
    </format>
    <format dxfId="413">
      <pivotArea dataOnly="0" labelOnly="1" fieldPosition="0">
        <references count="1">
          <reference field="13" count="0"/>
        </references>
      </pivotArea>
    </format>
    <format dxfId="412">
      <pivotArea dataOnly="0" labelOnly="1" grandRow="1" outline="0" fieldPosition="0"/>
    </format>
    <format dxfId="4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0">
      <pivotArea outline="0" collapsedLevelsAreSubtotals="1" fieldPosition="0"/>
    </format>
    <format dxfId="4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8">
      <pivotArea outline="0" collapsedLevelsAreSubtotals="1" fieldPosition="0"/>
    </format>
    <format dxfId="4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6">
      <pivotArea type="all" dataOnly="0" outline="0" fieldPosition="0"/>
    </format>
    <format dxfId="405">
      <pivotArea outline="0" collapsedLevelsAreSubtotals="1" fieldPosition="0"/>
    </format>
    <format dxfId="404">
      <pivotArea field="13" type="button" dataOnly="0" labelOnly="1" outline="0" axis="axisRow" fieldPosition="0"/>
    </format>
    <format dxfId="403">
      <pivotArea dataOnly="0" labelOnly="1" fieldPosition="0">
        <references count="1">
          <reference field="13" count="0"/>
        </references>
      </pivotArea>
    </format>
    <format dxfId="402">
      <pivotArea dataOnly="0" labelOnly="1" grandRow="1" outline="0" fieldPosition="0"/>
    </format>
    <format dxfId="4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1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39">
      <pivotArea type="all" dataOnly="0" outline="0" fieldPosition="0"/>
    </format>
    <format dxfId="438">
      <pivotArea outline="0" collapsedLevelsAreSubtotals="1" fieldPosition="0"/>
    </format>
    <format dxfId="437">
      <pivotArea field="20" type="button" dataOnly="0" labelOnly="1" outline="0" axis="axisRow" fieldPosition="0"/>
    </format>
    <format dxfId="436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435">
      <pivotArea dataOnly="0" labelOnly="1" grandRow="1" outline="0" fieldPosition="0"/>
    </format>
    <format dxfId="4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3">
      <pivotArea type="all" dataOnly="0" outline="0" fieldPosition="0"/>
    </format>
    <format dxfId="432">
      <pivotArea outline="0" collapsedLevelsAreSubtotals="1" fieldPosition="0"/>
    </format>
    <format dxfId="431">
      <pivotArea field="20" type="button" dataOnly="0" labelOnly="1" outline="0" axis="axisRow" fieldPosition="0"/>
    </format>
    <format dxfId="430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429">
      <pivotArea dataOnly="0" labelOnly="1" grandRow="1" outline="0" fieldPosition="0"/>
    </format>
    <format dxfId="4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0" count="0"/>
        </references>
      </pivotArea>
    </format>
    <format dxfId="4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6000000}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461">
      <pivotArea type="all" dataOnly="0" outline="0" fieldPosition="0"/>
    </format>
    <format dxfId="460">
      <pivotArea outline="0" collapsedLevelsAreSubtotals="1" fieldPosition="0"/>
    </format>
    <format dxfId="459">
      <pivotArea field="16" type="button" dataOnly="0" labelOnly="1" outline="0" axis="axisRow" fieldPosition="0"/>
    </format>
    <format dxfId="458">
      <pivotArea dataOnly="0" labelOnly="1" fieldPosition="0">
        <references count="1">
          <reference field="16" count="0"/>
        </references>
      </pivotArea>
    </format>
    <format dxfId="457">
      <pivotArea dataOnly="0" labelOnly="1" grandRow="1" outline="0" fieldPosition="0"/>
    </format>
    <format dxfId="4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5">
      <pivotArea type="all" dataOnly="0" outline="0" fieldPosition="0"/>
    </format>
    <format dxfId="454">
      <pivotArea outline="0" collapsedLevelsAreSubtotals="1" fieldPosition="0"/>
    </format>
    <format dxfId="453">
      <pivotArea field="16" type="button" dataOnly="0" labelOnly="1" outline="0" axis="axisRow" fieldPosition="0"/>
    </format>
    <format dxfId="452">
      <pivotArea dataOnly="0" labelOnly="1" fieldPosition="0">
        <references count="1">
          <reference field="16" count="0"/>
        </references>
      </pivotArea>
    </format>
    <format dxfId="451">
      <pivotArea dataOnly="0" labelOnly="1" grandRow="1" outline="0" fieldPosition="0"/>
    </format>
    <format dxfId="4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5">
      <pivotArea type="all" dataOnly="0" outline="0" fieldPosition="0"/>
    </format>
    <format dxfId="444">
      <pivotArea outline="0" collapsedLevelsAreSubtotals="1" fieldPosition="0"/>
    </format>
    <format dxfId="443">
      <pivotArea field="16" type="button" dataOnly="0" labelOnly="1" outline="0" axis="axisRow" fieldPosition="0"/>
    </format>
    <format dxfId="442">
      <pivotArea dataOnly="0" labelOnly="1" fieldPosition="0">
        <references count="1">
          <reference field="16" count="0"/>
        </references>
      </pivotArea>
    </format>
    <format dxfId="441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7000000}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18" type="button" dataOnly="0" labelOnly="1" outline="0" axis="axisRow" fieldPosition="0"/>
    </format>
    <format dxfId="96">
      <pivotArea dataOnly="0" labelOnly="1" fieldPosition="0">
        <references count="1">
          <reference field="18" count="0"/>
        </references>
      </pivotArea>
    </format>
    <format dxfId="95">
      <pivotArea dataOnly="0" labelOnly="1" grandRow="1" outline="0" fieldPosition="0"/>
    </format>
    <format dxfId="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8" type="button" dataOnly="0" labelOnly="1" outline="0" axis="axisRow" fieldPosition="0"/>
    </format>
    <format dxfId="90">
      <pivotArea dataOnly="0" labelOnly="1" fieldPosition="0">
        <references count="1">
          <reference field="18" count="0"/>
        </references>
      </pivotArea>
    </format>
    <format dxfId="89">
      <pivotArea dataOnly="0" labelOnly="1" grandRow="1" outline="0" fieldPosition="0"/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8" type="button" dataOnly="0" labelOnly="1" outline="0" axis="axisRow" fieldPosition="0"/>
    </format>
    <format dxfId="80">
      <pivotArea dataOnly="0" labelOnly="1" fieldPosition="0">
        <references count="1">
          <reference field="18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79">
      <pivotArea type="all" dataOnly="0" outline="0" fieldPosition="0"/>
    </format>
    <format dxfId="478">
      <pivotArea outline="0" collapsedLevelsAreSubtotals="1" fieldPosition="0"/>
    </format>
    <format dxfId="477">
      <pivotArea field="22" type="button" dataOnly="0" labelOnly="1" outline="0" axis="axisRow" fieldPosition="0"/>
    </format>
    <format dxfId="476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475">
      <pivotArea dataOnly="0" labelOnly="1" grandRow="1" outline="0" fieldPosition="0"/>
    </format>
    <format dxfId="4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3">
      <pivotArea type="all" dataOnly="0" outline="0" fieldPosition="0"/>
    </format>
    <format dxfId="472">
      <pivotArea outline="0" collapsedLevelsAreSubtotals="1" fieldPosition="0"/>
    </format>
    <format dxfId="471">
      <pivotArea field="22" type="button" dataOnly="0" labelOnly="1" outline="0" axis="axisRow" fieldPosition="0"/>
    </format>
    <format dxfId="470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469">
      <pivotArea dataOnly="0" labelOnly="1" grandRow="1" outline="0" fieldPosition="0"/>
    </format>
    <format dxfId="4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7">
      <pivotArea outline="0" collapsedLevelsAreSubtotals="1" fieldPosition="0"/>
    </format>
    <format dxfId="466">
      <pivotArea dataOnly="0" labelOnly="1" outline="0" fieldPosition="0">
        <references count="1">
          <reference field="0" count="0"/>
        </references>
      </pivotArea>
    </format>
    <format dxfId="4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4">
      <pivotArea outline="0" collapsedLevelsAreSubtotals="1" fieldPosition="0"/>
    </format>
    <format dxfId="463">
      <pivotArea dataOnly="0" labelOnly="1" outline="0" fieldPosition="0">
        <references count="1">
          <reference field="0" count="0"/>
        </references>
      </pivotArea>
    </format>
    <format dxfId="4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8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503">
      <pivotArea type="all" dataOnly="0" outline="0" fieldPosition="0"/>
    </format>
    <format dxfId="502">
      <pivotArea outline="0" collapsedLevelsAreSubtotals="1" fieldPosition="0"/>
    </format>
    <format dxfId="501">
      <pivotArea field="21" type="button" dataOnly="0" labelOnly="1" outline="0" axis="axisRow" fieldPosition="0"/>
    </format>
    <format dxfId="500">
      <pivotArea dataOnly="0" labelOnly="1" fieldPosition="0">
        <references count="1">
          <reference field="21" count="0"/>
        </references>
      </pivotArea>
    </format>
    <format dxfId="499">
      <pivotArea dataOnly="0" labelOnly="1" grandRow="1" outline="0" fieldPosition="0"/>
    </format>
    <format dxfId="4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7">
      <pivotArea type="all" dataOnly="0" outline="0" fieldPosition="0"/>
    </format>
    <format dxfId="496">
      <pivotArea outline="0" collapsedLevelsAreSubtotals="1" fieldPosition="0"/>
    </format>
    <format dxfId="495">
      <pivotArea field="21" type="button" dataOnly="0" labelOnly="1" outline="0" axis="axisRow" fieldPosition="0"/>
    </format>
    <format dxfId="494">
      <pivotArea dataOnly="0" labelOnly="1" fieldPosition="0">
        <references count="1">
          <reference field="21" count="0"/>
        </references>
      </pivotArea>
    </format>
    <format dxfId="493">
      <pivotArea dataOnly="0" labelOnly="1" grandRow="1" outline="0" fieldPosition="0"/>
    </format>
    <format dxfId="4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7">
      <pivotArea type="all" dataOnly="0" outline="0" fieldPosition="0"/>
    </format>
    <format dxfId="486">
      <pivotArea outline="0" collapsedLevelsAreSubtotals="1" fieldPosition="0"/>
    </format>
    <format dxfId="485">
      <pivotArea field="21" type="button" dataOnly="0" labelOnly="1" outline="0" axis="axisRow" fieldPosition="0"/>
    </format>
    <format dxfId="484">
      <pivotArea dataOnly="0" labelOnly="1" fieldPosition="0">
        <references count="1">
          <reference field="21" count="0"/>
        </references>
      </pivotArea>
    </format>
    <format dxfId="483">
      <pivotArea dataOnly="0" labelOnly="1" grandRow="1" outline="0" fieldPosition="0"/>
    </format>
    <format dxfId="4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1">
      <pivotArea field="21" type="button" dataOnly="0" labelOnly="1" outline="0" axis="axisRow" fieldPosition="0"/>
    </format>
    <format dxfId="4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20">
      <pivotArea type="all" dataOnly="0" outline="0" fieldPosition="0"/>
    </format>
    <format dxfId="519">
      <pivotArea outline="0" collapsedLevelsAreSubtotals="1" fieldPosition="0"/>
    </format>
    <format dxfId="518">
      <pivotArea field="20" type="button" dataOnly="0" labelOnly="1" outline="0" axis="axisRow" fieldPosition="0"/>
    </format>
    <format dxfId="517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516">
      <pivotArea dataOnly="0" labelOnly="1" grandRow="1" outline="0" fieldPosition="0"/>
    </format>
    <format dxfId="5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4">
      <pivotArea type="all" dataOnly="0" outline="0" fieldPosition="0"/>
    </format>
    <format dxfId="513">
      <pivotArea outline="0" collapsedLevelsAreSubtotals="1" fieldPosition="0"/>
    </format>
    <format dxfId="512">
      <pivotArea field="20" type="button" dataOnly="0" labelOnly="1" outline="0" axis="axisRow" fieldPosition="0"/>
    </format>
    <format dxfId="511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510">
      <pivotArea dataOnly="0" labelOnly="1" grandRow="1" outline="0" fieldPosition="0"/>
    </format>
    <format dxfId="5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7">
      <pivotArea dataOnly="0" labelOnly="1" outline="0" fieldPosition="0">
        <references count="1">
          <reference field="0" count="0"/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0000000}" name="PivotTable24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38">
      <pivotArea type="all" dataOnly="0" outline="0" fieldPosition="0"/>
    </format>
    <format dxfId="537">
      <pivotArea outline="0" collapsedLevelsAreSubtotals="1" fieldPosition="0"/>
    </format>
    <format dxfId="536">
      <pivotArea field="22" type="button" dataOnly="0" labelOnly="1" outline="0" axis="axisRow" fieldPosition="0"/>
    </format>
    <format dxfId="535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34">
      <pivotArea dataOnly="0" labelOnly="1" grandRow="1" outline="0" fieldPosition="0"/>
    </format>
    <format dxfId="5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2">
      <pivotArea type="all" dataOnly="0" outline="0" fieldPosition="0"/>
    </format>
    <format dxfId="531">
      <pivotArea outline="0" collapsedLevelsAreSubtotals="1" fieldPosition="0"/>
    </format>
    <format dxfId="530">
      <pivotArea field="22" type="button" dataOnly="0" labelOnly="1" outline="0" axis="axisRow" fieldPosition="0"/>
    </format>
    <format dxfId="529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28">
      <pivotArea dataOnly="0" labelOnly="1" grandRow="1" outline="0" fieldPosition="0"/>
    </format>
    <format dxfId="5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6">
      <pivotArea outline="0" collapsedLevelsAreSubtotals="1" fieldPosition="0"/>
    </format>
    <format dxfId="525">
      <pivotArea dataOnly="0" labelOnly="1" outline="0" fieldPosition="0">
        <references count="1">
          <reference field="0" count="0"/>
        </references>
      </pivotArea>
    </format>
    <format dxfId="5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3">
      <pivotArea outline="0" collapsedLevelsAreSubtotals="1" fieldPosition="0"/>
    </format>
    <format dxfId="522">
      <pivotArea dataOnly="0" labelOnly="1" outline="0" fieldPosition="0">
        <references count="1">
          <reference field="0" count="0"/>
        </references>
      </pivotArea>
    </format>
    <format dxfId="5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562">
      <pivotArea type="all" dataOnly="0" outline="0" fieldPosition="0"/>
    </format>
    <format dxfId="561">
      <pivotArea outline="0" collapsedLevelsAreSubtotals="1" fieldPosition="0"/>
    </format>
    <format dxfId="560">
      <pivotArea field="13" type="button" dataOnly="0" labelOnly="1" outline="0" axis="axisRow" fieldPosition="0"/>
    </format>
    <format dxfId="559">
      <pivotArea dataOnly="0" labelOnly="1" fieldPosition="0">
        <references count="1">
          <reference field="13" count="0"/>
        </references>
      </pivotArea>
    </format>
    <format dxfId="558">
      <pivotArea dataOnly="0" labelOnly="1" grandRow="1" outline="0" fieldPosition="0"/>
    </format>
    <format dxfId="5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6">
      <pivotArea type="all" dataOnly="0" outline="0" fieldPosition="0"/>
    </format>
    <format dxfId="555">
      <pivotArea outline="0" collapsedLevelsAreSubtotals="1" fieldPosition="0"/>
    </format>
    <format dxfId="554">
      <pivotArea field="13" type="button" dataOnly="0" labelOnly="1" outline="0" axis="axisRow" fieldPosition="0"/>
    </format>
    <format dxfId="553">
      <pivotArea dataOnly="0" labelOnly="1" fieldPosition="0">
        <references count="1">
          <reference field="13" count="0"/>
        </references>
      </pivotArea>
    </format>
    <format dxfId="552">
      <pivotArea dataOnly="0" labelOnly="1" grandRow="1" outline="0" fieldPosition="0"/>
    </format>
    <format dxfId="5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6">
      <pivotArea type="all" dataOnly="0" outline="0" fieldPosition="0"/>
    </format>
    <format dxfId="545">
      <pivotArea outline="0" collapsedLevelsAreSubtotals="1" fieldPosition="0"/>
    </format>
    <format dxfId="544">
      <pivotArea field="13" type="button" dataOnly="0" labelOnly="1" outline="0" axis="axisRow" fieldPosition="0"/>
    </format>
    <format dxfId="543">
      <pivotArea dataOnly="0" labelOnly="1" fieldPosition="0">
        <references count="1">
          <reference field="13" count="0"/>
        </references>
      </pivotArea>
    </format>
    <format dxfId="542">
      <pivotArea dataOnly="0" labelOnly="1" grandRow="1" outline="0" fieldPosition="0"/>
    </format>
    <format dxfId="5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0">
      <pivotArea field="13" type="button" dataOnly="0" labelOnly="1" outline="0" axis="axisRow" fieldPosition="0"/>
    </format>
    <format dxfId="5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1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80">
      <pivotArea type="all" dataOnly="0" outline="0" fieldPosition="0"/>
    </format>
    <format dxfId="579">
      <pivotArea outline="0" collapsedLevelsAreSubtotals="1" fieldPosition="0"/>
    </format>
    <format dxfId="578">
      <pivotArea field="22" type="button" dataOnly="0" labelOnly="1" outline="0" axis="axisRow" fieldPosition="0"/>
    </format>
    <format dxfId="577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76">
      <pivotArea dataOnly="0" labelOnly="1" grandRow="1" outline="0" fieldPosition="0"/>
    </format>
    <format dxfId="5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4">
      <pivotArea type="all" dataOnly="0" outline="0" fieldPosition="0"/>
    </format>
    <format dxfId="573">
      <pivotArea outline="0" collapsedLevelsAreSubtotals="1" fieldPosition="0"/>
    </format>
    <format dxfId="572">
      <pivotArea field="22" type="button" dataOnly="0" labelOnly="1" outline="0" axis="axisRow" fieldPosition="0"/>
    </format>
    <format dxfId="571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570">
      <pivotArea dataOnly="0" labelOnly="1" grandRow="1" outline="0" fieldPosition="0"/>
    </format>
    <format dxfId="5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8">
      <pivotArea outline="0" collapsedLevelsAreSubtotals="1" fieldPosition="0"/>
    </format>
    <format dxfId="567">
      <pivotArea dataOnly="0" labelOnly="1" outline="0" fieldPosition="0">
        <references count="1">
          <reference field="0" count="0"/>
        </references>
      </pivotArea>
    </format>
    <format dxfId="5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5">
      <pivotArea outline="0" collapsedLevelsAreSubtotals="1" fieldPosition="0"/>
    </format>
    <format dxfId="564">
      <pivotArea dataOnly="0" labelOnly="1" outline="0" fieldPosition="0">
        <references count="1">
          <reference field="0" count="0"/>
        </references>
      </pivotArea>
    </format>
    <format dxfId="5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C000000}" name="PivotTable20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98">
      <pivotArea type="all" dataOnly="0" outline="0" fieldPosition="0"/>
    </format>
    <format dxfId="597">
      <pivotArea outline="0" collapsedLevelsAreSubtotals="1" fieldPosition="0"/>
    </format>
    <format dxfId="596">
      <pivotArea field="22" type="button" dataOnly="0" labelOnly="1" outline="0" axis="axisRow" fieldPosition="0"/>
    </format>
    <format dxfId="595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94">
      <pivotArea dataOnly="0" labelOnly="1" grandRow="1" outline="0" fieldPosition="0"/>
    </format>
    <format dxfId="5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2">
      <pivotArea type="all" dataOnly="0" outline="0" fieldPosition="0"/>
    </format>
    <format dxfId="591">
      <pivotArea outline="0" collapsedLevelsAreSubtotals="1" fieldPosition="0"/>
    </format>
    <format dxfId="590">
      <pivotArea field="22" type="button" dataOnly="0" labelOnly="1" outline="0" axis="axisRow" fieldPosition="0"/>
    </format>
    <format dxfId="589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88">
      <pivotArea dataOnly="0" labelOnly="1" grandRow="1" outline="0" fieldPosition="0"/>
    </format>
    <format dxfId="5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6">
      <pivotArea outline="0" collapsedLevelsAreSubtotals="1" fieldPosition="0"/>
    </format>
    <format dxfId="585">
      <pivotArea dataOnly="0" labelOnly="1" outline="0" fieldPosition="0">
        <references count="1">
          <reference field="0" count="0"/>
        </references>
      </pivotArea>
    </format>
    <format dxfId="5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3">
      <pivotArea outline="0" collapsedLevelsAreSubtotals="1" fieldPosition="0"/>
    </format>
    <format dxfId="582">
      <pivotArea dataOnly="0" labelOnly="1" outline="0" fieldPosition="0">
        <references count="1">
          <reference field="0" count="0"/>
        </references>
      </pivotArea>
    </format>
    <format dxfId="5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3000000}" name="PivotTable2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629">
      <pivotArea type="all" dataOnly="0" outline="0" fieldPosition="0"/>
    </format>
    <format dxfId="628">
      <pivotArea outline="0" collapsedLevelsAreSubtotals="1" fieldPosition="0"/>
    </format>
    <format dxfId="627">
      <pivotArea field="21" type="button" dataOnly="0" labelOnly="1" outline="0" axis="axisCol" fieldPosition="0"/>
    </format>
    <format dxfId="626">
      <pivotArea dataOnly="0" labelOnly="1" fieldPosition="0">
        <references count="1">
          <reference field="21" count="0"/>
        </references>
      </pivotArea>
    </format>
    <format dxfId="625">
      <pivotArea dataOnly="0" labelOnly="1" grandRow="1" outline="0" fieldPosition="0"/>
    </format>
    <format dxfId="6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3">
      <pivotArea type="all" dataOnly="0" outline="0" fieldPosition="0"/>
    </format>
    <format dxfId="622">
      <pivotArea outline="0" collapsedLevelsAreSubtotals="1" fieldPosition="0"/>
    </format>
    <format dxfId="621">
      <pivotArea field="21" type="button" dataOnly="0" labelOnly="1" outline="0" axis="axisCol" fieldPosition="0"/>
    </format>
    <format dxfId="620">
      <pivotArea dataOnly="0" labelOnly="1" fieldPosition="0">
        <references count="1">
          <reference field="21" count="0"/>
        </references>
      </pivotArea>
    </format>
    <format dxfId="619">
      <pivotArea dataOnly="0" labelOnly="1" grandRow="1" outline="0" fieldPosition="0"/>
    </format>
    <format dxfId="6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7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616">
      <pivotArea field="21" type="button" dataOnly="0" labelOnly="1" outline="0" axis="axisCol" fieldPosition="0"/>
    </format>
    <format dxfId="615">
      <pivotArea dataOnly="0" labelOnly="1" fieldPosition="0">
        <references count="1">
          <reference field="21" count="1">
            <x v="0"/>
          </reference>
        </references>
      </pivotArea>
    </format>
    <format dxfId="614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613">
      <pivotArea type="topRight" dataOnly="0" labelOnly="1" outline="0" fieldPosition="0"/>
    </format>
    <format dxfId="612">
      <pivotArea dataOnly="0" labelOnly="1" fieldPosition="0">
        <references count="1">
          <reference field="21" count="1">
            <x v="1"/>
          </reference>
        </references>
      </pivotArea>
    </format>
    <format dxfId="611">
      <pivotArea grandCol="1" outline="0" collapsedLevelsAreSubtotals="1" fieldPosition="0"/>
    </format>
    <format dxfId="610">
      <pivotArea type="all" dataOnly="0" outline="0" fieldPosition="0"/>
    </format>
    <format dxfId="609">
      <pivotArea outline="0" collapsedLevelsAreSubtotals="1" fieldPosition="0"/>
    </format>
    <format dxfId="608">
      <pivotArea dataOnly="0" labelOnly="1" fieldPosition="0">
        <references count="1">
          <reference field="0" count="0"/>
        </references>
      </pivotArea>
    </format>
    <format dxfId="607">
      <pivotArea dataOnly="0" labelOnly="1" grandRow="1" outline="0" fieldPosition="0"/>
    </format>
    <format dxfId="606">
      <pivotArea dataOnly="0" labelOnly="1" fieldPosition="0">
        <references count="1">
          <reference field="21" count="0"/>
        </references>
      </pivotArea>
    </format>
    <format dxfId="605">
      <pivotArea dataOnly="0" labelOnly="1" grandCol="1" outline="0" fieldPosition="0"/>
    </format>
    <format dxfId="604">
      <pivotArea type="all" dataOnly="0" outline="0" fieldPosition="0"/>
    </format>
    <format dxfId="603">
      <pivotArea outline="0" collapsedLevelsAreSubtotals="1" fieldPosition="0"/>
    </format>
    <format dxfId="602">
      <pivotArea dataOnly="0" labelOnly="1" fieldPosition="0">
        <references count="1">
          <reference field="0" count="0"/>
        </references>
      </pivotArea>
    </format>
    <format dxfId="601">
      <pivotArea dataOnly="0" labelOnly="1" grandRow="1" outline="0" fieldPosition="0"/>
    </format>
    <format dxfId="600">
      <pivotArea dataOnly="0" labelOnly="1" fieldPosition="0">
        <references count="1">
          <reference field="21" count="0"/>
        </references>
      </pivotArea>
    </format>
    <format dxfId="599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17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646">
      <pivotArea type="all" dataOnly="0" outline="0" fieldPosition="0"/>
    </format>
    <format dxfId="645">
      <pivotArea outline="0" collapsedLevelsAreSubtotals="1" fieldPosition="0"/>
    </format>
    <format dxfId="644">
      <pivotArea field="20" type="button" dataOnly="0" labelOnly="1" outline="0" axis="axisRow" fieldPosition="0"/>
    </format>
    <format dxfId="643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642">
      <pivotArea dataOnly="0" labelOnly="1" grandRow="1" outline="0" fieldPosition="0"/>
    </format>
    <format dxfId="6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0">
      <pivotArea type="all" dataOnly="0" outline="0" fieldPosition="0"/>
    </format>
    <format dxfId="639">
      <pivotArea outline="0" collapsedLevelsAreSubtotals="1" fieldPosition="0"/>
    </format>
    <format dxfId="638">
      <pivotArea field="20" type="button" dataOnly="0" labelOnly="1" outline="0" axis="axisRow" fieldPosition="0"/>
    </format>
    <format dxfId="637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636">
      <pivotArea dataOnly="0" labelOnly="1" grandRow="1" outline="0" fieldPosition="0"/>
    </format>
    <format dxfId="6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33">
      <pivotArea dataOnly="0" labelOnly="1" outline="0" fieldPosition="0">
        <references count="1">
          <reference field="0" count="0"/>
        </references>
      </pivotArea>
    </format>
    <format dxfId="6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3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E000000}" name="PivotTable2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664">
      <pivotArea type="all" dataOnly="0" outline="0" fieldPosition="0"/>
    </format>
    <format dxfId="663">
      <pivotArea outline="0" collapsedLevelsAreSubtotals="1" fieldPosition="0"/>
    </format>
    <format dxfId="662">
      <pivotArea field="22" type="button" dataOnly="0" labelOnly="1" outline="0" axis="axisRow" fieldPosition="0"/>
    </format>
    <format dxfId="661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660">
      <pivotArea dataOnly="0" labelOnly="1" grandRow="1" outline="0" fieldPosition="0"/>
    </format>
    <format dxfId="6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8">
      <pivotArea type="all" dataOnly="0" outline="0" fieldPosition="0"/>
    </format>
    <format dxfId="657">
      <pivotArea outline="0" collapsedLevelsAreSubtotals="1" fieldPosition="0"/>
    </format>
    <format dxfId="656">
      <pivotArea field="22" type="button" dataOnly="0" labelOnly="1" outline="0" axis="axisRow" fieldPosition="0"/>
    </format>
    <format dxfId="655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654">
      <pivotArea dataOnly="0" labelOnly="1" grandRow="1" outline="0" fieldPosition="0"/>
    </format>
    <format dxfId="6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2">
      <pivotArea outline="0" collapsedLevelsAreSubtotals="1" fieldPosition="0"/>
    </format>
    <format dxfId="651">
      <pivotArea dataOnly="0" labelOnly="1" outline="0" fieldPosition="0">
        <references count="1">
          <reference field="0" count="0"/>
        </references>
      </pivotArea>
    </format>
    <format dxfId="6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9">
      <pivotArea outline="0" collapsedLevelsAreSubtotals="1" fieldPosition="0"/>
    </format>
    <format dxfId="648">
      <pivotArea dataOnly="0" labelOnly="1" outline="0" fieldPosition="0">
        <references count="1">
          <reference field="0" count="0"/>
        </references>
      </pivotArea>
    </format>
    <format dxfId="6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PivotTable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16" type="button" dataOnly="0" labelOnly="1" outline="0" axis="axisRow" fieldPosition="0"/>
    </format>
    <format dxfId="124">
      <pivotArea dataOnly="0" labelOnly="1" fieldPosition="0">
        <references count="1">
          <reference field="16" count="0"/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16" type="button" dataOnly="0" labelOnly="1" outline="0" axis="axisRow" fieldPosition="0"/>
    </format>
    <format dxfId="118">
      <pivotArea dataOnly="0" labelOnly="1" fieldPosition="0">
        <references count="1">
          <reference field="16" count="0"/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5">
      <pivotArea outline="0" collapsedLevelsAreSubtotals="1" fieldPosition="0"/>
    </format>
    <format dxfId="1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3">
      <pivotArea outline="0" collapsedLevelsAreSubtotals="1" fieldPosition="0"/>
    </format>
    <format dxfId="1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16" type="button" dataOnly="0" labelOnly="1" outline="0" axis="axisRow" fieldPosition="0"/>
    </format>
    <format dxfId="108">
      <pivotArea dataOnly="0" labelOnly="1" fieldPosition="0">
        <references count="1">
          <reference field="16" count="0"/>
        </references>
      </pivotArea>
    </format>
    <format dxfId="1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6">
      <pivotArea dataOnly="0" labelOnly="1" grandRow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6" type="button" dataOnly="0" labelOnly="1" outline="0" axis="axisRow" fieldPosition="0"/>
    </format>
    <format dxfId="102">
      <pivotArea dataOnly="0" labelOnly="1" fieldPosition="0">
        <references count="1">
          <reference field="16" count="0"/>
        </references>
      </pivotArea>
    </format>
    <format dxfId="101">
      <pivotArea dataOnly="0" labelOnly="1" grandRow="1" outline="0" fieldPosition="0"/>
    </format>
    <format dxfId="1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outline="0" fieldPosition="0">
        <references count="1">
          <reference field="4294967294" count="1">
            <x v="0"/>
          </reference>
        </references>
      </pivotArea>
    </format>
    <format dxfId="4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46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5000000}" name="PivotTable2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16" type="button" dataOnly="0" labelOnly="1" outline="0" axis="axisCol" fieldPosition="0"/>
    </format>
    <format dxfId="164">
      <pivotArea dataOnly="0" labelOnly="1" fieldPosition="0">
        <references count="1">
          <reference field="16" count="0"/>
        </references>
      </pivotArea>
    </format>
    <format dxfId="163">
      <pivotArea dataOnly="0" labelOnly="1" grandRow="1" outline="0" fieldPosition="0"/>
    </format>
    <format dxfId="1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16" type="button" dataOnly="0" labelOnly="1" outline="0" axis="axisCol" fieldPosition="0"/>
    </format>
    <format dxfId="158">
      <pivotArea dataOnly="0" labelOnly="1" fieldPosition="0">
        <references count="1">
          <reference field="16" count="0"/>
        </references>
      </pivotArea>
    </format>
    <format dxfId="157">
      <pivotArea dataOnly="0" labelOnly="1" grandRow="1" outline="0" fieldPosition="0"/>
    </format>
    <format dxfId="1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5">
      <pivotArea outline="0" collapsedLevelsAreSubtotals="1" fieldPosition="0"/>
    </format>
    <format dxfId="1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3">
      <pivotArea outline="0" collapsedLevelsAreSubtotals="1" fieldPosition="0"/>
    </format>
    <format dxfId="1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16" type="button" dataOnly="0" labelOnly="1" outline="0" axis="axisCol" fieldPosition="0"/>
    </format>
    <format dxfId="148">
      <pivotArea dataOnly="0" labelOnly="1" fieldPosition="0">
        <references count="1">
          <reference field="16" count="0"/>
        </references>
      </pivotArea>
    </format>
    <format dxfId="1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dataOnly="0" labelOnly="1" grandRow="1" outline="0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16" type="button" dataOnly="0" labelOnly="1" outline="0" axis="axisCol" fieldPosition="0"/>
    </format>
    <format dxfId="142">
      <pivotArea dataOnly="0" labelOnly="1" fieldPosition="0">
        <references count="1">
          <reference field="16" count="0"/>
        </references>
      </pivotArea>
    </format>
    <format dxfId="141">
      <pivotArea dataOnly="0" labelOnly="1" grandRow="1" outline="0" fieldPosition="0"/>
    </format>
    <format dxfId="1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9">
      <pivotArea outline="0" collapsedLevelsAreSubtotals="1" fieldPosition="0"/>
    </format>
    <format dxfId="138">
      <pivotArea field="0" type="button" dataOnly="0" labelOnly="1" outline="0" axis="axisRow" fieldPosition="0"/>
    </format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16" count="0"/>
        </references>
      </pivotArea>
    </format>
    <format dxfId="134">
      <pivotArea dataOnly="0" labelOnly="1" grandCol="1" outline="0" fieldPosition="0"/>
    </format>
    <format dxfId="133">
      <pivotArea outline="0" collapsedLevelsAreSubtotals="1" fieldPosition="0"/>
    </format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16" count="0"/>
        </references>
      </pivotArea>
    </format>
    <format dxfId="128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2000000}" name="PivotTable2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22" type="button" dataOnly="0" labelOnly="1" outline="0" axis="axisCol" fieldPosition="0"/>
    </format>
    <format dxfId="184">
      <pivotArea dataOnly="0" labelOnly="1" grandRow="1" outline="0" fieldPosition="0"/>
    </format>
    <format dxfId="1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22" type="button" dataOnly="0" labelOnly="1" outline="0" axis="axisCol" fieldPosition="0"/>
    </format>
    <format dxfId="179">
      <pivotArea dataOnly="0" labelOnly="1" grandRow="1" outline="0" fieldPosition="0"/>
    </format>
    <format dxfId="1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7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176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175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174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dataOnly="0" labelOnly="1" fieldPosition="0">
        <references count="1">
          <reference field="0" count="0"/>
        </references>
      </pivotArea>
    </format>
    <format dxfId="170">
      <pivotArea dataOnly="0" labelOnly="1" grandRow="1" outline="0" fieldPosition="0"/>
    </format>
    <format dxfId="169">
      <pivotArea dataOnly="0" labelOnly="1" fieldPosition="0">
        <references count="1">
          <reference field="22" count="0"/>
        </references>
      </pivotArea>
    </format>
    <format dxfId="168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F000000}" name="PivotTable2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20" type="button" dataOnly="0" labelOnly="1" outline="0" axis="axisRow" fieldPosition="0"/>
    </format>
    <format dxfId="201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200">
      <pivotArea dataOnly="0" labelOnly="1" grandRow="1" outline="0" fieldPosition="0"/>
    </format>
    <format dxfId="1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20" type="button" dataOnly="0" labelOnly="1" outline="0" axis="axisRow" fieldPosition="0"/>
    </format>
    <format dxfId="195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194">
      <pivotArea dataOnly="0" labelOnly="1" grandRow="1" outline="0" fieldPosition="0"/>
    </format>
    <format dxfId="1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1">
      <pivotArea dataOnly="0" labelOnly="1" outline="0" fieldPosition="0">
        <references count="1">
          <reference field="0" count="0"/>
        </references>
      </pivotArea>
    </format>
    <format dxfId="1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4000000}" name="PivotTable28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23" type="button" dataOnly="0" labelOnly="1" outline="0" axis="axisCol" fieldPosition="0"/>
    </format>
    <format dxfId="224">
      <pivotArea dataOnly="0" labelOnly="1" fieldPosition="0">
        <references count="1">
          <reference field="23" count="0"/>
        </references>
      </pivotArea>
    </format>
    <format dxfId="223">
      <pivotArea dataOnly="0" labelOnly="1" grandRow="1" outline="0" fieldPosition="0"/>
    </format>
    <format dxfId="2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1">
      <pivotArea type="all" dataOnly="0" outline="0" fieldPosition="0"/>
    </format>
    <format dxfId="220">
      <pivotArea outline="0" collapsedLevelsAreSubtotals="1" fieldPosition="0"/>
    </format>
    <format dxfId="219">
      <pivotArea field="23" type="button" dataOnly="0" labelOnly="1" outline="0" axis="axisCol" fieldPosition="0"/>
    </format>
    <format dxfId="218">
      <pivotArea dataOnly="0" labelOnly="1" fieldPosition="0">
        <references count="1">
          <reference field="23" count="0"/>
        </references>
      </pivotArea>
    </format>
    <format dxfId="217">
      <pivotArea dataOnly="0" labelOnly="1" grandRow="1" outline="0" fieldPosition="0"/>
    </format>
    <format dxfId="2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5">
      <pivotArea outline="0" collapsedLevelsAreSubtotals="1" fieldPosition="0">
        <references count="1">
          <reference field="23" count="0" selected="0"/>
        </references>
      </pivotArea>
    </format>
    <format dxfId="214">
      <pivotArea dataOnly="0" labelOnly="1" fieldPosition="0">
        <references count="1">
          <reference field="23" count="0"/>
        </references>
      </pivotArea>
    </format>
    <format dxfId="213">
      <pivotArea outline="0" collapsedLevelsAreSubtotals="1" fieldPosition="0">
        <references count="1">
          <reference field="23" count="0" selected="0"/>
        </references>
      </pivotArea>
    </format>
    <format dxfId="212">
      <pivotArea dataOnly="0" labelOnly="1" fieldPosition="0">
        <references count="1">
          <reference field="23" count="0"/>
        </references>
      </pivotArea>
    </format>
    <format dxfId="211">
      <pivotArea grandCol="1" outline="0" collapsedLevelsAreSubtotals="1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dataOnly="0" labelOnly="1" fieldPosition="0">
        <references count="1">
          <reference field="0" count="0"/>
        </references>
      </pivotArea>
    </format>
    <format dxfId="207">
      <pivotArea dataOnly="0" labelOnly="1" grandRow="1" outline="0" fieldPosition="0"/>
    </format>
    <format dxfId="206">
      <pivotArea dataOnly="0" labelOnly="1" fieldPosition="0">
        <references count="1">
          <reference field="23" count="0"/>
        </references>
      </pivotArea>
    </format>
    <format dxfId="205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D000000}" name="PivotTable2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44">
      <pivotArea type="all" dataOnly="0" outline="0" fieldPosition="0"/>
    </format>
    <format dxfId="243">
      <pivotArea outline="0" collapsedLevelsAreSubtotals="1" fieldPosition="0"/>
    </format>
    <format dxfId="242">
      <pivotArea field="20" type="button" dataOnly="0" labelOnly="1" outline="0" axis="axisRow" fieldPosition="0"/>
    </format>
    <format dxfId="241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field="20" type="button" dataOnly="0" labelOnly="1" outline="0" axis="axisRow" fieldPosition="0"/>
    </format>
    <format dxfId="235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234">
      <pivotArea dataOnly="0" labelOnly="1" grandRow="1" outline="0" fieldPosition="0"/>
    </format>
    <format dxfId="2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1">
      <pivotArea dataOnly="0" labelOnly="1" outline="0" fieldPosition="0">
        <references count="1">
          <reference field="0" count="0"/>
        </references>
      </pivotArea>
    </format>
    <format dxfId="2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9000000}" name="PivotTable6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266">
      <pivotArea type="all" dataOnly="0" outline="0" fieldPosition="0"/>
    </format>
    <format dxfId="265">
      <pivotArea outline="0" collapsedLevelsAreSubtotals="1" fieldPosition="0"/>
    </format>
    <format dxfId="264">
      <pivotArea field="22" type="button" dataOnly="0" labelOnly="1" outline="0" axis="axisRow" fieldPosition="0"/>
    </format>
    <format dxfId="263">
      <pivotArea dataOnly="0" labelOnly="1" fieldPosition="0">
        <references count="1">
          <reference field="22" count="0"/>
        </references>
      </pivotArea>
    </format>
    <format dxfId="262">
      <pivotArea dataOnly="0" labelOnly="1" grandRow="1" outline="0" fieldPosition="0"/>
    </format>
    <format dxfId="2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0">
      <pivotArea type="all" dataOnly="0" outline="0" fieldPosition="0"/>
    </format>
    <format dxfId="259">
      <pivotArea outline="0" collapsedLevelsAreSubtotals="1" fieldPosition="0"/>
    </format>
    <format dxfId="258">
      <pivotArea field="22" type="button" dataOnly="0" labelOnly="1" outline="0" axis="axisRow" fieldPosition="0"/>
    </format>
    <format dxfId="257">
      <pivotArea dataOnly="0" labelOnly="1" fieldPosition="0">
        <references count="1">
          <reference field="22" count="0"/>
        </references>
      </pivotArea>
    </format>
    <format dxfId="256">
      <pivotArea dataOnly="0" labelOnly="1" grandRow="1" outline="0" fieldPosition="0"/>
    </format>
    <format dxfId="2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4">
      <pivotArea outline="0" collapsedLevelsAreSubtotals="1" fieldPosition="0"/>
    </format>
    <format dxfId="2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2">
      <pivotArea outline="0" collapsedLevelsAreSubtotals="1" fieldPosition="0"/>
    </format>
    <format dxfId="2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0">
      <pivotArea type="all" dataOnly="0" outline="0" fieldPosition="0"/>
    </format>
    <format dxfId="249">
      <pivotArea outline="0" collapsedLevelsAreSubtotals="1" fieldPosition="0"/>
    </format>
    <format dxfId="248">
      <pivotArea field="22" type="button" dataOnly="0" labelOnly="1" outline="0" axis="axisRow" fieldPosition="0"/>
    </format>
    <format dxfId="247">
      <pivotArea dataOnly="0" labelOnly="1" fieldPosition="0">
        <references count="1">
          <reference field="22" count="0"/>
        </references>
      </pivotArea>
    </format>
    <format dxfId="246">
      <pivotArea dataOnly="0" labelOnly="1" grandRow="1" outline="0" fieldPosition="0"/>
    </format>
    <format dxfId="2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7"/>
  <sheetViews>
    <sheetView tabSelected="1" zoomScale="80" zoomScaleNormal="80" workbookViewId="0">
      <pane xSplit="3" topLeftCell="F1" activePane="topRight" state="frozen"/>
      <selection pane="topRight" activeCell="J14" sqref="J14"/>
    </sheetView>
  </sheetViews>
  <sheetFormatPr defaultRowHeight="15" x14ac:dyDescent="0.25"/>
  <cols>
    <col min="1" max="1" width="22.85546875" customWidth="1"/>
    <col min="2" max="3" width="24" customWidth="1"/>
    <col min="4" max="4" width="18.140625" style="17" customWidth="1"/>
    <col min="5" max="5" width="23.5703125" bestFit="1" customWidth="1"/>
    <col min="6" max="6" width="20" bestFit="1" customWidth="1"/>
    <col min="7" max="7" width="19" customWidth="1"/>
    <col min="8" max="8" width="12.28515625" customWidth="1"/>
    <col min="9" max="9" width="18.42578125" style="17" customWidth="1"/>
    <col min="10" max="10" width="19.7109375" style="17" customWidth="1"/>
    <col min="11" max="11" width="22.5703125" style="19" customWidth="1"/>
    <col min="12" max="12" width="20.42578125" style="19" customWidth="1"/>
    <col min="13" max="23" width="9.140625" style="2"/>
  </cols>
  <sheetData>
    <row r="1" spans="1:23" x14ac:dyDescent="0.25">
      <c r="A1" s="23" t="s">
        <v>0</v>
      </c>
      <c r="B1" s="23" t="s">
        <v>1</v>
      </c>
      <c r="C1" s="23" t="s">
        <v>2</v>
      </c>
      <c r="D1" s="23" t="s">
        <v>4</v>
      </c>
      <c r="E1" s="232" t="s">
        <v>5</v>
      </c>
      <c r="F1" s="232"/>
      <c r="G1" s="233" t="s">
        <v>6</v>
      </c>
      <c r="H1" s="233"/>
      <c r="I1" s="235" t="s">
        <v>7</v>
      </c>
      <c r="J1" s="236"/>
      <c r="K1" s="231" t="s">
        <v>9</v>
      </c>
      <c r="L1" s="230" t="s">
        <v>10</v>
      </c>
    </row>
    <row r="2" spans="1:23" ht="25.5" x14ac:dyDescent="0.25">
      <c r="A2" s="23" t="s">
        <v>0</v>
      </c>
      <c r="B2" s="23" t="s">
        <v>1</v>
      </c>
      <c r="C2" s="23" t="s">
        <v>2</v>
      </c>
      <c r="D2" s="23" t="s">
        <v>4</v>
      </c>
      <c r="E2" s="216" t="s">
        <v>11</v>
      </c>
      <c r="F2" s="25" t="s">
        <v>12</v>
      </c>
      <c r="G2" s="216" t="s">
        <v>11</v>
      </c>
      <c r="H2" s="216" t="s">
        <v>12</v>
      </c>
      <c r="I2" s="73" t="s">
        <v>11</v>
      </c>
      <c r="J2" s="25" t="s">
        <v>12</v>
      </c>
      <c r="K2" s="74" t="s">
        <v>16</v>
      </c>
      <c r="L2" s="75" t="s">
        <v>18</v>
      </c>
    </row>
    <row r="3" spans="1:23" ht="15" customHeight="1" x14ac:dyDescent="0.25">
      <c r="A3" s="3" t="s">
        <v>23</v>
      </c>
      <c r="B3" s="3" t="s">
        <v>24</v>
      </c>
      <c r="C3" s="4">
        <v>43010</v>
      </c>
      <c r="D3" s="5">
        <v>43887</v>
      </c>
      <c r="E3" s="76">
        <v>1</v>
      </c>
      <c r="F3" s="76">
        <v>1</v>
      </c>
      <c r="G3" s="77" t="s">
        <v>25</v>
      </c>
      <c r="H3" s="78" t="s">
        <v>26</v>
      </c>
      <c r="I3" s="79">
        <v>0.7567567567567568</v>
      </c>
      <c r="J3" s="76">
        <v>0.79487179487179482</v>
      </c>
      <c r="K3" s="81">
        <v>0.88888888866666671</v>
      </c>
      <c r="L3" s="82">
        <v>1</v>
      </c>
    </row>
    <row r="4" spans="1:23" ht="15" customHeight="1" x14ac:dyDescent="0.25">
      <c r="A4" s="3" t="s">
        <v>30</v>
      </c>
      <c r="B4" s="3" t="s">
        <v>31</v>
      </c>
      <c r="C4" s="4">
        <v>42899</v>
      </c>
      <c r="D4" s="5">
        <v>43888</v>
      </c>
      <c r="E4" s="76">
        <v>1</v>
      </c>
      <c r="F4" s="76">
        <v>1</v>
      </c>
      <c r="G4" s="77" t="s">
        <v>32</v>
      </c>
      <c r="H4" s="78" t="s">
        <v>33</v>
      </c>
      <c r="I4" s="79">
        <v>1</v>
      </c>
      <c r="J4" s="76">
        <v>1</v>
      </c>
      <c r="K4" s="81"/>
      <c r="L4" s="82">
        <v>1</v>
      </c>
    </row>
    <row r="5" spans="1:23" x14ac:dyDescent="0.25">
      <c r="A5" s="3" t="s">
        <v>38</v>
      </c>
      <c r="B5" s="3" t="s">
        <v>39</v>
      </c>
      <c r="C5" s="4">
        <v>41815</v>
      </c>
      <c r="D5" s="5">
        <v>43888</v>
      </c>
      <c r="E5" s="76">
        <v>1</v>
      </c>
      <c r="F5" s="76">
        <v>1</v>
      </c>
      <c r="G5" s="77" t="s">
        <v>40</v>
      </c>
      <c r="H5" s="78" t="s">
        <v>41</v>
      </c>
      <c r="I5" s="79">
        <v>0.80434782608695654</v>
      </c>
      <c r="J5" s="76">
        <v>0.88571428571428568</v>
      </c>
      <c r="K5" s="81"/>
      <c r="L5" s="82">
        <v>1</v>
      </c>
    </row>
    <row r="6" spans="1:23" ht="15" customHeight="1" x14ac:dyDescent="0.25">
      <c r="A6" s="3" t="s">
        <v>42</v>
      </c>
      <c r="B6" s="3" t="s">
        <v>43</v>
      </c>
      <c r="C6" s="4">
        <v>42816</v>
      </c>
      <c r="D6" s="5">
        <v>43888</v>
      </c>
      <c r="E6" s="83">
        <v>1</v>
      </c>
      <c r="F6" s="83">
        <v>1</v>
      </c>
      <c r="G6" s="77" t="s">
        <v>44</v>
      </c>
      <c r="H6" s="78" t="s">
        <v>25</v>
      </c>
      <c r="I6" s="79">
        <v>0.96969696969696972</v>
      </c>
      <c r="J6" s="76">
        <v>0.967741935483871</v>
      </c>
      <c r="K6" s="81">
        <v>0.66666666666666663</v>
      </c>
      <c r="L6" s="82">
        <v>0.93933670049749907</v>
      </c>
    </row>
    <row r="7" spans="1:23" ht="15" customHeight="1" x14ac:dyDescent="0.25">
      <c r="A7" s="11" t="s">
        <v>23</v>
      </c>
      <c r="B7" s="11" t="s">
        <v>47</v>
      </c>
      <c r="C7" s="4">
        <v>40553</v>
      </c>
      <c r="D7" s="84">
        <v>43892</v>
      </c>
      <c r="E7" s="76">
        <v>1</v>
      </c>
      <c r="F7" s="76">
        <v>1</v>
      </c>
      <c r="G7" s="85" t="s">
        <v>48</v>
      </c>
      <c r="H7" s="78" t="s">
        <v>49</v>
      </c>
      <c r="I7" s="79">
        <v>0.89189189189189189</v>
      </c>
      <c r="J7" s="76">
        <v>0.76595744680851063</v>
      </c>
      <c r="K7" s="81">
        <v>0.76587301566666666</v>
      </c>
      <c r="L7" s="82">
        <v>1</v>
      </c>
    </row>
    <row r="8" spans="1:23" ht="15" customHeight="1" x14ac:dyDescent="0.25">
      <c r="A8" s="3" t="s">
        <v>50</v>
      </c>
      <c r="B8" s="3" t="s">
        <v>51</v>
      </c>
      <c r="C8" s="4">
        <v>41778</v>
      </c>
      <c r="D8" s="5">
        <v>43888</v>
      </c>
      <c r="E8" s="83">
        <v>1</v>
      </c>
      <c r="F8" s="83">
        <v>1</v>
      </c>
      <c r="G8" s="77" t="s">
        <v>52</v>
      </c>
      <c r="H8" s="78" t="s">
        <v>53</v>
      </c>
      <c r="I8" s="79">
        <v>0.73170731707317072</v>
      </c>
      <c r="J8" s="76">
        <v>0.82857142857142863</v>
      </c>
      <c r="K8" s="81">
        <v>0.66666666666666663</v>
      </c>
      <c r="L8" s="82">
        <v>1.0019591471973324</v>
      </c>
    </row>
    <row r="9" spans="1:23" ht="15" customHeight="1" x14ac:dyDescent="0.25">
      <c r="A9" s="3" t="s">
        <v>50</v>
      </c>
      <c r="B9" s="3" t="s">
        <v>54</v>
      </c>
      <c r="C9" s="4">
        <v>42317</v>
      </c>
      <c r="D9" s="5">
        <v>43888</v>
      </c>
      <c r="E9" s="83">
        <v>1</v>
      </c>
      <c r="F9" s="83">
        <v>1</v>
      </c>
      <c r="G9" s="77">
        <v>1.4293981481481482E-2</v>
      </c>
      <c r="H9" s="78" t="s">
        <v>56</v>
      </c>
      <c r="I9" s="79">
        <v>0.8571428571428571</v>
      </c>
      <c r="J9" s="76">
        <v>0.86111111111111116</v>
      </c>
      <c r="K9" s="81">
        <v>1</v>
      </c>
      <c r="L9" s="82">
        <v>1</v>
      </c>
    </row>
    <row r="10" spans="1:23" ht="15" customHeight="1" x14ac:dyDescent="0.25">
      <c r="A10" s="3" t="s">
        <v>30</v>
      </c>
      <c r="B10" s="3" t="s">
        <v>57</v>
      </c>
      <c r="C10" s="4">
        <v>42011</v>
      </c>
      <c r="D10" s="5">
        <v>43887</v>
      </c>
      <c r="E10" s="76">
        <v>1</v>
      </c>
      <c r="F10" s="76">
        <v>1</v>
      </c>
      <c r="G10" s="77" t="s">
        <v>58</v>
      </c>
      <c r="H10" s="78" t="s">
        <v>59</v>
      </c>
      <c r="I10" s="79">
        <v>0.90909090909090906</v>
      </c>
      <c r="J10" s="76">
        <v>0.9375</v>
      </c>
      <c r="K10" s="81"/>
      <c r="L10" s="82">
        <v>0.98473797435487809</v>
      </c>
    </row>
    <row r="11" spans="1:23" s="13" customFormat="1" ht="15" customHeight="1" x14ac:dyDescent="0.25">
      <c r="A11" s="3" t="s">
        <v>23</v>
      </c>
      <c r="B11" s="3" t="s">
        <v>60</v>
      </c>
      <c r="C11" s="4">
        <v>42758</v>
      </c>
      <c r="D11" s="5">
        <v>43887</v>
      </c>
      <c r="E11" s="76">
        <v>1</v>
      </c>
      <c r="F11" s="76">
        <v>1</v>
      </c>
      <c r="G11" s="77" t="s">
        <v>61</v>
      </c>
      <c r="H11" s="78" t="s">
        <v>48</v>
      </c>
      <c r="I11" s="79">
        <v>0.79487179487179482</v>
      </c>
      <c r="J11" s="76">
        <v>0.84375</v>
      </c>
      <c r="K11" s="81">
        <v>1</v>
      </c>
      <c r="L11" s="82">
        <v>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11" t="s">
        <v>30</v>
      </c>
      <c r="B12" s="11" t="s">
        <v>62</v>
      </c>
      <c r="C12" s="4">
        <v>43178</v>
      </c>
      <c r="D12" s="84">
        <v>43889</v>
      </c>
      <c r="E12" s="76">
        <v>1</v>
      </c>
      <c r="F12" s="76">
        <v>1</v>
      </c>
      <c r="G12" s="85" t="s">
        <v>63</v>
      </c>
      <c r="H12" s="78" t="s">
        <v>64</v>
      </c>
      <c r="I12" s="79">
        <v>0.78378378378378377</v>
      </c>
      <c r="J12" s="76">
        <v>0.82926829268292679</v>
      </c>
      <c r="K12" s="81"/>
      <c r="L12" s="82">
        <v>0.98698421429085048</v>
      </c>
    </row>
    <row r="13" spans="1:23" x14ac:dyDescent="0.25">
      <c r="A13" s="3" t="s">
        <v>38</v>
      </c>
      <c r="B13" s="3" t="s">
        <v>65</v>
      </c>
      <c r="C13" s="4">
        <v>42758</v>
      </c>
      <c r="D13" s="5">
        <v>43888</v>
      </c>
      <c r="E13" s="76">
        <v>1</v>
      </c>
      <c r="F13" s="76">
        <v>1</v>
      </c>
      <c r="G13" s="77" t="s">
        <v>66</v>
      </c>
      <c r="H13" s="78" t="s">
        <v>67</v>
      </c>
      <c r="I13" s="79">
        <v>0.75471698113207553</v>
      </c>
      <c r="J13" s="76">
        <v>0.7592592592592593</v>
      </c>
      <c r="K13" s="81">
        <v>0.75</v>
      </c>
      <c r="L13" s="82">
        <v>1</v>
      </c>
    </row>
    <row r="14" spans="1:23" ht="15" customHeight="1" x14ac:dyDescent="0.25">
      <c r="A14" s="3" t="s">
        <v>42</v>
      </c>
      <c r="B14" s="3" t="s">
        <v>68</v>
      </c>
      <c r="C14" s="4">
        <v>42436</v>
      </c>
      <c r="D14" s="5">
        <v>43888</v>
      </c>
      <c r="E14" s="83">
        <v>1</v>
      </c>
      <c r="F14" s="83">
        <v>1</v>
      </c>
      <c r="G14" s="77" t="s">
        <v>69</v>
      </c>
      <c r="H14" s="78" t="s">
        <v>70</v>
      </c>
      <c r="I14" s="79">
        <v>1</v>
      </c>
      <c r="J14" s="76">
        <v>1</v>
      </c>
      <c r="K14" s="81">
        <v>1</v>
      </c>
      <c r="L14" s="82">
        <v>0.93933670049749907</v>
      </c>
    </row>
    <row r="15" spans="1:23" s="13" customFormat="1" ht="15" customHeight="1" x14ac:dyDescent="0.25">
      <c r="A15" s="3" t="s">
        <v>71</v>
      </c>
      <c r="B15" s="3" t="s">
        <v>72</v>
      </c>
      <c r="C15" s="4">
        <v>41568</v>
      </c>
      <c r="D15" s="5">
        <v>43887</v>
      </c>
      <c r="E15" s="76">
        <v>1</v>
      </c>
      <c r="F15" s="76">
        <v>1</v>
      </c>
      <c r="G15" s="77">
        <v>6.168981481481481E-3</v>
      </c>
      <c r="H15" s="78" t="s">
        <v>73</v>
      </c>
      <c r="I15" s="79">
        <f>(90.91%+96.88%)/2</f>
        <v>0.93894999999999995</v>
      </c>
      <c r="J15" s="76">
        <v>0.87096774193548387</v>
      </c>
      <c r="K15" s="81">
        <v>1</v>
      </c>
      <c r="L15" s="82">
        <v>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" customHeight="1" x14ac:dyDescent="0.25">
      <c r="A16" s="3" t="s">
        <v>23</v>
      </c>
      <c r="B16" s="3" t="s">
        <v>74</v>
      </c>
      <c r="C16" s="4">
        <v>41778</v>
      </c>
      <c r="D16" s="5">
        <v>43887</v>
      </c>
      <c r="E16" s="76">
        <v>1</v>
      </c>
      <c r="F16" s="76">
        <v>1</v>
      </c>
      <c r="G16" s="77" t="s">
        <v>75</v>
      </c>
      <c r="H16" s="78" t="s">
        <v>76</v>
      </c>
      <c r="I16" s="79">
        <v>0.79487179487179482</v>
      </c>
      <c r="J16" s="76">
        <v>0.82352941176470584</v>
      </c>
      <c r="K16" s="81">
        <v>0.83333333300000001</v>
      </c>
      <c r="L16" s="82">
        <v>1</v>
      </c>
    </row>
    <row r="17" spans="1:23" ht="15" customHeight="1" x14ac:dyDescent="0.25">
      <c r="A17" s="3" t="s">
        <v>77</v>
      </c>
      <c r="B17" s="3" t="s">
        <v>78</v>
      </c>
      <c r="C17" s="4">
        <v>42436</v>
      </c>
      <c r="D17" s="5">
        <v>43888</v>
      </c>
      <c r="E17" s="76">
        <v>1</v>
      </c>
      <c r="F17" s="76">
        <v>1</v>
      </c>
      <c r="G17" s="77" t="s">
        <v>79</v>
      </c>
      <c r="H17" s="78" t="s">
        <v>80</v>
      </c>
      <c r="I17" s="79">
        <v>0.80555555555555558</v>
      </c>
      <c r="J17" s="76">
        <v>0.74358974358974361</v>
      </c>
      <c r="K17" s="81">
        <v>0.88888888866666671</v>
      </c>
      <c r="L17" s="82">
        <v>1</v>
      </c>
    </row>
    <row r="18" spans="1:23" ht="15" customHeight="1" x14ac:dyDescent="0.25">
      <c r="A18" s="3" t="s">
        <v>42</v>
      </c>
      <c r="B18" s="3" t="s">
        <v>81</v>
      </c>
      <c r="C18" s="4">
        <v>42558</v>
      </c>
      <c r="D18" s="5">
        <v>43888</v>
      </c>
      <c r="E18" s="83">
        <v>1</v>
      </c>
      <c r="F18" s="83">
        <v>1</v>
      </c>
      <c r="G18" s="77" t="s">
        <v>82</v>
      </c>
      <c r="H18" s="78" t="s">
        <v>83</v>
      </c>
      <c r="I18" s="79">
        <v>0.84848484848484851</v>
      </c>
      <c r="J18" s="76">
        <v>0.82051282051282048</v>
      </c>
      <c r="K18" s="81">
        <v>0.5</v>
      </c>
      <c r="L18" s="82">
        <v>0.93933670049749907</v>
      </c>
    </row>
    <row r="19" spans="1:23" s="13" customFormat="1" x14ac:dyDescent="0.25">
      <c r="A19" s="3" t="s">
        <v>38</v>
      </c>
      <c r="B19" s="3" t="s">
        <v>84</v>
      </c>
      <c r="C19" s="4">
        <v>42436</v>
      </c>
      <c r="D19" s="5">
        <v>43887</v>
      </c>
      <c r="E19" s="76">
        <v>1</v>
      </c>
      <c r="F19" s="76">
        <v>1</v>
      </c>
      <c r="G19" s="77" t="s">
        <v>85</v>
      </c>
      <c r="H19" s="78" t="s">
        <v>86</v>
      </c>
      <c r="I19" s="79">
        <v>0.9375</v>
      </c>
      <c r="J19" s="76">
        <v>0.967741935483871</v>
      </c>
      <c r="K19" s="81">
        <v>1</v>
      </c>
      <c r="L19" s="82">
        <v>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3" t="s">
        <v>38</v>
      </c>
      <c r="B20" s="3" t="s">
        <v>87</v>
      </c>
      <c r="C20" s="4">
        <v>42401</v>
      </c>
      <c r="D20" s="5">
        <v>43888</v>
      </c>
      <c r="E20" s="76">
        <v>1</v>
      </c>
      <c r="F20" s="76">
        <v>1</v>
      </c>
      <c r="G20" s="77" t="s">
        <v>88</v>
      </c>
      <c r="H20" s="78" t="s">
        <v>89</v>
      </c>
      <c r="I20" s="79">
        <v>0.97979797979797978</v>
      </c>
      <c r="J20" s="76">
        <v>0.98039215686274506</v>
      </c>
      <c r="K20" s="81">
        <v>1</v>
      </c>
      <c r="L20" s="82">
        <v>1</v>
      </c>
    </row>
    <row r="21" spans="1:23" ht="15" customHeight="1" x14ac:dyDescent="0.25">
      <c r="A21" s="3" t="s">
        <v>71</v>
      </c>
      <c r="B21" s="3" t="s">
        <v>90</v>
      </c>
      <c r="C21" s="4">
        <v>39643</v>
      </c>
      <c r="D21" s="5">
        <v>43888</v>
      </c>
      <c r="E21" s="76">
        <v>1</v>
      </c>
      <c r="F21" s="76">
        <v>1</v>
      </c>
      <c r="G21" s="77" t="s">
        <v>91</v>
      </c>
      <c r="H21" s="78" t="s">
        <v>92</v>
      </c>
      <c r="I21" s="79">
        <v>0.90322580645161288</v>
      </c>
      <c r="J21" s="76">
        <v>0.88095238095238093</v>
      </c>
      <c r="K21" s="81">
        <v>1</v>
      </c>
      <c r="L21" s="82">
        <v>1</v>
      </c>
    </row>
    <row r="22" spans="1:23" ht="15" customHeight="1" x14ac:dyDescent="0.25">
      <c r="A22" s="3" t="s">
        <v>42</v>
      </c>
      <c r="B22" s="3" t="s">
        <v>93</v>
      </c>
      <c r="C22" s="4">
        <v>42436</v>
      </c>
      <c r="D22" s="5">
        <v>43888</v>
      </c>
      <c r="E22" s="83">
        <v>1</v>
      </c>
      <c r="F22" s="83">
        <v>1</v>
      </c>
      <c r="G22" s="77" t="s">
        <v>94</v>
      </c>
      <c r="H22" s="78" t="s">
        <v>95</v>
      </c>
      <c r="I22" s="79">
        <v>0.70833333333333337</v>
      </c>
      <c r="J22" s="76">
        <v>0.71111111111111114</v>
      </c>
      <c r="K22" s="81">
        <v>0.66666666666666663</v>
      </c>
      <c r="L22" s="82">
        <v>0.93933670049749907</v>
      </c>
    </row>
    <row r="23" spans="1:23" ht="15" customHeight="1" x14ac:dyDescent="0.25">
      <c r="A23" s="3" t="s">
        <v>77</v>
      </c>
      <c r="B23" s="3" t="s">
        <v>96</v>
      </c>
      <c r="C23" s="4">
        <v>42558</v>
      </c>
      <c r="D23" s="5">
        <v>43888</v>
      </c>
      <c r="E23" s="76">
        <v>1</v>
      </c>
      <c r="F23" s="76">
        <v>1</v>
      </c>
      <c r="G23" s="77" t="s">
        <v>97</v>
      </c>
      <c r="H23" s="78" t="s">
        <v>98</v>
      </c>
      <c r="I23" s="79">
        <v>0.71666666666666667</v>
      </c>
      <c r="J23" s="76">
        <v>0.80434782608695654</v>
      </c>
      <c r="K23" s="81">
        <v>0.66666666666666663</v>
      </c>
      <c r="L23" s="82">
        <v>1</v>
      </c>
    </row>
    <row r="24" spans="1:23" ht="15" customHeight="1" x14ac:dyDescent="0.25">
      <c r="A24" s="3" t="s">
        <v>23</v>
      </c>
      <c r="B24" s="3" t="s">
        <v>99</v>
      </c>
      <c r="C24" s="4">
        <v>41813</v>
      </c>
      <c r="D24" s="5">
        <v>43888</v>
      </c>
      <c r="E24" s="76">
        <v>1</v>
      </c>
      <c r="F24" s="76">
        <v>1</v>
      </c>
      <c r="G24" s="77" t="s">
        <v>100</v>
      </c>
      <c r="H24" s="78" t="s">
        <v>101</v>
      </c>
      <c r="I24" s="79">
        <v>0.90625</v>
      </c>
      <c r="J24" s="76">
        <v>0.875</v>
      </c>
      <c r="K24" s="81">
        <v>0.9</v>
      </c>
      <c r="L24" s="82">
        <v>1</v>
      </c>
    </row>
    <row r="25" spans="1:23" ht="15" customHeight="1" x14ac:dyDescent="0.25">
      <c r="A25" s="3" t="s">
        <v>77</v>
      </c>
      <c r="B25" s="3" t="s">
        <v>102</v>
      </c>
      <c r="C25" s="4">
        <v>42436</v>
      </c>
      <c r="D25" s="5">
        <v>43888</v>
      </c>
      <c r="E25" s="76">
        <v>1</v>
      </c>
      <c r="F25" s="76">
        <v>1</v>
      </c>
      <c r="G25" s="77" t="s">
        <v>103</v>
      </c>
      <c r="H25" s="78" t="s">
        <v>104</v>
      </c>
      <c r="I25" s="79">
        <v>1</v>
      </c>
      <c r="J25" s="76">
        <v>0.78947368421052633</v>
      </c>
      <c r="K25" s="81">
        <v>0.52222222200000001</v>
      </c>
      <c r="L25" s="82">
        <v>0.96979707538682014</v>
      </c>
    </row>
    <row r="26" spans="1:23" ht="15" customHeight="1" x14ac:dyDescent="0.25">
      <c r="A26" s="3" t="s">
        <v>77</v>
      </c>
      <c r="B26" s="3" t="s">
        <v>105</v>
      </c>
      <c r="C26" s="4">
        <v>42436</v>
      </c>
      <c r="D26" s="5">
        <v>43888</v>
      </c>
      <c r="E26" s="76">
        <v>1</v>
      </c>
      <c r="F26" s="76">
        <v>1</v>
      </c>
      <c r="G26" s="77" t="s">
        <v>106</v>
      </c>
      <c r="H26" s="78" t="s">
        <v>107</v>
      </c>
      <c r="I26" s="79">
        <v>0.68055555555555558</v>
      </c>
      <c r="J26" s="76">
        <v>0.80392156862745101</v>
      </c>
      <c r="K26" s="81">
        <v>0.81111111100000011</v>
      </c>
      <c r="L26" s="82">
        <v>0.98017742660608598</v>
      </c>
    </row>
    <row r="27" spans="1:23" ht="15" customHeight="1" x14ac:dyDescent="0.25">
      <c r="A27" s="3" t="s">
        <v>77</v>
      </c>
      <c r="B27" s="3" t="s">
        <v>108</v>
      </c>
      <c r="C27" s="4">
        <v>42436</v>
      </c>
      <c r="D27" s="5">
        <v>43887</v>
      </c>
      <c r="E27" s="76">
        <v>1</v>
      </c>
      <c r="F27" s="76">
        <v>1</v>
      </c>
      <c r="G27" s="77" t="s">
        <v>109</v>
      </c>
      <c r="H27" s="78" t="s">
        <v>110</v>
      </c>
      <c r="I27" s="79">
        <v>0.81578947368421051</v>
      </c>
      <c r="J27" s="76">
        <v>0.87878787878787878</v>
      </c>
      <c r="K27" s="81">
        <v>1</v>
      </c>
      <c r="L27" s="82">
        <v>0.97398324981295015</v>
      </c>
    </row>
    <row r="28" spans="1:23" ht="15" customHeight="1" x14ac:dyDescent="0.25">
      <c r="A28" s="3" t="s">
        <v>50</v>
      </c>
      <c r="B28" s="3" t="s">
        <v>111</v>
      </c>
      <c r="C28" s="4">
        <v>42156</v>
      </c>
      <c r="D28" s="5">
        <v>43887</v>
      </c>
      <c r="E28" s="83">
        <v>1</v>
      </c>
      <c r="F28" s="83">
        <v>1</v>
      </c>
      <c r="G28" s="77" t="s">
        <v>112</v>
      </c>
      <c r="H28" s="78" t="s">
        <v>113</v>
      </c>
      <c r="I28" s="79">
        <v>0.90322580645161288</v>
      </c>
      <c r="J28" s="76">
        <v>0.91176470588235292</v>
      </c>
      <c r="K28" s="81"/>
      <c r="L28" s="82">
        <v>1</v>
      </c>
    </row>
    <row r="29" spans="1:23" ht="15" customHeight="1" x14ac:dyDescent="0.25">
      <c r="A29" s="3" t="s">
        <v>50</v>
      </c>
      <c r="B29" s="3" t="s">
        <v>114</v>
      </c>
      <c r="C29" s="4">
        <v>42317</v>
      </c>
      <c r="D29" s="5">
        <v>43888</v>
      </c>
      <c r="E29" s="83">
        <v>1</v>
      </c>
      <c r="F29" s="83">
        <v>1</v>
      </c>
      <c r="G29" s="77" t="s">
        <v>115</v>
      </c>
      <c r="H29" s="78" t="s">
        <v>116</v>
      </c>
      <c r="I29" s="79">
        <v>0.75</v>
      </c>
      <c r="J29" s="76">
        <v>0.7142857142857143</v>
      </c>
      <c r="K29" s="81">
        <v>1</v>
      </c>
      <c r="L29" s="82">
        <v>1</v>
      </c>
    </row>
    <row r="30" spans="1:23" ht="15" customHeight="1" x14ac:dyDescent="0.25">
      <c r="A30" s="3" t="s">
        <v>30</v>
      </c>
      <c r="B30" s="3" t="s">
        <v>117</v>
      </c>
      <c r="C30" s="4">
        <v>43010</v>
      </c>
      <c r="D30" s="5">
        <v>43888</v>
      </c>
      <c r="E30" s="76">
        <v>1</v>
      </c>
      <c r="F30" s="76">
        <v>1</v>
      </c>
      <c r="G30" s="77" t="s">
        <v>118</v>
      </c>
      <c r="H30" s="78" t="s">
        <v>119</v>
      </c>
      <c r="I30" s="79">
        <v>0.96430000000000005</v>
      </c>
      <c r="J30" s="76">
        <v>0.97440000000000004</v>
      </c>
      <c r="K30" s="81">
        <v>1</v>
      </c>
      <c r="L30" s="82">
        <v>1</v>
      </c>
    </row>
    <row r="31" spans="1:23" ht="15" customHeight="1" x14ac:dyDescent="0.25">
      <c r="A31" s="3" t="s">
        <v>77</v>
      </c>
      <c r="B31" s="3" t="s">
        <v>120</v>
      </c>
      <c r="C31" s="4">
        <v>42816</v>
      </c>
      <c r="D31" s="5">
        <v>43888</v>
      </c>
      <c r="E31" s="76">
        <v>1</v>
      </c>
      <c r="F31" s="76">
        <v>1</v>
      </c>
      <c r="G31" s="77" t="s">
        <v>121</v>
      </c>
      <c r="H31" s="78" t="s">
        <v>122</v>
      </c>
      <c r="I31" s="79">
        <v>0.85074626865671643</v>
      </c>
      <c r="J31" s="76">
        <v>0.86046511627906974</v>
      </c>
      <c r="K31" s="81">
        <v>0.68055555533333345</v>
      </c>
      <c r="L31" s="82">
        <v>1</v>
      </c>
    </row>
    <row r="32" spans="1:23" x14ac:dyDescent="0.25">
      <c r="A32" s="3" t="s">
        <v>38</v>
      </c>
      <c r="B32" s="3" t="s">
        <v>123</v>
      </c>
      <c r="C32" s="4">
        <v>42436</v>
      </c>
      <c r="D32" s="5">
        <v>43887</v>
      </c>
      <c r="E32" s="76">
        <v>1</v>
      </c>
      <c r="F32" s="76">
        <v>1</v>
      </c>
      <c r="G32" s="77" t="s">
        <v>124</v>
      </c>
      <c r="H32" s="78" t="s">
        <v>125</v>
      </c>
      <c r="I32" s="79">
        <v>0.8571428571428571</v>
      </c>
      <c r="J32" s="76">
        <v>0.9375</v>
      </c>
      <c r="K32" s="81">
        <v>1</v>
      </c>
      <c r="L32" s="82">
        <v>1</v>
      </c>
    </row>
    <row r="33" spans="1:12" ht="15" customHeight="1" x14ac:dyDescent="0.25">
      <c r="A33" s="3" t="s">
        <v>50</v>
      </c>
      <c r="B33" s="3" t="s">
        <v>126</v>
      </c>
      <c r="C33" s="4">
        <v>43178</v>
      </c>
      <c r="D33" s="5">
        <v>43887</v>
      </c>
      <c r="E33" s="83">
        <v>1</v>
      </c>
      <c r="F33" s="83">
        <v>1</v>
      </c>
      <c r="G33" s="77" t="s">
        <v>127</v>
      </c>
      <c r="H33" s="78" t="s">
        <v>128</v>
      </c>
      <c r="I33" s="79">
        <v>0.75609756097560976</v>
      </c>
      <c r="J33" s="76">
        <v>0.79411764705882348</v>
      </c>
      <c r="K33" s="81">
        <v>0.33333333333333331</v>
      </c>
      <c r="L33" s="82">
        <v>1</v>
      </c>
    </row>
    <row r="34" spans="1:12" x14ac:dyDescent="0.25">
      <c r="A34" s="3" t="s">
        <v>38</v>
      </c>
      <c r="B34" s="3" t="s">
        <v>129</v>
      </c>
      <c r="C34" s="4">
        <v>42429</v>
      </c>
      <c r="D34" s="5">
        <v>43888</v>
      </c>
      <c r="E34" s="76">
        <v>1</v>
      </c>
      <c r="F34" s="76">
        <v>1</v>
      </c>
      <c r="G34" s="77" t="s">
        <v>130</v>
      </c>
      <c r="H34" s="78" t="s">
        <v>131</v>
      </c>
      <c r="I34" s="79">
        <v>0.90909090909090906</v>
      </c>
      <c r="J34" s="76">
        <v>0.84931506849315064</v>
      </c>
      <c r="K34" s="81">
        <v>1</v>
      </c>
      <c r="L34" s="82">
        <v>1</v>
      </c>
    </row>
    <row r="35" spans="1:12" ht="15" customHeight="1" x14ac:dyDescent="0.25">
      <c r="A35" s="3" t="s">
        <v>50</v>
      </c>
      <c r="B35" s="3" t="s">
        <v>132</v>
      </c>
      <c r="C35" s="4">
        <v>42394</v>
      </c>
      <c r="D35" s="5">
        <v>43887</v>
      </c>
      <c r="E35" s="83">
        <v>1</v>
      </c>
      <c r="F35" s="83">
        <v>1</v>
      </c>
      <c r="G35" s="77" t="s">
        <v>133</v>
      </c>
      <c r="H35" s="78" t="s">
        <v>134</v>
      </c>
      <c r="I35" s="79">
        <v>0.75</v>
      </c>
      <c r="J35" s="76">
        <v>0.7</v>
      </c>
      <c r="K35" s="81">
        <v>0.5</v>
      </c>
      <c r="L35" s="82">
        <v>0.98187912352727702</v>
      </c>
    </row>
    <row r="36" spans="1:12" ht="15" customHeight="1" x14ac:dyDescent="0.25">
      <c r="A36" s="3" t="s">
        <v>30</v>
      </c>
      <c r="B36" s="3" t="s">
        <v>135</v>
      </c>
      <c r="C36" s="4">
        <v>39279</v>
      </c>
      <c r="D36" s="5">
        <v>43888</v>
      </c>
      <c r="E36" s="76">
        <v>1</v>
      </c>
      <c r="F36" s="76">
        <v>1</v>
      </c>
      <c r="G36" s="77" t="s">
        <v>136</v>
      </c>
      <c r="H36" s="78" t="s">
        <v>137</v>
      </c>
      <c r="I36" s="79">
        <v>1</v>
      </c>
      <c r="J36" s="76">
        <v>0.93100000000000005</v>
      </c>
      <c r="K36" s="81">
        <v>0</v>
      </c>
      <c r="L36" s="82">
        <v>1</v>
      </c>
    </row>
    <row r="37" spans="1:12" ht="15" customHeight="1" x14ac:dyDescent="0.25">
      <c r="A37" s="11" t="s">
        <v>23</v>
      </c>
      <c r="B37" s="11" t="s">
        <v>138</v>
      </c>
      <c r="C37" s="4">
        <v>39204</v>
      </c>
      <c r="D37" s="84">
        <v>43899</v>
      </c>
      <c r="E37" s="76">
        <v>1</v>
      </c>
      <c r="F37" s="76">
        <v>1</v>
      </c>
      <c r="G37" s="85" t="s">
        <v>139</v>
      </c>
      <c r="H37" s="78" t="s">
        <v>140</v>
      </c>
      <c r="I37" s="79">
        <v>0.93103448275862066</v>
      </c>
      <c r="J37" s="76">
        <v>0.86538461538461542</v>
      </c>
      <c r="K37" s="81">
        <v>0.875</v>
      </c>
      <c r="L37" s="82">
        <v>1</v>
      </c>
    </row>
    <row r="38" spans="1:12" ht="15" customHeight="1" x14ac:dyDescent="0.25">
      <c r="A38" s="3" t="s">
        <v>77</v>
      </c>
      <c r="B38" s="3" t="s">
        <v>141</v>
      </c>
      <c r="C38" s="4">
        <v>42436</v>
      </c>
      <c r="D38" s="5">
        <v>43888</v>
      </c>
      <c r="E38" s="76">
        <v>1</v>
      </c>
      <c r="F38" s="76">
        <v>1</v>
      </c>
      <c r="G38" s="77" t="s">
        <v>142</v>
      </c>
      <c r="H38" s="78" t="s">
        <v>143</v>
      </c>
      <c r="I38" s="79">
        <v>0.90909090909090906</v>
      </c>
      <c r="J38" s="76">
        <v>0.80555555555555558</v>
      </c>
      <c r="K38" s="81">
        <v>0.8666666666666667</v>
      </c>
      <c r="L38" s="82">
        <v>0.98514638161596402</v>
      </c>
    </row>
    <row r="39" spans="1:12" ht="15" customHeight="1" x14ac:dyDescent="0.25">
      <c r="A39" s="3" t="s">
        <v>42</v>
      </c>
      <c r="B39" s="3" t="s">
        <v>144</v>
      </c>
      <c r="C39" s="4">
        <v>42436</v>
      </c>
      <c r="D39" s="5">
        <v>43888</v>
      </c>
      <c r="E39" s="83">
        <v>1</v>
      </c>
      <c r="F39" s="83">
        <v>1</v>
      </c>
      <c r="G39" s="77" t="s">
        <v>145</v>
      </c>
      <c r="H39" s="78" t="s">
        <v>146</v>
      </c>
      <c r="I39" s="79">
        <v>0.87878787878787878</v>
      </c>
      <c r="J39" s="76">
        <v>0.84848484848484851</v>
      </c>
      <c r="K39" s="81">
        <v>0.5</v>
      </c>
      <c r="L39" s="82">
        <v>0.93933670049749907</v>
      </c>
    </row>
    <row r="40" spans="1:12" x14ac:dyDescent="0.25">
      <c r="A40" s="3" t="s">
        <v>38</v>
      </c>
      <c r="B40" s="3" t="s">
        <v>147</v>
      </c>
      <c r="C40" s="4">
        <v>42751</v>
      </c>
      <c r="D40" s="5">
        <v>43888</v>
      </c>
      <c r="E40" s="76">
        <v>1</v>
      </c>
      <c r="F40" s="76">
        <v>1</v>
      </c>
      <c r="G40" s="77" t="s">
        <v>148</v>
      </c>
      <c r="H40" s="78" t="s">
        <v>149</v>
      </c>
      <c r="I40" s="79">
        <v>0.95901639344262291</v>
      </c>
      <c r="J40" s="76">
        <v>0.875</v>
      </c>
      <c r="K40" s="81">
        <v>0.5</v>
      </c>
      <c r="L40" s="82">
        <v>1</v>
      </c>
    </row>
    <row r="41" spans="1:12" x14ac:dyDescent="0.25">
      <c r="A41" s="3" t="s">
        <v>42</v>
      </c>
      <c r="B41" s="3" t="s">
        <v>150</v>
      </c>
      <c r="C41" s="4">
        <v>41785</v>
      </c>
      <c r="D41" s="5">
        <v>43888</v>
      </c>
      <c r="E41" s="83">
        <v>1</v>
      </c>
      <c r="F41" s="83">
        <v>1</v>
      </c>
      <c r="G41" s="77" t="s">
        <v>151</v>
      </c>
      <c r="H41" s="78" t="s">
        <v>41</v>
      </c>
      <c r="I41" s="79">
        <v>0.90909090909090906</v>
      </c>
      <c r="J41" s="76">
        <v>0.88235294117647056</v>
      </c>
      <c r="K41" s="81">
        <v>0.75</v>
      </c>
      <c r="L41" s="82">
        <v>0.96656385123655697</v>
      </c>
    </row>
    <row r="42" spans="1:12" x14ac:dyDescent="0.25">
      <c r="A42" s="3" t="s">
        <v>42</v>
      </c>
      <c r="B42" s="3" t="s">
        <v>152</v>
      </c>
      <c r="C42" s="4">
        <v>42816</v>
      </c>
      <c r="D42" s="5">
        <v>43888</v>
      </c>
      <c r="E42" s="83">
        <v>1</v>
      </c>
      <c r="F42" s="83">
        <v>1</v>
      </c>
      <c r="G42" s="77" t="s">
        <v>153</v>
      </c>
      <c r="H42" s="78" t="s">
        <v>154</v>
      </c>
      <c r="I42" s="79">
        <v>0.79545454545454541</v>
      </c>
      <c r="J42" s="76">
        <v>0.77551020408163263</v>
      </c>
      <c r="K42" s="81">
        <v>0.77777777733333331</v>
      </c>
      <c r="L42" s="82">
        <v>0.93933670049749907</v>
      </c>
    </row>
    <row r="43" spans="1:12" x14ac:dyDescent="0.25">
      <c r="A43" s="3" t="s">
        <v>42</v>
      </c>
      <c r="B43" s="3" t="s">
        <v>155</v>
      </c>
      <c r="C43" s="4">
        <v>42437</v>
      </c>
      <c r="D43" s="5">
        <v>43888</v>
      </c>
      <c r="E43" s="83">
        <v>1</v>
      </c>
      <c r="F43" s="83">
        <v>1</v>
      </c>
      <c r="G43" s="77" t="s">
        <v>106</v>
      </c>
      <c r="H43" s="78" t="s">
        <v>95</v>
      </c>
      <c r="I43" s="79">
        <v>0.81578947368421051</v>
      </c>
      <c r="J43" s="76">
        <v>0.84848484848484851</v>
      </c>
      <c r="K43" s="81">
        <v>0.85714285699999992</v>
      </c>
      <c r="L43" s="82">
        <v>0.93933670049749907</v>
      </c>
    </row>
    <row r="44" spans="1:12" x14ac:dyDescent="0.25">
      <c r="A44" s="3" t="s">
        <v>42</v>
      </c>
      <c r="B44" s="3" t="s">
        <v>156</v>
      </c>
      <c r="C44" s="4">
        <v>42438</v>
      </c>
      <c r="D44" s="5">
        <v>43887</v>
      </c>
      <c r="E44" s="83">
        <v>1</v>
      </c>
      <c r="F44" s="83">
        <v>1</v>
      </c>
      <c r="G44" s="77" t="s">
        <v>157</v>
      </c>
      <c r="H44" s="78" t="s">
        <v>158</v>
      </c>
      <c r="I44" s="79">
        <v>0.93333333333333335</v>
      </c>
      <c r="J44" s="76">
        <v>0.90909090909090906</v>
      </c>
      <c r="K44" s="81">
        <v>0.75</v>
      </c>
      <c r="L44" s="82">
        <v>0.93933670049749907</v>
      </c>
    </row>
    <row r="45" spans="1:12" x14ac:dyDescent="0.25">
      <c r="A45" s="3" t="s">
        <v>71</v>
      </c>
      <c r="B45" s="3" t="s">
        <v>159</v>
      </c>
      <c r="C45" s="4">
        <v>42822</v>
      </c>
      <c r="D45" s="5">
        <v>43888</v>
      </c>
      <c r="E45" s="76">
        <v>1</v>
      </c>
      <c r="F45" s="76">
        <v>1</v>
      </c>
      <c r="G45" s="77" t="s">
        <v>160</v>
      </c>
      <c r="H45" s="78" t="s">
        <v>161</v>
      </c>
      <c r="I45" s="79">
        <v>0.9375</v>
      </c>
      <c r="J45" s="76">
        <v>0.93103448275862066</v>
      </c>
      <c r="K45" s="81">
        <v>0.9</v>
      </c>
      <c r="L45" s="82">
        <v>1</v>
      </c>
    </row>
    <row r="46" spans="1:12" ht="15.75" thickBot="1" x14ac:dyDescent="0.3">
      <c r="A46" s="3" t="s">
        <v>23</v>
      </c>
      <c r="B46" s="3" t="s">
        <v>162</v>
      </c>
      <c r="C46" s="4">
        <v>43010</v>
      </c>
      <c r="D46" s="5">
        <v>43887</v>
      </c>
      <c r="E46" s="76">
        <v>1</v>
      </c>
      <c r="F46" s="76">
        <v>1</v>
      </c>
      <c r="G46" s="77" t="s">
        <v>107</v>
      </c>
      <c r="H46" s="78" t="s">
        <v>163</v>
      </c>
      <c r="I46" s="79">
        <v>0.86486486486486491</v>
      </c>
      <c r="J46" s="76">
        <v>0.90322580645161288</v>
      </c>
      <c r="K46" s="86">
        <v>0.94444444433333341</v>
      </c>
      <c r="L46" s="87">
        <v>1</v>
      </c>
    </row>
    <row r="47" spans="1:12" s="2" customFormat="1" ht="15.75" thickBot="1" x14ac:dyDescent="0.3">
      <c r="A47" s="33"/>
      <c r="B47" s="33"/>
      <c r="C47" s="33"/>
      <c r="D47" s="34"/>
      <c r="E47" s="33"/>
      <c r="F47" s="33"/>
      <c r="G47" s="35"/>
      <c r="H47" s="35"/>
      <c r="I47" s="88">
        <f>AVERAGE(I3:I46)</f>
        <v>0.86283077942623454</v>
      </c>
      <c r="J47" s="89">
        <f>AVERAGE(J3:J46)</f>
        <v>0.85775105177038857</v>
      </c>
      <c r="K47" s="90"/>
      <c r="L47" s="91"/>
    </row>
    <row r="48" spans="1:12" s="2" customFormat="1" x14ac:dyDescent="0.25">
      <c r="A48" s="10"/>
      <c r="B48" s="10"/>
      <c r="C48" s="10"/>
      <c r="D48" s="92"/>
      <c r="E48" s="10"/>
      <c r="F48" s="10"/>
      <c r="G48" s="77">
        <v>6.168981481481481E-3</v>
      </c>
      <c r="H48" s="10"/>
      <c r="I48" s="93"/>
      <c r="J48" s="93"/>
      <c r="K48" s="34"/>
      <c r="L48" s="34"/>
    </row>
    <row r="49" spans="1:12" s="2" customFormat="1" x14ac:dyDescent="0.25">
      <c r="A49" s="10"/>
      <c r="B49" s="10"/>
      <c r="C49" s="10"/>
      <c r="D49" s="72"/>
      <c r="E49" s="10"/>
      <c r="F49" s="10"/>
      <c r="G49" s="77" t="s">
        <v>115</v>
      </c>
      <c r="H49" s="78" t="s">
        <v>86</v>
      </c>
      <c r="I49" s="72"/>
      <c r="J49" s="72"/>
      <c r="K49" s="34"/>
      <c r="L49" s="34"/>
    </row>
    <row r="50" spans="1:12" s="2" customFormat="1" x14ac:dyDescent="0.25">
      <c r="A50" s="10"/>
      <c r="B50" s="10"/>
      <c r="C50" s="10"/>
      <c r="D50" s="72"/>
      <c r="E50" s="10"/>
      <c r="F50" s="10"/>
      <c r="G50" s="10"/>
      <c r="H50" s="78" t="s">
        <v>89</v>
      </c>
      <c r="I50" s="72"/>
      <c r="J50" s="72"/>
      <c r="K50" s="34"/>
      <c r="L50" s="34"/>
    </row>
    <row r="51" spans="1:12" s="2" customFormat="1" x14ac:dyDescent="0.25">
      <c r="D51" s="1"/>
      <c r="I51" s="1"/>
      <c r="J51" s="1"/>
      <c r="K51" s="14"/>
      <c r="L51" s="14"/>
    </row>
    <row r="52" spans="1:12" s="2" customFormat="1" x14ac:dyDescent="0.25">
      <c r="D52" s="1"/>
      <c r="I52" s="1"/>
      <c r="J52" s="1"/>
      <c r="K52" s="14"/>
      <c r="L52" s="14"/>
    </row>
    <row r="53" spans="1:12" s="2" customFormat="1" x14ac:dyDescent="0.25">
      <c r="D53" s="1"/>
      <c r="I53" s="1"/>
      <c r="J53" s="1"/>
      <c r="K53" s="14"/>
      <c r="L53" s="14"/>
    </row>
    <row r="54" spans="1:12" s="2" customFormat="1" x14ac:dyDescent="0.25">
      <c r="D54" s="1"/>
      <c r="I54" s="1"/>
      <c r="J54" s="1"/>
      <c r="K54" s="14"/>
      <c r="L54" s="14"/>
    </row>
    <row r="55" spans="1:12" s="2" customFormat="1" x14ac:dyDescent="0.25">
      <c r="D55" s="1"/>
      <c r="I55" s="1"/>
      <c r="J55" s="1"/>
      <c r="K55" s="14"/>
      <c r="L55" s="14"/>
    </row>
    <row r="56" spans="1:12" s="2" customFormat="1" x14ac:dyDescent="0.25">
      <c r="D56" s="1"/>
      <c r="I56" s="1"/>
      <c r="J56" s="1"/>
      <c r="K56" s="14"/>
      <c r="L56" s="14"/>
    </row>
    <row r="57" spans="1:12" s="2" customFormat="1" x14ac:dyDescent="0.25">
      <c r="D57" s="1"/>
      <c r="I57" s="1"/>
      <c r="J57" s="1"/>
      <c r="K57" s="14"/>
      <c r="L57" s="14"/>
    </row>
    <row r="58" spans="1:12" s="2" customFormat="1" x14ac:dyDescent="0.25">
      <c r="D58" s="1"/>
      <c r="I58" s="1"/>
      <c r="J58" s="1"/>
      <c r="K58" s="14"/>
      <c r="L58" s="14"/>
    </row>
    <row r="59" spans="1:12" s="2" customFormat="1" x14ac:dyDescent="0.25">
      <c r="D59" s="1"/>
      <c r="I59" s="1"/>
      <c r="J59" s="1"/>
      <c r="K59" s="14"/>
      <c r="L59" s="14"/>
    </row>
    <row r="60" spans="1:12" s="2" customFormat="1" x14ac:dyDescent="0.25">
      <c r="D60" s="1"/>
      <c r="I60" s="1"/>
      <c r="J60" s="1"/>
      <c r="K60" s="14"/>
      <c r="L60" s="14"/>
    </row>
    <row r="61" spans="1:12" s="2" customFormat="1" x14ac:dyDescent="0.25">
      <c r="D61" s="1"/>
      <c r="I61" s="1"/>
      <c r="J61" s="1"/>
      <c r="K61" s="14"/>
      <c r="L61" s="14"/>
    </row>
    <row r="62" spans="1:12" s="2" customFormat="1" x14ac:dyDescent="0.25">
      <c r="D62" s="1"/>
      <c r="I62" s="1"/>
      <c r="J62" s="1"/>
      <c r="K62" s="14"/>
      <c r="L62" s="14"/>
    </row>
    <row r="63" spans="1:12" s="2" customFormat="1" x14ac:dyDescent="0.25">
      <c r="D63" s="1"/>
      <c r="I63" s="1"/>
      <c r="J63" s="1"/>
      <c r="K63" s="14"/>
      <c r="L63" s="14"/>
    </row>
    <row r="64" spans="1:12" s="2" customFormat="1" x14ac:dyDescent="0.25">
      <c r="D64" s="1"/>
      <c r="I64" s="1"/>
      <c r="J64" s="1"/>
      <c r="K64" s="14"/>
      <c r="L64" s="14"/>
    </row>
    <row r="65" spans="4:12" s="2" customFormat="1" x14ac:dyDescent="0.25">
      <c r="D65" s="1"/>
      <c r="I65" s="1"/>
      <c r="J65" s="1"/>
      <c r="K65" s="14"/>
      <c r="L65" s="14"/>
    </row>
    <row r="66" spans="4:12" s="2" customFormat="1" x14ac:dyDescent="0.25">
      <c r="D66" s="1"/>
      <c r="I66" s="1"/>
      <c r="J66" s="1"/>
      <c r="K66" s="14"/>
      <c r="L66" s="14"/>
    </row>
    <row r="67" spans="4:12" s="2" customFormat="1" x14ac:dyDescent="0.25">
      <c r="D67" s="1"/>
      <c r="I67" s="1"/>
      <c r="J67" s="1"/>
      <c r="K67" s="14"/>
      <c r="L67" s="14"/>
    </row>
    <row r="68" spans="4:12" s="2" customFormat="1" x14ac:dyDescent="0.25">
      <c r="D68" s="1"/>
      <c r="I68" s="1"/>
      <c r="J68" s="1"/>
      <c r="K68" s="14"/>
      <c r="L68" s="14"/>
    </row>
    <row r="69" spans="4:12" s="2" customFormat="1" x14ac:dyDescent="0.25">
      <c r="D69" s="1"/>
      <c r="I69" s="1"/>
      <c r="J69" s="1"/>
      <c r="K69" s="14"/>
      <c r="L69" s="14"/>
    </row>
    <row r="70" spans="4:12" s="2" customFormat="1" x14ac:dyDescent="0.25">
      <c r="D70" s="1"/>
      <c r="I70" s="1"/>
      <c r="J70" s="1"/>
      <c r="K70" s="14"/>
      <c r="L70" s="14"/>
    </row>
    <row r="71" spans="4:12" s="2" customFormat="1" x14ac:dyDescent="0.25">
      <c r="D71" s="1"/>
      <c r="I71" s="1"/>
      <c r="J71" s="1"/>
      <c r="K71" s="14"/>
      <c r="L71" s="14"/>
    </row>
    <row r="72" spans="4:12" s="2" customFormat="1" x14ac:dyDescent="0.25">
      <c r="D72" s="1"/>
      <c r="I72" s="1"/>
      <c r="J72" s="1"/>
      <c r="K72" s="14"/>
      <c r="L72" s="14"/>
    </row>
    <row r="73" spans="4:12" s="2" customFormat="1" x14ac:dyDescent="0.25">
      <c r="D73" s="1"/>
      <c r="I73" s="1"/>
      <c r="J73" s="1"/>
      <c r="K73" s="14"/>
      <c r="L73" s="14"/>
    </row>
    <row r="74" spans="4:12" s="2" customFormat="1" x14ac:dyDescent="0.25">
      <c r="D74" s="1"/>
      <c r="I74" s="1"/>
      <c r="J74" s="1"/>
      <c r="K74" s="14"/>
      <c r="L74" s="14"/>
    </row>
    <row r="75" spans="4:12" s="2" customFormat="1" x14ac:dyDescent="0.25">
      <c r="D75" s="1"/>
      <c r="I75" s="1"/>
      <c r="J75" s="1"/>
      <c r="K75" s="14"/>
      <c r="L75" s="14"/>
    </row>
    <row r="76" spans="4:12" s="2" customFormat="1" x14ac:dyDescent="0.25">
      <c r="D76" s="1"/>
      <c r="I76" s="1"/>
      <c r="J76" s="1"/>
      <c r="K76" s="14"/>
      <c r="L76" s="14"/>
    </row>
    <row r="77" spans="4:12" s="2" customFormat="1" x14ac:dyDescent="0.25">
      <c r="D77" s="1"/>
      <c r="I77" s="1"/>
      <c r="J77" s="1"/>
      <c r="K77" s="14"/>
      <c r="L77" s="14"/>
    </row>
    <row r="78" spans="4:12" s="2" customFormat="1" x14ac:dyDescent="0.25">
      <c r="D78" s="1"/>
      <c r="I78" s="1"/>
      <c r="J78" s="1"/>
      <c r="K78" s="14"/>
      <c r="L78" s="14"/>
    </row>
    <row r="79" spans="4:12" s="2" customFormat="1" x14ac:dyDescent="0.25">
      <c r="D79" s="1"/>
      <c r="I79" s="1"/>
      <c r="J79" s="1"/>
      <c r="K79" s="14"/>
      <c r="L79" s="14"/>
    </row>
    <row r="80" spans="4:12" s="2" customFormat="1" x14ac:dyDescent="0.25">
      <c r="D80" s="1"/>
      <c r="I80" s="1"/>
      <c r="J80" s="1"/>
      <c r="K80" s="14"/>
      <c r="L80" s="14"/>
    </row>
    <row r="81" spans="4:12" s="2" customFormat="1" x14ac:dyDescent="0.25">
      <c r="D81" s="1"/>
      <c r="I81" s="1"/>
      <c r="J81" s="1"/>
      <c r="K81" s="14"/>
      <c r="L81" s="14"/>
    </row>
    <row r="82" spans="4:12" s="2" customFormat="1" x14ac:dyDescent="0.25">
      <c r="D82" s="1"/>
      <c r="I82" s="1"/>
      <c r="J82" s="1"/>
      <c r="K82" s="14"/>
      <c r="L82" s="14"/>
    </row>
    <row r="83" spans="4:12" s="2" customFormat="1" x14ac:dyDescent="0.25">
      <c r="D83" s="1"/>
      <c r="I83" s="1"/>
      <c r="J83" s="1"/>
      <c r="K83" s="14"/>
      <c r="L83" s="14"/>
    </row>
    <row r="84" spans="4:12" s="2" customFormat="1" x14ac:dyDescent="0.25">
      <c r="D84" s="1"/>
      <c r="I84" s="1"/>
      <c r="J84" s="1"/>
      <c r="K84" s="14"/>
      <c r="L84" s="14"/>
    </row>
    <row r="85" spans="4:12" s="2" customFormat="1" x14ac:dyDescent="0.25">
      <c r="D85" s="1"/>
      <c r="I85" s="1"/>
      <c r="J85" s="1"/>
      <c r="K85" s="14"/>
      <c r="L85" s="14"/>
    </row>
    <row r="86" spans="4:12" s="2" customFormat="1" x14ac:dyDescent="0.25">
      <c r="D86" s="1"/>
      <c r="I86" s="1"/>
      <c r="J86" s="1"/>
      <c r="K86" s="14"/>
      <c r="L86" s="14"/>
    </row>
    <row r="87" spans="4:12" s="2" customFormat="1" x14ac:dyDescent="0.25">
      <c r="D87" s="1"/>
      <c r="I87" s="1"/>
      <c r="J87" s="1"/>
      <c r="K87" s="14"/>
      <c r="L87" s="14"/>
    </row>
    <row r="88" spans="4:12" s="2" customFormat="1" x14ac:dyDescent="0.25">
      <c r="D88" s="1"/>
      <c r="I88" s="1"/>
      <c r="J88" s="1"/>
      <c r="K88" s="14"/>
      <c r="L88" s="14"/>
    </row>
    <row r="89" spans="4:12" s="2" customFormat="1" x14ac:dyDescent="0.25">
      <c r="D89" s="1"/>
      <c r="I89" s="1"/>
      <c r="J89" s="1"/>
      <c r="K89" s="14"/>
      <c r="L89" s="14"/>
    </row>
    <row r="90" spans="4:12" s="2" customFormat="1" x14ac:dyDescent="0.25">
      <c r="D90" s="1"/>
      <c r="I90" s="1"/>
      <c r="J90" s="1"/>
      <c r="K90" s="14"/>
      <c r="L90" s="14"/>
    </row>
    <row r="91" spans="4:12" s="2" customFormat="1" x14ac:dyDescent="0.25">
      <c r="D91" s="1"/>
      <c r="I91" s="1"/>
      <c r="J91" s="1"/>
      <c r="K91" s="14"/>
      <c r="L91" s="14"/>
    </row>
    <row r="92" spans="4:12" s="2" customFormat="1" x14ac:dyDescent="0.25">
      <c r="D92" s="1"/>
      <c r="I92" s="1"/>
      <c r="J92" s="1"/>
      <c r="K92" s="14"/>
      <c r="L92" s="14"/>
    </row>
    <row r="93" spans="4:12" s="2" customFormat="1" x14ac:dyDescent="0.25">
      <c r="D93" s="1"/>
      <c r="I93" s="1"/>
      <c r="J93" s="1"/>
      <c r="K93" s="14"/>
      <c r="L93" s="14"/>
    </row>
    <row r="94" spans="4:12" s="2" customFormat="1" x14ac:dyDescent="0.25">
      <c r="D94" s="1"/>
      <c r="I94" s="1"/>
      <c r="J94" s="1"/>
      <c r="K94" s="14"/>
      <c r="L94" s="14"/>
    </row>
    <row r="95" spans="4:12" s="2" customFormat="1" x14ac:dyDescent="0.25">
      <c r="D95" s="1"/>
      <c r="I95" s="1"/>
      <c r="J95" s="1"/>
      <c r="K95" s="14"/>
      <c r="L95" s="14"/>
    </row>
    <row r="96" spans="4:12" s="2" customFormat="1" x14ac:dyDescent="0.25">
      <c r="D96" s="1"/>
      <c r="I96" s="1"/>
      <c r="J96" s="1"/>
      <c r="K96" s="14"/>
      <c r="L96" s="14"/>
    </row>
    <row r="97" spans="4:12" s="2" customFormat="1" x14ac:dyDescent="0.25">
      <c r="D97" s="1"/>
      <c r="I97" s="1"/>
      <c r="J97" s="1"/>
      <c r="K97" s="14"/>
      <c r="L97" s="14"/>
    </row>
    <row r="98" spans="4:12" s="2" customFormat="1" x14ac:dyDescent="0.25">
      <c r="D98" s="1"/>
      <c r="I98" s="1"/>
      <c r="J98" s="1"/>
      <c r="K98" s="14"/>
      <c r="L98" s="14"/>
    </row>
    <row r="99" spans="4:12" s="2" customFormat="1" x14ac:dyDescent="0.25">
      <c r="D99" s="1"/>
      <c r="I99" s="1"/>
      <c r="J99" s="1"/>
      <c r="K99" s="14"/>
      <c r="L99" s="14"/>
    </row>
    <row r="100" spans="4:12" s="2" customFormat="1" x14ac:dyDescent="0.25">
      <c r="D100" s="1"/>
      <c r="I100" s="1"/>
      <c r="J100" s="1"/>
      <c r="K100" s="14"/>
      <c r="L100" s="14"/>
    </row>
    <row r="101" spans="4:12" s="2" customFormat="1" x14ac:dyDescent="0.25">
      <c r="D101" s="1"/>
      <c r="I101" s="1"/>
      <c r="J101" s="1"/>
      <c r="K101" s="14"/>
      <c r="L101" s="14"/>
    </row>
    <row r="102" spans="4:12" s="2" customFormat="1" x14ac:dyDescent="0.25">
      <c r="D102" s="1"/>
      <c r="I102" s="1"/>
      <c r="J102" s="1"/>
      <c r="K102" s="14"/>
      <c r="L102" s="14"/>
    </row>
    <row r="103" spans="4:12" s="2" customFormat="1" x14ac:dyDescent="0.25">
      <c r="D103" s="1"/>
      <c r="I103" s="1"/>
      <c r="J103" s="1"/>
      <c r="K103" s="14"/>
      <c r="L103" s="14"/>
    </row>
    <row r="104" spans="4:12" s="2" customFormat="1" x14ac:dyDescent="0.25">
      <c r="D104" s="1"/>
      <c r="I104" s="1"/>
      <c r="J104" s="1"/>
      <c r="K104" s="14"/>
      <c r="L104" s="14"/>
    </row>
    <row r="105" spans="4:12" s="2" customFormat="1" x14ac:dyDescent="0.25">
      <c r="D105" s="1"/>
      <c r="I105" s="1"/>
      <c r="J105" s="1"/>
      <c r="K105" s="14"/>
      <c r="L105" s="14"/>
    </row>
    <row r="106" spans="4:12" s="2" customFormat="1" x14ac:dyDescent="0.25">
      <c r="D106" s="1"/>
      <c r="I106" s="1"/>
      <c r="J106" s="1"/>
      <c r="K106" s="14"/>
      <c r="L106" s="14"/>
    </row>
    <row r="107" spans="4:12" s="2" customFormat="1" x14ac:dyDescent="0.25">
      <c r="D107" s="1"/>
      <c r="I107" s="1"/>
      <c r="J107" s="1"/>
      <c r="K107" s="14"/>
      <c r="L107" s="14"/>
    </row>
    <row r="108" spans="4:12" s="2" customFormat="1" x14ac:dyDescent="0.25">
      <c r="D108" s="1"/>
      <c r="I108" s="1"/>
      <c r="J108" s="1"/>
      <c r="K108" s="14"/>
      <c r="L108" s="14"/>
    </row>
    <row r="109" spans="4:12" s="2" customFormat="1" x14ac:dyDescent="0.25">
      <c r="D109" s="1"/>
      <c r="I109" s="1"/>
      <c r="J109" s="1"/>
      <c r="K109" s="14"/>
      <c r="L109" s="14"/>
    </row>
    <row r="110" spans="4:12" s="2" customFormat="1" x14ac:dyDescent="0.25">
      <c r="D110" s="1"/>
      <c r="I110" s="1"/>
      <c r="J110" s="1"/>
      <c r="K110" s="14"/>
      <c r="L110" s="14"/>
    </row>
    <row r="111" spans="4:12" s="2" customFormat="1" x14ac:dyDescent="0.25">
      <c r="D111" s="1"/>
      <c r="I111" s="1"/>
      <c r="J111" s="1"/>
      <c r="K111" s="14"/>
      <c r="L111" s="14"/>
    </row>
    <row r="112" spans="4:12" s="2" customFormat="1" x14ac:dyDescent="0.25">
      <c r="D112" s="1"/>
      <c r="I112" s="1"/>
      <c r="J112" s="1"/>
      <c r="K112" s="14"/>
      <c r="L112" s="14"/>
    </row>
    <row r="113" spans="4:12" s="2" customFormat="1" x14ac:dyDescent="0.25">
      <c r="D113" s="1"/>
      <c r="I113" s="1"/>
      <c r="J113" s="1"/>
      <c r="K113" s="14"/>
      <c r="L113" s="14"/>
    </row>
    <row r="114" spans="4:12" s="2" customFormat="1" x14ac:dyDescent="0.25">
      <c r="D114" s="1"/>
      <c r="I114" s="1"/>
      <c r="J114" s="1"/>
      <c r="K114" s="14"/>
      <c r="L114" s="14"/>
    </row>
    <row r="115" spans="4:12" s="2" customFormat="1" x14ac:dyDescent="0.25">
      <c r="D115" s="1"/>
      <c r="I115" s="1"/>
      <c r="J115" s="1"/>
      <c r="K115" s="14"/>
      <c r="L115" s="14"/>
    </row>
    <row r="116" spans="4:12" s="2" customFormat="1" x14ac:dyDescent="0.25">
      <c r="D116" s="1"/>
      <c r="I116" s="1"/>
      <c r="J116" s="1"/>
      <c r="K116" s="14"/>
      <c r="L116" s="14"/>
    </row>
    <row r="117" spans="4:12" s="2" customFormat="1" x14ac:dyDescent="0.25">
      <c r="D117" s="1"/>
      <c r="I117" s="1"/>
      <c r="J117" s="1"/>
      <c r="K117" s="14"/>
      <c r="L117" s="14"/>
    </row>
    <row r="118" spans="4:12" s="2" customFormat="1" x14ac:dyDescent="0.25">
      <c r="D118" s="1"/>
      <c r="I118" s="1"/>
      <c r="J118" s="1"/>
      <c r="K118" s="14"/>
      <c r="L118" s="14"/>
    </row>
    <row r="119" spans="4:12" s="2" customFormat="1" x14ac:dyDescent="0.25">
      <c r="D119" s="1"/>
      <c r="I119" s="1"/>
      <c r="J119" s="1"/>
      <c r="K119" s="14"/>
      <c r="L119" s="14"/>
    </row>
    <row r="120" spans="4:12" s="2" customFormat="1" x14ac:dyDescent="0.25">
      <c r="D120" s="1"/>
      <c r="I120" s="1"/>
      <c r="J120" s="1"/>
      <c r="K120" s="14"/>
      <c r="L120" s="14"/>
    </row>
    <row r="121" spans="4:12" s="2" customFormat="1" x14ac:dyDescent="0.25">
      <c r="D121" s="1"/>
      <c r="I121" s="1"/>
      <c r="J121" s="1"/>
      <c r="K121" s="14"/>
      <c r="L121" s="14"/>
    </row>
    <row r="122" spans="4:12" s="2" customFormat="1" x14ac:dyDescent="0.25">
      <c r="D122" s="1"/>
      <c r="I122" s="1"/>
      <c r="J122" s="1"/>
      <c r="K122" s="14"/>
      <c r="L122" s="14"/>
    </row>
    <row r="123" spans="4:12" s="2" customFormat="1" x14ac:dyDescent="0.25">
      <c r="D123" s="1"/>
      <c r="I123" s="1"/>
      <c r="J123" s="1"/>
      <c r="K123" s="14"/>
      <c r="L123" s="14"/>
    </row>
    <row r="124" spans="4:12" s="2" customFormat="1" x14ac:dyDescent="0.25">
      <c r="D124" s="1"/>
      <c r="I124" s="1"/>
      <c r="J124" s="1"/>
      <c r="K124" s="14"/>
      <c r="L124" s="14"/>
    </row>
    <row r="125" spans="4:12" s="2" customFormat="1" x14ac:dyDescent="0.25">
      <c r="D125" s="1"/>
      <c r="I125" s="1"/>
      <c r="J125" s="1"/>
      <c r="K125" s="14"/>
      <c r="L125" s="14"/>
    </row>
    <row r="126" spans="4:12" s="2" customFormat="1" x14ac:dyDescent="0.25">
      <c r="D126" s="1"/>
      <c r="I126" s="1"/>
      <c r="J126" s="1"/>
      <c r="K126" s="14"/>
      <c r="L126" s="14"/>
    </row>
    <row r="127" spans="4:12" s="2" customFormat="1" x14ac:dyDescent="0.25">
      <c r="D127" s="1"/>
      <c r="I127" s="1"/>
      <c r="J127" s="1"/>
      <c r="K127" s="14"/>
      <c r="L127" s="14"/>
    </row>
    <row r="128" spans="4:12" s="2" customFormat="1" x14ac:dyDescent="0.25">
      <c r="D128" s="1"/>
      <c r="I128" s="1"/>
      <c r="J128" s="1"/>
      <c r="K128" s="14"/>
      <c r="L128" s="14"/>
    </row>
    <row r="129" spans="4:12" s="2" customFormat="1" x14ac:dyDescent="0.25">
      <c r="D129" s="1"/>
      <c r="I129" s="1"/>
      <c r="J129" s="1"/>
      <c r="K129" s="14"/>
      <c r="L129" s="14"/>
    </row>
    <row r="130" spans="4:12" s="2" customFormat="1" x14ac:dyDescent="0.25">
      <c r="D130" s="1"/>
      <c r="I130" s="1"/>
      <c r="J130" s="1"/>
      <c r="K130" s="14"/>
      <c r="L130" s="14"/>
    </row>
    <row r="131" spans="4:12" s="2" customFormat="1" x14ac:dyDescent="0.25">
      <c r="D131" s="1"/>
      <c r="I131" s="1"/>
      <c r="J131" s="1"/>
      <c r="K131" s="14"/>
      <c r="L131" s="14"/>
    </row>
    <row r="132" spans="4:12" s="2" customFormat="1" x14ac:dyDescent="0.25">
      <c r="D132" s="1"/>
      <c r="I132" s="1"/>
      <c r="J132" s="1"/>
      <c r="K132" s="14"/>
      <c r="L132" s="14"/>
    </row>
    <row r="133" spans="4:12" s="2" customFormat="1" x14ac:dyDescent="0.25">
      <c r="D133" s="1"/>
      <c r="I133" s="1"/>
      <c r="J133" s="1"/>
      <c r="K133" s="14"/>
      <c r="L133" s="14"/>
    </row>
    <row r="134" spans="4:12" s="2" customFormat="1" x14ac:dyDescent="0.25">
      <c r="D134" s="1"/>
      <c r="I134" s="1"/>
      <c r="J134" s="1"/>
      <c r="K134" s="14"/>
      <c r="L134" s="14"/>
    </row>
    <row r="135" spans="4:12" s="2" customFormat="1" x14ac:dyDescent="0.25">
      <c r="D135" s="1"/>
      <c r="I135" s="1"/>
      <c r="J135" s="1"/>
      <c r="K135" s="14"/>
      <c r="L135" s="14"/>
    </row>
    <row r="136" spans="4:12" s="2" customFormat="1" x14ac:dyDescent="0.25">
      <c r="D136" s="1"/>
      <c r="I136" s="1"/>
      <c r="J136" s="1"/>
      <c r="K136" s="14"/>
      <c r="L136" s="14"/>
    </row>
    <row r="137" spans="4:12" s="2" customFormat="1" x14ac:dyDescent="0.25">
      <c r="D137" s="1"/>
      <c r="I137" s="1"/>
      <c r="J137" s="1"/>
      <c r="K137" s="14"/>
      <c r="L137" s="14"/>
    </row>
  </sheetData>
  <autoFilter ref="A2:L50" xr:uid="{00000000-0009-0000-0000-000000000000}"/>
  <mergeCells count="3">
    <mergeCell ref="E1:F1"/>
    <mergeCell ref="G1:H1"/>
    <mergeCell ref="I1:J1"/>
  </mergeCells>
  <conditionalFormatting sqref="I3:I46">
    <cfRule type="cellIs" priority="13" operator="greaterThanOrEqual">
      <formula>0.92</formula>
    </cfRule>
    <cfRule type="cellIs" dxfId="45" priority="14" stopIfTrue="1" operator="greaterThanOrEqual">
      <formula>0.92</formula>
    </cfRule>
  </conditionalFormatting>
  <conditionalFormatting sqref="J3:J46">
    <cfRule type="cellIs" dxfId="44" priority="12" operator="greaterThanOrEqual">
      <formula>0.92</formula>
    </cfRule>
  </conditionalFormatting>
  <dataValidations count="1">
    <dataValidation allowBlank="1" showInputMessage="1" showErrorMessage="1" prompt="MM/DD/YY" sqref="C3 C11:C14 C31:C34 C41:C42" xr:uid="{00000000-0002-0000-0000-000000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1"/>
  <sheetViews>
    <sheetView zoomScale="90" zoomScaleNormal="90" workbookViewId="0">
      <pane xSplit="4" topLeftCell="U1" activePane="topRight" state="frozen"/>
      <selection pane="topRight" activeCell="T5" sqref="T5"/>
    </sheetView>
  </sheetViews>
  <sheetFormatPr defaultRowHeight="15" x14ac:dyDescent="0.25"/>
  <cols>
    <col min="1" max="1" width="22.85546875" customWidth="1"/>
    <col min="2" max="3" width="24" customWidth="1"/>
    <col min="4" max="4" width="27" customWidth="1"/>
    <col min="5" max="5" width="18.140625" style="17" customWidth="1"/>
    <col min="6" max="6" width="24" customWidth="1"/>
    <col min="7" max="7" width="21.42578125" customWidth="1"/>
    <col min="8" max="8" width="18.5703125" customWidth="1"/>
    <col min="9" max="9" width="16.28515625" customWidth="1"/>
    <col min="10" max="10" width="18.7109375" style="18" customWidth="1"/>
    <col min="11" max="11" width="18.42578125" style="17" customWidth="1"/>
    <col min="12" max="12" width="19.7109375" style="17" customWidth="1"/>
    <col min="13" max="13" width="20" customWidth="1"/>
    <col min="14" max="14" width="19.85546875" customWidth="1"/>
    <col min="15" max="15" width="17.85546875" style="19" bestFit="1" customWidth="1"/>
    <col min="16" max="16" width="22.5703125" style="19" customWidth="1"/>
    <col min="17" max="17" width="20.42578125" style="20" customWidth="1"/>
    <col min="18" max="22" width="20.42578125" style="19" customWidth="1"/>
    <col min="23" max="24" width="18.140625" style="1" hidden="1" customWidth="1"/>
    <col min="25" max="29" width="18.140625" style="1" customWidth="1"/>
    <col min="30" max="30" width="15" style="2" customWidth="1"/>
    <col min="31" max="31" width="14" style="2" customWidth="1"/>
    <col min="32" max="48" width="9.140625" style="2"/>
  </cols>
  <sheetData>
    <row r="1" spans="1:48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2" t="s">
        <v>5</v>
      </c>
      <c r="G1" s="232"/>
      <c r="H1" s="233" t="s">
        <v>6</v>
      </c>
      <c r="I1" s="233"/>
      <c r="J1" s="233"/>
      <c r="K1" s="238" t="s">
        <v>7</v>
      </c>
      <c r="L1" s="238"/>
      <c r="M1" s="238"/>
      <c r="N1" s="233" t="s">
        <v>164</v>
      </c>
      <c r="O1" s="233"/>
      <c r="P1" s="239" t="s">
        <v>165</v>
      </c>
      <c r="Q1" s="239"/>
      <c r="R1" s="237" t="s">
        <v>166</v>
      </c>
      <c r="S1" s="237"/>
      <c r="T1" s="24"/>
      <c r="U1" s="24"/>
      <c r="V1" s="94"/>
    </row>
    <row r="2" spans="1:48" ht="25.5" x14ac:dyDescent="0.25">
      <c r="A2" s="23"/>
      <c r="B2" s="23"/>
      <c r="C2" s="23"/>
      <c r="D2" s="23"/>
      <c r="E2" s="23"/>
      <c r="F2" s="216" t="s">
        <v>11</v>
      </c>
      <c r="G2" s="25" t="s">
        <v>12</v>
      </c>
      <c r="H2" s="216" t="s">
        <v>11</v>
      </c>
      <c r="I2" s="216" t="s">
        <v>12</v>
      </c>
      <c r="J2" s="218" t="s">
        <v>13</v>
      </c>
      <c r="K2" s="216" t="s">
        <v>11</v>
      </c>
      <c r="L2" s="25" t="s">
        <v>12</v>
      </c>
      <c r="M2" s="218" t="s">
        <v>14</v>
      </c>
      <c r="N2" s="216" t="s">
        <v>8</v>
      </c>
      <c r="O2" s="216" t="s">
        <v>15</v>
      </c>
      <c r="P2" s="219" t="s">
        <v>167</v>
      </c>
      <c r="Q2" s="219" t="s">
        <v>17</v>
      </c>
      <c r="R2" s="217" t="s">
        <v>168</v>
      </c>
      <c r="S2" s="217" t="s">
        <v>19</v>
      </c>
      <c r="T2" s="24" t="s">
        <v>20</v>
      </c>
      <c r="U2" s="24" t="s">
        <v>21</v>
      </c>
      <c r="V2" s="94" t="s">
        <v>22</v>
      </c>
    </row>
    <row r="3" spans="1:48" ht="15" customHeight="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5">
        <v>43978</v>
      </c>
      <c r="F3" s="22">
        <v>1</v>
      </c>
      <c r="G3" s="22">
        <v>1</v>
      </c>
      <c r="H3" s="26" t="s">
        <v>169</v>
      </c>
      <c r="I3" s="26" t="s">
        <v>170</v>
      </c>
      <c r="J3" s="27">
        <f t="shared" ref="J3:J45" si="0">H3+I3</f>
        <v>2.1296296296296296E-2</v>
      </c>
      <c r="K3" s="28">
        <v>0.93333333333333335</v>
      </c>
      <c r="L3" s="28">
        <v>0.94117647058823528</v>
      </c>
      <c r="M3" s="29">
        <f t="shared" ref="M3:M45" si="1">AVERAGE(K3:L3)</f>
        <v>0.93725490196078431</v>
      </c>
      <c r="N3" s="39">
        <v>4</v>
      </c>
      <c r="O3" s="42" t="s">
        <v>46</v>
      </c>
      <c r="P3" s="65">
        <v>1</v>
      </c>
      <c r="Q3" s="6">
        <v>5</v>
      </c>
      <c r="R3" s="66">
        <v>1</v>
      </c>
      <c r="S3" s="67">
        <v>5</v>
      </c>
      <c r="T3" s="67">
        <f>W3/X3</f>
        <v>4.666666666666667</v>
      </c>
      <c r="U3" s="68" t="s">
        <v>34</v>
      </c>
      <c r="V3" s="96" t="s">
        <v>35</v>
      </c>
      <c r="W3" s="7">
        <f t="shared" ref="W3:W45" si="2">SUM(N3,Q3,S3)</f>
        <v>14</v>
      </c>
      <c r="X3" s="7">
        <f t="shared" ref="X3:X45" si="3">COUNT(N3,Q3,S3)</f>
        <v>3</v>
      </c>
      <c r="Y3" s="7"/>
      <c r="Z3" s="7"/>
      <c r="AA3" s="7"/>
      <c r="AB3" s="7"/>
      <c r="AC3" s="7"/>
    </row>
    <row r="4" spans="1:48" ht="15" customHeight="1" x14ac:dyDescent="0.25">
      <c r="A4" s="3" t="s">
        <v>30</v>
      </c>
      <c r="B4" s="3" t="s">
        <v>31</v>
      </c>
      <c r="C4" s="4">
        <v>42899</v>
      </c>
      <c r="D4" s="21">
        <f t="shared" ref="D4:D45" ca="1" si="4">DATEDIF(C4,TODAY(),"m")/12</f>
        <v>4.083333333333333</v>
      </c>
      <c r="E4" s="5">
        <v>43978</v>
      </c>
      <c r="F4" s="22">
        <v>1</v>
      </c>
      <c r="G4" s="22">
        <v>1</v>
      </c>
      <c r="H4" s="26" t="s">
        <v>171</v>
      </c>
      <c r="I4" s="26" t="s">
        <v>172</v>
      </c>
      <c r="J4" s="27">
        <f t="shared" si="0"/>
        <v>7.6504629629629631E-3</v>
      </c>
      <c r="K4" s="28">
        <v>0.90625</v>
      </c>
      <c r="L4" s="28">
        <v>1</v>
      </c>
      <c r="M4" s="29">
        <f t="shared" si="1"/>
        <v>0.953125</v>
      </c>
      <c r="N4" s="39">
        <v>4</v>
      </c>
      <c r="O4" s="42" t="s">
        <v>46</v>
      </c>
      <c r="P4" s="65"/>
      <c r="Q4" s="8"/>
      <c r="R4" s="66">
        <v>1</v>
      </c>
      <c r="S4" s="67">
        <v>5</v>
      </c>
      <c r="T4" s="67">
        <f t="shared" ref="T4" si="5">W4/X4</f>
        <v>4.5</v>
      </c>
      <c r="U4" s="69" t="s">
        <v>34</v>
      </c>
      <c r="V4" s="96" t="s">
        <v>35</v>
      </c>
      <c r="W4" s="7">
        <f t="shared" si="2"/>
        <v>9</v>
      </c>
      <c r="X4" s="7">
        <f t="shared" si="3"/>
        <v>2</v>
      </c>
      <c r="Y4" s="7"/>
      <c r="Z4" s="7"/>
      <c r="AA4" s="7"/>
      <c r="AB4" s="7"/>
      <c r="AC4" s="7"/>
      <c r="AD4" s="9" t="s">
        <v>36</v>
      </c>
      <c r="AE4" s="9" t="s">
        <v>37</v>
      </c>
    </row>
    <row r="5" spans="1:48" x14ac:dyDescent="0.25">
      <c r="A5" s="3" t="s">
        <v>38</v>
      </c>
      <c r="B5" s="3" t="s">
        <v>39</v>
      </c>
      <c r="C5" s="4">
        <v>41815</v>
      </c>
      <c r="D5" s="21">
        <f t="shared" ca="1" si="4"/>
        <v>7.083333333333333</v>
      </c>
      <c r="E5" s="5">
        <v>43978</v>
      </c>
      <c r="F5" s="22">
        <v>1</v>
      </c>
      <c r="G5" s="22">
        <v>1</v>
      </c>
      <c r="H5" s="26" t="s">
        <v>173</v>
      </c>
      <c r="I5" s="26" t="s">
        <v>174</v>
      </c>
      <c r="J5" s="27">
        <f t="shared" si="0"/>
        <v>2.0625000000000001E-2</v>
      </c>
      <c r="K5" s="28">
        <v>1</v>
      </c>
      <c r="L5" s="28">
        <v>0.88888888888888884</v>
      </c>
      <c r="M5" s="29">
        <f t="shared" si="1"/>
        <v>0.94444444444444442</v>
      </c>
      <c r="N5" s="39">
        <v>4</v>
      </c>
      <c r="O5" s="42" t="s">
        <v>46</v>
      </c>
      <c r="P5" s="65">
        <v>1</v>
      </c>
      <c r="Q5" s="6">
        <v>5</v>
      </c>
      <c r="R5" s="66">
        <v>0.99049999999999994</v>
      </c>
      <c r="S5" s="67">
        <v>5</v>
      </c>
      <c r="T5" s="67">
        <f>W5/X5</f>
        <v>4.666666666666667</v>
      </c>
      <c r="U5" s="68" t="s">
        <v>34</v>
      </c>
      <c r="V5" s="96" t="s">
        <v>35</v>
      </c>
      <c r="W5" s="7">
        <f t="shared" si="2"/>
        <v>14</v>
      </c>
      <c r="X5" s="7">
        <f t="shared" si="3"/>
        <v>3</v>
      </c>
      <c r="Y5" s="7"/>
      <c r="Z5" s="7"/>
      <c r="AA5" s="7"/>
      <c r="AB5" s="7"/>
      <c r="AC5" s="7"/>
      <c r="AD5" s="10" t="s">
        <v>27</v>
      </c>
      <c r="AE5" s="10">
        <f>COUNTIFS($O$3:$O$45,"Beginner")</f>
        <v>16</v>
      </c>
    </row>
    <row r="6" spans="1:48" ht="15" customHeight="1" x14ac:dyDescent="0.25">
      <c r="A6" s="3" t="s">
        <v>42</v>
      </c>
      <c r="B6" s="3" t="s">
        <v>43</v>
      </c>
      <c r="C6" s="4">
        <v>42816</v>
      </c>
      <c r="D6" s="21">
        <f t="shared" ca="1" si="4"/>
        <v>4.333333333333333</v>
      </c>
      <c r="E6" s="5">
        <v>43978</v>
      </c>
      <c r="F6" s="22">
        <v>1</v>
      </c>
      <c r="G6" s="22">
        <v>1</v>
      </c>
      <c r="H6" s="26" t="s">
        <v>175</v>
      </c>
      <c r="I6" s="26" t="s">
        <v>176</v>
      </c>
      <c r="J6" s="27">
        <f t="shared" si="0"/>
        <v>1.2731481481481479E-2</v>
      </c>
      <c r="K6" s="28">
        <v>0.8571428571428571</v>
      </c>
      <c r="L6" s="28">
        <v>0.93939393939393945</v>
      </c>
      <c r="M6" s="29">
        <f t="shared" si="1"/>
        <v>0.89826839826839833</v>
      </c>
      <c r="N6" s="39">
        <v>2</v>
      </c>
      <c r="O6" s="42" t="s">
        <v>27</v>
      </c>
      <c r="P6" s="65">
        <v>1</v>
      </c>
      <c r="Q6" s="8">
        <v>5</v>
      </c>
      <c r="R6" s="71">
        <v>0.98609999999999998</v>
      </c>
      <c r="S6" s="70">
        <v>4</v>
      </c>
      <c r="T6" s="67">
        <f>W6/X6</f>
        <v>3.6666666666666665</v>
      </c>
      <c r="U6" s="68" t="s">
        <v>46</v>
      </c>
      <c r="V6" s="96" t="s">
        <v>35</v>
      </c>
      <c r="W6" s="7">
        <f t="shared" si="2"/>
        <v>11</v>
      </c>
      <c r="X6" s="7">
        <f t="shared" si="3"/>
        <v>3</v>
      </c>
      <c r="Y6" s="7"/>
      <c r="Z6" s="7"/>
      <c r="AA6" s="7"/>
      <c r="AB6" s="7"/>
      <c r="AC6" s="7"/>
      <c r="AD6" s="10" t="s">
        <v>28</v>
      </c>
      <c r="AE6" s="10">
        <f>COUNTIFS($O$3:$O$45,"Novice")</f>
        <v>3</v>
      </c>
    </row>
    <row r="7" spans="1:48" ht="15" customHeight="1" x14ac:dyDescent="0.25">
      <c r="A7" s="11" t="s">
        <v>23</v>
      </c>
      <c r="B7" s="11" t="s">
        <v>47</v>
      </c>
      <c r="C7" s="4">
        <v>40553</v>
      </c>
      <c r="D7" s="21">
        <f t="shared" ca="1" si="4"/>
        <v>10.5</v>
      </c>
      <c r="E7" s="5">
        <v>43978</v>
      </c>
      <c r="F7" s="22">
        <v>1</v>
      </c>
      <c r="G7" s="22">
        <v>1</v>
      </c>
      <c r="H7" s="26" t="s">
        <v>177</v>
      </c>
      <c r="I7" s="26" t="s">
        <v>178</v>
      </c>
      <c r="J7" s="27">
        <f t="shared" si="0"/>
        <v>8.6689814814814824E-3</v>
      </c>
      <c r="K7" s="28">
        <v>0.88235294117647056</v>
      </c>
      <c r="L7" s="28">
        <v>0.9</v>
      </c>
      <c r="M7" s="29">
        <f t="shared" si="1"/>
        <v>0.89117647058823524</v>
      </c>
      <c r="N7" s="39">
        <v>2</v>
      </c>
      <c r="O7" s="42" t="s">
        <v>27</v>
      </c>
      <c r="P7" s="65">
        <v>1</v>
      </c>
      <c r="Q7" s="6">
        <v>5</v>
      </c>
      <c r="R7" s="66">
        <v>1</v>
      </c>
      <c r="S7" s="67">
        <v>5</v>
      </c>
      <c r="T7" s="67">
        <f t="shared" ref="T7:T45" si="6">W7/X7</f>
        <v>4</v>
      </c>
      <c r="U7" s="68" t="s">
        <v>46</v>
      </c>
      <c r="V7" s="96" t="s">
        <v>35</v>
      </c>
      <c r="W7" s="7">
        <f t="shared" si="2"/>
        <v>12</v>
      </c>
      <c r="X7" s="7">
        <f t="shared" si="3"/>
        <v>3</v>
      </c>
      <c r="Y7" s="7"/>
      <c r="Z7" s="7"/>
      <c r="AA7" s="7"/>
      <c r="AB7" s="7"/>
      <c r="AC7" s="7"/>
      <c r="AD7" s="10" t="s">
        <v>46</v>
      </c>
      <c r="AE7" s="10">
        <f>COUNTIFS($O$3:$O$45,"Advanced")</f>
        <v>22</v>
      </c>
    </row>
    <row r="8" spans="1:48" ht="15" customHeight="1" x14ac:dyDescent="0.25">
      <c r="A8" s="3" t="s">
        <v>50</v>
      </c>
      <c r="B8" s="3" t="s">
        <v>51</v>
      </c>
      <c r="C8" s="4">
        <v>41778</v>
      </c>
      <c r="D8" s="21">
        <f t="shared" ca="1" si="4"/>
        <v>7.166666666666667</v>
      </c>
      <c r="E8" s="5">
        <v>43978</v>
      </c>
      <c r="F8" s="22">
        <v>1</v>
      </c>
      <c r="G8" s="22">
        <v>1</v>
      </c>
      <c r="H8" s="26" t="s">
        <v>179</v>
      </c>
      <c r="I8" s="26" t="s">
        <v>180</v>
      </c>
      <c r="J8" s="27">
        <f t="shared" si="0"/>
        <v>1.9907407407407408E-2</v>
      </c>
      <c r="K8" s="28">
        <v>0.87878787878787878</v>
      </c>
      <c r="L8" s="28">
        <v>1</v>
      </c>
      <c r="M8" s="29">
        <f t="shared" si="1"/>
        <v>0.93939393939393945</v>
      </c>
      <c r="N8" s="39">
        <v>4</v>
      </c>
      <c r="O8" s="42" t="s">
        <v>46</v>
      </c>
      <c r="P8" s="65">
        <v>1</v>
      </c>
      <c r="Q8" s="6">
        <v>5</v>
      </c>
      <c r="R8" s="66">
        <v>0.97899999999999998</v>
      </c>
      <c r="S8" s="67">
        <v>4</v>
      </c>
      <c r="T8" s="67">
        <f t="shared" si="6"/>
        <v>4.333333333333333</v>
      </c>
      <c r="U8" s="68" t="s">
        <v>46</v>
      </c>
      <c r="V8" s="96" t="s">
        <v>35</v>
      </c>
      <c r="W8" s="7">
        <f t="shared" si="2"/>
        <v>13</v>
      </c>
      <c r="X8" s="7">
        <f t="shared" si="3"/>
        <v>3</v>
      </c>
      <c r="Y8" s="7"/>
      <c r="Z8" s="7"/>
      <c r="AA8" s="7"/>
      <c r="AB8" s="7"/>
      <c r="AC8" s="7"/>
      <c r="AD8" s="10" t="s">
        <v>34</v>
      </c>
      <c r="AE8" s="10">
        <f>COUNTIFS($O$3:$O$45,"SME")</f>
        <v>2</v>
      </c>
    </row>
    <row r="9" spans="1:48" ht="15" customHeight="1" x14ac:dyDescent="0.25">
      <c r="A9" s="3" t="s">
        <v>50</v>
      </c>
      <c r="B9" s="3" t="s">
        <v>54</v>
      </c>
      <c r="C9" s="4">
        <v>42317</v>
      </c>
      <c r="D9" s="21">
        <f t="shared" ca="1" si="4"/>
        <v>5.666666666666667</v>
      </c>
      <c r="E9" s="5">
        <v>43978</v>
      </c>
      <c r="F9" s="22">
        <v>1</v>
      </c>
      <c r="G9" s="22">
        <v>1</v>
      </c>
      <c r="H9" s="26" t="s">
        <v>26</v>
      </c>
      <c r="I9" s="26" t="s">
        <v>181</v>
      </c>
      <c r="J9" s="27">
        <f t="shared" si="0"/>
        <v>1.6724537037037038E-2</v>
      </c>
      <c r="K9" s="28">
        <v>0.96666666666666667</v>
      </c>
      <c r="L9" s="28">
        <v>0.93333333333333335</v>
      </c>
      <c r="M9" s="29">
        <f t="shared" si="1"/>
        <v>0.95</v>
      </c>
      <c r="N9" s="39">
        <v>4</v>
      </c>
      <c r="O9" s="42" t="s">
        <v>46</v>
      </c>
      <c r="P9" s="65">
        <v>1</v>
      </c>
      <c r="Q9" s="6">
        <v>5</v>
      </c>
      <c r="R9" s="66">
        <v>0.98050000000000004</v>
      </c>
      <c r="S9" s="67">
        <v>4</v>
      </c>
      <c r="T9" s="67">
        <f>W9/X9</f>
        <v>4.333333333333333</v>
      </c>
      <c r="U9" s="68" t="s">
        <v>46</v>
      </c>
      <c r="V9" s="96" t="s">
        <v>35</v>
      </c>
      <c r="W9" s="7">
        <f t="shared" si="2"/>
        <v>13</v>
      </c>
      <c r="X9" s="7">
        <f t="shared" si="3"/>
        <v>3</v>
      </c>
      <c r="Y9" s="7"/>
      <c r="Z9" s="7"/>
      <c r="AA9" s="7"/>
      <c r="AB9" s="7"/>
      <c r="AC9" s="7"/>
    </row>
    <row r="10" spans="1:48" ht="15" customHeight="1" x14ac:dyDescent="0.25">
      <c r="A10" s="3" t="s">
        <v>30</v>
      </c>
      <c r="B10" s="3" t="s">
        <v>57</v>
      </c>
      <c r="C10" s="4">
        <v>42011</v>
      </c>
      <c r="D10" s="21">
        <f t="shared" ca="1" si="4"/>
        <v>6.5</v>
      </c>
      <c r="E10" s="5">
        <v>43978</v>
      </c>
      <c r="F10" s="22">
        <v>1</v>
      </c>
      <c r="G10" s="22">
        <v>1</v>
      </c>
      <c r="H10" s="26" t="s">
        <v>182</v>
      </c>
      <c r="I10" s="26" t="s">
        <v>183</v>
      </c>
      <c r="J10" s="27">
        <f t="shared" si="0"/>
        <v>8.2407407407407412E-3</v>
      </c>
      <c r="K10" s="28">
        <v>0.90909090909090906</v>
      </c>
      <c r="L10" s="28">
        <v>0.96969696969696972</v>
      </c>
      <c r="M10" s="29">
        <f t="shared" si="1"/>
        <v>0.93939393939393945</v>
      </c>
      <c r="N10" s="39">
        <v>4</v>
      </c>
      <c r="O10" s="42" t="s">
        <v>46</v>
      </c>
      <c r="P10" s="65"/>
      <c r="Q10" s="12"/>
      <c r="R10" s="66">
        <v>0.99</v>
      </c>
      <c r="S10" s="67">
        <v>5</v>
      </c>
      <c r="T10" s="67">
        <f t="shared" si="6"/>
        <v>4.5</v>
      </c>
      <c r="U10" s="68" t="s">
        <v>34</v>
      </c>
      <c r="V10" s="96" t="s">
        <v>35</v>
      </c>
      <c r="W10" s="7">
        <f t="shared" si="2"/>
        <v>9</v>
      </c>
      <c r="X10" s="7">
        <f t="shared" si="3"/>
        <v>2</v>
      </c>
      <c r="Y10" s="7"/>
      <c r="Z10" s="7"/>
      <c r="AA10" s="7"/>
      <c r="AB10" s="7"/>
      <c r="AC10" s="7"/>
    </row>
    <row r="11" spans="1:48" s="13" customFormat="1" ht="15" customHeight="1" x14ac:dyDescent="0.25">
      <c r="A11" s="3" t="s">
        <v>23</v>
      </c>
      <c r="B11" s="3" t="s">
        <v>60</v>
      </c>
      <c r="C11" s="4">
        <v>42758</v>
      </c>
      <c r="D11" s="21">
        <f t="shared" ca="1" si="4"/>
        <v>4.5</v>
      </c>
      <c r="E11" s="5">
        <v>43978</v>
      </c>
      <c r="F11" s="22">
        <v>1</v>
      </c>
      <c r="G11" s="22">
        <v>1</v>
      </c>
      <c r="H11" s="26" t="s">
        <v>184</v>
      </c>
      <c r="I11" s="26" t="s">
        <v>185</v>
      </c>
      <c r="J11" s="27">
        <f t="shared" si="0"/>
        <v>2.0208333333333332E-2</v>
      </c>
      <c r="K11" s="28">
        <v>0.93333333333333335</v>
      </c>
      <c r="L11" s="28">
        <v>0.96666666666666667</v>
      </c>
      <c r="M11" s="29">
        <f t="shared" si="1"/>
        <v>0.95</v>
      </c>
      <c r="N11" s="39">
        <v>4</v>
      </c>
      <c r="O11" s="42" t="s">
        <v>46</v>
      </c>
      <c r="P11" s="65">
        <v>1</v>
      </c>
      <c r="Q11" s="6">
        <v>5</v>
      </c>
      <c r="R11" s="66">
        <v>1</v>
      </c>
      <c r="S11" s="67">
        <v>5</v>
      </c>
      <c r="T11" s="67">
        <f t="shared" si="6"/>
        <v>4.666666666666667</v>
      </c>
      <c r="U11" s="68" t="s">
        <v>34</v>
      </c>
      <c r="V11" s="96" t="s">
        <v>35</v>
      </c>
      <c r="W11" s="7">
        <f t="shared" si="2"/>
        <v>14</v>
      </c>
      <c r="X11" s="7">
        <f t="shared" si="3"/>
        <v>3</v>
      </c>
      <c r="Y11" s="7"/>
      <c r="Z11" s="7"/>
      <c r="AA11" s="7"/>
      <c r="AB11" s="7"/>
      <c r="AC11" s="7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15" customHeight="1" x14ac:dyDescent="0.25">
      <c r="A12" s="11" t="s">
        <v>30</v>
      </c>
      <c r="B12" s="11" t="s">
        <v>62</v>
      </c>
      <c r="C12" s="4">
        <v>43178</v>
      </c>
      <c r="D12" s="21">
        <f t="shared" ca="1" si="4"/>
        <v>3.3333333333333335</v>
      </c>
      <c r="E12" s="5">
        <v>43978</v>
      </c>
      <c r="F12" s="22">
        <v>1</v>
      </c>
      <c r="G12" s="22">
        <v>1</v>
      </c>
      <c r="H12" s="26" t="s">
        <v>186</v>
      </c>
      <c r="I12" s="26" t="s">
        <v>187</v>
      </c>
      <c r="J12" s="27">
        <f t="shared" si="0"/>
        <v>1.0717592592592591E-2</v>
      </c>
      <c r="K12" s="28">
        <v>0.79545454545454541</v>
      </c>
      <c r="L12" s="28">
        <v>0.83333333333333337</v>
      </c>
      <c r="M12" s="29">
        <f t="shared" si="1"/>
        <v>0.81439393939393945</v>
      </c>
      <c r="N12" s="39">
        <v>1</v>
      </c>
      <c r="O12" s="42" t="s">
        <v>27</v>
      </c>
      <c r="P12" s="65"/>
      <c r="Q12" s="6"/>
      <c r="R12" s="66">
        <v>1</v>
      </c>
      <c r="S12" s="67">
        <v>5</v>
      </c>
      <c r="T12" s="67">
        <f t="shared" si="6"/>
        <v>3</v>
      </c>
      <c r="U12" s="68" t="s">
        <v>28</v>
      </c>
      <c r="V12" s="96" t="s">
        <v>29</v>
      </c>
      <c r="W12" s="7">
        <f t="shared" si="2"/>
        <v>6</v>
      </c>
      <c r="X12" s="7">
        <f t="shared" si="3"/>
        <v>2</v>
      </c>
      <c r="Y12" s="7"/>
      <c r="Z12" s="7"/>
      <c r="AA12" s="7"/>
      <c r="AB12" s="7"/>
      <c r="AC12" s="7"/>
    </row>
    <row r="13" spans="1:48" x14ac:dyDescent="0.25">
      <c r="A13" s="3" t="s">
        <v>38</v>
      </c>
      <c r="B13" s="3" t="s">
        <v>65</v>
      </c>
      <c r="C13" s="4">
        <v>42758</v>
      </c>
      <c r="D13" s="21">
        <f t="shared" ca="1" si="4"/>
        <v>4.5</v>
      </c>
      <c r="E13" s="5">
        <v>43978</v>
      </c>
      <c r="F13" s="22">
        <v>1</v>
      </c>
      <c r="G13" s="22">
        <v>1</v>
      </c>
      <c r="H13" s="26" t="s">
        <v>188</v>
      </c>
      <c r="I13" s="26" t="s">
        <v>189</v>
      </c>
      <c r="J13" s="27">
        <f t="shared" si="0"/>
        <v>1.8159722222222223E-2</v>
      </c>
      <c r="K13" s="28">
        <v>0.78947368421052633</v>
      </c>
      <c r="L13" s="28">
        <v>0.80555555555555558</v>
      </c>
      <c r="M13" s="29">
        <f t="shared" si="1"/>
        <v>0.79751461988304095</v>
      </c>
      <c r="N13" s="39">
        <v>1</v>
      </c>
      <c r="O13" s="42" t="s">
        <v>27</v>
      </c>
      <c r="P13" s="65">
        <v>1</v>
      </c>
      <c r="Q13" s="6">
        <v>5</v>
      </c>
      <c r="R13" s="66">
        <v>0.99049999999999994</v>
      </c>
      <c r="S13" s="67">
        <v>5</v>
      </c>
      <c r="T13" s="67">
        <f t="shared" si="6"/>
        <v>3.6666666666666665</v>
      </c>
      <c r="U13" s="68" t="s">
        <v>46</v>
      </c>
      <c r="V13" s="96" t="s">
        <v>35</v>
      </c>
      <c r="W13" s="7">
        <f t="shared" si="2"/>
        <v>11</v>
      </c>
      <c r="X13" s="7">
        <f t="shared" si="3"/>
        <v>3</v>
      </c>
      <c r="Y13" s="7"/>
      <c r="Z13" s="7"/>
      <c r="AA13" s="7"/>
      <c r="AB13" s="7"/>
      <c r="AC13" s="7"/>
    </row>
    <row r="14" spans="1:48" ht="15" customHeight="1" x14ac:dyDescent="0.25">
      <c r="A14" s="3" t="s">
        <v>42</v>
      </c>
      <c r="B14" s="3" t="s">
        <v>68</v>
      </c>
      <c r="C14" s="4">
        <v>42436</v>
      </c>
      <c r="D14" s="21">
        <f t="shared" ca="1" si="4"/>
        <v>5.333333333333333</v>
      </c>
      <c r="E14" s="5">
        <v>43978</v>
      </c>
      <c r="F14" s="22">
        <v>1</v>
      </c>
      <c r="G14" s="22">
        <v>1</v>
      </c>
      <c r="H14" s="26" t="s">
        <v>190</v>
      </c>
      <c r="I14" s="26" t="s">
        <v>191</v>
      </c>
      <c r="J14" s="27">
        <f t="shared" si="0"/>
        <v>1.1574074074074073E-2</v>
      </c>
      <c r="K14" s="28">
        <v>0.967741935483871</v>
      </c>
      <c r="L14" s="28">
        <v>0.97058823529411764</v>
      </c>
      <c r="M14" s="29">
        <f t="shared" si="1"/>
        <v>0.96916508538899437</v>
      </c>
      <c r="N14" s="39">
        <v>4</v>
      </c>
      <c r="O14" s="42" t="s">
        <v>46</v>
      </c>
      <c r="P14" s="65">
        <v>0</v>
      </c>
      <c r="Q14" s="6">
        <v>1</v>
      </c>
      <c r="R14" s="66">
        <v>1</v>
      </c>
      <c r="S14" s="70">
        <v>5</v>
      </c>
      <c r="T14" s="67">
        <f>W14/X14</f>
        <v>3.3333333333333335</v>
      </c>
      <c r="U14" s="69" t="s">
        <v>28</v>
      </c>
      <c r="V14" s="96" t="s">
        <v>35</v>
      </c>
      <c r="W14" s="7">
        <f t="shared" si="2"/>
        <v>10</v>
      </c>
      <c r="X14" s="7">
        <f t="shared" si="3"/>
        <v>3</v>
      </c>
      <c r="Y14" s="7"/>
      <c r="Z14" s="7"/>
      <c r="AA14" s="7"/>
      <c r="AB14" s="7"/>
      <c r="AC14" s="7"/>
    </row>
    <row r="15" spans="1:48" s="13" customFormat="1" ht="15" customHeight="1" x14ac:dyDescent="0.25">
      <c r="A15" s="3" t="s">
        <v>71</v>
      </c>
      <c r="B15" s="3" t="s">
        <v>72</v>
      </c>
      <c r="C15" s="4">
        <v>41568</v>
      </c>
      <c r="D15" s="21">
        <f ca="1">DATEDIF(C15,TODAY(),"m")/12</f>
        <v>7.75</v>
      </c>
      <c r="E15" s="5">
        <v>43978</v>
      </c>
      <c r="F15" s="22">
        <v>1</v>
      </c>
      <c r="G15" s="22">
        <v>1</v>
      </c>
      <c r="H15" s="26" t="s">
        <v>192</v>
      </c>
      <c r="I15" s="26" t="s">
        <v>193</v>
      </c>
      <c r="J15" s="27">
        <f t="shared" si="0"/>
        <v>1.8310185185185186E-2</v>
      </c>
      <c r="K15" s="28">
        <v>0.9</v>
      </c>
      <c r="L15" s="28">
        <v>0.93333333333333335</v>
      </c>
      <c r="M15" s="30">
        <f t="shared" si="1"/>
        <v>0.91666666666666674</v>
      </c>
      <c r="N15" s="39">
        <v>3</v>
      </c>
      <c r="O15" s="42" t="s">
        <v>28</v>
      </c>
      <c r="P15" s="65">
        <v>1</v>
      </c>
      <c r="Q15" s="6">
        <v>5</v>
      </c>
      <c r="R15" s="66">
        <v>1</v>
      </c>
      <c r="S15" s="67">
        <v>5</v>
      </c>
      <c r="T15" s="67">
        <f>W15/X15</f>
        <v>4.333333333333333</v>
      </c>
      <c r="U15" s="68" t="s">
        <v>46</v>
      </c>
      <c r="V15" s="96" t="s">
        <v>35</v>
      </c>
      <c r="W15" s="7">
        <f t="shared" si="2"/>
        <v>13</v>
      </c>
      <c r="X15" s="7">
        <f t="shared" si="3"/>
        <v>3</v>
      </c>
      <c r="Y15" s="7"/>
      <c r="Z15" s="7"/>
      <c r="AA15" s="7"/>
      <c r="AB15" s="7"/>
      <c r="AC15" s="7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t="15" customHeight="1" x14ac:dyDescent="0.25">
      <c r="A16" s="3" t="s">
        <v>23</v>
      </c>
      <c r="B16" s="3" t="s">
        <v>74</v>
      </c>
      <c r="C16" s="4">
        <v>41778</v>
      </c>
      <c r="D16" s="21">
        <f t="shared" ca="1" si="4"/>
        <v>7.166666666666667</v>
      </c>
      <c r="E16" s="5">
        <v>43978</v>
      </c>
      <c r="F16" s="22">
        <v>1</v>
      </c>
      <c r="G16" s="22">
        <v>1</v>
      </c>
      <c r="H16" s="26" t="s">
        <v>194</v>
      </c>
      <c r="I16" s="26" t="s">
        <v>195</v>
      </c>
      <c r="J16" s="27">
        <f t="shared" si="0"/>
        <v>1.9895833333333335E-2</v>
      </c>
      <c r="K16" s="28">
        <v>0.96969696969696972</v>
      </c>
      <c r="L16" s="28">
        <v>0.96875</v>
      </c>
      <c r="M16" s="29">
        <f t="shared" si="1"/>
        <v>0.96922348484848486</v>
      </c>
      <c r="N16" s="39">
        <v>4</v>
      </c>
      <c r="O16" s="42" t="s">
        <v>46</v>
      </c>
      <c r="P16" s="65"/>
      <c r="Q16" s="6"/>
      <c r="R16" s="66">
        <v>1</v>
      </c>
      <c r="S16" s="67">
        <v>5</v>
      </c>
      <c r="T16" s="67">
        <f t="shared" si="6"/>
        <v>4.5</v>
      </c>
      <c r="U16" s="68" t="s">
        <v>34</v>
      </c>
      <c r="V16" s="96" t="s">
        <v>35</v>
      </c>
      <c r="W16" s="7">
        <f t="shared" si="2"/>
        <v>9</v>
      </c>
      <c r="X16" s="7">
        <f t="shared" si="3"/>
        <v>2</v>
      </c>
      <c r="Y16" s="7"/>
      <c r="Z16" s="7"/>
      <c r="AA16" s="7"/>
      <c r="AB16" s="7"/>
      <c r="AC16" s="7"/>
    </row>
    <row r="17" spans="1:48" ht="15" customHeight="1" x14ac:dyDescent="0.25">
      <c r="A17" s="3" t="s">
        <v>77</v>
      </c>
      <c r="B17" s="3" t="s">
        <v>78</v>
      </c>
      <c r="C17" s="4">
        <v>42436</v>
      </c>
      <c r="D17" s="21">
        <f t="shared" ca="1" si="4"/>
        <v>5.333333333333333</v>
      </c>
      <c r="E17" s="5">
        <v>43978</v>
      </c>
      <c r="F17" s="22">
        <v>1</v>
      </c>
      <c r="G17" s="22">
        <v>1</v>
      </c>
      <c r="H17" s="26" t="s">
        <v>196</v>
      </c>
      <c r="I17" s="26" t="s">
        <v>197</v>
      </c>
      <c r="J17" s="27">
        <f t="shared" si="0"/>
        <v>2.0462962962962961E-2</v>
      </c>
      <c r="K17" s="31">
        <v>0.88571428571428601</v>
      </c>
      <c r="L17" s="31">
        <v>0.81081081081081086</v>
      </c>
      <c r="M17" s="32">
        <f t="shared" si="1"/>
        <v>0.84826254826254843</v>
      </c>
      <c r="N17" s="39">
        <v>2</v>
      </c>
      <c r="O17" s="42" t="s">
        <v>27</v>
      </c>
      <c r="P17" s="65">
        <v>1</v>
      </c>
      <c r="Q17" s="6">
        <v>5</v>
      </c>
      <c r="R17" s="66">
        <v>0.97</v>
      </c>
      <c r="S17" s="67">
        <v>4</v>
      </c>
      <c r="T17" s="67">
        <f t="shared" si="6"/>
        <v>3.6666666666666665</v>
      </c>
      <c r="U17" s="68" t="s">
        <v>46</v>
      </c>
      <c r="V17" s="96" t="s">
        <v>35</v>
      </c>
      <c r="W17" s="7">
        <f t="shared" si="2"/>
        <v>11</v>
      </c>
      <c r="X17" s="7">
        <f t="shared" si="3"/>
        <v>3</v>
      </c>
      <c r="Y17" s="7"/>
      <c r="Z17" s="7"/>
      <c r="AA17" s="7"/>
      <c r="AB17" s="7"/>
      <c r="AC17" s="7"/>
    </row>
    <row r="18" spans="1:48" ht="15" customHeight="1" x14ac:dyDescent="0.25">
      <c r="A18" s="3" t="s">
        <v>42</v>
      </c>
      <c r="B18" s="3" t="s">
        <v>81</v>
      </c>
      <c r="C18" s="4">
        <v>42558</v>
      </c>
      <c r="D18" s="21">
        <f t="shared" ca="1" si="4"/>
        <v>5</v>
      </c>
      <c r="E18" s="5">
        <v>43978</v>
      </c>
      <c r="F18" s="22">
        <v>1</v>
      </c>
      <c r="G18" s="22">
        <v>1</v>
      </c>
      <c r="H18" s="26" t="s">
        <v>198</v>
      </c>
      <c r="I18" s="26" t="s">
        <v>199</v>
      </c>
      <c r="J18" s="27">
        <f t="shared" si="0"/>
        <v>1.7766203703703704E-2</v>
      </c>
      <c r="K18" s="28">
        <v>0.88990825688073394</v>
      </c>
      <c r="L18" s="28">
        <v>0.96842105263157896</v>
      </c>
      <c r="M18" s="29">
        <f t="shared" si="1"/>
        <v>0.92916465475615651</v>
      </c>
      <c r="N18" s="39">
        <v>3</v>
      </c>
      <c r="O18" s="42" t="s">
        <v>28</v>
      </c>
      <c r="P18" s="65"/>
      <c r="Q18" s="6"/>
      <c r="R18" s="66">
        <v>1</v>
      </c>
      <c r="S18" s="70">
        <v>5</v>
      </c>
      <c r="T18" s="67">
        <f>W18/X18</f>
        <v>4</v>
      </c>
      <c r="U18" s="68" t="s">
        <v>46</v>
      </c>
      <c r="V18" s="96" t="s">
        <v>35</v>
      </c>
      <c r="W18" s="7">
        <f t="shared" si="2"/>
        <v>8</v>
      </c>
      <c r="X18" s="7">
        <f t="shared" si="3"/>
        <v>2</v>
      </c>
      <c r="Y18" s="7"/>
      <c r="Z18" s="7"/>
      <c r="AA18" s="7"/>
      <c r="AB18" s="7"/>
      <c r="AC18" s="7"/>
    </row>
    <row r="19" spans="1:48" s="13" customFormat="1" x14ac:dyDescent="0.25">
      <c r="A19" s="3" t="s">
        <v>38</v>
      </c>
      <c r="B19" s="3" t="s">
        <v>84</v>
      </c>
      <c r="C19" s="4">
        <v>42436</v>
      </c>
      <c r="D19" s="21">
        <f t="shared" ca="1" si="4"/>
        <v>5.333333333333333</v>
      </c>
      <c r="E19" s="5">
        <v>43978</v>
      </c>
      <c r="F19" s="22">
        <v>1</v>
      </c>
      <c r="G19" s="22">
        <v>1</v>
      </c>
      <c r="H19" s="26" t="s">
        <v>200</v>
      </c>
      <c r="I19" s="26" t="s">
        <v>201</v>
      </c>
      <c r="J19" s="40">
        <f t="shared" si="0"/>
        <v>7.2800925925925923E-3</v>
      </c>
      <c r="K19" s="28">
        <v>0.97222222222222221</v>
      </c>
      <c r="L19" s="28">
        <v>0.97222222222222221</v>
      </c>
      <c r="M19" s="29">
        <f t="shared" si="1"/>
        <v>0.97222222222222221</v>
      </c>
      <c r="N19" s="39">
        <v>4</v>
      </c>
      <c r="O19" s="42" t="s">
        <v>46</v>
      </c>
      <c r="P19" s="65">
        <v>1</v>
      </c>
      <c r="Q19" s="6">
        <v>5</v>
      </c>
      <c r="R19" s="66">
        <v>1</v>
      </c>
      <c r="S19" s="67">
        <v>5</v>
      </c>
      <c r="T19" s="67">
        <f t="shared" si="6"/>
        <v>4.666666666666667</v>
      </c>
      <c r="U19" s="69" t="s">
        <v>34</v>
      </c>
      <c r="V19" s="96" t="s">
        <v>35</v>
      </c>
      <c r="W19" s="7">
        <f t="shared" si="2"/>
        <v>14</v>
      </c>
      <c r="X19" s="7">
        <f t="shared" si="3"/>
        <v>3</v>
      </c>
      <c r="Y19" s="7"/>
      <c r="Z19" s="7"/>
      <c r="AA19" s="7"/>
      <c r="AB19" s="7"/>
      <c r="AC19" s="7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s="3" t="s">
        <v>38</v>
      </c>
      <c r="B20" s="3" t="s">
        <v>87</v>
      </c>
      <c r="C20" s="4">
        <v>42401</v>
      </c>
      <c r="D20" s="21">
        <f t="shared" ca="1" si="4"/>
        <v>5.5</v>
      </c>
      <c r="E20" s="5">
        <v>43978</v>
      </c>
      <c r="F20" s="22">
        <v>1</v>
      </c>
      <c r="G20" s="22">
        <v>1</v>
      </c>
      <c r="H20" s="26" t="s">
        <v>202</v>
      </c>
      <c r="I20" s="26" t="s">
        <v>203</v>
      </c>
      <c r="J20" s="27">
        <f t="shared" si="0"/>
        <v>3.0428240740740738E-2</v>
      </c>
      <c r="K20" s="28">
        <v>0.96551724137931039</v>
      </c>
      <c r="L20" s="28">
        <v>1</v>
      </c>
      <c r="M20" s="29">
        <f t="shared" si="1"/>
        <v>0.98275862068965525</v>
      </c>
      <c r="N20" s="39">
        <v>4</v>
      </c>
      <c r="O20" s="42" t="s">
        <v>46</v>
      </c>
      <c r="P20" s="65">
        <v>1</v>
      </c>
      <c r="Q20" s="6">
        <v>5</v>
      </c>
      <c r="R20" s="66">
        <v>1</v>
      </c>
      <c r="S20" s="67">
        <v>5</v>
      </c>
      <c r="T20" s="67">
        <f t="shared" si="6"/>
        <v>4.666666666666667</v>
      </c>
      <c r="U20" s="69" t="s">
        <v>34</v>
      </c>
      <c r="V20" s="96" t="s">
        <v>35</v>
      </c>
      <c r="W20" s="7">
        <f t="shared" si="2"/>
        <v>14</v>
      </c>
      <c r="X20" s="7">
        <f t="shared" si="3"/>
        <v>3</v>
      </c>
      <c r="Y20" s="7"/>
      <c r="Z20" s="7"/>
      <c r="AA20" s="7"/>
      <c r="AB20" s="7"/>
      <c r="AC20" s="7"/>
    </row>
    <row r="21" spans="1:48" ht="15" customHeight="1" x14ac:dyDescent="0.25">
      <c r="A21" s="3" t="s">
        <v>71</v>
      </c>
      <c r="B21" s="3" t="s">
        <v>90</v>
      </c>
      <c r="C21" s="4">
        <v>39643</v>
      </c>
      <c r="D21" s="21">
        <f t="shared" ca="1" si="4"/>
        <v>13</v>
      </c>
      <c r="E21" s="5">
        <v>43978</v>
      </c>
      <c r="F21" s="22">
        <v>1</v>
      </c>
      <c r="G21" s="22">
        <v>1</v>
      </c>
      <c r="H21" s="26" t="s">
        <v>204</v>
      </c>
      <c r="I21" s="26" t="s">
        <v>205</v>
      </c>
      <c r="J21" s="27">
        <f t="shared" si="0"/>
        <v>1.849537037037037E-2</v>
      </c>
      <c r="K21" s="28">
        <v>0.967741935483871</v>
      </c>
      <c r="L21" s="28">
        <v>0.88571428571428568</v>
      </c>
      <c r="M21" s="29">
        <f t="shared" si="1"/>
        <v>0.92672811059907834</v>
      </c>
      <c r="N21" s="39">
        <v>4</v>
      </c>
      <c r="O21" s="42" t="s">
        <v>46</v>
      </c>
      <c r="P21" s="65">
        <v>1</v>
      </c>
      <c r="Q21" s="6">
        <v>5</v>
      </c>
      <c r="R21" s="66">
        <v>1</v>
      </c>
      <c r="S21" s="67">
        <v>5</v>
      </c>
      <c r="T21" s="67">
        <f>W21/X21</f>
        <v>4.666666666666667</v>
      </c>
      <c r="U21" s="68" t="s">
        <v>34</v>
      </c>
      <c r="V21" s="96" t="s">
        <v>35</v>
      </c>
      <c r="W21" s="7">
        <f t="shared" si="2"/>
        <v>14</v>
      </c>
      <c r="X21" s="7">
        <f t="shared" si="3"/>
        <v>3</v>
      </c>
      <c r="Y21" s="7"/>
      <c r="Z21" s="7"/>
      <c r="AA21" s="7"/>
      <c r="AB21" s="7"/>
      <c r="AC21" s="7"/>
    </row>
    <row r="22" spans="1:48" ht="15" customHeight="1" x14ac:dyDescent="0.25">
      <c r="A22" s="3" t="s">
        <v>42</v>
      </c>
      <c r="B22" s="3" t="s">
        <v>93</v>
      </c>
      <c r="C22" s="4">
        <v>42436</v>
      </c>
      <c r="D22" s="21">
        <f t="shared" ca="1" si="4"/>
        <v>5.333333333333333</v>
      </c>
      <c r="E22" s="5">
        <v>43978</v>
      </c>
      <c r="F22" s="22">
        <v>1</v>
      </c>
      <c r="G22" s="22">
        <v>1</v>
      </c>
      <c r="H22" s="26" t="s">
        <v>206</v>
      </c>
      <c r="I22" s="26" t="s">
        <v>207</v>
      </c>
      <c r="J22" s="27">
        <f t="shared" si="0"/>
        <v>1.7048611111111112E-2</v>
      </c>
      <c r="K22" s="28">
        <v>0.81395348837209303</v>
      </c>
      <c r="L22" s="28">
        <v>0.79069767441860461</v>
      </c>
      <c r="M22" s="29">
        <f t="shared" si="1"/>
        <v>0.80232558139534882</v>
      </c>
      <c r="N22" s="39">
        <v>1</v>
      </c>
      <c r="O22" s="42" t="s">
        <v>27</v>
      </c>
      <c r="P22" s="65">
        <v>0.88888888866666671</v>
      </c>
      <c r="Q22" s="6">
        <v>2</v>
      </c>
      <c r="R22" s="66">
        <v>0.86470000000000002</v>
      </c>
      <c r="S22" s="70">
        <v>2</v>
      </c>
      <c r="T22" s="67">
        <f>W22/X22</f>
        <v>1.6666666666666667</v>
      </c>
      <c r="U22" s="68" t="s">
        <v>27</v>
      </c>
      <c r="V22" s="96" t="s">
        <v>29</v>
      </c>
      <c r="W22" s="7">
        <f t="shared" si="2"/>
        <v>5</v>
      </c>
      <c r="X22" s="7">
        <f t="shared" si="3"/>
        <v>3</v>
      </c>
      <c r="Y22" s="7"/>
      <c r="Z22" s="7"/>
      <c r="AA22" s="7"/>
      <c r="AB22" s="7"/>
      <c r="AC22" s="7"/>
    </row>
    <row r="23" spans="1:48" ht="15" customHeight="1" x14ac:dyDescent="0.25">
      <c r="A23" s="3" t="s">
        <v>77</v>
      </c>
      <c r="B23" s="3" t="s">
        <v>96</v>
      </c>
      <c r="C23" s="4">
        <v>42558</v>
      </c>
      <c r="D23" s="21">
        <f t="shared" ca="1" si="4"/>
        <v>5</v>
      </c>
      <c r="E23" s="5">
        <v>43978</v>
      </c>
      <c r="F23" s="22">
        <v>1</v>
      </c>
      <c r="G23" s="22">
        <v>1</v>
      </c>
      <c r="H23" s="26" t="s">
        <v>208</v>
      </c>
      <c r="I23" s="26" t="s">
        <v>209</v>
      </c>
      <c r="J23" s="27">
        <f t="shared" si="0"/>
        <v>2.1354166666666667E-2</v>
      </c>
      <c r="K23" s="28">
        <v>0.93548387096774188</v>
      </c>
      <c r="L23" s="28">
        <v>0.91891891891891897</v>
      </c>
      <c r="M23" s="29">
        <f t="shared" si="1"/>
        <v>0.92720139494333043</v>
      </c>
      <c r="N23" s="39">
        <v>4</v>
      </c>
      <c r="O23" s="42" t="s">
        <v>46</v>
      </c>
      <c r="P23" s="65">
        <v>0.96</v>
      </c>
      <c r="Q23" s="6">
        <v>4</v>
      </c>
      <c r="R23" s="66">
        <v>0.99</v>
      </c>
      <c r="S23" s="67">
        <v>5</v>
      </c>
      <c r="T23" s="67">
        <f t="shared" si="6"/>
        <v>4.333333333333333</v>
      </c>
      <c r="U23" s="68" t="s">
        <v>46</v>
      </c>
      <c r="V23" s="96" t="s">
        <v>35</v>
      </c>
      <c r="W23" s="7">
        <f t="shared" si="2"/>
        <v>13</v>
      </c>
      <c r="X23" s="7">
        <f t="shared" si="3"/>
        <v>3</v>
      </c>
      <c r="Y23" s="7"/>
      <c r="Z23" s="7"/>
      <c r="AA23" s="7"/>
      <c r="AB23" s="7"/>
      <c r="AC23" s="7"/>
    </row>
    <row r="24" spans="1:48" ht="15" customHeight="1" x14ac:dyDescent="0.25">
      <c r="A24" s="3" t="s">
        <v>23</v>
      </c>
      <c r="B24" s="3" t="s">
        <v>99</v>
      </c>
      <c r="C24" s="4">
        <v>41813</v>
      </c>
      <c r="D24" s="21">
        <f t="shared" ca="1" si="4"/>
        <v>7.083333333333333</v>
      </c>
      <c r="E24" s="5">
        <v>43978</v>
      </c>
      <c r="F24" s="22">
        <v>1</v>
      </c>
      <c r="G24" s="22">
        <v>1</v>
      </c>
      <c r="H24" s="26" t="s">
        <v>210</v>
      </c>
      <c r="I24" s="26" t="s">
        <v>211</v>
      </c>
      <c r="J24" s="27">
        <f t="shared" si="0"/>
        <v>1.3298611111111112E-2</v>
      </c>
      <c r="K24" s="28">
        <v>1</v>
      </c>
      <c r="L24" s="28">
        <v>1</v>
      </c>
      <c r="M24" s="29">
        <f t="shared" si="1"/>
        <v>1</v>
      </c>
      <c r="N24" s="39">
        <v>5</v>
      </c>
      <c r="O24" s="42" t="s">
        <v>34</v>
      </c>
      <c r="P24" s="65">
        <v>1</v>
      </c>
      <c r="Q24" s="6">
        <v>5</v>
      </c>
      <c r="R24" s="66">
        <v>1</v>
      </c>
      <c r="S24" s="67">
        <v>5</v>
      </c>
      <c r="T24" s="67">
        <f t="shared" si="6"/>
        <v>5</v>
      </c>
      <c r="U24" s="68" t="s">
        <v>46</v>
      </c>
      <c r="V24" s="96" t="s">
        <v>35</v>
      </c>
      <c r="W24" s="7">
        <f t="shared" si="2"/>
        <v>15</v>
      </c>
      <c r="X24" s="7">
        <f t="shared" si="3"/>
        <v>3</v>
      </c>
      <c r="Y24" s="7"/>
      <c r="Z24" s="7"/>
      <c r="AA24" s="7"/>
      <c r="AB24" s="7"/>
      <c r="AC24" s="7"/>
    </row>
    <row r="25" spans="1:48" ht="15" customHeight="1" x14ac:dyDescent="0.25">
      <c r="A25" s="3" t="s">
        <v>77</v>
      </c>
      <c r="B25" s="3" t="s">
        <v>105</v>
      </c>
      <c r="C25" s="4">
        <v>42436</v>
      </c>
      <c r="D25" s="21">
        <f t="shared" ca="1" si="4"/>
        <v>5.333333333333333</v>
      </c>
      <c r="E25" s="5">
        <v>43978</v>
      </c>
      <c r="F25" s="22">
        <v>1</v>
      </c>
      <c r="G25" s="22">
        <v>1</v>
      </c>
      <c r="H25" s="26" t="s">
        <v>212</v>
      </c>
      <c r="I25" s="26" t="s">
        <v>213</v>
      </c>
      <c r="J25" s="27">
        <f t="shared" si="0"/>
        <v>1.2453703703703703E-2</v>
      </c>
      <c r="K25" s="31">
        <v>0.86486486486486491</v>
      </c>
      <c r="L25" s="31">
        <v>0.75555555555555554</v>
      </c>
      <c r="M25" s="32">
        <f t="shared" si="1"/>
        <v>0.81021021021021022</v>
      </c>
      <c r="N25" s="39">
        <v>1</v>
      </c>
      <c r="O25" s="42" t="s">
        <v>27</v>
      </c>
      <c r="P25" s="65">
        <v>0.91666666666666663</v>
      </c>
      <c r="Q25" s="6">
        <v>2</v>
      </c>
      <c r="R25" s="66">
        <v>0.99</v>
      </c>
      <c r="S25" s="67">
        <v>5</v>
      </c>
      <c r="T25" s="67">
        <f t="shared" si="6"/>
        <v>2.6666666666666665</v>
      </c>
      <c r="U25" s="68" t="s">
        <v>28</v>
      </c>
      <c r="V25" s="96" t="s">
        <v>29</v>
      </c>
      <c r="W25" s="7">
        <f t="shared" si="2"/>
        <v>8</v>
      </c>
      <c r="X25" s="7">
        <f t="shared" si="3"/>
        <v>3</v>
      </c>
      <c r="Y25" s="7"/>
      <c r="Z25" s="7"/>
      <c r="AA25" s="7"/>
      <c r="AB25" s="7"/>
      <c r="AC25" s="7"/>
    </row>
    <row r="26" spans="1:48" ht="15" customHeight="1" x14ac:dyDescent="0.25">
      <c r="A26" s="3" t="s">
        <v>77</v>
      </c>
      <c r="B26" s="3" t="s">
        <v>108</v>
      </c>
      <c r="C26" s="4">
        <v>42436</v>
      </c>
      <c r="D26" s="21">
        <f t="shared" ca="1" si="4"/>
        <v>5.333333333333333</v>
      </c>
      <c r="E26" s="5">
        <v>43978</v>
      </c>
      <c r="F26" s="22">
        <v>1</v>
      </c>
      <c r="G26" s="22">
        <v>1</v>
      </c>
      <c r="H26" s="26" t="s">
        <v>214</v>
      </c>
      <c r="I26" s="26" t="s">
        <v>215</v>
      </c>
      <c r="J26" s="27">
        <f t="shared" si="0"/>
        <v>1.7673611111111112E-2</v>
      </c>
      <c r="K26" s="28">
        <v>0.93939393939393945</v>
      </c>
      <c r="L26" s="28">
        <v>0.93548387096774188</v>
      </c>
      <c r="M26" s="29">
        <f t="shared" si="1"/>
        <v>0.93743890518084072</v>
      </c>
      <c r="N26" s="39">
        <v>4</v>
      </c>
      <c r="O26" s="42" t="s">
        <v>46</v>
      </c>
      <c r="P26" s="65">
        <v>0.88888888866666671</v>
      </c>
      <c r="Q26" s="6">
        <v>2</v>
      </c>
      <c r="R26" s="66">
        <v>0.96</v>
      </c>
      <c r="S26" s="70">
        <v>4</v>
      </c>
      <c r="T26" s="67">
        <f t="shared" si="6"/>
        <v>3.3333333333333335</v>
      </c>
      <c r="U26" s="68" t="s">
        <v>28</v>
      </c>
      <c r="V26" s="96" t="s">
        <v>29</v>
      </c>
      <c r="W26" s="7">
        <f t="shared" si="2"/>
        <v>10</v>
      </c>
      <c r="X26" s="7">
        <f t="shared" si="3"/>
        <v>3</v>
      </c>
      <c r="Y26" s="7"/>
      <c r="Z26" s="7"/>
      <c r="AA26" s="7"/>
      <c r="AB26" s="7"/>
      <c r="AC26" s="7"/>
    </row>
    <row r="27" spans="1:48" ht="15" customHeight="1" x14ac:dyDescent="0.25">
      <c r="A27" s="3" t="s">
        <v>50</v>
      </c>
      <c r="B27" s="3" t="s">
        <v>111</v>
      </c>
      <c r="C27" s="4">
        <v>42156</v>
      </c>
      <c r="D27" s="21">
        <f t="shared" ca="1" si="4"/>
        <v>6.166666666666667</v>
      </c>
      <c r="E27" s="5">
        <v>43978</v>
      </c>
      <c r="F27" s="22">
        <v>1</v>
      </c>
      <c r="G27" s="22">
        <v>1</v>
      </c>
      <c r="H27" s="26" t="s">
        <v>216</v>
      </c>
      <c r="I27" s="26" t="s">
        <v>217</v>
      </c>
      <c r="J27" s="27">
        <f t="shared" si="0"/>
        <v>2.5266203703703704E-2</v>
      </c>
      <c r="K27" s="28">
        <v>1</v>
      </c>
      <c r="L27" s="28">
        <v>0.97142857142857142</v>
      </c>
      <c r="M27" s="29">
        <f t="shared" si="1"/>
        <v>0.98571428571428577</v>
      </c>
      <c r="N27" s="39">
        <v>5</v>
      </c>
      <c r="O27" s="42" t="s">
        <v>34</v>
      </c>
      <c r="P27" s="65">
        <v>1</v>
      </c>
      <c r="Q27" s="6">
        <v>5</v>
      </c>
      <c r="R27" s="66">
        <v>1</v>
      </c>
      <c r="S27" s="67">
        <v>5</v>
      </c>
      <c r="T27" s="67">
        <f t="shared" si="6"/>
        <v>5</v>
      </c>
      <c r="U27" s="68" t="s">
        <v>46</v>
      </c>
      <c r="V27" s="96" t="s">
        <v>35</v>
      </c>
      <c r="W27" s="7">
        <f t="shared" si="2"/>
        <v>15</v>
      </c>
      <c r="X27" s="7">
        <f t="shared" si="3"/>
        <v>3</v>
      </c>
      <c r="Y27" s="7"/>
      <c r="Z27" s="7"/>
      <c r="AA27" s="7"/>
      <c r="AB27" s="7"/>
      <c r="AC27" s="7"/>
    </row>
    <row r="28" spans="1:48" ht="15" customHeight="1" x14ac:dyDescent="0.25">
      <c r="A28" s="3" t="s">
        <v>50</v>
      </c>
      <c r="B28" s="3" t="s">
        <v>114</v>
      </c>
      <c r="C28" s="4">
        <v>42317</v>
      </c>
      <c r="D28" s="21">
        <f t="shared" ca="1" si="4"/>
        <v>5.666666666666667</v>
      </c>
      <c r="E28" s="5">
        <v>43978</v>
      </c>
      <c r="F28" s="22">
        <v>1</v>
      </c>
      <c r="G28" s="22">
        <v>1</v>
      </c>
      <c r="H28" s="26" t="s">
        <v>218</v>
      </c>
      <c r="I28" s="26" t="s">
        <v>219</v>
      </c>
      <c r="J28" s="40">
        <f t="shared" si="0"/>
        <v>3.7488425925925925E-2</v>
      </c>
      <c r="K28" s="41">
        <v>0.875</v>
      </c>
      <c r="L28" s="41">
        <v>0.875</v>
      </c>
      <c r="M28" s="29">
        <f t="shared" si="1"/>
        <v>0.875</v>
      </c>
      <c r="N28" s="39">
        <v>2</v>
      </c>
      <c r="O28" s="42" t="s">
        <v>27</v>
      </c>
      <c r="P28" s="65">
        <v>1</v>
      </c>
      <c r="Q28" s="6">
        <v>5</v>
      </c>
      <c r="R28" s="66">
        <v>0.98399999999999999</v>
      </c>
      <c r="S28" s="67">
        <v>4</v>
      </c>
      <c r="T28" s="67">
        <f t="shared" si="6"/>
        <v>3.6666666666666665</v>
      </c>
      <c r="U28" s="68" t="s">
        <v>46</v>
      </c>
      <c r="V28" s="96" t="s">
        <v>35</v>
      </c>
      <c r="W28" s="7">
        <f t="shared" si="2"/>
        <v>11</v>
      </c>
      <c r="X28" s="7">
        <f t="shared" si="3"/>
        <v>3</v>
      </c>
      <c r="Y28" s="7"/>
      <c r="Z28" s="7"/>
      <c r="AA28" s="7"/>
      <c r="AB28" s="7"/>
      <c r="AC28" s="7"/>
    </row>
    <row r="29" spans="1:48" ht="15" customHeight="1" x14ac:dyDescent="0.25">
      <c r="A29" s="3" t="s">
        <v>30</v>
      </c>
      <c r="B29" s="3" t="s">
        <v>117</v>
      </c>
      <c r="C29" s="4">
        <v>43010</v>
      </c>
      <c r="D29" s="21">
        <f t="shared" ca="1" si="4"/>
        <v>3.8333333333333335</v>
      </c>
      <c r="E29" s="5">
        <v>43978</v>
      </c>
      <c r="F29" s="22">
        <v>1</v>
      </c>
      <c r="G29" s="22">
        <v>1</v>
      </c>
      <c r="H29" s="26" t="s">
        <v>220</v>
      </c>
      <c r="I29" s="26" t="s">
        <v>221</v>
      </c>
      <c r="J29" s="40">
        <f t="shared" si="0"/>
        <v>2.5347222222222222E-2</v>
      </c>
      <c r="K29" s="41">
        <v>0.85</v>
      </c>
      <c r="L29" s="41">
        <v>0.8529411764705882</v>
      </c>
      <c r="M29" s="32">
        <f t="shared" si="1"/>
        <v>0.85147058823529409</v>
      </c>
      <c r="N29" s="39">
        <v>2</v>
      </c>
      <c r="O29" s="42" t="s">
        <v>27</v>
      </c>
      <c r="P29" s="65">
        <v>1</v>
      </c>
      <c r="Q29" s="6">
        <v>5</v>
      </c>
      <c r="R29" s="66">
        <v>1</v>
      </c>
      <c r="S29" s="67">
        <v>5</v>
      </c>
      <c r="T29" s="67">
        <f t="shared" si="6"/>
        <v>4</v>
      </c>
      <c r="U29" s="69" t="s">
        <v>46</v>
      </c>
      <c r="V29" s="96" t="s">
        <v>35</v>
      </c>
      <c r="W29" s="7">
        <f t="shared" si="2"/>
        <v>12</v>
      </c>
      <c r="X29" s="7">
        <f t="shared" si="3"/>
        <v>3</v>
      </c>
      <c r="Y29" s="7"/>
      <c r="Z29" s="7"/>
      <c r="AA29" s="7"/>
      <c r="AB29" s="7"/>
      <c r="AC29" s="7"/>
    </row>
    <row r="30" spans="1:48" ht="15" customHeight="1" x14ac:dyDescent="0.25">
      <c r="A30" s="3" t="s">
        <v>77</v>
      </c>
      <c r="B30" s="3" t="s">
        <v>120</v>
      </c>
      <c r="C30" s="4">
        <v>42816</v>
      </c>
      <c r="D30" s="21">
        <f t="shared" ca="1" si="4"/>
        <v>4.333333333333333</v>
      </c>
      <c r="E30" s="5">
        <v>43978</v>
      </c>
      <c r="F30" s="22">
        <v>1</v>
      </c>
      <c r="G30" s="22">
        <v>1</v>
      </c>
      <c r="H30" s="26" t="s">
        <v>222</v>
      </c>
      <c r="I30" s="26" t="s">
        <v>204</v>
      </c>
      <c r="J30" s="40">
        <f t="shared" si="0"/>
        <v>1.6620370370370369E-2</v>
      </c>
      <c r="K30" s="41">
        <v>0.94117647058823528</v>
      </c>
      <c r="L30" s="41">
        <v>0.84375</v>
      </c>
      <c r="M30" s="29">
        <f t="shared" si="1"/>
        <v>0.89246323529411764</v>
      </c>
      <c r="N30" s="39">
        <v>2</v>
      </c>
      <c r="O30" s="42" t="s">
        <v>27</v>
      </c>
      <c r="P30" s="65">
        <v>0.7511111106666668</v>
      </c>
      <c r="Q30" s="6">
        <v>1</v>
      </c>
      <c r="R30" s="66">
        <v>0.99</v>
      </c>
      <c r="S30" s="67">
        <v>5</v>
      </c>
      <c r="T30" s="67">
        <f t="shared" si="6"/>
        <v>2.6666666666666665</v>
      </c>
      <c r="U30" s="68" t="s">
        <v>28</v>
      </c>
      <c r="V30" s="96" t="s">
        <v>29</v>
      </c>
      <c r="W30" s="7">
        <f t="shared" si="2"/>
        <v>8</v>
      </c>
      <c r="X30" s="7">
        <f t="shared" si="3"/>
        <v>3</v>
      </c>
      <c r="Y30" s="7"/>
      <c r="Z30" s="7"/>
      <c r="AA30" s="7"/>
      <c r="AB30" s="7"/>
      <c r="AC30" s="7"/>
    </row>
    <row r="31" spans="1:48" x14ac:dyDescent="0.25">
      <c r="A31" s="3" t="s">
        <v>38</v>
      </c>
      <c r="B31" s="3" t="s">
        <v>123</v>
      </c>
      <c r="C31" s="4">
        <v>42436</v>
      </c>
      <c r="D31" s="21">
        <f t="shared" ca="1" si="4"/>
        <v>5.333333333333333</v>
      </c>
      <c r="E31" s="5">
        <v>43978</v>
      </c>
      <c r="F31" s="22">
        <v>1</v>
      </c>
      <c r="G31" s="22">
        <v>1</v>
      </c>
      <c r="H31" s="26" t="s">
        <v>223</v>
      </c>
      <c r="I31" s="26" t="s">
        <v>224</v>
      </c>
      <c r="J31" s="40">
        <f t="shared" si="0"/>
        <v>1.2511574074074074E-2</v>
      </c>
      <c r="K31" s="41">
        <v>0.93939393939393945</v>
      </c>
      <c r="L31" s="41">
        <v>0.93333333333333335</v>
      </c>
      <c r="M31" s="29">
        <f t="shared" si="1"/>
        <v>0.9363636363636364</v>
      </c>
      <c r="N31" s="39">
        <v>4</v>
      </c>
      <c r="O31" s="42" t="s">
        <v>46</v>
      </c>
      <c r="P31" s="65">
        <v>1</v>
      </c>
      <c r="Q31" s="6">
        <v>5</v>
      </c>
      <c r="R31" s="66">
        <v>1</v>
      </c>
      <c r="S31" s="67">
        <v>5</v>
      </c>
      <c r="T31" s="67">
        <f t="shared" si="6"/>
        <v>4.666666666666667</v>
      </c>
      <c r="U31" s="68" t="s">
        <v>34</v>
      </c>
      <c r="V31" s="96" t="s">
        <v>35</v>
      </c>
      <c r="W31" s="7">
        <f t="shared" si="2"/>
        <v>14</v>
      </c>
      <c r="X31" s="7">
        <f t="shared" si="3"/>
        <v>3</v>
      </c>
      <c r="Y31" s="7"/>
      <c r="Z31" s="7"/>
      <c r="AA31" s="7"/>
      <c r="AB31" s="7"/>
      <c r="AC31" s="7"/>
    </row>
    <row r="32" spans="1:48" s="2" customFormat="1" ht="15" customHeight="1" x14ac:dyDescent="0.25">
      <c r="A32" s="3" t="s">
        <v>50</v>
      </c>
      <c r="B32" s="3" t="s">
        <v>126</v>
      </c>
      <c r="C32" s="4">
        <v>43178</v>
      </c>
      <c r="D32" s="21">
        <f t="shared" ca="1" si="4"/>
        <v>3.3333333333333335</v>
      </c>
      <c r="E32" s="5">
        <v>43978</v>
      </c>
      <c r="F32" s="22">
        <v>1</v>
      </c>
      <c r="G32" s="22">
        <v>1</v>
      </c>
      <c r="H32" s="26" t="s">
        <v>225</v>
      </c>
      <c r="I32" s="26" t="s">
        <v>226</v>
      </c>
      <c r="J32" s="40">
        <f t="shared" si="0"/>
        <v>2.6828703703703702E-2</v>
      </c>
      <c r="K32" s="41">
        <v>0.94117647058823528</v>
      </c>
      <c r="L32" s="41">
        <v>0.967741935483871</v>
      </c>
      <c r="M32" s="29">
        <f t="shared" si="1"/>
        <v>0.95445920303605314</v>
      </c>
      <c r="N32" s="39">
        <v>4</v>
      </c>
      <c r="O32" s="42" t="s">
        <v>46</v>
      </c>
      <c r="P32" s="65">
        <v>1</v>
      </c>
      <c r="Q32" s="6">
        <v>5</v>
      </c>
      <c r="R32" s="66">
        <v>1</v>
      </c>
      <c r="S32" s="67">
        <v>5</v>
      </c>
      <c r="T32" s="67">
        <f t="shared" si="6"/>
        <v>4.666666666666667</v>
      </c>
      <c r="U32" s="68" t="s">
        <v>34</v>
      </c>
      <c r="V32" s="96" t="s">
        <v>35</v>
      </c>
      <c r="W32" s="7">
        <f t="shared" si="2"/>
        <v>14</v>
      </c>
      <c r="X32" s="7">
        <f t="shared" si="3"/>
        <v>3</v>
      </c>
      <c r="Y32" s="7"/>
      <c r="Z32" s="7"/>
      <c r="AA32" s="7"/>
      <c r="AB32" s="7"/>
      <c r="AC32" s="7"/>
    </row>
    <row r="33" spans="1:29" s="2" customFormat="1" x14ac:dyDescent="0.25">
      <c r="A33" s="3" t="s">
        <v>38</v>
      </c>
      <c r="B33" s="3" t="s">
        <v>129</v>
      </c>
      <c r="C33" s="4">
        <v>42429</v>
      </c>
      <c r="D33" s="21">
        <f t="shared" ca="1" si="4"/>
        <v>5.416666666666667</v>
      </c>
      <c r="E33" s="5">
        <v>43978</v>
      </c>
      <c r="F33" s="22">
        <v>1</v>
      </c>
      <c r="G33" s="22">
        <v>1</v>
      </c>
      <c r="H33" s="26" t="s">
        <v>227</v>
      </c>
      <c r="I33" s="26" t="s">
        <v>228</v>
      </c>
      <c r="J33" s="40">
        <f t="shared" si="0"/>
        <v>2.0682870370370369E-2</v>
      </c>
      <c r="K33" s="41">
        <v>0.875</v>
      </c>
      <c r="L33" s="41">
        <v>0.86111111111111116</v>
      </c>
      <c r="M33" s="29">
        <f t="shared" si="1"/>
        <v>0.86805555555555558</v>
      </c>
      <c r="N33" s="39">
        <v>2</v>
      </c>
      <c r="O33" s="42" t="s">
        <v>27</v>
      </c>
      <c r="P33" s="65">
        <v>1</v>
      </c>
      <c r="Q33" s="6">
        <v>5</v>
      </c>
      <c r="R33" s="66">
        <v>1</v>
      </c>
      <c r="S33" s="67">
        <v>5</v>
      </c>
      <c r="T33" s="67">
        <f t="shared" si="6"/>
        <v>4</v>
      </c>
      <c r="U33" s="68" t="s">
        <v>46</v>
      </c>
      <c r="V33" s="96" t="s">
        <v>35</v>
      </c>
      <c r="W33" s="7">
        <f t="shared" si="2"/>
        <v>12</v>
      </c>
      <c r="X33" s="7">
        <f t="shared" si="3"/>
        <v>3</v>
      </c>
      <c r="Y33" s="7"/>
      <c r="Z33" s="7"/>
      <c r="AA33" s="7"/>
      <c r="AB33" s="7"/>
      <c r="AC33" s="7"/>
    </row>
    <row r="34" spans="1:29" s="2" customFormat="1" ht="15" customHeight="1" x14ac:dyDescent="0.25">
      <c r="A34" s="3" t="s">
        <v>50</v>
      </c>
      <c r="B34" s="3" t="s">
        <v>132</v>
      </c>
      <c r="C34" s="4">
        <v>42394</v>
      </c>
      <c r="D34" s="21">
        <f t="shared" ca="1" si="4"/>
        <v>5.5</v>
      </c>
      <c r="E34" s="5">
        <v>43978</v>
      </c>
      <c r="F34" s="22">
        <v>1</v>
      </c>
      <c r="G34" s="22">
        <v>1</v>
      </c>
      <c r="H34" s="26" t="s">
        <v>229</v>
      </c>
      <c r="I34" s="26" t="s">
        <v>230</v>
      </c>
      <c r="J34" s="40">
        <f t="shared" si="0"/>
        <v>1.2800925925925927E-2</v>
      </c>
      <c r="K34" s="41">
        <v>0.96969696969696972</v>
      </c>
      <c r="L34" s="41">
        <v>0.96875</v>
      </c>
      <c r="M34" s="29">
        <f t="shared" si="1"/>
        <v>0.96922348484848486</v>
      </c>
      <c r="N34" s="39">
        <v>4</v>
      </c>
      <c r="O34" s="42" t="s">
        <v>46</v>
      </c>
      <c r="P34" s="65">
        <v>0.66666666600000002</v>
      </c>
      <c r="Q34" s="6">
        <v>1</v>
      </c>
      <c r="R34" s="66">
        <v>0.95899999999999996</v>
      </c>
      <c r="S34" s="70">
        <v>4</v>
      </c>
      <c r="T34" s="67">
        <f t="shared" si="6"/>
        <v>3</v>
      </c>
      <c r="U34" s="68" t="s">
        <v>28</v>
      </c>
      <c r="V34" s="96" t="s">
        <v>29</v>
      </c>
      <c r="W34" s="7">
        <f t="shared" si="2"/>
        <v>9</v>
      </c>
      <c r="X34" s="7">
        <f t="shared" si="3"/>
        <v>3</v>
      </c>
      <c r="Y34" s="7"/>
      <c r="Z34" s="7"/>
      <c r="AA34" s="7"/>
      <c r="AB34" s="7"/>
      <c r="AC34" s="7"/>
    </row>
    <row r="35" spans="1:29" s="2" customFormat="1" ht="15" customHeight="1" x14ac:dyDescent="0.25">
      <c r="A35" s="3" t="s">
        <v>30</v>
      </c>
      <c r="B35" s="3" t="s">
        <v>135</v>
      </c>
      <c r="C35" s="4">
        <v>39279</v>
      </c>
      <c r="D35" s="21">
        <f t="shared" ca="1" si="4"/>
        <v>14</v>
      </c>
      <c r="E35" s="5">
        <v>43978</v>
      </c>
      <c r="F35" s="22">
        <v>1</v>
      </c>
      <c r="G35" s="22">
        <v>1</v>
      </c>
      <c r="H35" s="26" t="s">
        <v>231</v>
      </c>
      <c r="I35" s="26" t="s">
        <v>232</v>
      </c>
      <c r="J35" s="40">
        <f t="shared" si="0"/>
        <v>3.0081018518518521E-2</v>
      </c>
      <c r="K35" s="41">
        <v>0.93333333333333335</v>
      </c>
      <c r="L35" s="41">
        <v>0.91666666666666663</v>
      </c>
      <c r="M35" s="29">
        <f t="shared" si="1"/>
        <v>0.92500000000000004</v>
      </c>
      <c r="N35" s="39">
        <v>3</v>
      </c>
      <c r="O35" s="42" t="s">
        <v>28</v>
      </c>
      <c r="P35" s="65"/>
      <c r="Q35" s="6"/>
      <c r="R35" s="66">
        <v>0.995</v>
      </c>
      <c r="S35" s="67">
        <v>5</v>
      </c>
      <c r="T35" s="67">
        <f t="shared" si="6"/>
        <v>4</v>
      </c>
      <c r="U35" s="68" t="s">
        <v>46</v>
      </c>
      <c r="V35" s="96" t="s">
        <v>35</v>
      </c>
      <c r="W35" s="7">
        <f t="shared" si="2"/>
        <v>8</v>
      </c>
      <c r="X35" s="7">
        <f t="shared" si="3"/>
        <v>2</v>
      </c>
      <c r="Y35" s="7"/>
      <c r="Z35" s="7"/>
      <c r="AA35" s="7"/>
      <c r="AB35" s="7"/>
      <c r="AC35" s="7"/>
    </row>
    <row r="36" spans="1:29" s="2" customFormat="1" ht="15" customHeight="1" x14ac:dyDescent="0.25">
      <c r="A36" s="11" t="s">
        <v>23</v>
      </c>
      <c r="B36" s="11" t="s">
        <v>138</v>
      </c>
      <c r="C36" s="4">
        <v>39204</v>
      </c>
      <c r="D36" s="21">
        <f t="shared" ca="1" si="4"/>
        <v>14.25</v>
      </c>
      <c r="E36" s="5">
        <v>43978</v>
      </c>
      <c r="F36" s="22">
        <v>1</v>
      </c>
      <c r="G36" s="22">
        <v>1</v>
      </c>
      <c r="H36" s="26" t="s">
        <v>233</v>
      </c>
      <c r="I36" s="26" t="s">
        <v>234</v>
      </c>
      <c r="J36" s="40">
        <f t="shared" si="0"/>
        <v>2.2118055555555554E-2</v>
      </c>
      <c r="K36" s="41">
        <v>0.93548387096774188</v>
      </c>
      <c r="L36" s="41">
        <v>0.96666666666666667</v>
      </c>
      <c r="M36" s="29">
        <f t="shared" si="1"/>
        <v>0.95107526881720428</v>
      </c>
      <c r="N36" s="39">
        <v>4</v>
      </c>
      <c r="O36" s="42" t="s">
        <v>46</v>
      </c>
      <c r="P36" s="65">
        <v>1</v>
      </c>
      <c r="Q36" s="6">
        <v>5</v>
      </c>
      <c r="R36" s="66">
        <v>1</v>
      </c>
      <c r="S36" s="67">
        <v>5</v>
      </c>
      <c r="T36" s="67">
        <f t="shared" si="6"/>
        <v>4.666666666666667</v>
      </c>
      <c r="U36" s="68" t="s">
        <v>34</v>
      </c>
      <c r="V36" s="96" t="s">
        <v>35</v>
      </c>
      <c r="W36" s="7">
        <f t="shared" si="2"/>
        <v>14</v>
      </c>
      <c r="X36" s="7">
        <f t="shared" si="3"/>
        <v>3</v>
      </c>
      <c r="Y36" s="7"/>
      <c r="Z36" s="7"/>
      <c r="AA36" s="7"/>
      <c r="AB36" s="7"/>
      <c r="AC36" s="7"/>
    </row>
    <row r="37" spans="1:29" s="2" customFormat="1" ht="15" customHeight="1" x14ac:dyDescent="0.25">
      <c r="A37" s="3" t="s">
        <v>77</v>
      </c>
      <c r="B37" s="3" t="s">
        <v>141</v>
      </c>
      <c r="C37" s="4">
        <v>42436</v>
      </c>
      <c r="D37" s="21">
        <f t="shared" ca="1" si="4"/>
        <v>5.333333333333333</v>
      </c>
      <c r="E37" s="5">
        <v>43978</v>
      </c>
      <c r="F37" s="22">
        <v>1</v>
      </c>
      <c r="G37" s="22">
        <v>1</v>
      </c>
      <c r="H37" s="26" t="s">
        <v>235</v>
      </c>
      <c r="I37" s="26" t="s">
        <v>236</v>
      </c>
      <c r="J37" s="40">
        <f t="shared" si="0"/>
        <v>1.6053240740740739E-2</v>
      </c>
      <c r="K37" s="41">
        <v>0.75471698113207553</v>
      </c>
      <c r="L37" s="41">
        <v>0.81578947368421051</v>
      </c>
      <c r="M37" s="29">
        <f t="shared" si="1"/>
        <v>0.78525322740814296</v>
      </c>
      <c r="N37" s="39">
        <v>1</v>
      </c>
      <c r="O37" s="42" t="s">
        <v>27</v>
      </c>
      <c r="P37" s="65">
        <v>0.77777777733333331</v>
      </c>
      <c r="Q37" s="6">
        <v>1</v>
      </c>
      <c r="R37" s="66">
        <v>0.98</v>
      </c>
      <c r="S37" s="67">
        <v>4</v>
      </c>
      <c r="T37" s="67">
        <f t="shared" si="6"/>
        <v>2</v>
      </c>
      <c r="U37" s="68" t="s">
        <v>27</v>
      </c>
      <c r="V37" s="96" t="s">
        <v>29</v>
      </c>
      <c r="W37" s="7">
        <f t="shared" si="2"/>
        <v>6</v>
      </c>
      <c r="X37" s="7">
        <f t="shared" si="3"/>
        <v>3</v>
      </c>
      <c r="Y37" s="7"/>
      <c r="Z37" s="7"/>
      <c r="AA37" s="7"/>
      <c r="AB37" s="7"/>
      <c r="AC37" s="7"/>
    </row>
    <row r="38" spans="1:29" s="2" customFormat="1" ht="15" customHeight="1" x14ac:dyDescent="0.25">
      <c r="A38" s="3" t="s">
        <v>42</v>
      </c>
      <c r="B38" s="3" t="s">
        <v>144</v>
      </c>
      <c r="C38" s="4">
        <v>42436</v>
      </c>
      <c r="D38" s="21">
        <f t="shared" ca="1" si="4"/>
        <v>5.333333333333333</v>
      </c>
      <c r="E38" s="5">
        <v>43978</v>
      </c>
      <c r="F38" s="22">
        <v>1</v>
      </c>
      <c r="G38" s="22">
        <v>1</v>
      </c>
      <c r="H38" s="26" t="s">
        <v>237</v>
      </c>
      <c r="I38" s="26" t="s">
        <v>238</v>
      </c>
      <c r="J38" s="40">
        <f t="shared" si="0"/>
        <v>1.3148148148148148E-2</v>
      </c>
      <c r="K38" s="41">
        <v>0.90909090909090906</v>
      </c>
      <c r="L38" s="41">
        <v>0.967741935483871</v>
      </c>
      <c r="M38" s="29">
        <f t="shared" si="1"/>
        <v>0.93841642228739008</v>
      </c>
      <c r="N38" s="39">
        <v>4</v>
      </c>
      <c r="O38" s="42" t="s">
        <v>46</v>
      </c>
      <c r="P38" s="65">
        <v>0.88888888866666671</v>
      </c>
      <c r="Q38" s="6">
        <v>2</v>
      </c>
      <c r="R38" s="66">
        <v>0.99580000000000002</v>
      </c>
      <c r="S38" s="70">
        <v>5</v>
      </c>
      <c r="T38" s="67">
        <f>W38/X38</f>
        <v>3.6666666666666665</v>
      </c>
      <c r="U38" s="68" t="s">
        <v>46</v>
      </c>
      <c r="V38" s="96" t="s">
        <v>35</v>
      </c>
      <c r="W38" s="7">
        <f t="shared" si="2"/>
        <v>11</v>
      </c>
      <c r="X38" s="7">
        <f t="shared" si="3"/>
        <v>3</v>
      </c>
      <c r="Y38" s="7"/>
      <c r="Z38" s="7"/>
      <c r="AA38" s="7"/>
      <c r="AB38" s="7"/>
      <c r="AC38" s="7"/>
    </row>
    <row r="39" spans="1:29" s="2" customFormat="1" x14ac:dyDescent="0.25">
      <c r="A39" s="3" t="s">
        <v>38</v>
      </c>
      <c r="B39" s="3" t="s">
        <v>147</v>
      </c>
      <c r="C39" s="4">
        <v>42751</v>
      </c>
      <c r="D39" s="21">
        <f t="shared" ca="1" si="4"/>
        <v>4.5</v>
      </c>
      <c r="E39" s="5">
        <v>43978</v>
      </c>
      <c r="F39" s="22">
        <v>1</v>
      </c>
      <c r="G39" s="22">
        <v>1</v>
      </c>
      <c r="H39" s="26" t="s">
        <v>146</v>
      </c>
      <c r="I39" s="26" t="s">
        <v>239</v>
      </c>
      <c r="J39" s="40">
        <f t="shared" si="0"/>
        <v>1.7280092592592593E-2</v>
      </c>
      <c r="K39" s="41">
        <v>0.93103448275862066</v>
      </c>
      <c r="L39" s="41">
        <v>0.84848484848484851</v>
      </c>
      <c r="M39" s="29">
        <f t="shared" si="1"/>
        <v>0.88975966562173459</v>
      </c>
      <c r="N39" s="39">
        <v>2</v>
      </c>
      <c r="O39" s="42" t="s">
        <v>27</v>
      </c>
      <c r="P39" s="65">
        <v>1</v>
      </c>
      <c r="Q39" s="6">
        <v>5</v>
      </c>
      <c r="R39" s="66">
        <v>1</v>
      </c>
      <c r="S39" s="67">
        <v>5</v>
      </c>
      <c r="T39" s="67">
        <f t="shared" si="6"/>
        <v>4</v>
      </c>
      <c r="U39" s="68" t="s">
        <v>46</v>
      </c>
      <c r="V39" s="96" t="s">
        <v>35</v>
      </c>
      <c r="W39" s="7">
        <f t="shared" si="2"/>
        <v>12</v>
      </c>
      <c r="X39" s="7">
        <f t="shared" si="3"/>
        <v>3</v>
      </c>
      <c r="Y39" s="7"/>
      <c r="Z39" s="7"/>
      <c r="AA39" s="7"/>
      <c r="AB39" s="7"/>
      <c r="AC39" s="7"/>
    </row>
    <row r="40" spans="1:29" s="2" customFormat="1" x14ac:dyDescent="0.25">
      <c r="A40" s="3" t="s">
        <v>42</v>
      </c>
      <c r="B40" s="3" t="s">
        <v>150</v>
      </c>
      <c r="C40" s="4">
        <v>41785</v>
      </c>
      <c r="D40" s="21">
        <f t="shared" ca="1" si="4"/>
        <v>7.166666666666667</v>
      </c>
      <c r="E40" s="5">
        <v>43978</v>
      </c>
      <c r="F40" s="22">
        <v>1</v>
      </c>
      <c r="G40" s="22">
        <v>1</v>
      </c>
      <c r="H40" s="26" t="s">
        <v>240</v>
      </c>
      <c r="I40" s="26" t="s">
        <v>241</v>
      </c>
      <c r="J40" s="40">
        <f t="shared" si="0"/>
        <v>1.9733796296296298E-2</v>
      </c>
      <c r="K40" s="41">
        <v>0.86486486486486491</v>
      </c>
      <c r="L40" s="41">
        <v>0.77142857142857146</v>
      </c>
      <c r="M40" s="29">
        <f t="shared" si="1"/>
        <v>0.81814671814671813</v>
      </c>
      <c r="N40" s="39">
        <v>1</v>
      </c>
      <c r="O40" s="42" t="s">
        <v>27</v>
      </c>
      <c r="P40" s="65">
        <v>0.94666666666666666</v>
      </c>
      <c r="Q40" s="6">
        <v>4</v>
      </c>
      <c r="R40" s="66">
        <v>0.97</v>
      </c>
      <c r="S40" s="70">
        <v>4</v>
      </c>
      <c r="T40" s="67">
        <f t="shared" si="6"/>
        <v>3</v>
      </c>
      <c r="U40" s="68" t="s">
        <v>28</v>
      </c>
      <c r="V40" s="96" t="s">
        <v>29</v>
      </c>
      <c r="W40" s="7">
        <f t="shared" si="2"/>
        <v>9</v>
      </c>
      <c r="X40" s="7">
        <f t="shared" si="3"/>
        <v>3</v>
      </c>
      <c r="Y40" s="7"/>
      <c r="Z40" s="7"/>
      <c r="AA40" s="7"/>
      <c r="AB40" s="7"/>
      <c r="AC40" s="7"/>
    </row>
    <row r="41" spans="1:29" s="2" customFormat="1" x14ac:dyDescent="0.25">
      <c r="A41" s="3" t="s">
        <v>42</v>
      </c>
      <c r="B41" s="3" t="s">
        <v>152</v>
      </c>
      <c r="C41" s="4">
        <v>42816</v>
      </c>
      <c r="D41" s="21">
        <f t="shared" ca="1" si="4"/>
        <v>4.333333333333333</v>
      </c>
      <c r="E41" s="5">
        <v>43978</v>
      </c>
      <c r="F41" s="22">
        <v>1</v>
      </c>
      <c r="G41" s="22">
        <v>1</v>
      </c>
      <c r="H41" s="26" t="s">
        <v>242</v>
      </c>
      <c r="I41" s="26" t="s">
        <v>243</v>
      </c>
      <c r="J41" s="40">
        <f t="shared" si="0"/>
        <v>1.0416666666666666E-2</v>
      </c>
      <c r="K41" s="41">
        <v>0.91428571428571426</v>
      </c>
      <c r="L41" s="41">
        <v>0.76923076923076927</v>
      </c>
      <c r="M41" s="29">
        <f t="shared" si="1"/>
        <v>0.84175824175824177</v>
      </c>
      <c r="N41" s="39">
        <v>1</v>
      </c>
      <c r="O41" s="42" t="s">
        <v>27</v>
      </c>
      <c r="P41" s="65">
        <v>1</v>
      </c>
      <c r="Q41" s="6">
        <v>5</v>
      </c>
      <c r="R41" s="66">
        <v>0.98219999999999996</v>
      </c>
      <c r="S41" s="70">
        <v>4</v>
      </c>
      <c r="T41" s="67">
        <f t="shared" si="6"/>
        <v>3.3333333333333335</v>
      </c>
      <c r="U41" s="68" t="s">
        <v>28</v>
      </c>
      <c r="V41" s="96" t="s">
        <v>29</v>
      </c>
      <c r="W41" s="7">
        <f t="shared" si="2"/>
        <v>10</v>
      </c>
      <c r="X41" s="7">
        <f t="shared" si="3"/>
        <v>3</v>
      </c>
      <c r="Y41" s="7"/>
      <c r="Z41" s="7"/>
      <c r="AA41" s="7"/>
      <c r="AB41" s="7"/>
      <c r="AC41" s="7"/>
    </row>
    <row r="42" spans="1:29" s="2" customFormat="1" x14ac:dyDescent="0.25">
      <c r="A42" s="3" t="s">
        <v>42</v>
      </c>
      <c r="B42" s="3" t="s">
        <v>155</v>
      </c>
      <c r="C42" s="4">
        <v>42437</v>
      </c>
      <c r="D42" s="21">
        <f t="shared" ca="1" si="4"/>
        <v>5.333333333333333</v>
      </c>
      <c r="E42" s="5">
        <v>43978</v>
      </c>
      <c r="F42" s="22">
        <v>1</v>
      </c>
      <c r="G42" s="22">
        <v>1</v>
      </c>
      <c r="H42" s="26" t="s">
        <v>244</v>
      </c>
      <c r="I42" s="26" t="s">
        <v>245</v>
      </c>
      <c r="J42" s="40">
        <f t="shared" si="0"/>
        <v>2.4548611111111111E-2</v>
      </c>
      <c r="K42" s="41">
        <v>1</v>
      </c>
      <c r="L42" s="41">
        <v>0.94594594594594594</v>
      </c>
      <c r="M42" s="29">
        <f t="shared" si="1"/>
        <v>0.97297297297297303</v>
      </c>
      <c r="N42" s="39">
        <v>4</v>
      </c>
      <c r="O42" s="42" t="s">
        <v>46</v>
      </c>
      <c r="P42" s="65">
        <v>1</v>
      </c>
      <c r="Q42" s="6">
        <v>5</v>
      </c>
      <c r="R42" s="66">
        <v>0.91990000000000005</v>
      </c>
      <c r="S42" s="70">
        <v>2</v>
      </c>
      <c r="T42" s="67">
        <f t="shared" si="6"/>
        <v>3.6666666666666665</v>
      </c>
      <c r="U42" s="68" t="s">
        <v>46</v>
      </c>
      <c r="V42" s="96" t="s">
        <v>35</v>
      </c>
      <c r="W42" s="7">
        <f t="shared" si="2"/>
        <v>11</v>
      </c>
      <c r="X42" s="7">
        <f t="shared" si="3"/>
        <v>3</v>
      </c>
      <c r="Y42" s="7"/>
      <c r="Z42" s="7"/>
      <c r="AA42" s="7"/>
      <c r="AB42" s="7"/>
      <c r="AC42" s="7"/>
    </row>
    <row r="43" spans="1:29" s="2" customFormat="1" x14ac:dyDescent="0.25">
      <c r="A43" s="3" t="s">
        <v>42</v>
      </c>
      <c r="B43" s="3" t="s">
        <v>156</v>
      </c>
      <c r="C43" s="4">
        <v>42438</v>
      </c>
      <c r="D43" s="21">
        <f t="shared" ca="1" si="4"/>
        <v>5.333333333333333</v>
      </c>
      <c r="E43" s="5">
        <v>43978</v>
      </c>
      <c r="F43" s="22">
        <v>1</v>
      </c>
      <c r="G43" s="22">
        <v>1</v>
      </c>
      <c r="H43" s="26" t="s">
        <v>246</v>
      </c>
      <c r="I43" s="26" t="s">
        <v>247</v>
      </c>
      <c r="J43" s="40">
        <f t="shared" si="0"/>
        <v>2.2534722222222223E-2</v>
      </c>
      <c r="K43" s="41">
        <v>0.967741935483871</v>
      </c>
      <c r="L43" s="41">
        <v>0.75</v>
      </c>
      <c r="M43" s="29">
        <f t="shared" si="1"/>
        <v>0.8588709677419355</v>
      </c>
      <c r="N43" s="39">
        <v>2</v>
      </c>
      <c r="O43" s="42" t="s">
        <v>27</v>
      </c>
      <c r="P43" s="65"/>
      <c r="Q43" s="6"/>
      <c r="R43" s="66">
        <v>0.97330000000000005</v>
      </c>
      <c r="S43" s="70">
        <v>4</v>
      </c>
      <c r="T43" s="67">
        <f t="shared" si="6"/>
        <v>3</v>
      </c>
      <c r="U43" s="68" t="s">
        <v>28</v>
      </c>
      <c r="V43" s="96" t="s">
        <v>29</v>
      </c>
      <c r="W43" s="7">
        <f t="shared" si="2"/>
        <v>6</v>
      </c>
      <c r="X43" s="7">
        <f t="shared" si="3"/>
        <v>2</v>
      </c>
      <c r="Y43" s="7"/>
      <c r="Z43" s="7"/>
      <c r="AA43" s="7"/>
      <c r="AB43" s="7"/>
      <c r="AC43" s="7"/>
    </row>
    <row r="44" spans="1:29" s="2" customFormat="1" x14ac:dyDescent="0.25">
      <c r="A44" s="3" t="s">
        <v>71</v>
      </c>
      <c r="B44" s="3" t="s">
        <v>159</v>
      </c>
      <c r="C44" s="4">
        <v>42822</v>
      </c>
      <c r="D44" s="21">
        <f t="shared" ca="1" si="4"/>
        <v>4.333333333333333</v>
      </c>
      <c r="E44" s="5">
        <v>43978</v>
      </c>
      <c r="F44" s="22">
        <v>1</v>
      </c>
      <c r="G44" s="22">
        <v>1</v>
      </c>
      <c r="H44" s="26" t="s">
        <v>248</v>
      </c>
      <c r="I44" s="26" t="s">
        <v>249</v>
      </c>
      <c r="J44" s="27">
        <f t="shared" si="0"/>
        <v>1.1180555555555555E-2</v>
      </c>
      <c r="K44" s="28">
        <v>1</v>
      </c>
      <c r="L44" s="28">
        <v>0.967741935483871</v>
      </c>
      <c r="M44" s="29">
        <f t="shared" si="1"/>
        <v>0.9838709677419355</v>
      </c>
      <c r="N44" s="39">
        <v>4</v>
      </c>
      <c r="O44" s="42" t="s">
        <v>46</v>
      </c>
      <c r="P44" s="65">
        <v>1</v>
      </c>
      <c r="Q44" s="6">
        <v>5</v>
      </c>
      <c r="R44" s="66">
        <v>1</v>
      </c>
      <c r="S44" s="67">
        <v>5</v>
      </c>
      <c r="T44" s="67">
        <f>W44/X44</f>
        <v>4.666666666666667</v>
      </c>
      <c r="U44" s="68" t="s">
        <v>34</v>
      </c>
      <c r="V44" s="96" t="s">
        <v>35</v>
      </c>
      <c r="W44" s="7">
        <f t="shared" si="2"/>
        <v>14</v>
      </c>
      <c r="X44" s="7">
        <f t="shared" si="3"/>
        <v>3</v>
      </c>
      <c r="Y44" s="7"/>
      <c r="Z44" s="7"/>
      <c r="AA44" s="7"/>
      <c r="AB44" s="7"/>
      <c r="AC44" s="7"/>
    </row>
    <row r="45" spans="1:29" s="2" customFormat="1" x14ac:dyDescent="0.25">
      <c r="A45" s="3" t="s">
        <v>23</v>
      </c>
      <c r="B45" s="3" t="s">
        <v>162</v>
      </c>
      <c r="C45" s="4">
        <v>43010</v>
      </c>
      <c r="D45" s="21">
        <f t="shared" ca="1" si="4"/>
        <v>3.8333333333333335</v>
      </c>
      <c r="E45" s="5">
        <v>43978</v>
      </c>
      <c r="F45" s="22">
        <v>1</v>
      </c>
      <c r="G45" s="22">
        <v>1</v>
      </c>
      <c r="H45" s="26" t="s">
        <v>250</v>
      </c>
      <c r="I45" s="26" t="s">
        <v>251</v>
      </c>
      <c r="J45" s="27">
        <f t="shared" si="0"/>
        <v>1.1157407407407408E-2</v>
      </c>
      <c r="K45" s="28">
        <v>1</v>
      </c>
      <c r="L45" s="28">
        <v>0.96666666666666667</v>
      </c>
      <c r="M45" s="29">
        <f t="shared" si="1"/>
        <v>0.98333333333333339</v>
      </c>
      <c r="N45" s="39">
        <v>4</v>
      </c>
      <c r="O45" s="42" t="s">
        <v>46</v>
      </c>
      <c r="P45" s="65">
        <v>1</v>
      </c>
      <c r="Q45" s="6">
        <v>5</v>
      </c>
      <c r="R45" s="66">
        <v>1</v>
      </c>
      <c r="S45" s="67">
        <v>5</v>
      </c>
      <c r="T45" s="67">
        <f t="shared" si="6"/>
        <v>4.666666666666667</v>
      </c>
      <c r="U45" s="68" t="s">
        <v>34</v>
      </c>
      <c r="V45" s="96" t="s">
        <v>35</v>
      </c>
      <c r="W45" s="7">
        <f t="shared" si="2"/>
        <v>14</v>
      </c>
      <c r="X45" s="7">
        <f t="shared" si="3"/>
        <v>3</v>
      </c>
      <c r="Y45" s="7"/>
      <c r="Z45" s="7"/>
      <c r="AA45" s="7"/>
      <c r="AB45" s="7"/>
      <c r="AC45" s="7"/>
    </row>
    <row r="46" spans="1:29" s="2" customFormat="1" x14ac:dyDescent="0.25">
      <c r="A46" s="33"/>
      <c r="B46" s="33"/>
      <c r="C46" s="33"/>
      <c r="D46" s="33"/>
      <c r="E46" s="34"/>
      <c r="F46" s="33"/>
      <c r="G46" s="33"/>
      <c r="H46" s="35"/>
      <c r="I46" s="35"/>
      <c r="J46" s="35"/>
      <c r="K46" s="36">
        <f>AVERAGE(K3:K45)</f>
        <v>0.91921211864746344</v>
      </c>
      <c r="L46" s="36">
        <f>AVERAGE(L3:L45)</f>
        <v>0.90811536569520146</v>
      </c>
      <c r="M46" s="36">
        <f>AVERAGE(M3:M45)</f>
        <v>0.91366374217133239</v>
      </c>
      <c r="N46" s="10"/>
      <c r="O46" s="37"/>
      <c r="P46" s="37"/>
      <c r="Q46" s="38"/>
      <c r="R46" s="42"/>
      <c r="S46" s="42"/>
      <c r="T46" s="42"/>
      <c r="U46" s="42"/>
      <c r="V46" s="95"/>
      <c r="W46" s="1"/>
      <c r="X46" s="1"/>
      <c r="Y46" s="1"/>
      <c r="Z46" s="1"/>
      <c r="AA46" s="1"/>
      <c r="AB46" s="1"/>
      <c r="AC46" s="1"/>
    </row>
    <row r="47" spans="1:29" s="2" customFormat="1" x14ac:dyDescent="0.25">
      <c r="E47" s="1"/>
      <c r="J47" s="15"/>
      <c r="K47" s="1"/>
      <c r="L47" s="1"/>
      <c r="O47" s="14"/>
      <c r="P47" s="14"/>
      <c r="Q47" s="16"/>
      <c r="R47" s="14"/>
      <c r="S47" s="14"/>
      <c r="T47" s="14"/>
      <c r="U47" s="14"/>
      <c r="V47" s="14"/>
      <c r="W47" s="1"/>
      <c r="X47" s="1"/>
      <c r="Y47" s="1"/>
      <c r="Z47" s="1"/>
      <c r="AA47" s="1"/>
      <c r="AB47" s="1"/>
      <c r="AC47" s="1"/>
    </row>
    <row r="48" spans="1:29" s="2" customFormat="1" x14ac:dyDescent="0.25">
      <c r="E48" s="1"/>
      <c r="J48" s="15"/>
      <c r="K48" s="1"/>
      <c r="L48" s="1"/>
      <c r="O48" s="14"/>
      <c r="P48" s="14"/>
      <c r="Q48" s="16"/>
      <c r="R48" s="14"/>
      <c r="S48" s="14"/>
      <c r="T48" s="14"/>
      <c r="U48" s="14"/>
      <c r="V48" s="14"/>
      <c r="W48" s="1"/>
      <c r="X48" s="1"/>
      <c r="Y48" s="1"/>
      <c r="Z48" s="1"/>
      <c r="AA48" s="1"/>
      <c r="AB48" s="1"/>
      <c r="AC48" s="1"/>
    </row>
    <row r="49" spans="5:29" s="2" customFormat="1" x14ac:dyDescent="0.25">
      <c r="E49" s="1"/>
      <c r="J49" s="15"/>
      <c r="K49" s="1"/>
      <c r="L49" s="1"/>
      <c r="O49" s="14"/>
      <c r="P49" s="14"/>
      <c r="Q49" s="16"/>
      <c r="R49" s="14"/>
      <c r="S49" s="14"/>
      <c r="T49" s="14"/>
      <c r="U49" s="14"/>
      <c r="V49" s="14"/>
      <c r="W49" s="1"/>
      <c r="X49" s="1"/>
      <c r="Y49" s="1"/>
      <c r="Z49" s="1"/>
      <c r="AA49" s="1"/>
      <c r="AB49" s="1"/>
      <c r="AC49" s="1"/>
    </row>
    <row r="50" spans="5:29" s="2" customFormat="1" x14ac:dyDescent="0.25">
      <c r="E50" s="1"/>
      <c r="J50" s="15"/>
      <c r="K50" s="1"/>
      <c r="L50" s="1"/>
      <c r="O50" s="14"/>
      <c r="P50" s="14"/>
      <c r="Q50" s="16"/>
      <c r="R50" s="14"/>
      <c r="S50" s="14"/>
      <c r="T50" s="14"/>
      <c r="U50" s="14"/>
      <c r="V50" s="14"/>
      <c r="W50" s="1"/>
      <c r="X50" s="1"/>
      <c r="Y50" s="1"/>
      <c r="Z50" s="1"/>
      <c r="AA50" s="1"/>
      <c r="AB50" s="1"/>
      <c r="AC50" s="1"/>
    </row>
    <row r="51" spans="5:29" s="2" customFormat="1" x14ac:dyDescent="0.25">
      <c r="E51" s="1"/>
      <c r="J51" s="15"/>
      <c r="K51" s="1"/>
      <c r="L51" s="1"/>
      <c r="O51" s="14"/>
      <c r="P51" s="14"/>
      <c r="Q51" s="16"/>
      <c r="R51" s="14"/>
      <c r="S51" s="14"/>
      <c r="T51" s="14"/>
      <c r="U51" s="14"/>
      <c r="V51" s="14"/>
      <c r="W51" s="1"/>
      <c r="X51" s="1"/>
      <c r="Y51" s="1"/>
      <c r="Z51" s="1"/>
      <c r="AA51" s="1"/>
      <c r="AB51" s="1"/>
      <c r="AC51" s="1"/>
    </row>
    <row r="52" spans="5:29" s="2" customFormat="1" x14ac:dyDescent="0.25">
      <c r="E52" s="1"/>
      <c r="J52" s="15"/>
      <c r="K52" s="1"/>
      <c r="L52" s="1"/>
      <c r="O52" s="14"/>
      <c r="P52" s="14"/>
      <c r="Q52" s="16"/>
      <c r="R52" s="14"/>
      <c r="S52" s="14"/>
      <c r="T52" s="14"/>
      <c r="U52" s="14"/>
      <c r="V52" s="14"/>
      <c r="W52" s="1"/>
      <c r="X52" s="1"/>
      <c r="Y52" s="1"/>
      <c r="Z52" s="1"/>
      <c r="AA52" s="1"/>
      <c r="AB52" s="1"/>
      <c r="AC52" s="1"/>
    </row>
    <row r="53" spans="5:29" s="2" customFormat="1" x14ac:dyDescent="0.25">
      <c r="E53" s="1"/>
      <c r="J53" s="15"/>
      <c r="K53" s="1"/>
      <c r="L53" s="1"/>
      <c r="O53" s="14"/>
      <c r="P53" s="14"/>
      <c r="Q53" s="16"/>
      <c r="R53" s="14"/>
      <c r="S53" s="14"/>
      <c r="T53" s="14"/>
      <c r="U53" s="14"/>
      <c r="V53" s="14"/>
      <c r="W53" s="1"/>
      <c r="X53" s="1"/>
      <c r="Y53" s="1"/>
      <c r="Z53" s="1"/>
      <c r="AA53" s="1"/>
      <c r="AB53" s="1"/>
      <c r="AC53" s="1"/>
    </row>
    <row r="54" spans="5:29" s="2" customFormat="1" x14ac:dyDescent="0.25">
      <c r="E54" s="1"/>
      <c r="J54" s="15"/>
      <c r="K54" s="1"/>
      <c r="L54" s="1"/>
      <c r="O54" s="14"/>
      <c r="P54" s="14"/>
      <c r="Q54" s="16"/>
      <c r="R54" s="14"/>
      <c r="S54" s="14"/>
      <c r="T54" s="14"/>
      <c r="U54" s="14"/>
      <c r="V54" s="14"/>
      <c r="W54" s="1"/>
      <c r="X54" s="1"/>
      <c r="Y54" s="1"/>
      <c r="Z54" s="1"/>
      <c r="AA54" s="1"/>
      <c r="AB54" s="1"/>
      <c r="AC54" s="1"/>
    </row>
    <row r="55" spans="5:29" s="2" customFormat="1" x14ac:dyDescent="0.25">
      <c r="E55" s="1"/>
      <c r="J55" s="15"/>
      <c r="K55" s="1"/>
      <c r="L55" s="1"/>
      <c r="O55" s="14"/>
      <c r="P55" s="14"/>
      <c r="Q55" s="16"/>
      <c r="R55" s="14"/>
      <c r="S55" s="14"/>
      <c r="T55" s="14"/>
      <c r="U55" s="14"/>
      <c r="V55" s="14"/>
      <c r="W55" s="1"/>
      <c r="X55" s="1"/>
      <c r="Y55" s="1"/>
      <c r="Z55" s="1"/>
      <c r="AA55" s="1"/>
      <c r="AB55" s="1"/>
      <c r="AC55" s="1"/>
    </row>
    <row r="56" spans="5:29" s="2" customFormat="1" x14ac:dyDescent="0.25">
      <c r="E56" s="1"/>
      <c r="J56" s="15"/>
      <c r="K56" s="1"/>
      <c r="L56" s="1"/>
      <c r="O56" s="14"/>
      <c r="P56" s="14"/>
      <c r="Q56" s="16"/>
      <c r="R56" s="14"/>
      <c r="S56" s="14"/>
      <c r="T56" s="14"/>
      <c r="U56" s="14"/>
      <c r="V56" s="14"/>
      <c r="W56" s="1"/>
      <c r="X56" s="1"/>
      <c r="Y56" s="1"/>
      <c r="Z56" s="1"/>
      <c r="AA56" s="1"/>
      <c r="AB56" s="1"/>
      <c r="AC56" s="1"/>
    </row>
    <row r="57" spans="5:29" s="2" customFormat="1" x14ac:dyDescent="0.25">
      <c r="E57" s="1"/>
      <c r="J57" s="15"/>
      <c r="K57" s="1"/>
      <c r="L57" s="1"/>
      <c r="O57" s="14"/>
      <c r="P57" s="14"/>
      <c r="Q57" s="16"/>
      <c r="R57" s="14"/>
      <c r="S57" s="14"/>
      <c r="T57" s="14"/>
      <c r="U57" s="14"/>
      <c r="V57" s="14"/>
      <c r="W57" s="1"/>
      <c r="X57" s="1"/>
      <c r="Y57" s="1"/>
      <c r="Z57" s="1"/>
      <c r="AA57" s="1"/>
      <c r="AB57" s="1"/>
      <c r="AC57" s="1"/>
    </row>
    <row r="58" spans="5:29" s="2" customFormat="1" x14ac:dyDescent="0.25">
      <c r="E58" s="1"/>
      <c r="J58" s="15"/>
      <c r="K58" s="1"/>
      <c r="L58" s="1"/>
      <c r="O58" s="14"/>
      <c r="P58" s="14"/>
      <c r="Q58" s="16"/>
      <c r="R58" s="14"/>
      <c r="S58" s="14"/>
      <c r="T58" s="14"/>
      <c r="U58" s="14"/>
      <c r="V58" s="14"/>
      <c r="W58" s="1"/>
      <c r="X58" s="1"/>
      <c r="Y58" s="1"/>
      <c r="Z58" s="1"/>
      <c r="AA58" s="1"/>
      <c r="AB58" s="1"/>
      <c r="AC58" s="1"/>
    </row>
    <row r="59" spans="5:29" s="2" customFormat="1" x14ac:dyDescent="0.25">
      <c r="E59" s="1"/>
      <c r="J59" s="15"/>
      <c r="K59" s="1"/>
      <c r="L59" s="1"/>
      <c r="O59" s="14"/>
      <c r="P59" s="14"/>
      <c r="Q59" s="16"/>
      <c r="R59" s="14"/>
      <c r="S59" s="14"/>
      <c r="T59" s="14"/>
      <c r="U59" s="14"/>
      <c r="V59" s="14"/>
      <c r="W59" s="1"/>
      <c r="X59" s="1"/>
      <c r="Y59" s="1"/>
      <c r="Z59" s="1"/>
      <c r="AA59" s="1"/>
      <c r="AB59" s="1"/>
      <c r="AC59" s="1"/>
    </row>
    <row r="60" spans="5:29" s="2" customFormat="1" x14ac:dyDescent="0.25">
      <c r="E60" s="1"/>
      <c r="J60" s="15"/>
      <c r="K60" s="1"/>
      <c r="L60" s="1"/>
      <c r="O60" s="14"/>
      <c r="P60" s="14"/>
      <c r="Q60" s="16"/>
      <c r="R60" s="14"/>
      <c r="S60" s="14"/>
      <c r="T60" s="14"/>
      <c r="U60" s="14"/>
      <c r="V60" s="14"/>
      <c r="W60" s="1"/>
      <c r="X60" s="1"/>
      <c r="Y60" s="1"/>
      <c r="Z60" s="1"/>
      <c r="AA60" s="1"/>
      <c r="AB60" s="1"/>
      <c r="AC60" s="1"/>
    </row>
    <row r="61" spans="5:29" s="2" customFormat="1" x14ac:dyDescent="0.25">
      <c r="E61" s="1"/>
      <c r="J61" s="15"/>
      <c r="K61" s="1"/>
      <c r="L61" s="1"/>
      <c r="O61" s="14"/>
      <c r="P61" s="14"/>
      <c r="Q61" s="16"/>
      <c r="R61" s="14"/>
      <c r="S61" s="14"/>
      <c r="T61" s="14"/>
      <c r="U61" s="14"/>
      <c r="V61" s="14"/>
      <c r="W61" s="1"/>
      <c r="X61" s="1"/>
      <c r="Y61" s="1"/>
      <c r="Z61" s="1"/>
      <c r="AA61" s="1"/>
      <c r="AB61" s="1"/>
      <c r="AC61" s="1"/>
    </row>
    <row r="62" spans="5:29" s="2" customFormat="1" x14ac:dyDescent="0.25">
      <c r="E62" s="1"/>
      <c r="J62" s="15"/>
      <c r="K62" s="1"/>
      <c r="L62" s="1"/>
      <c r="O62" s="14"/>
      <c r="P62" s="14"/>
      <c r="Q62" s="16"/>
      <c r="R62" s="14"/>
      <c r="S62" s="14"/>
      <c r="T62" s="14"/>
      <c r="U62" s="14"/>
      <c r="V62" s="14"/>
      <c r="W62" s="1"/>
      <c r="X62" s="1"/>
      <c r="Y62" s="1"/>
      <c r="Z62" s="1"/>
      <c r="AA62" s="1"/>
      <c r="AB62" s="1"/>
      <c r="AC62" s="1"/>
    </row>
    <row r="63" spans="5:29" s="2" customFormat="1" x14ac:dyDescent="0.25">
      <c r="E63" s="1"/>
      <c r="J63" s="15"/>
      <c r="K63" s="1"/>
      <c r="L63" s="1"/>
      <c r="O63" s="14"/>
      <c r="P63" s="14"/>
      <c r="Q63" s="16"/>
      <c r="R63" s="14"/>
      <c r="S63" s="14"/>
      <c r="T63" s="14"/>
      <c r="U63" s="14"/>
      <c r="V63" s="14"/>
      <c r="W63" s="1"/>
      <c r="X63" s="1"/>
      <c r="Y63" s="1"/>
      <c r="Z63" s="1"/>
      <c r="AA63" s="1"/>
      <c r="AB63" s="1"/>
      <c r="AC63" s="1"/>
    </row>
    <row r="64" spans="5:29" s="2" customFormat="1" x14ac:dyDescent="0.25">
      <c r="E64" s="1"/>
      <c r="J64" s="15"/>
      <c r="K64" s="1"/>
      <c r="L64" s="1"/>
      <c r="O64" s="14"/>
      <c r="P64" s="14"/>
      <c r="Q64" s="16"/>
      <c r="R64" s="14"/>
      <c r="S64" s="14"/>
      <c r="T64" s="14"/>
      <c r="U64" s="14"/>
      <c r="V64" s="14"/>
      <c r="W64" s="1"/>
      <c r="X64" s="1"/>
      <c r="Y64" s="1"/>
      <c r="Z64" s="1"/>
      <c r="AA64" s="1"/>
      <c r="AB64" s="1"/>
      <c r="AC64" s="1"/>
    </row>
    <row r="65" spans="5:29" s="2" customFormat="1" x14ac:dyDescent="0.25">
      <c r="E65" s="1"/>
      <c r="J65" s="15"/>
      <c r="K65" s="1"/>
      <c r="L65" s="1"/>
      <c r="O65" s="14"/>
      <c r="P65" s="14"/>
      <c r="Q65" s="16"/>
      <c r="R65" s="14"/>
      <c r="S65" s="14"/>
      <c r="T65" s="14"/>
      <c r="U65" s="14"/>
      <c r="V65" s="14"/>
      <c r="W65" s="1"/>
      <c r="X65" s="1"/>
      <c r="Y65" s="1"/>
      <c r="Z65" s="1"/>
      <c r="AA65" s="1"/>
      <c r="AB65" s="1"/>
      <c r="AC65" s="1"/>
    </row>
    <row r="66" spans="5:29" s="2" customFormat="1" x14ac:dyDescent="0.25">
      <c r="E66" s="1"/>
      <c r="J66" s="15"/>
      <c r="K66" s="1"/>
      <c r="L66" s="1"/>
      <c r="O66" s="14"/>
      <c r="P66" s="14"/>
      <c r="Q66" s="16"/>
      <c r="R66" s="14"/>
      <c r="S66" s="14"/>
      <c r="T66" s="14"/>
      <c r="U66" s="14"/>
      <c r="V66" s="14"/>
      <c r="W66" s="1"/>
      <c r="X66" s="1"/>
      <c r="Y66" s="1"/>
      <c r="Z66" s="1"/>
      <c r="AA66" s="1"/>
      <c r="AB66" s="1"/>
      <c r="AC66" s="1"/>
    </row>
    <row r="67" spans="5:29" s="2" customFormat="1" x14ac:dyDescent="0.25">
      <c r="E67" s="1"/>
      <c r="J67" s="15"/>
      <c r="K67" s="1"/>
      <c r="L67" s="1"/>
      <c r="O67" s="14"/>
      <c r="P67" s="14"/>
      <c r="Q67" s="16"/>
      <c r="R67" s="14"/>
      <c r="S67" s="14"/>
      <c r="T67" s="14"/>
      <c r="U67" s="14"/>
      <c r="V67" s="14"/>
      <c r="W67" s="1"/>
      <c r="X67" s="1"/>
      <c r="Y67" s="1"/>
      <c r="Z67" s="1"/>
      <c r="AA67" s="1"/>
      <c r="AB67" s="1"/>
      <c r="AC67" s="1"/>
    </row>
    <row r="68" spans="5:29" s="2" customFormat="1" x14ac:dyDescent="0.25">
      <c r="E68" s="1"/>
      <c r="J68" s="15"/>
      <c r="K68" s="1"/>
      <c r="L68" s="1"/>
      <c r="O68" s="14"/>
      <c r="P68" s="14"/>
      <c r="Q68" s="16"/>
      <c r="R68" s="14"/>
      <c r="S68" s="14"/>
      <c r="T68" s="14"/>
      <c r="U68" s="14"/>
      <c r="V68" s="14"/>
      <c r="W68" s="1"/>
      <c r="X68" s="1"/>
      <c r="Y68" s="1"/>
      <c r="Z68" s="1"/>
      <c r="AA68" s="1"/>
      <c r="AB68" s="1"/>
      <c r="AC68" s="1"/>
    </row>
    <row r="69" spans="5:29" s="2" customFormat="1" x14ac:dyDescent="0.25">
      <c r="E69" s="1"/>
      <c r="J69" s="15"/>
      <c r="K69" s="1"/>
      <c r="L69" s="1"/>
      <c r="O69" s="14"/>
      <c r="P69" s="14"/>
      <c r="Q69" s="16"/>
      <c r="R69" s="14"/>
      <c r="S69" s="14"/>
      <c r="T69" s="14"/>
      <c r="U69" s="14"/>
      <c r="V69" s="14"/>
      <c r="W69" s="1"/>
      <c r="X69" s="1"/>
      <c r="Y69" s="1"/>
      <c r="Z69" s="1"/>
      <c r="AA69" s="1"/>
      <c r="AB69" s="1"/>
      <c r="AC69" s="1"/>
    </row>
    <row r="70" spans="5:29" s="2" customFormat="1" x14ac:dyDescent="0.25">
      <c r="E70" s="1"/>
      <c r="J70" s="15"/>
      <c r="K70" s="1"/>
      <c r="L70" s="1"/>
      <c r="O70" s="14"/>
      <c r="P70" s="14"/>
      <c r="Q70" s="16"/>
      <c r="R70" s="14"/>
      <c r="S70" s="14"/>
      <c r="T70" s="14"/>
      <c r="U70" s="14"/>
      <c r="V70" s="14"/>
      <c r="W70" s="1"/>
      <c r="X70" s="1"/>
      <c r="Y70" s="1"/>
      <c r="Z70" s="1"/>
      <c r="AA70" s="1"/>
      <c r="AB70" s="1"/>
      <c r="AC70" s="1"/>
    </row>
    <row r="71" spans="5:29" s="2" customFormat="1" x14ac:dyDescent="0.25">
      <c r="E71" s="1"/>
      <c r="J71" s="15"/>
      <c r="K71" s="1"/>
      <c r="L71" s="1"/>
      <c r="O71" s="14"/>
      <c r="P71" s="14"/>
      <c r="Q71" s="16"/>
      <c r="R71" s="14"/>
      <c r="S71" s="14"/>
      <c r="T71" s="14"/>
      <c r="U71" s="14"/>
      <c r="V71" s="14"/>
      <c r="W71" s="1"/>
      <c r="X71" s="1"/>
      <c r="Y71" s="1"/>
      <c r="Z71" s="1"/>
      <c r="AA71" s="1"/>
      <c r="AB71" s="1"/>
      <c r="AC71" s="1"/>
    </row>
    <row r="72" spans="5:29" s="2" customFormat="1" x14ac:dyDescent="0.25">
      <c r="E72" s="1"/>
      <c r="J72" s="15"/>
      <c r="K72" s="1"/>
      <c r="L72" s="1"/>
      <c r="O72" s="14"/>
      <c r="P72" s="14"/>
      <c r="Q72" s="16"/>
      <c r="R72" s="14"/>
      <c r="S72" s="14"/>
      <c r="T72" s="14"/>
      <c r="U72" s="14"/>
      <c r="V72" s="14"/>
      <c r="W72" s="1"/>
      <c r="X72" s="1"/>
      <c r="Y72" s="1"/>
      <c r="Z72" s="1"/>
      <c r="AA72" s="1"/>
      <c r="AB72" s="1"/>
      <c r="AC72" s="1"/>
    </row>
    <row r="73" spans="5:29" s="2" customFormat="1" x14ac:dyDescent="0.25">
      <c r="E73" s="1"/>
      <c r="J73" s="15"/>
      <c r="K73" s="1"/>
      <c r="L73" s="1"/>
      <c r="O73" s="14"/>
      <c r="P73" s="14"/>
      <c r="Q73" s="16"/>
      <c r="R73" s="14"/>
      <c r="S73" s="14"/>
      <c r="T73" s="14"/>
      <c r="U73" s="14"/>
      <c r="V73" s="14"/>
      <c r="W73" s="1"/>
      <c r="X73" s="1"/>
      <c r="Y73" s="1"/>
      <c r="Z73" s="1"/>
      <c r="AA73" s="1"/>
      <c r="AB73" s="1"/>
      <c r="AC73" s="1"/>
    </row>
    <row r="74" spans="5:29" s="2" customFormat="1" x14ac:dyDescent="0.25">
      <c r="E74" s="1"/>
      <c r="J74" s="15"/>
      <c r="K74" s="1"/>
      <c r="L74" s="1"/>
      <c r="O74" s="14"/>
      <c r="P74" s="14"/>
      <c r="Q74" s="16"/>
      <c r="R74" s="14"/>
      <c r="S74" s="14"/>
      <c r="T74" s="14"/>
      <c r="U74" s="14"/>
      <c r="V74" s="14"/>
      <c r="W74" s="1"/>
      <c r="X74" s="1"/>
      <c r="Y74" s="1"/>
      <c r="Z74" s="1"/>
      <c r="AA74" s="1"/>
      <c r="AB74" s="1"/>
      <c r="AC74" s="1"/>
    </row>
    <row r="75" spans="5:29" s="2" customFormat="1" x14ac:dyDescent="0.25">
      <c r="E75" s="1"/>
      <c r="J75" s="15"/>
      <c r="K75" s="1"/>
      <c r="L75" s="1"/>
      <c r="O75" s="14"/>
      <c r="P75" s="14"/>
      <c r="Q75" s="16"/>
      <c r="R75" s="14"/>
      <c r="S75" s="14"/>
      <c r="T75" s="14"/>
      <c r="U75" s="14"/>
      <c r="V75" s="14"/>
      <c r="W75" s="1"/>
      <c r="X75" s="1"/>
      <c r="Y75" s="1"/>
      <c r="Z75" s="1"/>
      <c r="AA75" s="1"/>
      <c r="AB75" s="1"/>
      <c r="AC75" s="1"/>
    </row>
    <row r="76" spans="5:29" s="2" customFormat="1" x14ac:dyDescent="0.25">
      <c r="E76" s="1"/>
      <c r="J76" s="15"/>
      <c r="K76" s="1"/>
      <c r="L76" s="1"/>
      <c r="O76" s="14"/>
      <c r="P76" s="14"/>
      <c r="Q76" s="16"/>
      <c r="R76" s="14"/>
      <c r="S76" s="14"/>
      <c r="T76" s="14"/>
      <c r="U76" s="14"/>
      <c r="V76" s="14"/>
      <c r="W76" s="1"/>
      <c r="X76" s="1"/>
      <c r="Y76" s="1"/>
      <c r="Z76" s="1"/>
      <c r="AA76" s="1"/>
      <c r="AB76" s="1"/>
      <c r="AC76" s="1"/>
    </row>
    <row r="77" spans="5:29" s="2" customFormat="1" x14ac:dyDescent="0.25">
      <c r="E77" s="1"/>
      <c r="J77" s="15"/>
      <c r="K77" s="1"/>
      <c r="L77" s="1"/>
      <c r="O77" s="14"/>
      <c r="P77" s="14"/>
      <c r="Q77" s="16"/>
      <c r="R77" s="14"/>
      <c r="S77" s="14"/>
      <c r="T77" s="14"/>
      <c r="U77" s="14"/>
      <c r="V77" s="14"/>
      <c r="W77" s="1"/>
      <c r="X77" s="1"/>
      <c r="Y77" s="1"/>
      <c r="Z77" s="1"/>
      <c r="AA77" s="1"/>
      <c r="AB77" s="1"/>
      <c r="AC77" s="1"/>
    </row>
    <row r="78" spans="5:29" s="2" customFormat="1" x14ac:dyDescent="0.25">
      <c r="E78" s="1"/>
      <c r="J78" s="15"/>
      <c r="K78" s="1"/>
      <c r="L78" s="1"/>
      <c r="O78" s="14"/>
      <c r="P78" s="14"/>
      <c r="Q78" s="16"/>
      <c r="R78" s="14"/>
      <c r="S78" s="14"/>
      <c r="T78" s="14"/>
      <c r="U78" s="14"/>
      <c r="V78" s="14"/>
      <c r="W78" s="1"/>
      <c r="X78" s="1"/>
      <c r="Y78" s="1"/>
      <c r="Z78" s="1"/>
      <c r="AA78" s="1"/>
      <c r="AB78" s="1"/>
      <c r="AC78" s="1"/>
    </row>
    <row r="79" spans="5:29" s="2" customFormat="1" x14ac:dyDescent="0.25">
      <c r="E79" s="1"/>
      <c r="J79" s="15"/>
      <c r="K79" s="1"/>
      <c r="L79" s="1"/>
      <c r="O79" s="14"/>
      <c r="P79" s="14"/>
      <c r="Q79" s="16"/>
      <c r="R79" s="14"/>
      <c r="S79" s="14"/>
      <c r="T79" s="14"/>
      <c r="U79" s="14"/>
      <c r="V79" s="14"/>
      <c r="W79" s="1"/>
      <c r="X79" s="1"/>
      <c r="Y79" s="1"/>
      <c r="Z79" s="1"/>
      <c r="AA79" s="1"/>
      <c r="AB79" s="1"/>
      <c r="AC79" s="1"/>
    </row>
    <row r="80" spans="5:29" s="2" customFormat="1" x14ac:dyDescent="0.25">
      <c r="E80" s="1"/>
      <c r="J80" s="15"/>
      <c r="K80" s="1"/>
      <c r="L80" s="1"/>
      <c r="O80" s="14"/>
      <c r="P80" s="14"/>
      <c r="Q80" s="16"/>
      <c r="R80" s="14"/>
      <c r="S80" s="14"/>
      <c r="T80" s="14"/>
      <c r="U80" s="14"/>
      <c r="V80" s="14"/>
      <c r="W80" s="1"/>
      <c r="X80" s="1"/>
      <c r="Y80" s="1"/>
      <c r="Z80" s="1"/>
      <c r="AA80" s="1"/>
      <c r="AB80" s="1"/>
      <c r="AC80" s="1"/>
    </row>
    <row r="81" spans="5:29" s="2" customFormat="1" x14ac:dyDescent="0.25">
      <c r="E81" s="1"/>
      <c r="J81" s="15"/>
      <c r="K81" s="1"/>
      <c r="L81" s="1"/>
      <c r="O81" s="14"/>
      <c r="P81" s="14"/>
      <c r="Q81" s="16"/>
      <c r="R81" s="14"/>
      <c r="S81" s="14"/>
      <c r="T81" s="14"/>
      <c r="U81" s="14"/>
      <c r="V81" s="14"/>
      <c r="W81" s="1"/>
      <c r="X81" s="1"/>
      <c r="Y81" s="1"/>
      <c r="Z81" s="1"/>
      <c r="AA81" s="1"/>
      <c r="AB81" s="1"/>
      <c r="AC81" s="1"/>
    </row>
    <row r="82" spans="5:29" s="2" customFormat="1" x14ac:dyDescent="0.25">
      <c r="E82" s="1"/>
      <c r="J82" s="15"/>
      <c r="K82" s="1"/>
      <c r="L82" s="1"/>
      <c r="O82" s="14"/>
      <c r="P82" s="14"/>
      <c r="Q82" s="16"/>
      <c r="R82" s="14"/>
      <c r="S82" s="14"/>
      <c r="T82" s="14"/>
      <c r="U82" s="14"/>
      <c r="V82" s="14"/>
      <c r="W82" s="1"/>
      <c r="X82" s="1"/>
      <c r="Y82" s="1"/>
      <c r="Z82" s="1"/>
      <c r="AA82" s="1"/>
      <c r="AB82" s="1"/>
      <c r="AC82" s="1"/>
    </row>
    <row r="83" spans="5:29" s="2" customFormat="1" x14ac:dyDescent="0.25">
      <c r="E83" s="1"/>
      <c r="J83" s="15"/>
      <c r="K83" s="1"/>
      <c r="L83" s="1"/>
      <c r="O83" s="14"/>
      <c r="P83" s="14"/>
      <c r="Q83" s="16"/>
      <c r="R83" s="14"/>
      <c r="S83" s="14"/>
      <c r="T83" s="14"/>
      <c r="U83" s="14"/>
      <c r="V83" s="14"/>
      <c r="W83" s="1"/>
      <c r="X83" s="1"/>
      <c r="Y83" s="1"/>
      <c r="Z83" s="1"/>
      <c r="AA83" s="1"/>
      <c r="AB83" s="1"/>
      <c r="AC83" s="1"/>
    </row>
    <row r="84" spans="5:29" s="2" customFormat="1" x14ac:dyDescent="0.25">
      <c r="E84" s="1"/>
      <c r="J84" s="15"/>
      <c r="K84" s="1"/>
      <c r="L84" s="1"/>
      <c r="O84" s="14"/>
      <c r="P84" s="14"/>
      <c r="Q84" s="16"/>
      <c r="R84" s="14"/>
      <c r="S84" s="14"/>
      <c r="T84" s="14"/>
      <c r="U84" s="14"/>
      <c r="V84" s="14"/>
      <c r="W84" s="1"/>
      <c r="X84" s="1"/>
      <c r="Y84" s="1"/>
      <c r="Z84" s="1"/>
      <c r="AA84" s="1"/>
      <c r="AB84" s="1"/>
      <c r="AC84" s="1"/>
    </row>
    <row r="85" spans="5:29" s="2" customFormat="1" x14ac:dyDescent="0.25">
      <c r="E85" s="1"/>
      <c r="J85" s="15"/>
      <c r="K85" s="1"/>
      <c r="L85" s="1"/>
      <c r="O85" s="14"/>
      <c r="P85" s="14"/>
      <c r="Q85" s="16"/>
      <c r="R85" s="14"/>
      <c r="S85" s="14"/>
      <c r="T85" s="14"/>
      <c r="U85" s="14"/>
      <c r="V85" s="14"/>
      <c r="W85" s="1"/>
      <c r="X85" s="1"/>
      <c r="Y85" s="1"/>
      <c r="Z85" s="1"/>
      <c r="AA85" s="1"/>
      <c r="AB85" s="1"/>
      <c r="AC85" s="1"/>
    </row>
    <row r="86" spans="5:29" s="2" customFormat="1" x14ac:dyDescent="0.25">
      <c r="E86" s="1"/>
      <c r="J86" s="15"/>
      <c r="K86" s="1"/>
      <c r="L86" s="1"/>
      <c r="O86" s="14"/>
      <c r="P86" s="14"/>
      <c r="Q86" s="16"/>
      <c r="R86" s="14"/>
      <c r="S86" s="14"/>
      <c r="T86" s="14"/>
      <c r="U86" s="14"/>
      <c r="V86" s="14"/>
      <c r="W86" s="1"/>
      <c r="X86" s="1"/>
      <c r="Y86" s="1"/>
      <c r="Z86" s="1"/>
      <c r="AA86" s="1"/>
      <c r="AB86" s="1"/>
      <c r="AC86" s="1"/>
    </row>
    <row r="87" spans="5:29" s="2" customFormat="1" x14ac:dyDescent="0.25">
      <c r="E87" s="1"/>
      <c r="J87" s="15"/>
      <c r="K87" s="1"/>
      <c r="L87" s="1"/>
      <c r="O87" s="14"/>
      <c r="P87" s="14"/>
      <c r="Q87" s="16"/>
      <c r="R87" s="14"/>
      <c r="S87" s="14"/>
      <c r="T87" s="14"/>
      <c r="U87" s="14"/>
      <c r="V87" s="14"/>
      <c r="W87" s="1"/>
      <c r="X87" s="1"/>
      <c r="Y87" s="1"/>
      <c r="Z87" s="1"/>
      <c r="AA87" s="1"/>
      <c r="AB87" s="1"/>
      <c r="AC87" s="1"/>
    </row>
    <row r="88" spans="5:29" s="2" customFormat="1" x14ac:dyDescent="0.25">
      <c r="E88" s="1"/>
      <c r="J88" s="15"/>
      <c r="K88" s="1"/>
      <c r="L88" s="1"/>
      <c r="O88" s="14"/>
      <c r="P88" s="14"/>
      <c r="Q88" s="16"/>
      <c r="R88" s="14"/>
      <c r="S88" s="14"/>
      <c r="T88" s="14"/>
      <c r="U88" s="14"/>
      <c r="V88" s="14"/>
      <c r="W88" s="1"/>
      <c r="X88" s="1"/>
      <c r="Y88" s="1"/>
      <c r="Z88" s="1"/>
      <c r="AA88" s="1"/>
      <c r="AB88" s="1"/>
      <c r="AC88" s="1"/>
    </row>
    <row r="89" spans="5:29" s="2" customFormat="1" x14ac:dyDescent="0.25">
      <c r="E89" s="1"/>
      <c r="J89" s="15"/>
      <c r="K89" s="1"/>
      <c r="L89" s="1"/>
      <c r="O89" s="14"/>
      <c r="P89" s="14"/>
      <c r="Q89" s="16"/>
      <c r="R89" s="14"/>
      <c r="S89" s="14"/>
      <c r="T89" s="14"/>
      <c r="U89" s="14"/>
      <c r="V89" s="14"/>
      <c r="W89" s="1"/>
      <c r="X89" s="1"/>
      <c r="Y89" s="1"/>
      <c r="Z89" s="1"/>
      <c r="AA89" s="1"/>
      <c r="AB89" s="1"/>
      <c r="AC89" s="1"/>
    </row>
    <row r="90" spans="5:29" s="2" customFormat="1" x14ac:dyDescent="0.25">
      <c r="E90" s="1"/>
      <c r="J90" s="15"/>
      <c r="K90" s="1"/>
      <c r="L90" s="1"/>
      <c r="O90" s="14"/>
      <c r="P90" s="14"/>
      <c r="Q90" s="16"/>
      <c r="R90" s="14"/>
      <c r="S90" s="14"/>
      <c r="T90" s="14"/>
      <c r="U90" s="14"/>
      <c r="V90" s="14"/>
      <c r="W90" s="1"/>
      <c r="X90" s="1"/>
      <c r="Y90" s="1"/>
      <c r="Z90" s="1"/>
      <c r="AA90" s="1"/>
      <c r="AB90" s="1"/>
      <c r="AC90" s="1"/>
    </row>
    <row r="91" spans="5:29" s="2" customFormat="1" x14ac:dyDescent="0.25">
      <c r="E91" s="1"/>
      <c r="J91" s="15"/>
      <c r="K91" s="1"/>
      <c r="L91" s="1"/>
      <c r="O91" s="14"/>
      <c r="P91" s="14"/>
      <c r="Q91" s="16"/>
      <c r="R91" s="14"/>
      <c r="S91" s="14"/>
      <c r="T91" s="14"/>
      <c r="U91" s="14"/>
      <c r="V91" s="14"/>
      <c r="W91" s="1"/>
      <c r="X91" s="1"/>
      <c r="Y91" s="1"/>
      <c r="Z91" s="1"/>
      <c r="AA91" s="1"/>
      <c r="AB91" s="1"/>
      <c r="AC91" s="1"/>
    </row>
    <row r="92" spans="5:29" s="2" customFormat="1" x14ac:dyDescent="0.25">
      <c r="E92" s="1"/>
      <c r="J92" s="15"/>
      <c r="K92" s="1"/>
      <c r="L92" s="1"/>
      <c r="O92" s="14"/>
      <c r="P92" s="14"/>
      <c r="Q92" s="16"/>
      <c r="R92" s="14"/>
      <c r="S92" s="14"/>
      <c r="T92" s="14"/>
      <c r="U92" s="14"/>
      <c r="V92" s="14"/>
      <c r="W92" s="1"/>
      <c r="X92" s="1"/>
      <c r="Y92" s="1"/>
      <c r="Z92" s="1"/>
      <c r="AA92" s="1"/>
      <c r="AB92" s="1"/>
      <c r="AC92" s="1"/>
    </row>
    <row r="93" spans="5:29" s="2" customFormat="1" x14ac:dyDescent="0.25">
      <c r="E93" s="1"/>
      <c r="J93" s="15"/>
      <c r="K93" s="1"/>
      <c r="L93" s="1"/>
      <c r="O93" s="14"/>
      <c r="P93" s="14"/>
      <c r="Q93" s="16"/>
      <c r="R93" s="14"/>
      <c r="S93" s="14"/>
      <c r="T93" s="14"/>
      <c r="U93" s="14"/>
      <c r="V93" s="14"/>
      <c r="W93" s="1"/>
      <c r="X93" s="1"/>
      <c r="Y93" s="1"/>
      <c r="Z93" s="1"/>
      <c r="AA93" s="1"/>
      <c r="AB93" s="1"/>
      <c r="AC93" s="1"/>
    </row>
    <row r="94" spans="5:29" s="2" customFormat="1" x14ac:dyDescent="0.25">
      <c r="E94" s="1"/>
      <c r="J94" s="15"/>
      <c r="K94" s="1"/>
      <c r="L94" s="1"/>
      <c r="O94" s="14"/>
      <c r="P94" s="14"/>
      <c r="Q94" s="16"/>
      <c r="R94" s="14"/>
      <c r="S94" s="14"/>
      <c r="T94" s="14"/>
      <c r="U94" s="14"/>
      <c r="V94" s="14"/>
      <c r="W94" s="1"/>
      <c r="X94" s="1"/>
      <c r="Y94" s="1"/>
      <c r="Z94" s="1"/>
      <c r="AA94" s="1"/>
      <c r="AB94" s="1"/>
      <c r="AC94" s="1"/>
    </row>
    <row r="95" spans="5:29" s="2" customFormat="1" x14ac:dyDescent="0.25">
      <c r="E95" s="1"/>
      <c r="J95" s="15"/>
      <c r="K95" s="1"/>
      <c r="L95" s="1"/>
      <c r="O95" s="14"/>
      <c r="P95" s="14"/>
      <c r="Q95" s="16"/>
      <c r="R95" s="14"/>
      <c r="S95" s="14"/>
      <c r="T95" s="14"/>
      <c r="U95" s="14"/>
      <c r="V95" s="14"/>
      <c r="W95" s="1"/>
      <c r="X95" s="1"/>
      <c r="Y95" s="1"/>
      <c r="Z95" s="1"/>
      <c r="AA95" s="1"/>
      <c r="AB95" s="1"/>
      <c r="AC95" s="1"/>
    </row>
    <row r="96" spans="5:29" s="2" customFormat="1" x14ac:dyDescent="0.25">
      <c r="E96" s="1"/>
      <c r="J96" s="15"/>
      <c r="K96" s="1"/>
      <c r="L96" s="1"/>
      <c r="O96" s="14"/>
      <c r="P96" s="14"/>
      <c r="Q96" s="16"/>
      <c r="R96" s="14"/>
      <c r="S96" s="14"/>
      <c r="T96" s="14"/>
      <c r="U96" s="14"/>
      <c r="V96" s="14"/>
      <c r="W96" s="1"/>
      <c r="X96" s="1"/>
      <c r="Y96" s="1"/>
      <c r="Z96" s="1"/>
      <c r="AA96" s="1"/>
      <c r="AB96" s="1"/>
      <c r="AC96" s="1"/>
    </row>
    <row r="97" spans="5:29" s="2" customFormat="1" x14ac:dyDescent="0.25">
      <c r="E97" s="1"/>
      <c r="J97" s="15"/>
      <c r="K97" s="1"/>
      <c r="L97" s="1"/>
      <c r="O97" s="14"/>
      <c r="P97" s="14"/>
      <c r="Q97" s="16"/>
      <c r="R97" s="14"/>
      <c r="S97" s="14"/>
      <c r="T97" s="14"/>
      <c r="U97" s="14"/>
      <c r="V97" s="14"/>
      <c r="W97" s="1"/>
      <c r="X97" s="1"/>
      <c r="Y97" s="1"/>
      <c r="Z97" s="1"/>
      <c r="AA97" s="1"/>
      <c r="AB97" s="1"/>
      <c r="AC97" s="1"/>
    </row>
    <row r="98" spans="5:29" s="2" customFormat="1" x14ac:dyDescent="0.25">
      <c r="E98" s="1"/>
      <c r="J98" s="15"/>
      <c r="K98" s="1"/>
      <c r="L98" s="1"/>
      <c r="O98" s="14"/>
      <c r="P98" s="14"/>
      <c r="Q98" s="16"/>
      <c r="R98" s="14"/>
      <c r="S98" s="14"/>
      <c r="T98" s="14"/>
      <c r="U98" s="14"/>
      <c r="V98" s="14"/>
      <c r="W98" s="1"/>
      <c r="X98" s="1"/>
      <c r="Y98" s="1"/>
      <c r="Z98" s="1"/>
      <c r="AA98" s="1"/>
      <c r="AB98" s="1"/>
      <c r="AC98" s="1"/>
    </row>
    <row r="99" spans="5:29" s="2" customFormat="1" x14ac:dyDescent="0.25">
      <c r="E99" s="1"/>
      <c r="J99" s="15"/>
      <c r="K99" s="1"/>
      <c r="L99" s="1"/>
      <c r="O99" s="14"/>
      <c r="P99" s="14"/>
      <c r="Q99" s="16"/>
      <c r="R99" s="14"/>
      <c r="S99" s="14"/>
      <c r="T99" s="14"/>
      <c r="U99" s="14"/>
      <c r="V99" s="14"/>
      <c r="W99" s="1"/>
      <c r="X99" s="1"/>
      <c r="Y99" s="1"/>
      <c r="Z99" s="1"/>
      <c r="AA99" s="1"/>
      <c r="AB99" s="1"/>
      <c r="AC99" s="1"/>
    </row>
    <row r="100" spans="5:29" s="2" customFormat="1" x14ac:dyDescent="0.25">
      <c r="E100" s="1"/>
      <c r="J100" s="15"/>
      <c r="K100" s="1"/>
      <c r="L100" s="1"/>
      <c r="O100" s="14"/>
      <c r="P100" s="14"/>
      <c r="Q100" s="16"/>
      <c r="R100" s="14"/>
      <c r="S100" s="14"/>
      <c r="T100" s="14"/>
      <c r="U100" s="14"/>
      <c r="V100" s="14"/>
      <c r="W100" s="1"/>
      <c r="X100" s="1"/>
      <c r="Y100" s="1"/>
      <c r="Z100" s="1"/>
      <c r="AA100" s="1"/>
      <c r="AB100" s="1"/>
      <c r="AC100" s="1"/>
    </row>
    <row r="101" spans="5:29" s="2" customFormat="1" x14ac:dyDescent="0.25">
      <c r="E101" s="1"/>
      <c r="J101" s="15"/>
      <c r="K101" s="1"/>
      <c r="L101" s="1"/>
      <c r="O101" s="14"/>
      <c r="P101" s="14"/>
      <c r="Q101" s="16"/>
      <c r="R101" s="14"/>
      <c r="S101" s="14"/>
      <c r="T101" s="14"/>
      <c r="U101" s="14"/>
      <c r="V101" s="14"/>
      <c r="W101" s="1"/>
      <c r="X101" s="1"/>
      <c r="Y101" s="1"/>
      <c r="Z101" s="1"/>
      <c r="AA101" s="1"/>
      <c r="AB101" s="1"/>
      <c r="AC101" s="1"/>
    </row>
    <row r="102" spans="5:29" s="2" customFormat="1" x14ac:dyDescent="0.25">
      <c r="E102" s="1"/>
      <c r="J102" s="15"/>
      <c r="K102" s="1"/>
      <c r="L102" s="1"/>
      <c r="O102" s="14"/>
      <c r="P102" s="14"/>
      <c r="Q102" s="16"/>
      <c r="R102" s="14"/>
      <c r="S102" s="14"/>
      <c r="T102" s="14"/>
      <c r="U102" s="14"/>
      <c r="V102" s="14"/>
      <c r="W102" s="1"/>
      <c r="X102" s="1"/>
      <c r="Y102" s="1"/>
      <c r="Z102" s="1"/>
      <c r="AA102" s="1"/>
      <c r="AB102" s="1"/>
      <c r="AC102" s="1"/>
    </row>
    <row r="103" spans="5:29" s="2" customFormat="1" x14ac:dyDescent="0.25">
      <c r="E103" s="1"/>
      <c r="J103" s="15"/>
      <c r="K103" s="1"/>
      <c r="L103" s="1"/>
      <c r="O103" s="14"/>
      <c r="P103" s="14"/>
      <c r="Q103" s="16"/>
      <c r="R103" s="14"/>
      <c r="S103" s="14"/>
      <c r="T103" s="14"/>
      <c r="U103" s="14"/>
      <c r="V103" s="14"/>
      <c r="W103" s="1"/>
      <c r="X103" s="1"/>
      <c r="Y103" s="1"/>
      <c r="Z103" s="1"/>
      <c r="AA103" s="1"/>
      <c r="AB103" s="1"/>
      <c r="AC103" s="1"/>
    </row>
    <row r="104" spans="5:29" s="2" customFormat="1" x14ac:dyDescent="0.25">
      <c r="E104" s="1"/>
      <c r="J104" s="15"/>
      <c r="K104" s="1"/>
      <c r="L104" s="1"/>
      <c r="O104" s="14"/>
      <c r="P104" s="14"/>
      <c r="Q104" s="16"/>
      <c r="R104" s="14"/>
      <c r="S104" s="14"/>
      <c r="T104" s="14"/>
      <c r="U104" s="14"/>
      <c r="V104" s="14"/>
      <c r="W104" s="1"/>
      <c r="X104" s="1"/>
      <c r="Y104" s="1"/>
      <c r="Z104" s="1"/>
      <c r="AA104" s="1"/>
      <c r="AB104" s="1"/>
      <c r="AC104" s="1"/>
    </row>
    <row r="105" spans="5:29" s="2" customFormat="1" x14ac:dyDescent="0.25">
      <c r="E105" s="1"/>
      <c r="J105" s="15"/>
      <c r="K105" s="1"/>
      <c r="L105" s="1"/>
      <c r="O105" s="14"/>
      <c r="P105" s="14"/>
      <c r="Q105" s="16"/>
      <c r="R105" s="14"/>
      <c r="S105" s="14"/>
      <c r="T105" s="14"/>
      <c r="U105" s="14"/>
      <c r="V105" s="14"/>
      <c r="W105" s="1"/>
      <c r="X105" s="1"/>
      <c r="Y105" s="1"/>
      <c r="Z105" s="1"/>
      <c r="AA105" s="1"/>
      <c r="AB105" s="1"/>
      <c r="AC105" s="1"/>
    </row>
    <row r="106" spans="5:29" s="2" customFormat="1" x14ac:dyDescent="0.25">
      <c r="E106" s="1"/>
      <c r="J106" s="15"/>
      <c r="K106" s="1"/>
      <c r="L106" s="1"/>
      <c r="O106" s="14"/>
      <c r="P106" s="14"/>
      <c r="Q106" s="16"/>
      <c r="R106" s="14"/>
      <c r="S106" s="14"/>
      <c r="T106" s="14"/>
      <c r="U106" s="14"/>
      <c r="V106" s="14"/>
      <c r="W106" s="1"/>
      <c r="X106" s="1"/>
      <c r="Y106" s="1"/>
      <c r="Z106" s="1"/>
      <c r="AA106" s="1"/>
      <c r="AB106" s="1"/>
      <c r="AC106" s="1"/>
    </row>
    <row r="107" spans="5:29" s="2" customFormat="1" x14ac:dyDescent="0.25">
      <c r="E107" s="1"/>
      <c r="J107" s="15"/>
      <c r="K107" s="1"/>
      <c r="L107" s="1"/>
      <c r="O107" s="14"/>
      <c r="P107" s="14"/>
      <c r="Q107" s="16"/>
      <c r="R107" s="14"/>
      <c r="S107" s="14"/>
      <c r="T107" s="14"/>
      <c r="U107" s="14"/>
      <c r="V107" s="14"/>
      <c r="W107" s="1"/>
      <c r="X107" s="1"/>
      <c r="Y107" s="1"/>
      <c r="Z107" s="1"/>
      <c r="AA107" s="1"/>
      <c r="AB107" s="1"/>
      <c r="AC107" s="1"/>
    </row>
    <row r="108" spans="5:29" s="2" customFormat="1" x14ac:dyDescent="0.25">
      <c r="E108" s="1"/>
      <c r="J108" s="15"/>
      <c r="K108" s="1"/>
      <c r="L108" s="1"/>
      <c r="O108" s="14"/>
      <c r="P108" s="14"/>
      <c r="Q108" s="16"/>
      <c r="R108" s="14"/>
      <c r="S108" s="14"/>
      <c r="T108" s="14"/>
      <c r="U108" s="14"/>
      <c r="V108" s="14"/>
      <c r="W108" s="1"/>
      <c r="X108" s="1"/>
      <c r="Y108" s="1"/>
      <c r="Z108" s="1"/>
      <c r="AA108" s="1"/>
      <c r="AB108" s="1"/>
      <c r="AC108" s="1"/>
    </row>
    <row r="109" spans="5:29" s="2" customFormat="1" x14ac:dyDescent="0.25">
      <c r="E109" s="1"/>
      <c r="J109" s="15"/>
      <c r="K109" s="1"/>
      <c r="L109" s="1"/>
      <c r="O109" s="14"/>
      <c r="P109" s="14"/>
      <c r="Q109" s="16"/>
      <c r="R109" s="14"/>
      <c r="S109" s="14"/>
      <c r="T109" s="14"/>
      <c r="U109" s="14"/>
      <c r="V109" s="14"/>
      <c r="W109" s="1"/>
      <c r="X109" s="1"/>
      <c r="Y109" s="1"/>
      <c r="Z109" s="1"/>
      <c r="AA109" s="1"/>
      <c r="AB109" s="1"/>
      <c r="AC109" s="1"/>
    </row>
    <row r="110" spans="5:29" s="2" customFormat="1" x14ac:dyDescent="0.25">
      <c r="E110" s="1"/>
      <c r="J110" s="15"/>
      <c r="K110" s="1"/>
      <c r="L110" s="1"/>
      <c r="O110" s="14"/>
      <c r="P110" s="14"/>
      <c r="Q110" s="16"/>
      <c r="R110" s="14"/>
      <c r="S110" s="14"/>
      <c r="T110" s="14"/>
      <c r="U110" s="14"/>
      <c r="V110" s="14"/>
      <c r="W110" s="1"/>
      <c r="X110" s="1"/>
      <c r="Y110" s="1"/>
      <c r="Z110" s="1"/>
      <c r="AA110" s="1"/>
      <c r="AB110" s="1"/>
      <c r="AC110" s="1"/>
    </row>
    <row r="111" spans="5:29" s="2" customFormat="1" x14ac:dyDescent="0.25">
      <c r="E111" s="1"/>
      <c r="J111" s="15"/>
      <c r="K111" s="1"/>
      <c r="L111" s="1"/>
      <c r="O111" s="14"/>
      <c r="P111" s="14"/>
      <c r="Q111" s="16"/>
      <c r="R111" s="14"/>
      <c r="S111" s="14"/>
      <c r="T111" s="14"/>
      <c r="U111" s="14"/>
      <c r="V111" s="14"/>
      <c r="W111" s="1"/>
      <c r="X111" s="1"/>
      <c r="Y111" s="1"/>
      <c r="Z111" s="1"/>
      <c r="AA111" s="1"/>
      <c r="AB111" s="1"/>
      <c r="AC111" s="1"/>
    </row>
    <row r="112" spans="5:29" s="2" customFormat="1" x14ac:dyDescent="0.25">
      <c r="E112" s="1"/>
      <c r="J112" s="15"/>
      <c r="K112" s="1"/>
      <c r="L112" s="1"/>
      <c r="O112" s="14"/>
      <c r="P112" s="14"/>
      <c r="Q112" s="16"/>
      <c r="R112" s="14"/>
      <c r="S112" s="14"/>
      <c r="T112" s="14"/>
      <c r="U112" s="14"/>
      <c r="V112" s="14"/>
      <c r="W112" s="1"/>
      <c r="X112" s="1"/>
      <c r="Y112" s="1"/>
      <c r="Z112" s="1"/>
      <c r="AA112" s="1"/>
      <c r="AB112" s="1"/>
      <c r="AC112" s="1"/>
    </row>
    <row r="113" spans="5:29" s="2" customFormat="1" x14ac:dyDescent="0.25">
      <c r="E113" s="1"/>
      <c r="J113" s="15"/>
      <c r="K113" s="1"/>
      <c r="L113" s="1"/>
      <c r="O113" s="14"/>
      <c r="P113" s="14"/>
      <c r="Q113" s="16"/>
      <c r="R113" s="14"/>
      <c r="S113" s="14"/>
      <c r="T113" s="14"/>
      <c r="U113" s="14"/>
      <c r="V113" s="14"/>
      <c r="W113" s="1"/>
      <c r="X113" s="1"/>
      <c r="Y113" s="1"/>
      <c r="Z113" s="1"/>
      <c r="AA113" s="1"/>
      <c r="AB113" s="1"/>
      <c r="AC113" s="1"/>
    </row>
    <row r="114" spans="5:29" s="2" customFormat="1" x14ac:dyDescent="0.25">
      <c r="E114" s="1"/>
      <c r="J114" s="15"/>
      <c r="K114" s="1"/>
      <c r="L114" s="1"/>
      <c r="O114" s="14"/>
      <c r="P114" s="14"/>
      <c r="Q114" s="16"/>
      <c r="R114" s="14"/>
      <c r="S114" s="14"/>
      <c r="T114" s="14"/>
      <c r="U114" s="14"/>
      <c r="V114" s="14"/>
      <c r="W114" s="1"/>
      <c r="X114" s="1"/>
      <c r="Y114" s="1"/>
      <c r="Z114" s="1"/>
      <c r="AA114" s="1"/>
      <c r="AB114" s="1"/>
      <c r="AC114" s="1"/>
    </row>
    <row r="115" spans="5:29" s="2" customFormat="1" x14ac:dyDescent="0.25">
      <c r="E115" s="1"/>
      <c r="J115" s="15"/>
      <c r="K115" s="1"/>
      <c r="L115" s="1"/>
      <c r="O115" s="14"/>
      <c r="P115" s="14"/>
      <c r="Q115" s="16"/>
      <c r="R115" s="14"/>
      <c r="S115" s="14"/>
      <c r="T115" s="14"/>
      <c r="U115" s="14"/>
      <c r="V115" s="14"/>
      <c r="W115" s="1"/>
      <c r="X115" s="1"/>
      <c r="Y115" s="1"/>
      <c r="Z115" s="1"/>
      <c r="AA115" s="1"/>
      <c r="AB115" s="1"/>
      <c r="AC115" s="1"/>
    </row>
    <row r="116" spans="5:29" s="2" customFormat="1" x14ac:dyDescent="0.25">
      <c r="E116" s="1"/>
      <c r="J116" s="15"/>
      <c r="K116" s="1"/>
      <c r="L116" s="1"/>
      <c r="O116" s="14"/>
      <c r="P116" s="14"/>
      <c r="Q116" s="16"/>
      <c r="R116" s="14"/>
      <c r="S116" s="14"/>
      <c r="T116" s="14"/>
      <c r="U116" s="14"/>
      <c r="V116" s="14"/>
      <c r="W116" s="1"/>
      <c r="X116" s="1"/>
      <c r="Y116" s="1"/>
      <c r="Z116" s="1"/>
      <c r="AA116" s="1"/>
      <c r="AB116" s="1"/>
      <c r="AC116" s="1"/>
    </row>
    <row r="117" spans="5:29" s="2" customFormat="1" x14ac:dyDescent="0.25">
      <c r="E117" s="1"/>
      <c r="J117" s="15"/>
      <c r="K117" s="1"/>
      <c r="L117" s="1"/>
      <c r="O117" s="14"/>
      <c r="P117" s="14"/>
      <c r="Q117" s="16"/>
      <c r="R117" s="14"/>
      <c r="S117" s="14"/>
      <c r="T117" s="14"/>
      <c r="U117" s="14"/>
      <c r="V117" s="14"/>
      <c r="W117" s="1"/>
      <c r="X117" s="1"/>
      <c r="Y117" s="1"/>
      <c r="Z117" s="1"/>
      <c r="AA117" s="1"/>
      <c r="AB117" s="1"/>
      <c r="AC117" s="1"/>
    </row>
    <row r="118" spans="5:29" s="2" customFormat="1" x14ac:dyDescent="0.25">
      <c r="E118" s="1"/>
      <c r="J118" s="15"/>
      <c r="K118" s="1"/>
      <c r="L118" s="1"/>
      <c r="O118" s="14"/>
      <c r="P118" s="14"/>
      <c r="Q118" s="16"/>
      <c r="R118" s="14"/>
      <c r="S118" s="14"/>
      <c r="T118" s="14"/>
      <c r="U118" s="14"/>
      <c r="V118" s="14"/>
      <c r="W118" s="1"/>
      <c r="X118" s="1"/>
      <c r="Y118" s="1"/>
      <c r="Z118" s="1"/>
      <c r="AA118" s="1"/>
      <c r="AB118" s="1"/>
      <c r="AC118" s="1"/>
    </row>
    <row r="119" spans="5:29" s="2" customFormat="1" x14ac:dyDescent="0.25">
      <c r="E119" s="1"/>
      <c r="J119" s="15"/>
      <c r="K119" s="1"/>
      <c r="L119" s="1"/>
      <c r="O119" s="14"/>
      <c r="P119" s="14"/>
      <c r="Q119" s="16"/>
      <c r="R119" s="14"/>
      <c r="S119" s="14"/>
      <c r="T119" s="14"/>
      <c r="U119" s="14"/>
      <c r="V119" s="14"/>
      <c r="W119" s="1"/>
      <c r="X119" s="1"/>
      <c r="Y119" s="1"/>
      <c r="Z119" s="1"/>
      <c r="AA119" s="1"/>
      <c r="AB119" s="1"/>
      <c r="AC119" s="1"/>
    </row>
    <row r="120" spans="5:29" s="2" customFormat="1" x14ac:dyDescent="0.25">
      <c r="E120" s="1"/>
      <c r="J120" s="15"/>
      <c r="K120" s="1"/>
      <c r="L120" s="1"/>
      <c r="O120" s="14"/>
      <c r="P120" s="14"/>
      <c r="Q120" s="16"/>
      <c r="R120" s="14"/>
      <c r="S120" s="14"/>
      <c r="T120" s="14"/>
      <c r="U120" s="14"/>
      <c r="V120" s="14"/>
      <c r="W120" s="1"/>
      <c r="X120" s="1"/>
      <c r="Y120" s="1"/>
      <c r="Z120" s="1"/>
      <c r="AA120" s="1"/>
      <c r="AB120" s="1"/>
      <c r="AC120" s="1"/>
    </row>
    <row r="121" spans="5:29" s="2" customFormat="1" x14ac:dyDescent="0.25">
      <c r="E121" s="1"/>
      <c r="J121" s="15"/>
      <c r="K121" s="1"/>
      <c r="L121" s="1"/>
      <c r="O121" s="14"/>
      <c r="P121" s="14"/>
      <c r="Q121" s="16"/>
      <c r="R121" s="14"/>
      <c r="S121" s="14"/>
      <c r="T121" s="14"/>
      <c r="U121" s="14"/>
      <c r="V121" s="14"/>
      <c r="W121" s="1"/>
      <c r="X121" s="1"/>
      <c r="Y121" s="1"/>
      <c r="Z121" s="1"/>
      <c r="AA121" s="1"/>
      <c r="AB121" s="1"/>
      <c r="AC121" s="1"/>
    </row>
    <row r="122" spans="5:29" s="2" customFormat="1" x14ac:dyDescent="0.25">
      <c r="E122" s="1"/>
      <c r="J122" s="15"/>
      <c r="K122" s="1"/>
      <c r="L122" s="1"/>
      <c r="O122" s="14"/>
      <c r="P122" s="14"/>
      <c r="Q122" s="16"/>
      <c r="R122" s="14"/>
      <c r="S122" s="14"/>
      <c r="T122" s="14"/>
      <c r="U122" s="14"/>
      <c r="V122" s="14"/>
      <c r="W122" s="1"/>
      <c r="X122" s="1"/>
      <c r="Y122" s="1"/>
      <c r="Z122" s="1"/>
      <c r="AA122" s="1"/>
      <c r="AB122" s="1"/>
      <c r="AC122" s="1"/>
    </row>
    <row r="123" spans="5:29" s="2" customFormat="1" x14ac:dyDescent="0.25">
      <c r="E123" s="1"/>
      <c r="J123" s="15"/>
      <c r="K123" s="1"/>
      <c r="L123" s="1"/>
      <c r="O123" s="14"/>
      <c r="P123" s="14"/>
      <c r="Q123" s="16"/>
      <c r="R123" s="14"/>
      <c r="S123" s="14"/>
      <c r="T123" s="14"/>
      <c r="U123" s="14"/>
      <c r="V123" s="14"/>
      <c r="W123" s="1"/>
      <c r="X123" s="1"/>
      <c r="Y123" s="1"/>
      <c r="Z123" s="1"/>
      <c r="AA123" s="1"/>
      <c r="AB123" s="1"/>
      <c r="AC123" s="1"/>
    </row>
    <row r="124" spans="5:29" s="2" customFormat="1" x14ac:dyDescent="0.25">
      <c r="E124" s="1"/>
      <c r="J124" s="15"/>
      <c r="K124" s="1"/>
      <c r="L124" s="1"/>
      <c r="O124" s="14"/>
      <c r="P124" s="14"/>
      <c r="Q124" s="16"/>
      <c r="R124" s="14"/>
      <c r="S124" s="14"/>
      <c r="T124" s="14"/>
      <c r="U124" s="14"/>
      <c r="V124" s="14"/>
      <c r="W124" s="1"/>
      <c r="X124" s="1"/>
      <c r="Y124" s="1"/>
      <c r="Z124" s="1"/>
      <c r="AA124" s="1"/>
      <c r="AB124" s="1"/>
      <c r="AC124" s="1"/>
    </row>
    <row r="125" spans="5:29" s="2" customFormat="1" x14ac:dyDescent="0.25">
      <c r="E125" s="1"/>
      <c r="J125" s="15"/>
      <c r="K125" s="1"/>
      <c r="L125" s="1"/>
      <c r="O125" s="14"/>
      <c r="P125" s="14"/>
      <c r="Q125" s="16"/>
      <c r="R125" s="14"/>
      <c r="S125" s="14"/>
      <c r="T125" s="14"/>
      <c r="U125" s="14"/>
      <c r="V125" s="14"/>
      <c r="W125" s="1"/>
      <c r="X125" s="1"/>
      <c r="Y125" s="1"/>
      <c r="Z125" s="1"/>
      <c r="AA125" s="1"/>
      <c r="AB125" s="1"/>
      <c r="AC125" s="1"/>
    </row>
    <row r="126" spans="5:29" s="2" customFormat="1" x14ac:dyDescent="0.25">
      <c r="E126" s="1"/>
      <c r="J126" s="15"/>
      <c r="K126" s="1"/>
      <c r="L126" s="1"/>
      <c r="O126" s="14"/>
      <c r="P126" s="14"/>
      <c r="Q126" s="16"/>
      <c r="R126" s="14"/>
      <c r="S126" s="14"/>
      <c r="T126" s="14"/>
      <c r="U126" s="14"/>
      <c r="V126" s="14"/>
      <c r="W126" s="1"/>
      <c r="X126" s="1"/>
      <c r="Y126" s="1"/>
      <c r="Z126" s="1"/>
      <c r="AA126" s="1"/>
      <c r="AB126" s="1"/>
      <c r="AC126" s="1"/>
    </row>
    <row r="127" spans="5:29" s="2" customFormat="1" x14ac:dyDescent="0.25">
      <c r="E127" s="1"/>
      <c r="J127" s="15"/>
      <c r="K127" s="1"/>
      <c r="L127" s="1"/>
      <c r="O127" s="14"/>
      <c r="P127" s="14"/>
      <c r="Q127" s="16"/>
      <c r="R127" s="14"/>
      <c r="S127" s="14"/>
      <c r="T127" s="14"/>
      <c r="U127" s="14"/>
      <c r="V127" s="14"/>
      <c r="W127" s="1"/>
      <c r="X127" s="1"/>
      <c r="Y127" s="1"/>
      <c r="Z127" s="1"/>
      <c r="AA127" s="1"/>
      <c r="AB127" s="1"/>
      <c r="AC127" s="1"/>
    </row>
    <row r="128" spans="5:29" s="2" customFormat="1" x14ac:dyDescent="0.25">
      <c r="E128" s="1"/>
      <c r="J128" s="15"/>
      <c r="K128" s="1"/>
      <c r="L128" s="1"/>
      <c r="O128" s="14"/>
      <c r="P128" s="14"/>
      <c r="Q128" s="16"/>
      <c r="R128" s="14"/>
      <c r="S128" s="14"/>
      <c r="T128" s="14"/>
      <c r="U128" s="14"/>
      <c r="V128" s="14"/>
      <c r="W128" s="1"/>
      <c r="X128" s="1"/>
      <c r="Y128" s="1"/>
      <c r="Z128" s="1"/>
      <c r="AA128" s="1"/>
      <c r="AB128" s="1"/>
      <c r="AC128" s="1"/>
    </row>
    <row r="129" spans="5:29" s="2" customFormat="1" x14ac:dyDescent="0.25">
      <c r="E129" s="1"/>
      <c r="J129" s="15"/>
      <c r="K129" s="1"/>
      <c r="L129" s="1"/>
      <c r="O129" s="14"/>
      <c r="P129" s="14"/>
      <c r="Q129" s="16"/>
      <c r="R129" s="14"/>
      <c r="S129" s="14"/>
      <c r="T129" s="14"/>
      <c r="U129" s="14"/>
      <c r="V129" s="14"/>
      <c r="W129" s="1"/>
      <c r="X129" s="1"/>
      <c r="Y129" s="1"/>
      <c r="Z129" s="1"/>
      <c r="AA129" s="1"/>
      <c r="AB129" s="1"/>
      <c r="AC129" s="1"/>
    </row>
    <row r="130" spans="5:29" s="2" customFormat="1" x14ac:dyDescent="0.25">
      <c r="E130" s="1"/>
      <c r="J130" s="15"/>
      <c r="K130" s="1"/>
      <c r="L130" s="1"/>
      <c r="O130" s="14"/>
      <c r="P130" s="14"/>
      <c r="Q130" s="16"/>
      <c r="R130" s="14"/>
      <c r="S130" s="14"/>
      <c r="T130" s="14"/>
      <c r="U130" s="14"/>
      <c r="V130" s="14"/>
      <c r="W130" s="1"/>
      <c r="X130" s="1"/>
      <c r="Y130" s="1"/>
      <c r="Z130" s="1"/>
      <c r="AA130" s="1"/>
      <c r="AB130" s="1"/>
      <c r="AC130" s="1"/>
    </row>
    <row r="131" spans="5:29" s="2" customFormat="1" x14ac:dyDescent="0.25">
      <c r="E131" s="1"/>
      <c r="J131" s="15"/>
      <c r="K131" s="1"/>
      <c r="L131" s="1"/>
      <c r="O131" s="14"/>
      <c r="P131" s="14"/>
      <c r="Q131" s="16"/>
      <c r="R131" s="14"/>
      <c r="S131" s="14"/>
      <c r="T131" s="14"/>
      <c r="U131" s="14"/>
      <c r="V131" s="14"/>
      <c r="W131" s="1"/>
      <c r="X131" s="1"/>
      <c r="Y131" s="1"/>
      <c r="Z131" s="1"/>
      <c r="AA131" s="1"/>
      <c r="AB131" s="1"/>
      <c r="AC131" s="1"/>
    </row>
  </sheetData>
  <autoFilter ref="A1:U46" xr:uid="{00000000-0009-0000-0000-000001000000}"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5" showButton="0"/>
    <filterColumn colId="17" showButton="0"/>
  </autoFilter>
  <mergeCells count="6">
    <mergeCell ref="R1:S1"/>
    <mergeCell ref="F1:G1"/>
    <mergeCell ref="H1:J1"/>
    <mergeCell ref="K1:M1"/>
    <mergeCell ref="N1:O1"/>
    <mergeCell ref="P1:Q1"/>
  </mergeCells>
  <conditionalFormatting sqref="N3:N45">
    <cfRule type="cellIs" dxfId="43" priority="9" operator="between">
      <formula>3.5</formula>
      <formula>5</formula>
    </cfRule>
    <cfRule type="cellIs" dxfId="42" priority="10" operator="between">
      <formula>2.5</formula>
      <formula>3.49</formula>
    </cfRule>
    <cfRule type="cellIs" dxfId="41" priority="11" operator="between">
      <formula>1</formula>
      <formula>2.5</formula>
    </cfRule>
  </conditionalFormatting>
  <conditionalFormatting sqref="U17">
    <cfRule type="containsText" dxfId="40" priority="5" operator="containsText" text="Advanced">
      <formula>NOT(ISERROR(SEARCH("Advanced",U17)))</formula>
    </cfRule>
    <cfRule type="containsText" dxfId="39" priority="6" operator="containsText" text="SME">
      <formula>NOT(ISERROR(SEARCH("SME",U17)))</formula>
    </cfRule>
    <cfRule type="containsText" dxfId="38" priority="7" operator="containsText" text="Beginner">
      <formula>NOT(ISERROR(SEARCH("Beginner",U17)))</formula>
    </cfRule>
    <cfRule type="containsText" dxfId="37" priority="8" operator="containsText" text="Novice">
      <formula>NOT(ISERROR(SEARCH("Novice",U17)))</formula>
    </cfRule>
  </conditionalFormatting>
  <conditionalFormatting sqref="Q3:Q45">
    <cfRule type="cellIs" dxfId="36" priority="21" operator="between">
      <formula>1</formula>
      <formula>2</formula>
    </cfRule>
    <cfRule type="cellIs" dxfId="35" priority="22" operator="between">
      <formula>4</formula>
      <formula>5</formula>
    </cfRule>
  </conditionalFormatting>
  <conditionalFormatting sqref="S3:S45">
    <cfRule type="cellIs" dxfId="34" priority="20" operator="between">
      <formula>4</formula>
      <formula>5</formula>
    </cfRule>
  </conditionalFormatting>
  <conditionalFormatting sqref="T3:T45">
    <cfRule type="cellIs" dxfId="33" priority="17" operator="between">
      <formula>3.5</formula>
      <formula>5</formula>
    </cfRule>
    <cfRule type="cellIs" dxfId="32" priority="18" operator="between">
      <formula>2.5</formula>
      <formula>3.49</formula>
    </cfRule>
    <cfRule type="cellIs" dxfId="31" priority="19" operator="between">
      <formula>1</formula>
      <formula>2.5</formula>
    </cfRule>
  </conditionalFormatting>
  <conditionalFormatting sqref="U18 U3:V16 U19:V45">
    <cfRule type="containsText" dxfId="30" priority="13" operator="containsText" text="Advanced">
      <formula>NOT(ISERROR(SEARCH("Advanced",U3)))</formula>
    </cfRule>
    <cfRule type="containsText" dxfId="29" priority="14" operator="containsText" text="SME">
      <formula>NOT(ISERROR(SEARCH("SME",U3)))</formula>
    </cfRule>
    <cfRule type="containsText" dxfId="28" priority="15" operator="containsText" text="Beginner">
      <formula>NOT(ISERROR(SEARCH("Beginner",U3)))</formula>
    </cfRule>
    <cfRule type="containsText" dxfId="27" priority="16" operator="containsText" text="Novice">
      <formula>NOT(ISERROR(SEARCH("Novice",U3)))</formula>
    </cfRule>
  </conditionalFormatting>
  <conditionalFormatting sqref="J3:J45">
    <cfRule type="cellIs" dxfId="26" priority="12" operator="greaterThanOrEqual">
      <formula>0.92</formula>
    </cfRule>
  </conditionalFormatting>
  <conditionalFormatting sqref="V17:V18">
    <cfRule type="containsText" dxfId="25" priority="1" operator="containsText" text="Advanced">
      <formula>NOT(ISERROR(SEARCH("Advanced",V17)))</formula>
    </cfRule>
    <cfRule type="containsText" dxfId="24" priority="2" operator="containsText" text="SME">
      <formula>NOT(ISERROR(SEARCH("SME",V17)))</formula>
    </cfRule>
    <cfRule type="containsText" dxfId="23" priority="3" operator="containsText" text="Beginner">
      <formula>NOT(ISERROR(SEARCH("Beginner",V17)))</formula>
    </cfRule>
    <cfRule type="containsText" dxfId="22" priority="4" operator="containsText" text="Novice">
      <formula>NOT(ISERROR(SEARCH("Novice",V17)))</formula>
    </cfRule>
  </conditionalFormatting>
  <dataValidations disablePrompts="1" count="1">
    <dataValidation allowBlank="1" showInputMessage="1" showErrorMessage="1" prompt="MM/DD/YY" sqref="C3 C11:C14 C30:C33 C40:C41" xr:uid="{00000000-0002-0000-0100-000000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9"/>
  <sheetViews>
    <sheetView zoomScale="90" zoomScaleNormal="90" workbookViewId="0">
      <pane xSplit="4" topLeftCell="T1" activePane="topRight" state="frozen"/>
      <selection pane="topRight" activeCell="T17" sqref="T17"/>
    </sheetView>
  </sheetViews>
  <sheetFormatPr defaultRowHeight="15" x14ac:dyDescent="0.25"/>
  <cols>
    <col min="1" max="1" width="22.85546875" customWidth="1"/>
    <col min="2" max="4" width="24" customWidth="1"/>
    <col min="5" max="5" width="18.140625" style="17" customWidth="1"/>
    <col min="6" max="6" width="24" customWidth="1"/>
    <col min="7" max="7" width="21.42578125" customWidth="1"/>
    <col min="8" max="8" width="18.5703125" customWidth="1"/>
    <col min="9" max="9" width="16.28515625" customWidth="1"/>
    <col min="10" max="10" width="18.7109375" style="18" customWidth="1"/>
    <col min="11" max="11" width="18.42578125" style="17" customWidth="1"/>
    <col min="12" max="12" width="19.7109375" style="17" customWidth="1"/>
    <col min="13" max="13" width="20" customWidth="1"/>
    <col min="14" max="14" width="19.85546875" customWidth="1"/>
    <col min="15" max="15" width="17.85546875" style="19" bestFit="1" customWidth="1"/>
    <col min="16" max="16" width="22.5703125" style="19" customWidth="1"/>
    <col min="17" max="17" width="20.42578125" style="20" customWidth="1"/>
    <col min="18" max="21" width="20.42578125" style="19" customWidth="1"/>
    <col min="22" max="23" width="18.140625" style="1" hidden="1" customWidth="1"/>
    <col min="24" max="28" width="18.140625" style="1" customWidth="1"/>
    <col min="29" max="29" width="15" style="2" customWidth="1"/>
    <col min="30" max="30" width="14" style="2" customWidth="1"/>
    <col min="31" max="47" width="9.140625" style="2"/>
  </cols>
  <sheetData>
    <row r="1" spans="1:47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2" t="s">
        <v>5</v>
      </c>
      <c r="G1" s="232"/>
      <c r="H1" s="233" t="s">
        <v>6</v>
      </c>
      <c r="I1" s="233"/>
      <c r="J1" s="233"/>
      <c r="K1" s="238" t="s">
        <v>7</v>
      </c>
      <c r="L1" s="238"/>
      <c r="M1" s="238"/>
      <c r="N1" s="233" t="s">
        <v>252</v>
      </c>
      <c r="O1" s="233"/>
      <c r="P1" s="239" t="s">
        <v>253</v>
      </c>
      <c r="Q1" s="239"/>
      <c r="R1" s="237" t="s">
        <v>254</v>
      </c>
      <c r="S1" s="237"/>
      <c r="T1" s="24"/>
      <c r="U1" s="24"/>
    </row>
    <row r="2" spans="1:47" ht="25.5" x14ac:dyDescent="0.25">
      <c r="A2" s="23"/>
      <c r="B2" s="23"/>
      <c r="C2" s="23"/>
      <c r="D2" s="23"/>
      <c r="E2" s="23"/>
      <c r="F2" s="216" t="s">
        <v>11</v>
      </c>
      <c r="G2" s="25" t="s">
        <v>12</v>
      </c>
      <c r="H2" s="216" t="s">
        <v>11</v>
      </c>
      <c r="I2" s="216" t="s">
        <v>12</v>
      </c>
      <c r="J2" s="218" t="s">
        <v>13</v>
      </c>
      <c r="K2" s="216" t="s">
        <v>11</v>
      </c>
      <c r="L2" s="25" t="s">
        <v>12</v>
      </c>
      <c r="M2" s="218" t="s">
        <v>14</v>
      </c>
      <c r="N2" s="216" t="s">
        <v>8</v>
      </c>
      <c r="O2" s="216" t="s">
        <v>15</v>
      </c>
      <c r="P2" s="219" t="s">
        <v>255</v>
      </c>
      <c r="Q2" s="219" t="s">
        <v>17</v>
      </c>
      <c r="R2" s="217" t="s">
        <v>256</v>
      </c>
      <c r="S2" s="217" t="s">
        <v>19</v>
      </c>
      <c r="T2" s="24" t="s">
        <v>20</v>
      </c>
      <c r="U2" s="24" t="s">
        <v>21</v>
      </c>
    </row>
    <row r="3" spans="1:47" ht="15" customHeight="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5">
        <v>44099</v>
      </c>
      <c r="F3" s="22">
        <v>1</v>
      </c>
      <c r="G3" s="22">
        <v>1</v>
      </c>
      <c r="H3" s="26" t="s">
        <v>257</v>
      </c>
      <c r="I3" s="26" t="s">
        <v>258</v>
      </c>
      <c r="J3" s="223">
        <v>2.3078703703703702E-2</v>
      </c>
      <c r="K3" s="28">
        <v>0.84848484848484851</v>
      </c>
      <c r="L3" s="28">
        <v>0.93939393939393945</v>
      </c>
      <c r="M3" s="29">
        <v>0.89393939393939403</v>
      </c>
      <c r="N3" s="224">
        <v>2</v>
      </c>
      <c r="O3" s="42"/>
      <c r="P3" s="225">
        <v>0.93333333333333324</v>
      </c>
      <c r="Q3" s="224">
        <v>3</v>
      </c>
      <c r="R3" s="228">
        <v>1</v>
      </c>
      <c r="S3" s="224">
        <v>5</v>
      </c>
      <c r="T3" s="229">
        <f>V3/W3</f>
        <v>3.3333333333333335</v>
      </c>
      <c r="U3" s="229" t="s">
        <v>28</v>
      </c>
      <c r="V3" s="7">
        <f t="shared" ref="V3:V33" si="0">SUM(N3,Q3,S3)</f>
        <v>10</v>
      </c>
      <c r="W3" s="7">
        <f t="shared" ref="W3:W33" si="1">COUNT(N3,Q3,S3)</f>
        <v>3</v>
      </c>
      <c r="X3" s="7"/>
      <c r="Y3" s="7"/>
      <c r="Z3" s="7"/>
      <c r="AA3" s="7"/>
      <c r="AB3" s="7"/>
    </row>
    <row r="4" spans="1:47" ht="15" customHeight="1" x14ac:dyDescent="0.25">
      <c r="A4" s="3" t="s">
        <v>30</v>
      </c>
      <c r="B4" s="3" t="s">
        <v>31</v>
      </c>
      <c r="C4" s="4">
        <v>42899</v>
      </c>
      <c r="D4" s="21">
        <f t="shared" ref="D4:D33" ca="1" si="2">DATEDIF(C4,TODAY(),"m")/12</f>
        <v>4.083333333333333</v>
      </c>
      <c r="E4" s="5">
        <v>44099</v>
      </c>
      <c r="F4" s="22">
        <v>1</v>
      </c>
      <c r="G4" s="22">
        <v>1</v>
      </c>
      <c r="H4" s="26" t="s">
        <v>259</v>
      </c>
      <c r="I4" s="26" t="s">
        <v>260</v>
      </c>
      <c r="J4" s="223">
        <v>1.1527777777777777E-2</v>
      </c>
      <c r="K4" s="28">
        <v>0.90909090909090906</v>
      </c>
      <c r="L4" s="28">
        <v>0.82051282051282048</v>
      </c>
      <c r="M4" s="29">
        <v>0.86480186480186472</v>
      </c>
      <c r="N4" s="224">
        <v>2</v>
      </c>
      <c r="O4" s="42"/>
      <c r="P4" s="226" t="s">
        <v>261</v>
      </c>
      <c r="Q4" s="227" t="s">
        <v>262</v>
      </c>
      <c r="R4" s="228">
        <v>1</v>
      </c>
      <c r="S4" s="224">
        <v>5</v>
      </c>
      <c r="T4" s="229">
        <v>3.5</v>
      </c>
      <c r="U4" s="229" t="s">
        <v>28</v>
      </c>
      <c r="V4" s="7">
        <f t="shared" si="0"/>
        <v>7</v>
      </c>
      <c r="W4" s="7">
        <f t="shared" si="1"/>
        <v>2</v>
      </c>
      <c r="X4" s="7"/>
      <c r="Y4" s="7"/>
      <c r="Z4" s="7"/>
      <c r="AA4" s="7"/>
      <c r="AB4" s="7"/>
      <c r="AC4" s="9" t="s">
        <v>36</v>
      </c>
      <c r="AD4" s="9" t="s">
        <v>37</v>
      </c>
    </row>
    <row r="5" spans="1:47" x14ac:dyDescent="0.25">
      <c r="A5" s="3" t="s">
        <v>38</v>
      </c>
      <c r="B5" s="3" t="s">
        <v>39</v>
      </c>
      <c r="C5" s="4">
        <v>41815</v>
      </c>
      <c r="D5" s="21">
        <f t="shared" ca="1" si="2"/>
        <v>7.083333333333333</v>
      </c>
      <c r="E5" s="5">
        <v>44099</v>
      </c>
      <c r="F5" s="22">
        <v>1</v>
      </c>
      <c r="G5" s="22">
        <v>1</v>
      </c>
      <c r="H5" s="26" t="s">
        <v>263</v>
      </c>
      <c r="I5" s="26" t="s">
        <v>264</v>
      </c>
      <c r="J5" s="223">
        <v>1.6875000000000001E-2</v>
      </c>
      <c r="K5" s="28">
        <v>0.90909090909090906</v>
      </c>
      <c r="L5" s="28">
        <v>0.91176470588235292</v>
      </c>
      <c r="M5" s="29">
        <v>0.91042780748663099</v>
      </c>
      <c r="N5" s="224">
        <v>2</v>
      </c>
      <c r="O5" s="42"/>
      <c r="P5" s="225">
        <v>1</v>
      </c>
      <c r="Q5" s="224">
        <v>5</v>
      </c>
      <c r="R5" s="228">
        <v>1</v>
      </c>
      <c r="S5" s="224">
        <v>5</v>
      </c>
      <c r="T5" s="224">
        <v>4</v>
      </c>
      <c r="U5" s="224" t="s">
        <v>46</v>
      </c>
      <c r="V5" s="7">
        <f t="shared" si="0"/>
        <v>12</v>
      </c>
      <c r="W5" s="7">
        <f t="shared" si="1"/>
        <v>3</v>
      </c>
      <c r="X5" s="7"/>
      <c r="Y5" s="7"/>
      <c r="Z5" s="7"/>
      <c r="AA5" s="7"/>
      <c r="AB5" s="7"/>
      <c r="AC5" s="10" t="s">
        <v>27</v>
      </c>
      <c r="AD5" s="10">
        <f>COUNTIFS($O$3:$O$33,"Beginner")</f>
        <v>0</v>
      </c>
    </row>
    <row r="6" spans="1:47" ht="15" customHeight="1" x14ac:dyDescent="0.25">
      <c r="A6" s="11" t="s">
        <v>23</v>
      </c>
      <c r="B6" s="11" t="s">
        <v>47</v>
      </c>
      <c r="C6" s="4">
        <v>40553</v>
      </c>
      <c r="D6" s="21">
        <f t="shared" ca="1" si="2"/>
        <v>10.5</v>
      </c>
      <c r="E6" s="5">
        <v>44099</v>
      </c>
      <c r="F6" s="22">
        <v>1</v>
      </c>
      <c r="G6" s="22">
        <v>1</v>
      </c>
      <c r="H6" s="26" t="s">
        <v>265</v>
      </c>
      <c r="I6" s="26" t="s">
        <v>266</v>
      </c>
      <c r="J6" s="223">
        <v>1.3958333333333333E-2</v>
      </c>
      <c r="K6" s="28">
        <v>0.90909090909090906</v>
      </c>
      <c r="L6" s="28">
        <v>0.86486486486486491</v>
      </c>
      <c r="M6" s="29">
        <v>0.88697788697788704</v>
      </c>
      <c r="N6" s="224">
        <v>2</v>
      </c>
      <c r="O6" s="42"/>
      <c r="P6" s="225">
        <v>0.95833333333333337</v>
      </c>
      <c r="Q6" s="224">
        <v>4</v>
      </c>
      <c r="R6" s="228">
        <v>1</v>
      </c>
      <c r="S6" s="224">
        <v>5</v>
      </c>
      <c r="T6" s="224">
        <v>3.6666666666666665</v>
      </c>
      <c r="U6" s="224" t="s">
        <v>28</v>
      </c>
      <c r="V6" s="7">
        <f t="shared" si="0"/>
        <v>11</v>
      </c>
      <c r="W6" s="7">
        <f t="shared" si="1"/>
        <v>3</v>
      </c>
      <c r="X6" s="7"/>
      <c r="Y6" s="7"/>
      <c r="Z6" s="7"/>
      <c r="AA6" s="7"/>
      <c r="AB6" s="7"/>
      <c r="AC6" s="10" t="s">
        <v>46</v>
      </c>
      <c r="AD6" s="10">
        <f>COUNTIFS($O$3:$O$33,"Advanced")</f>
        <v>0</v>
      </c>
    </row>
    <row r="7" spans="1:47" ht="15" customHeight="1" x14ac:dyDescent="0.25">
      <c r="A7" s="3" t="s">
        <v>50</v>
      </c>
      <c r="B7" s="3" t="s">
        <v>51</v>
      </c>
      <c r="C7" s="4">
        <v>41778</v>
      </c>
      <c r="D7" s="21">
        <f t="shared" ca="1" si="2"/>
        <v>7.166666666666667</v>
      </c>
      <c r="E7" s="5">
        <v>44099</v>
      </c>
      <c r="F7" s="22">
        <v>1</v>
      </c>
      <c r="G7" s="22">
        <v>1</v>
      </c>
      <c r="H7" s="26" t="s">
        <v>267</v>
      </c>
      <c r="I7" s="26" t="s">
        <v>268</v>
      </c>
      <c r="J7" s="223">
        <v>2.3148148148148147E-2</v>
      </c>
      <c r="K7" s="28">
        <v>0.80434782608695654</v>
      </c>
      <c r="L7" s="28">
        <v>0.92708333333333337</v>
      </c>
      <c r="M7" s="29">
        <v>0.86571557971014501</v>
      </c>
      <c r="N7" s="224">
        <v>2</v>
      </c>
      <c r="O7" s="42"/>
      <c r="P7" s="225">
        <v>0.77776666666666661</v>
      </c>
      <c r="Q7" s="224">
        <v>1</v>
      </c>
      <c r="R7" s="228">
        <v>1</v>
      </c>
      <c r="S7" s="224">
        <v>5</v>
      </c>
      <c r="T7" s="224">
        <v>2.6666666666666665</v>
      </c>
      <c r="U7" s="224" t="s">
        <v>27</v>
      </c>
      <c r="V7" s="7">
        <f t="shared" si="0"/>
        <v>8</v>
      </c>
      <c r="W7" s="7">
        <f t="shared" si="1"/>
        <v>3</v>
      </c>
      <c r="X7" s="7"/>
      <c r="Y7" s="7"/>
      <c r="Z7" s="7"/>
      <c r="AA7" s="7"/>
      <c r="AB7" s="7"/>
      <c r="AC7" s="10" t="s">
        <v>34</v>
      </c>
      <c r="AD7" s="10">
        <f>COUNTIFS($O$3:$O$33,"SME")</f>
        <v>0</v>
      </c>
    </row>
    <row r="8" spans="1:47" ht="15" customHeight="1" x14ac:dyDescent="0.25">
      <c r="A8" s="3" t="s">
        <v>50</v>
      </c>
      <c r="B8" s="3" t="s">
        <v>54</v>
      </c>
      <c r="C8" s="4">
        <v>42317</v>
      </c>
      <c r="D8" s="21">
        <f t="shared" ca="1" si="2"/>
        <v>5.666666666666667</v>
      </c>
      <c r="E8" s="5">
        <v>44099</v>
      </c>
      <c r="F8" s="22">
        <v>1</v>
      </c>
      <c r="G8" s="22">
        <v>1</v>
      </c>
      <c r="H8" s="26" t="s">
        <v>269</v>
      </c>
      <c r="I8" s="26" t="s">
        <v>211</v>
      </c>
      <c r="J8" s="223">
        <v>2.4409722222222222E-2</v>
      </c>
      <c r="K8" s="28">
        <v>0.93181818181818177</v>
      </c>
      <c r="L8" s="28">
        <v>0.93333333333333335</v>
      </c>
      <c r="M8" s="29">
        <v>0.93257575757575761</v>
      </c>
      <c r="N8" s="224">
        <v>3</v>
      </c>
      <c r="O8" s="42"/>
      <c r="P8" s="225">
        <v>1</v>
      </c>
      <c r="Q8" s="224">
        <v>5</v>
      </c>
      <c r="R8" s="228">
        <v>0.97199999999999998</v>
      </c>
      <c r="S8" s="224">
        <v>4</v>
      </c>
      <c r="T8" s="224">
        <v>4</v>
      </c>
      <c r="U8" s="224" t="s">
        <v>46</v>
      </c>
      <c r="V8" s="7">
        <f t="shared" si="0"/>
        <v>12</v>
      </c>
      <c r="W8" s="7">
        <f t="shared" si="1"/>
        <v>3</v>
      </c>
      <c r="X8" s="7"/>
      <c r="Y8" s="7"/>
      <c r="Z8" s="7"/>
      <c r="AA8" s="7"/>
      <c r="AB8" s="7"/>
    </row>
    <row r="9" spans="1:47" ht="15" customHeight="1" x14ac:dyDescent="0.25">
      <c r="A9" s="3" t="s">
        <v>30</v>
      </c>
      <c r="B9" s="3" t="s">
        <v>57</v>
      </c>
      <c r="C9" s="4">
        <v>42011</v>
      </c>
      <c r="D9" s="21">
        <f t="shared" ca="1" si="2"/>
        <v>6.5</v>
      </c>
      <c r="E9" s="5">
        <v>44099</v>
      </c>
      <c r="F9" s="22">
        <v>1</v>
      </c>
      <c r="G9" s="22">
        <v>1</v>
      </c>
      <c r="H9" s="26" t="s">
        <v>270</v>
      </c>
      <c r="I9" s="26" t="s">
        <v>271</v>
      </c>
      <c r="J9" s="223">
        <v>2.6516203703703705E-2</v>
      </c>
      <c r="K9" s="28">
        <v>0.77586206896551724</v>
      </c>
      <c r="L9" s="28">
        <v>0.93333333333333335</v>
      </c>
      <c r="M9" s="29">
        <v>0.85459770114942524</v>
      </c>
      <c r="N9" s="224">
        <v>2</v>
      </c>
      <c r="O9" s="42"/>
      <c r="P9" s="226" t="s">
        <v>261</v>
      </c>
      <c r="Q9" s="227" t="s">
        <v>262</v>
      </c>
      <c r="R9" s="228">
        <v>0.99</v>
      </c>
      <c r="S9" s="224">
        <v>5</v>
      </c>
      <c r="T9" s="224">
        <v>3.5</v>
      </c>
      <c r="U9" s="224" t="s">
        <v>28</v>
      </c>
      <c r="V9" s="7">
        <f t="shared" si="0"/>
        <v>7</v>
      </c>
      <c r="W9" s="7">
        <f t="shared" si="1"/>
        <v>2</v>
      </c>
      <c r="X9" s="7"/>
      <c r="Y9" s="7"/>
      <c r="Z9" s="7"/>
      <c r="AA9" s="7"/>
      <c r="AB9" s="7"/>
    </row>
    <row r="10" spans="1:47" s="13" customFormat="1" ht="15" customHeight="1" x14ac:dyDescent="0.25">
      <c r="A10" s="3" t="s">
        <v>23</v>
      </c>
      <c r="B10" s="3" t="s">
        <v>60</v>
      </c>
      <c r="C10" s="4">
        <v>42758</v>
      </c>
      <c r="D10" s="21">
        <f t="shared" ca="1" si="2"/>
        <v>4.5</v>
      </c>
      <c r="E10" s="5">
        <v>44099</v>
      </c>
      <c r="F10" s="22">
        <v>1</v>
      </c>
      <c r="G10" s="22">
        <v>1</v>
      </c>
      <c r="H10" s="26" t="s">
        <v>272</v>
      </c>
      <c r="I10" s="26" t="s">
        <v>249</v>
      </c>
      <c r="J10" s="223">
        <v>8.5879629629629639E-3</v>
      </c>
      <c r="K10" s="28">
        <v>0.86486486486486491</v>
      </c>
      <c r="L10" s="28">
        <v>0.94117647058823528</v>
      </c>
      <c r="M10" s="29">
        <v>0.9030206677265501</v>
      </c>
      <c r="N10" s="224">
        <v>2</v>
      </c>
      <c r="O10" s="42"/>
      <c r="P10" s="225">
        <v>1</v>
      </c>
      <c r="Q10" s="224">
        <v>5</v>
      </c>
      <c r="R10" s="228">
        <v>1</v>
      </c>
      <c r="S10" s="224">
        <v>5</v>
      </c>
      <c r="T10" s="224">
        <v>4</v>
      </c>
      <c r="U10" s="224" t="s">
        <v>46</v>
      </c>
      <c r="V10" s="7">
        <f t="shared" si="0"/>
        <v>12</v>
      </c>
      <c r="W10" s="7">
        <f t="shared" si="1"/>
        <v>3</v>
      </c>
      <c r="X10" s="7"/>
      <c r="Y10" s="7"/>
      <c r="Z10" s="7"/>
      <c r="AA10" s="7"/>
      <c r="AB10" s="7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t="15" customHeight="1" x14ac:dyDescent="0.25">
      <c r="A11" s="11" t="s">
        <v>30</v>
      </c>
      <c r="B11" s="11" t="s">
        <v>62</v>
      </c>
      <c r="C11" s="4">
        <v>43178</v>
      </c>
      <c r="D11" s="21">
        <f t="shared" ca="1" si="2"/>
        <v>3.3333333333333335</v>
      </c>
      <c r="E11" s="5">
        <v>44099</v>
      </c>
      <c r="F11" s="22">
        <v>1</v>
      </c>
      <c r="G11" s="22">
        <v>1</v>
      </c>
      <c r="H11" s="26" t="s">
        <v>273</v>
      </c>
      <c r="I11" s="26" t="s">
        <v>274</v>
      </c>
      <c r="J11" s="223">
        <v>2.0231481481481479E-2</v>
      </c>
      <c r="K11" s="28">
        <v>0.78947368421052633</v>
      </c>
      <c r="L11" s="28">
        <v>0.86486486486486491</v>
      </c>
      <c r="M11" s="29">
        <v>0.82716927453769562</v>
      </c>
      <c r="N11" s="224">
        <v>1</v>
      </c>
      <c r="O11" s="42"/>
      <c r="P11" s="226" t="s">
        <v>261</v>
      </c>
      <c r="Q11" s="227" t="s">
        <v>262</v>
      </c>
      <c r="R11" s="228" t="e">
        <v>#DIV/0!</v>
      </c>
      <c r="S11" s="224" t="s">
        <v>262</v>
      </c>
      <c r="T11" s="224">
        <v>1</v>
      </c>
      <c r="U11" s="224" t="s">
        <v>27</v>
      </c>
      <c r="V11" s="7">
        <f t="shared" si="0"/>
        <v>1</v>
      </c>
      <c r="W11" s="7">
        <f t="shared" si="1"/>
        <v>1</v>
      </c>
      <c r="X11" s="7"/>
      <c r="Y11" s="7"/>
      <c r="Z11" s="7"/>
      <c r="AA11" s="7"/>
      <c r="AB11" s="7"/>
    </row>
    <row r="12" spans="1:47" x14ac:dyDescent="0.25">
      <c r="A12" s="3" t="s">
        <v>38</v>
      </c>
      <c r="B12" s="3" t="s">
        <v>65</v>
      </c>
      <c r="C12" s="4">
        <v>42758</v>
      </c>
      <c r="D12" s="21">
        <f t="shared" ca="1" si="2"/>
        <v>4.5</v>
      </c>
      <c r="E12" s="5">
        <v>44099</v>
      </c>
      <c r="F12" s="22">
        <v>1</v>
      </c>
      <c r="G12" s="22">
        <v>1</v>
      </c>
      <c r="H12" s="26" t="s">
        <v>275</v>
      </c>
      <c r="I12" s="26" t="s">
        <v>276</v>
      </c>
      <c r="J12" s="223">
        <v>9.224537037037038E-3</v>
      </c>
      <c r="K12" s="28">
        <v>0.81578947368421051</v>
      </c>
      <c r="L12" s="28">
        <v>0.93103448275862066</v>
      </c>
      <c r="M12" s="29">
        <v>0.87341197822141559</v>
      </c>
      <c r="N12" s="224">
        <v>2</v>
      </c>
      <c r="O12" s="42"/>
      <c r="P12" s="225">
        <v>1</v>
      </c>
      <c r="Q12" s="224">
        <v>5</v>
      </c>
      <c r="R12" s="228">
        <v>1</v>
      </c>
      <c r="S12" s="224">
        <v>5</v>
      </c>
      <c r="T12" s="224">
        <v>4</v>
      </c>
      <c r="U12" s="224" t="s">
        <v>46</v>
      </c>
      <c r="V12" s="7">
        <f t="shared" si="0"/>
        <v>12</v>
      </c>
      <c r="W12" s="7">
        <f t="shared" si="1"/>
        <v>3</v>
      </c>
      <c r="X12" s="7"/>
      <c r="Y12" s="7"/>
      <c r="Z12" s="7"/>
      <c r="AA12" s="7"/>
      <c r="AB12" s="7"/>
    </row>
    <row r="13" spans="1:47" s="13" customFormat="1" ht="15" customHeight="1" x14ac:dyDescent="0.25">
      <c r="A13" s="3" t="s">
        <v>71</v>
      </c>
      <c r="B13" s="3" t="s">
        <v>72</v>
      </c>
      <c r="C13" s="4">
        <v>41568</v>
      </c>
      <c r="D13" s="21">
        <f t="shared" ca="1" si="2"/>
        <v>7.75</v>
      </c>
      <c r="E13" s="5">
        <v>44099</v>
      </c>
      <c r="F13" s="22">
        <v>1</v>
      </c>
      <c r="G13" s="22">
        <v>1</v>
      </c>
      <c r="H13" s="26" t="s">
        <v>277</v>
      </c>
      <c r="I13" s="26" t="s">
        <v>278</v>
      </c>
      <c r="J13" s="223">
        <v>9.2708333333333341E-3</v>
      </c>
      <c r="K13" s="28">
        <v>0.90625</v>
      </c>
      <c r="L13" s="28">
        <v>0.93548387096774188</v>
      </c>
      <c r="M13" s="32">
        <v>0.920866935483871</v>
      </c>
      <c r="N13" s="224">
        <v>3</v>
      </c>
      <c r="O13" s="42"/>
      <c r="P13" s="225">
        <v>0.5</v>
      </c>
      <c r="Q13" s="224">
        <v>1</v>
      </c>
      <c r="R13" s="228">
        <v>1</v>
      </c>
      <c r="S13" s="224">
        <v>5</v>
      </c>
      <c r="T13" s="224">
        <v>3</v>
      </c>
      <c r="U13" s="224" t="s">
        <v>28</v>
      </c>
      <c r="V13" s="7">
        <f t="shared" si="0"/>
        <v>9</v>
      </c>
      <c r="W13" s="7">
        <f t="shared" si="1"/>
        <v>3</v>
      </c>
      <c r="X13" s="7"/>
      <c r="Y13" s="7"/>
      <c r="Z13" s="7"/>
      <c r="AA13" s="7"/>
      <c r="AB13" s="7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t="15" customHeight="1" x14ac:dyDescent="0.25">
      <c r="A14" s="3" t="s">
        <v>23</v>
      </c>
      <c r="B14" s="3" t="s">
        <v>74</v>
      </c>
      <c r="C14" s="4">
        <v>41778</v>
      </c>
      <c r="D14" s="21">
        <f t="shared" ca="1" si="2"/>
        <v>7.166666666666667</v>
      </c>
      <c r="E14" s="5">
        <v>44099</v>
      </c>
      <c r="F14" s="22">
        <v>1</v>
      </c>
      <c r="G14" s="22">
        <v>1</v>
      </c>
      <c r="H14" s="26" t="s">
        <v>279</v>
      </c>
      <c r="I14" s="26" t="s">
        <v>118</v>
      </c>
      <c r="J14" s="223">
        <v>2.0324074074074074E-2</v>
      </c>
      <c r="K14" s="28">
        <v>0.84210526315789469</v>
      </c>
      <c r="L14" s="28">
        <v>0.96875</v>
      </c>
      <c r="M14" s="29">
        <v>0.90542763157894735</v>
      </c>
      <c r="N14" s="224">
        <v>2</v>
      </c>
      <c r="O14" s="42"/>
      <c r="P14" s="225">
        <v>0.66669999999999996</v>
      </c>
      <c r="Q14" s="224">
        <v>1</v>
      </c>
      <c r="R14" s="228">
        <v>1</v>
      </c>
      <c r="S14" s="224">
        <v>5</v>
      </c>
      <c r="T14" s="224">
        <v>2.6666666666666665</v>
      </c>
      <c r="U14" s="224" t="s">
        <v>27</v>
      </c>
      <c r="V14" s="7">
        <f t="shared" si="0"/>
        <v>8</v>
      </c>
      <c r="W14" s="7">
        <f t="shared" si="1"/>
        <v>3</v>
      </c>
      <c r="X14" s="7"/>
      <c r="Y14" s="7"/>
      <c r="Z14" s="7"/>
      <c r="AA14" s="7"/>
      <c r="AB14" s="7"/>
    </row>
    <row r="15" spans="1:47" ht="15" customHeight="1" x14ac:dyDescent="0.25">
      <c r="A15" s="3" t="s">
        <v>77</v>
      </c>
      <c r="B15" s="3" t="s">
        <v>78</v>
      </c>
      <c r="C15" s="4">
        <v>42436</v>
      </c>
      <c r="D15" s="21">
        <f t="shared" ca="1" si="2"/>
        <v>5.333333333333333</v>
      </c>
      <c r="E15" s="5">
        <v>44099</v>
      </c>
      <c r="F15" s="22">
        <v>1</v>
      </c>
      <c r="G15" s="22">
        <v>1</v>
      </c>
      <c r="H15" s="26" t="s">
        <v>280</v>
      </c>
      <c r="I15" s="26" t="s">
        <v>281</v>
      </c>
      <c r="J15" s="223">
        <v>1.1215277777777779E-2</v>
      </c>
      <c r="K15" s="31">
        <v>0.76744186046511631</v>
      </c>
      <c r="L15" s="31">
        <v>0.81081081081081086</v>
      </c>
      <c r="M15" s="32">
        <v>0.78912633563796364</v>
      </c>
      <c r="N15" s="224">
        <v>1</v>
      </c>
      <c r="O15" s="42"/>
      <c r="P15" s="225">
        <v>1</v>
      </c>
      <c r="Q15" s="224">
        <v>5</v>
      </c>
      <c r="R15" s="228">
        <v>0.97000000000000008</v>
      </c>
      <c r="S15" s="224">
        <v>4</v>
      </c>
      <c r="T15" s="224">
        <v>3.3333333333333335</v>
      </c>
      <c r="U15" s="224" t="s">
        <v>28</v>
      </c>
      <c r="V15" s="7">
        <f t="shared" si="0"/>
        <v>10</v>
      </c>
      <c r="W15" s="7">
        <f t="shared" si="1"/>
        <v>3</v>
      </c>
      <c r="X15" s="7"/>
      <c r="Y15" s="7"/>
      <c r="Z15" s="7"/>
      <c r="AA15" s="7"/>
      <c r="AB15" s="7"/>
    </row>
    <row r="16" spans="1:47" s="13" customFormat="1" x14ac:dyDescent="0.25">
      <c r="A16" s="3" t="s">
        <v>38</v>
      </c>
      <c r="B16" s="3" t="s">
        <v>84</v>
      </c>
      <c r="C16" s="4">
        <v>42436</v>
      </c>
      <c r="D16" s="21">
        <f t="shared" ca="1" si="2"/>
        <v>5.333333333333333</v>
      </c>
      <c r="E16" s="5">
        <v>44099</v>
      </c>
      <c r="F16" s="22">
        <v>1</v>
      </c>
      <c r="G16" s="22">
        <v>1</v>
      </c>
      <c r="H16" s="26" t="s">
        <v>282</v>
      </c>
      <c r="I16" s="26" t="s">
        <v>183</v>
      </c>
      <c r="J16" s="223">
        <v>7.0949074074074074E-3</v>
      </c>
      <c r="K16" s="28">
        <v>1</v>
      </c>
      <c r="L16" s="28">
        <v>0.96551724137931039</v>
      </c>
      <c r="M16" s="29">
        <v>0.98275862068965525</v>
      </c>
      <c r="N16" s="224">
        <v>4</v>
      </c>
      <c r="O16" s="42"/>
      <c r="P16" s="225">
        <v>1</v>
      </c>
      <c r="Q16" s="224">
        <v>5</v>
      </c>
      <c r="R16" s="228">
        <v>1</v>
      </c>
      <c r="S16" s="224">
        <v>5</v>
      </c>
      <c r="T16" s="224">
        <v>4.666666666666667</v>
      </c>
      <c r="U16" s="224" t="s">
        <v>34</v>
      </c>
      <c r="V16" s="7">
        <f t="shared" si="0"/>
        <v>14</v>
      </c>
      <c r="W16" s="7">
        <f t="shared" si="1"/>
        <v>3</v>
      </c>
      <c r="X16" s="7"/>
      <c r="Y16" s="7"/>
      <c r="Z16" s="7"/>
      <c r="AA16" s="7"/>
      <c r="AB16" s="7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28" x14ac:dyDescent="0.25">
      <c r="A17" s="3" t="s">
        <v>38</v>
      </c>
      <c r="B17" s="3" t="s">
        <v>87</v>
      </c>
      <c r="C17" s="4">
        <v>42401</v>
      </c>
      <c r="D17" s="21">
        <f t="shared" ca="1" si="2"/>
        <v>5.5</v>
      </c>
      <c r="E17" s="5">
        <v>44099</v>
      </c>
      <c r="F17" s="22">
        <v>1</v>
      </c>
      <c r="G17" s="22">
        <v>1</v>
      </c>
      <c r="H17" s="26" t="s">
        <v>283</v>
      </c>
      <c r="I17" s="26" t="s">
        <v>265</v>
      </c>
      <c r="J17" s="223">
        <v>9.8726851851851857E-3</v>
      </c>
      <c r="K17" s="28">
        <v>0.90322580645161288</v>
      </c>
      <c r="L17" s="28">
        <v>0.93103448275862066</v>
      </c>
      <c r="M17" s="29">
        <v>0.91713014460511677</v>
      </c>
      <c r="N17" s="224">
        <v>3</v>
      </c>
      <c r="O17" s="42"/>
      <c r="P17" s="225">
        <v>0.5</v>
      </c>
      <c r="Q17" s="224">
        <v>1</v>
      </c>
      <c r="R17" s="228">
        <v>1</v>
      </c>
      <c r="S17" s="224">
        <v>5</v>
      </c>
      <c r="T17" s="224">
        <v>3</v>
      </c>
      <c r="U17" s="224" t="s">
        <v>28</v>
      </c>
      <c r="V17" s="7">
        <f t="shared" si="0"/>
        <v>9</v>
      </c>
      <c r="W17" s="7">
        <f t="shared" si="1"/>
        <v>3</v>
      </c>
      <c r="X17" s="7"/>
      <c r="Y17" s="7"/>
      <c r="Z17" s="7"/>
      <c r="AA17" s="7"/>
      <c r="AB17" s="7"/>
    </row>
    <row r="18" spans="1:28" ht="15" customHeight="1" x14ac:dyDescent="0.25">
      <c r="A18" s="3" t="s">
        <v>71</v>
      </c>
      <c r="B18" s="3" t="s">
        <v>90</v>
      </c>
      <c r="C18" s="4">
        <v>39643</v>
      </c>
      <c r="D18" s="21">
        <f t="shared" ca="1" si="2"/>
        <v>13</v>
      </c>
      <c r="E18" s="5">
        <v>44099</v>
      </c>
      <c r="F18" s="22">
        <v>1</v>
      </c>
      <c r="G18" s="22">
        <v>1</v>
      </c>
      <c r="H18" s="26" t="s">
        <v>284</v>
      </c>
      <c r="I18" s="26" t="s">
        <v>285</v>
      </c>
      <c r="J18" s="223">
        <v>1.247685185185185E-2</v>
      </c>
      <c r="K18" s="28">
        <v>0.90322580645161288</v>
      </c>
      <c r="L18" s="28">
        <v>1</v>
      </c>
      <c r="M18" s="29">
        <v>0.95161290322580649</v>
      </c>
      <c r="N18" s="224">
        <v>4</v>
      </c>
      <c r="O18" s="42"/>
      <c r="P18" s="226" t="s">
        <v>261</v>
      </c>
      <c r="Q18" s="227" t="s">
        <v>262</v>
      </c>
      <c r="R18" s="228">
        <v>1</v>
      </c>
      <c r="S18" s="224">
        <v>5</v>
      </c>
      <c r="T18" s="224">
        <v>4.5</v>
      </c>
      <c r="U18" s="224" t="s">
        <v>34</v>
      </c>
      <c r="V18" s="7">
        <f t="shared" si="0"/>
        <v>9</v>
      </c>
      <c r="W18" s="7">
        <f t="shared" si="1"/>
        <v>2</v>
      </c>
      <c r="X18" s="7"/>
      <c r="Y18" s="7"/>
      <c r="Z18" s="7"/>
      <c r="AA18" s="7"/>
      <c r="AB18" s="7"/>
    </row>
    <row r="19" spans="1:28" ht="15" customHeight="1" x14ac:dyDescent="0.25">
      <c r="A19" s="3" t="s">
        <v>77</v>
      </c>
      <c r="B19" s="3" t="s">
        <v>96</v>
      </c>
      <c r="C19" s="4">
        <v>42558</v>
      </c>
      <c r="D19" s="21">
        <f t="shared" ca="1" si="2"/>
        <v>5</v>
      </c>
      <c r="E19" s="5">
        <v>44099</v>
      </c>
      <c r="F19" s="22">
        <v>1</v>
      </c>
      <c r="G19" s="22">
        <v>1</v>
      </c>
      <c r="H19" s="26" t="s">
        <v>286</v>
      </c>
      <c r="I19" s="26" t="s">
        <v>181</v>
      </c>
      <c r="J19" s="223">
        <v>2.7812499999999997E-2</v>
      </c>
      <c r="K19" s="28">
        <v>0.75</v>
      </c>
      <c r="L19" s="28">
        <v>0.80487804878048785</v>
      </c>
      <c r="M19" s="29">
        <v>0.77743902439024393</v>
      </c>
      <c r="N19" s="224">
        <v>1</v>
      </c>
      <c r="O19" s="42"/>
      <c r="P19" s="225">
        <v>1</v>
      </c>
      <c r="Q19" s="224">
        <v>5</v>
      </c>
      <c r="R19" s="228">
        <v>0.94333333333333336</v>
      </c>
      <c r="S19" s="224">
        <v>4</v>
      </c>
      <c r="T19" s="224">
        <v>3.3333333333333335</v>
      </c>
      <c r="U19" s="224" t="s">
        <v>28</v>
      </c>
      <c r="V19" s="7">
        <f t="shared" si="0"/>
        <v>10</v>
      </c>
      <c r="W19" s="7">
        <f t="shared" si="1"/>
        <v>3</v>
      </c>
      <c r="X19" s="7"/>
      <c r="Y19" s="7"/>
      <c r="Z19" s="7"/>
      <c r="AA19" s="7"/>
      <c r="AB19" s="7"/>
    </row>
    <row r="20" spans="1:28" ht="15" customHeight="1" x14ac:dyDescent="0.25">
      <c r="A20" s="3" t="s">
        <v>23</v>
      </c>
      <c r="B20" s="3" t="s">
        <v>99</v>
      </c>
      <c r="C20" s="4">
        <v>41813</v>
      </c>
      <c r="D20" s="21">
        <f t="shared" ca="1" si="2"/>
        <v>7.083333333333333</v>
      </c>
      <c r="E20" s="5">
        <v>44099</v>
      </c>
      <c r="F20" s="22">
        <v>1</v>
      </c>
      <c r="G20" s="22">
        <v>1</v>
      </c>
      <c r="H20" s="26" t="s">
        <v>287</v>
      </c>
      <c r="I20" s="26" t="s">
        <v>288</v>
      </c>
      <c r="J20" s="223">
        <v>2.0972222222222222E-2</v>
      </c>
      <c r="K20" s="28">
        <v>0.93939393939393945</v>
      </c>
      <c r="L20" s="28">
        <v>1</v>
      </c>
      <c r="M20" s="29">
        <v>0.96969696969696972</v>
      </c>
      <c r="N20" s="224">
        <v>4</v>
      </c>
      <c r="O20" s="42"/>
      <c r="P20" s="225">
        <v>1</v>
      </c>
      <c r="Q20" s="224">
        <v>5</v>
      </c>
      <c r="R20" s="228">
        <v>1</v>
      </c>
      <c r="S20" s="224">
        <v>5</v>
      </c>
      <c r="T20" s="224">
        <v>4.666666666666667</v>
      </c>
      <c r="U20" s="224" t="s">
        <v>34</v>
      </c>
      <c r="V20" s="7">
        <f t="shared" si="0"/>
        <v>14</v>
      </c>
      <c r="W20" s="7">
        <f t="shared" si="1"/>
        <v>3</v>
      </c>
      <c r="X20" s="7"/>
      <c r="Y20" s="7"/>
      <c r="Z20" s="7"/>
      <c r="AA20" s="7"/>
      <c r="AB20" s="7"/>
    </row>
    <row r="21" spans="1:28" ht="15" customHeight="1" x14ac:dyDescent="0.25">
      <c r="A21" s="3" t="s">
        <v>77</v>
      </c>
      <c r="B21" s="3" t="s">
        <v>108</v>
      </c>
      <c r="C21" s="4">
        <v>42436</v>
      </c>
      <c r="D21" s="21">
        <f t="shared" ca="1" si="2"/>
        <v>5.333333333333333</v>
      </c>
      <c r="E21" s="5">
        <v>44099</v>
      </c>
      <c r="F21" s="22">
        <v>1</v>
      </c>
      <c r="G21" s="22">
        <v>1</v>
      </c>
      <c r="H21" s="26" t="s">
        <v>26</v>
      </c>
      <c r="I21" s="26" t="s">
        <v>289</v>
      </c>
      <c r="J21" s="223">
        <v>1.5625E-2</v>
      </c>
      <c r="K21" s="28">
        <v>0.84210526315789469</v>
      </c>
      <c r="L21" s="28">
        <v>0.84210526315789469</v>
      </c>
      <c r="M21" s="29">
        <v>0.84210526315789469</v>
      </c>
      <c r="N21" s="224">
        <v>1</v>
      </c>
      <c r="O21" s="42"/>
      <c r="P21" s="225">
        <v>0.75</v>
      </c>
      <c r="Q21" s="224">
        <v>1</v>
      </c>
      <c r="R21" s="228">
        <v>0.98666666666666669</v>
      </c>
      <c r="S21" s="224">
        <v>4</v>
      </c>
      <c r="T21" s="224">
        <v>2</v>
      </c>
      <c r="U21" s="224" t="s">
        <v>27</v>
      </c>
      <c r="V21" s="7">
        <f t="shared" si="0"/>
        <v>6</v>
      </c>
      <c r="W21" s="7">
        <f t="shared" si="1"/>
        <v>3</v>
      </c>
      <c r="X21" s="7"/>
      <c r="Y21" s="7"/>
      <c r="Z21" s="7"/>
      <c r="AA21" s="7"/>
      <c r="AB21" s="7"/>
    </row>
    <row r="22" spans="1:28" ht="15" customHeight="1" x14ac:dyDescent="0.25">
      <c r="A22" s="3" t="s">
        <v>50</v>
      </c>
      <c r="B22" s="3" t="s">
        <v>111</v>
      </c>
      <c r="C22" s="4">
        <v>42156</v>
      </c>
      <c r="D22" s="21">
        <f t="shared" ca="1" si="2"/>
        <v>6.166666666666667</v>
      </c>
      <c r="E22" s="5">
        <v>44099</v>
      </c>
      <c r="F22" s="22">
        <v>1</v>
      </c>
      <c r="G22" s="22">
        <v>1</v>
      </c>
      <c r="H22" s="26" t="s">
        <v>290</v>
      </c>
      <c r="I22" s="26" t="s">
        <v>291</v>
      </c>
      <c r="J22" s="223">
        <v>1.9571759259259261E-2</v>
      </c>
      <c r="K22" s="28">
        <v>0.8571428571428571</v>
      </c>
      <c r="L22" s="28">
        <v>1</v>
      </c>
      <c r="M22" s="29">
        <v>0.9285714285714286</v>
      </c>
      <c r="N22" s="224">
        <v>3</v>
      </c>
      <c r="O22" s="42"/>
      <c r="P22" s="225">
        <v>1</v>
      </c>
      <c r="Q22" s="224">
        <v>5</v>
      </c>
      <c r="R22" s="228">
        <v>0.97799999999999998</v>
      </c>
      <c r="S22" s="224">
        <v>4</v>
      </c>
      <c r="T22" s="224">
        <v>4</v>
      </c>
      <c r="U22" s="224" t="s">
        <v>46</v>
      </c>
      <c r="V22" s="7">
        <f t="shared" si="0"/>
        <v>12</v>
      </c>
      <c r="W22" s="7">
        <f t="shared" si="1"/>
        <v>3</v>
      </c>
      <c r="X22" s="7"/>
      <c r="Y22" s="7"/>
      <c r="Z22" s="7"/>
      <c r="AA22" s="7"/>
      <c r="AB22" s="7"/>
    </row>
    <row r="23" spans="1:28" ht="15" customHeight="1" x14ac:dyDescent="0.25">
      <c r="A23" s="3" t="s">
        <v>50</v>
      </c>
      <c r="B23" s="3" t="s">
        <v>114</v>
      </c>
      <c r="C23" s="4">
        <v>42317</v>
      </c>
      <c r="D23" s="21">
        <f t="shared" ca="1" si="2"/>
        <v>5.666666666666667</v>
      </c>
      <c r="E23" s="5">
        <v>44099</v>
      </c>
      <c r="F23" s="22">
        <v>1</v>
      </c>
      <c r="G23" s="22">
        <v>1</v>
      </c>
      <c r="H23" s="26" t="s">
        <v>292</v>
      </c>
      <c r="I23" s="26" t="s">
        <v>293</v>
      </c>
      <c r="J23" s="223">
        <v>3.412037037037037E-2</v>
      </c>
      <c r="K23" s="41">
        <v>0.83673469387755106</v>
      </c>
      <c r="L23" s="41">
        <v>0.88235294117647056</v>
      </c>
      <c r="M23" s="29">
        <v>0.85954381752701081</v>
      </c>
      <c r="N23" s="224">
        <v>2</v>
      </c>
      <c r="O23" s="42"/>
      <c r="P23" s="225">
        <v>0.66669999999999996</v>
      </c>
      <c r="Q23" s="224">
        <v>1</v>
      </c>
      <c r="R23" s="228">
        <v>0.997</v>
      </c>
      <c r="S23" s="224">
        <v>5</v>
      </c>
      <c r="T23" s="224">
        <v>2.6666666666666665</v>
      </c>
      <c r="U23" s="224" t="s">
        <v>27</v>
      </c>
      <c r="V23" s="7">
        <f t="shared" si="0"/>
        <v>8</v>
      </c>
      <c r="W23" s="7">
        <f t="shared" si="1"/>
        <v>3</v>
      </c>
      <c r="X23" s="7"/>
      <c r="Y23" s="7"/>
      <c r="Z23" s="7"/>
      <c r="AA23" s="7"/>
      <c r="AB23" s="7"/>
    </row>
    <row r="24" spans="1:28" ht="15" customHeight="1" x14ac:dyDescent="0.25">
      <c r="A24" s="3" t="s">
        <v>30</v>
      </c>
      <c r="B24" s="3" t="s">
        <v>294</v>
      </c>
      <c r="C24" s="4">
        <v>43010</v>
      </c>
      <c r="D24" s="21">
        <f t="shared" ca="1" si="2"/>
        <v>3.8333333333333335</v>
      </c>
      <c r="E24" s="5">
        <v>44099</v>
      </c>
      <c r="F24" s="22">
        <v>1</v>
      </c>
      <c r="G24" s="22">
        <v>1</v>
      </c>
      <c r="H24" s="26" t="s">
        <v>295</v>
      </c>
      <c r="I24" s="26" t="s">
        <v>73</v>
      </c>
      <c r="J24" s="223">
        <v>1.2372685185185184E-2</v>
      </c>
      <c r="K24" s="41">
        <v>0.80952380952380953</v>
      </c>
      <c r="L24" s="41">
        <v>0.90322580645161288</v>
      </c>
      <c r="M24" s="32">
        <v>0.85637480798771115</v>
      </c>
      <c r="N24" s="224">
        <v>2</v>
      </c>
      <c r="O24" s="42"/>
      <c r="P24" s="225">
        <v>1</v>
      </c>
      <c r="Q24" s="224">
        <v>5</v>
      </c>
      <c r="R24" s="228">
        <v>1</v>
      </c>
      <c r="S24" s="224">
        <v>5</v>
      </c>
      <c r="T24" s="224">
        <v>4</v>
      </c>
      <c r="U24" s="224" t="s">
        <v>46</v>
      </c>
      <c r="V24" s="7">
        <f t="shared" si="0"/>
        <v>12</v>
      </c>
      <c r="W24" s="7">
        <f t="shared" si="1"/>
        <v>3</v>
      </c>
      <c r="X24" s="7"/>
      <c r="Y24" s="7"/>
      <c r="Z24" s="7"/>
      <c r="AA24" s="7"/>
      <c r="AB24" s="7"/>
    </row>
    <row r="25" spans="1:28" ht="15" customHeight="1" x14ac:dyDescent="0.25">
      <c r="A25" s="3" t="s">
        <v>77</v>
      </c>
      <c r="B25" s="3" t="s">
        <v>120</v>
      </c>
      <c r="C25" s="4">
        <v>42816</v>
      </c>
      <c r="D25" s="21">
        <f t="shared" ca="1" si="2"/>
        <v>4.333333333333333</v>
      </c>
      <c r="E25" s="5">
        <v>44099</v>
      </c>
      <c r="F25" s="22">
        <v>1</v>
      </c>
      <c r="G25" s="22">
        <v>1</v>
      </c>
      <c r="H25" s="26" t="s">
        <v>296</v>
      </c>
      <c r="I25" s="26" t="s">
        <v>242</v>
      </c>
      <c r="J25" s="223">
        <v>1.1620370370370371E-2</v>
      </c>
      <c r="K25" s="41">
        <v>0.91111111111111109</v>
      </c>
      <c r="L25" s="41">
        <v>0.93548387096774188</v>
      </c>
      <c r="M25" s="29">
        <v>0.92329749103942649</v>
      </c>
      <c r="N25" s="224">
        <v>3</v>
      </c>
      <c r="O25" s="42"/>
      <c r="P25" s="225">
        <v>0.83333333333333337</v>
      </c>
      <c r="Q25" s="224">
        <v>1</v>
      </c>
      <c r="R25" s="228">
        <v>0.93666666666666665</v>
      </c>
      <c r="S25" s="224">
        <v>3</v>
      </c>
      <c r="T25" s="224">
        <v>2.3333333333333335</v>
      </c>
      <c r="U25" s="224" t="s">
        <v>27</v>
      </c>
      <c r="V25" s="7">
        <f t="shared" si="0"/>
        <v>7</v>
      </c>
      <c r="W25" s="7">
        <f t="shared" si="1"/>
        <v>3</v>
      </c>
      <c r="X25" s="7"/>
      <c r="Y25" s="7"/>
      <c r="Z25" s="7"/>
      <c r="AA25" s="7"/>
      <c r="AB25" s="7"/>
    </row>
    <row r="26" spans="1:28" x14ac:dyDescent="0.25">
      <c r="A26" s="3" t="s">
        <v>38</v>
      </c>
      <c r="B26" s="3" t="s">
        <v>123</v>
      </c>
      <c r="C26" s="4">
        <v>42436</v>
      </c>
      <c r="D26" s="21">
        <f t="shared" ca="1" si="2"/>
        <v>5.333333333333333</v>
      </c>
      <c r="E26" s="5">
        <v>44099</v>
      </c>
      <c r="F26" s="22">
        <v>1</v>
      </c>
      <c r="G26" s="22">
        <v>1</v>
      </c>
      <c r="H26" s="26" t="s">
        <v>297</v>
      </c>
      <c r="I26" s="26" t="s">
        <v>298</v>
      </c>
      <c r="J26" s="223">
        <v>2.3541666666666669E-2</v>
      </c>
      <c r="K26" s="41">
        <v>0.91428571428571426</v>
      </c>
      <c r="L26" s="41">
        <v>1</v>
      </c>
      <c r="M26" s="29">
        <v>0.95714285714285707</v>
      </c>
      <c r="N26" s="224">
        <v>4</v>
      </c>
      <c r="O26" s="42"/>
      <c r="P26" s="225">
        <v>1</v>
      </c>
      <c r="Q26" s="224">
        <v>5</v>
      </c>
      <c r="R26" s="228">
        <v>1</v>
      </c>
      <c r="S26" s="224">
        <v>5</v>
      </c>
      <c r="T26" s="224">
        <v>4.666666666666667</v>
      </c>
      <c r="U26" s="224" t="s">
        <v>34</v>
      </c>
      <c r="V26" s="7">
        <f t="shared" si="0"/>
        <v>14</v>
      </c>
      <c r="W26" s="7">
        <f t="shared" si="1"/>
        <v>3</v>
      </c>
      <c r="X26" s="7"/>
      <c r="Y26" s="7"/>
      <c r="Z26" s="7"/>
      <c r="AA26" s="7"/>
      <c r="AB26" s="7"/>
    </row>
    <row r="27" spans="1:28" s="2" customFormat="1" ht="15" customHeight="1" x14ac:dyDescent="0.25">
      <c r="A27" s="3" t="s">
        <v>50</v>
      </c>
      <c r="B27" s="3" t="s">
        <v>126</v>
      </c>
      <c r="C27" s="4">
        <v>43178</v>
      </c>
      <c r="D27" s="21">
        <f t="shared" ca="1" si="2"/>
        <v>3.3333333333333335</v>
      </c>
      <c r="E27" s="5">
        <v>44099</v>
      </c>
      <c r="F27" s="22">
        <v>1</v>
      </c>
      <c r="G27" s="22">
        <v>1</v>
      </c>
      <c r="H27" s="26" t="s">
        <v>299</v>
      </c>
      <c r="I27" s="26" t="s">
        <v>300</v>
      </c>
      <c r="J27" s="223">
        <v>2.1157407407407409E-2</v>
      </c>
      <c r="K27" s="41">
        <v>0.87234042553191493</v>
      </c>
      <c r="L27" s="41">
        <v>0.96666666666666667</v>
      </c>
      <c r="M27" s="29">
        <v>0.91950354609929086</v>
      </c>
      <c r="N27" s="224">
        <v>3</v>
      </c>
      <c r="O27" s="42"/>
      <c r="P27" s="225">
        <v>0.88890000000000002</v>
      </c>
      <c r="Q27" s="224">
        <v>2</v>
      </c>
      <c r="R27" s="228">
        <v>1</v>
      </c>
      <c r="S27" s="224">
        <v>5</v>
      </c>
      <c r="T27" s="224">
        <v>3.3333333333333335</v>
      </c>
      <c r="U27" s="224" t="s">
        <v>28</v>
      </c>
      <c r="V27" s="7">
        <f t="shared" si="0"/>
        <v>10</v>
      </c>
      <c r="W27" s="7">
        <f t="shared" si="1"/>
        <v>3</v>
      </c>
      <c r="X27" s="7"/>
      <c r="Y27" s="7"/>
      <c r="Z27" s="7"/>
      <c r="AA27" s="7"/>
      <c r="AB27" s="7"/>
    </row>
    <row r="28" spans="1:28" s="2" customFormat="1" x14ac:dyDescent="0.25">
      <c r="A28" s="3" t="s">
        <v>38</v>
      </c>
      <c r="B28" s="3" t="s">
        <v>129</v>
      </c>
      <c r="C28" s="4">
        <v>42429</v>
      </c>
      <c r="D28" s="21">
        <f t="shared" ca="1" si="2"/>
        <v>5.416666666666667</v>
      </c>
      <c r="E28" s="5">
        <v>44099</v>
      </c>
      <c r="F28" s="22">
        <v>1</v>
      </c>
      <c r="G28" s="22">
        <v>1</v>
      </c>
      <c r="H28" s="26" t="s">
        <v>301</v>
      </c>
      <c r="I28" s="26" t="s">
        <v>302</v>
      </c>
      <c r="J28" s="223">
        <v>3.2905092592592597E-2</v>
      </c>
      <c r="K28" s="41">
        <v>0.8936170212765957</v>
      </c>
      <c r="L28" s="41">
        <v>0.9555555555555556</v>
      </c>
      <c r="M28" s="29">
        <v>0.9245862884160756</v>
      </c>
      <c r="N28" s="224">
        <v>3</v>
      </c>
      <c r="O28" s="42"/>
      <c r="P28" s="225">
        <v>1</v>
      </c>
      <c r="Q28" s="224">
        <v>5</v>
      </c>
      <c r="R28" s="228">
        <v>1</v>
      </c>
      <c r="S28" s="224">
        <v>5</v>
      </c>
      <c r="T28" s="224">
        <v>4.333333333333333</v>
      </c>
      <c r="U28" s="224" t="s">
        <v>46</v>
      </c>
      <c r="V28" s="7">
        <f t="shared" si="0"/>
        <v>13</v>
      </c>
      <c r="W28" s="7">
        <f t="shared" si="1"/>
        <v>3</v>
      </c>
      <c r="X28" s="7"/>
      <c r="Y28" s="7"/>
      <c r="Z28" s="7"/>
      <c r="AA28" s="7"/>
      <c r="AB28" s="7"/>
    </row>
    <row r="29" spans="1:28" s="2" customFormat="1" ht="15" customHeight="1" x14ac:dyDescent="0.25">
      <c r="A29" s="3" t="s">
        <v>50</v>
      </c>
      <c r="B29" s="3" t="s">
        <v>132</v>
      </c>
      <c r="C29" s="4">
        <v>42394</v>
      </c>
      <c r="D29" s="21">
        <f t="shared" ca="1" si="2"/>
        <v>5.5</v>
      </c>
      <c r="E29" s="5">
        <v>44099</v>
      </c>
      <c r="F29" s="22">
        <v>1</v>
      </c>
      <c r="G29" s="22">
        <v>1</v>
      </c>
      <c r="H29" s="26" t="s">
        <v>303</v>
      </c>
      <c r="I29" s="26" t="s">
        <v>91</v>
      </c>
      <c r="J29" s="223">
        <v>2.3125000000000003E-2</v>
      </c>
      <c r="K29" s="41">
        <v>0.85416666666666663</v>
      </c>
      <c r="L29" s="41">
        <v>0.96875</v>
      </c>
      <c r="M29" s="29">
        <v>0.91145833333333326</v>
      </c>
      <c r="N29" s="224">
        <v>2</v>
      </c>
      <c r="O29" s="42"/>
      <c r="P29" s="225">
        <v>1</v>
      </c>
      <c r="Q29" s="224">
        <v>5</v>
      </c>
      <c r="R29" s="228">
        <v>1</v>
      </c>
      <c r="S29" s="224">
        <v>5</v>
      </c>
      <c r="T29" s="224">
        <v>4</v>
      </c>
      <c r="U29" s="224" t="s">
        <v>46</v>
      </c>
      <c r="V29" s="7">
        <f t="shared" si="0"/>
        <v>12</v>
      </c>
      <c r="W29" s="7">
        <f t="shared" si="1"/>
        <v>3</v>
      </c>
      <c r="X29" s="7"/>
      <c r="Y29" s="7"/>
      <c r="Z29" s="7"/>
      <c r="AA29" s="7"/>
      <c r="AB29" s="7"/>
    </row>
    <row r="30" spans="1:28" s="2" customFormat="1" ht="15" customHeight="1" x14ac:dyDescent="0.25">
      <c r="A30" s="3" t="s">
        <v>30</v>
      </c>
      <c r="B30" s="3" t="s">
        <v>135</v>
      </c>
      <c r="C30" s="4">
        <v>39279</v>
      </c>
      <c r="D30" s="21">
        <f t="shared" ca="1" si="2"/>
        <v>14</v>
      </c>
      <c r="E30" s="5">
        <v>44099</v>
      </c>
      <c r="F30" s="22">
        <v>1</v>
      </c>
      <c r="G30" s="22">
        <v>1</v>
      </c>
      <c r="H30" s="26" t="s">
        <v>45</v>
      </c>
      <c r="I30" s="26" t="s">
        <v>304</v>
      </c>
      <c r="J30" s="223">
        <v>2.5636574074074076E-2</v>
      </c>
      <c r="K30" s="41">
        <v>0.95454545454545459</v>
      </c>
      <c r="L30" s="41">
        <v>0.81818181818181823</v>
      </c>
      <c r="M30" s="29">
        <v>0.88636363636363646</v>
      </c>
      <c r="N30" s="224">
        <v>2</v>
      </c>
      <c r="O30" s="42"/>
      <c r="P30" s="226" t="s">
        <v>261</v>
      </c>
      <c r="Q30" s="227" t="s">
        <v>262</v>
      </c>
      <c r="R30" s="228">
        <v>0.99</v>
      </c>
      <c r="S30" s="224">
        <v>5</v>
      </c>
      <c r="T30" s="224">
        <v>3.5</v>
      </c>
      <c r="U30" s="224" t="s">
        <v>28</v>
      </c>
      <c r="V30" s="7">
        <f t="shared" si="0"/>
        <v>7</v>
      </c>
      <c r="W30" s="7">
        <f t="shared" si="1"/>
        <v>2</v>
      </c>
      <c r="X30" s="7"/>
      <c r="Y30" s="7"/>
      <c r="Z30" s="7"/>
      <c r="AA30" s="7"/>
      <c r="AB30" s="7"/>
    </row>
    <row r="31" spans="1:28" s="2" customFormat="1" ht="15" customHeight="1" x14ac:dyDescent="0.25">
      <c r="A31" s="11" t="s">
        <v>23</v>
      </c>
      <c r="B31" s="11" t="s">
        <v>138</v>
      </c>
      <c r="C31" s="4">
        <v>39204</v>
      </c>
      <c r="D31" s="21">
        <f t="shared" ca="1" si="2"/>
        <v>14.25</v>
      </c>
      <c r="E31" s="5">
        <v>44099</v>
      </c>
      <c r="F31" s="22">
        <v>1</v>
      </c>
      <c r="G31" s="22">
        <v>1</v>
      </c>
      <c r="H31" s="26" t="s">
        <v>305</v>
      </c>
      <c r="I31" s="26" t="s">
        <v>306</v>
      </c>
      <c r="J31" s="223">
        <v>2.6203703703703701E-2</v>
      </c>
      <c r="K31" s="41">
        <v>0.88571428571428568</v>
      </c>
      <c r="L31" s="41">
        <v>0.96666666666666667</v>
      </c>
      <c r="M31" s="29">
        <v>0.92619047619047623</v>
      </c>
      <c r="N31" s="224">
        <v>3</v>
      </c>
      <c r="O31" s="42"/>
      <c r="P31" s="225">
        <v>1</v>
      </c>
      <c r="Q31" s="224">
        <v>5</v>
      </c>
      <c r="R31" s="228">
        <v>1</v>
      </c>
      <c r="S31" s="224">
        <v>5</v>
      </c>
      <c r="T31" s="224">
        <v>4.333333333333333</v>
      </c>
      <c r="U31" s="224" t="s">
        <v>46</v>
      </c>
      <c r="V31" s="7">
        <f t="shared" si="0"/>
        <v>13</v>
      </c>
      <c r="W31" s="7">
        <f t="shared" si="1"/>
        <v>3</v>
      </c>
      <c r="X31" s="7"/>
      <c r="Y31" s="7"/>
      <c r="Z31" s="7"/>
      <c r="AA31" s="7"/>
      <c r="AB31" s="7"/>
    </row>
    <row r="32" spans="1:28" s="2" customFormat="1" x14ac:dyDescent="0.25">
      <c r="A32" s="3" t="s">
        <v>71</v>
      </c>
      <c r="B32" s="3" t="s">
        <v>159</v>
      </c>
      <c r="C32" s="4">
        <v>42822</v>
      </c>
      <c r="D32" s="21">
        <f t="shared" ca="1" si="2"/>
        <v>4.333333333333333</v>
      </c>
      <c r="E32" s="5">
        <v>44099</v>
      </c>
      <c r="F32" s="22">
        <v>1</v>
      </c>
      <c r="G32" s="22">
        <v>1</v>
      </c>
      <c r="H32" s="26" t="s">
        <v>307</v>
      </c>
      <c r="I32" s="26" t="s">
        <v>308</v>
      </c>
      <c r="J32" s="223">
        <v>1.0127314814814815E-2</v>
      </c>
      <c r="K32" s="28">
        <v>0.9642857142857143</v>
      </c>
      <c r="L32" s="28">
        <v>0.96666666666666667</v>
      </c>
      <c r="M32" s="29">
        <v>0.96547619047619049</v>
      </c>
      <c r="N32" s="224">
        <v>4</v>
      </c>
      <c r="O32" s="42"/>
      <c r="P32" s="225">
        <v>0.9655999999999999</v>
      </c>
      <c r="Q32" s="224">
        <v>4</v>
      </c>
      <c r="R32" s="228">
        <v>1</v>
      </c>
      <c r="S32" s="224">
        <v>5</v>
      </c>
      <c r="T32" s="224">
        <v>4.333333333333333</v>
      </c>
      <c r="U32" s="224" t="s">
        <v>46</v>
      </c>
      <c r="V32" s="7">
        <f t="shared" si="0"/>
        <v>13</v>
      </c>
      <c r="W32" s="7">
        <f t="shared" si="1"/>
        <v>3</v>
      </c>
      <c r="X32" s="7"/>
      <c r="Y32" s="7"/>
      <c r="Z32" s="7"/>
      <c r="AA32" s="7"/>
      <c r="AB32" s="7"/>
    </row>
    <row r="33" spans="1:28" s="2" customFormat="1" x14ac:dyDescent="0.25">
      <c r="A33" s="3" t="s">
        <v>23</v>
      </c>
      <c r="B33" s="3" t="s">
        <v>162</v>
      </c>
      <c r="C33" s="4">
        <v>43010</v>
      </c>
      <c r="D33" s="21">
        <f t="shared" ca="1" si="2"/>
        <v>3.8333333333333335</v>
      </c>
      <c r="E33" s="5">
        <v>44099</v>
      </c>
      <c r="F33" s="22">
        <v>1</v>
      </c>
      <c r="G33" s="22">
        <v>1</v>
      </c>
      <c r="H33" s="26" t="s">
        <v>309</v>
      </c>
      <c r="I33" s="26" t="s">
        <v>310</v>
      </c>
      <c r="J33" s="223">
        <v>2.435185185185185E-2</v>
      </c>
      <c r="K33" s="28">
        <v>0.96875</v>
      </c>
      <c r="L33" s="28">
        <v>1</v>
      </c>
      <c r="M33" s="29">
        <v>0.984375</v>
      </c>
      <c r="N33" s="224">
        <v>4</v>
      </c>
      <c r="O33" s="42"/>
      <c r="P33" s="225">
        <v>1</v>
      </c>
      <c r="Q33" s="224">
        <v>5</v>
      </c>
      <c r="R33" s="228">
        <v>1</v>
      </c>
      <c r="S33" s="224">
        <v>5</v>
      </c>
      <c r="T33" s="224">
        <v>4.666666666666667</v>
      </c>
      <c r="U33" s="224" t="s">
        <v>34</v>
      </c>
      <c r="V33" s="7">
        <f t="shared" si="0"/>
        <v>14</v>
      </c>
      <c r="W33" s="7">
        <f t="shared" si="1"/>
        <v>3</v>
      </c>
      <c r="X33" s="7"/>
      <c r="Y33" s="7"/>
      <c r="Z33" s="7"/>
      <c r="AA33" s="7"/>
      <c r="AB33" s="7"/>
    </row>
    <row r="34" spans="1:28" s="2" customFormat="1" x14ac:dyDescent="0.25">
      <c r="A34" s="33"/>
      <c r="B34" s="33"/>
      <c r="C34" s="33"/>
      <c r="D34" s="33"/>
      <c r="E34" s="34"/>
      <c r="F34" s="33"/>
      <c r="G34" s="33"/>
      <c r="H34" s="35"/>
      <c r="I34" s="35"/>
      <c r="J34" s="35"/>
      <c r="K34" s="36">
        <f>AVERAGE(K3:K33)</f>
        <v>0.87528643123959937</v>
      </c>
      <c r="L34" s="36">
        <f>AVERAGE(L3:L33)</f>
        <v>0.92546747932431472</v>
      </c>
      <c r="M34" s="36">
        <f>AVERAGE(M3:M33)</f>
        <v>0.90037695528195716</v>
      </c>
      <c r="N34" s="10"/>
      <c r="O34" s="37"/>
      <c r="P34" s="37"/>
      <c r="Q34" s="38"/>
      <c r="R34" s="42"/>
      <c r="S34" s="42"/>
      <c r="T34" s="42"/>
      <c r="U34" s="42"/>
      <c r="V34" s="1"/>
      <c r="W34" s="1"/>
      <c r="X34" s="1"/>
      <c r="Y34" s="1"/>
      <c r="Z34" s="1"/>
      <c r="AA34" s="1"/>
      <c r="AB34" s="1"/>
    </row>
    <row r="35" spans="1:28" s="2" customFormat="1" x14ac:dyDescent="0.25">
      <c r="E35" s="1"/>
      <c r="J35" s="15"/>
      <c r="K35" s="1"/>
      <c r="L35" s="1"/>
      <c r="O35" s="14"/>
      <c r="P35" s="14"/>
      <c r="Q35" s="16"/>
      <c r="R35" s="14"/>
      <c r="S35" s="14"/>
      <c r="T35" s="14"/>
      <c r="U35" s="14"/>
      <c r="V35" s="1"/>
      <c r="W35" s="1"/>
      <c r="X35" s="1"/>
      <c r="Y35" s="1"/>
      <c r="Z35" s="1"/>
      <c r="AA35" s="1"/>
      <c r="AB35" s="1"/>
    </row>
    <row r="36" spans="1:28" s="2" customFormat="1" x14ac:dyDescent="0.25">
      <c r="E36" s="1"/>
      <c r="J36" s="15"/>
      <c r="K36" s="1"/>
      <c r="L36" s="1"/>
      <c r="O36" s="14"/>
      <c r="P36" s="14"/>
      <c r="Q36" s="16"/>
      <c r="R36" s="14"/>
      <c r="S36" s="14"/>
      <c r="T36" s="14"/>
      <c r="U36" s="14"/>
      <c r="V36" s="1"/>
      <c r="W36" s="1"/>
      <c r="X36" s="1"/>
      <c r="Y36" s="1"/>
      <c r="Z36" s="1"/>
      <c r="AA36" s="1"/>
      <c r="AB36" s="1"/>
    </row>
    <row r="37" spans="1:28" s="2" customFormat="1" x14ac:dyDescent="0.25">
      <c r="E37" s="1"/>
      <c r="J37" s="15"/>
      <c r="K37" s="1"/>
      <c r="L37" s="1"/>
      <c r="O37" s="14"/>
      <c r="P37" s="14"/>
      <c r="Q37" s="16"/>
      <c r="R37" s="14"/>
      <c r="S37" s="14"/>
      <c r="T37" s="14"/>
      <c r="U37" s="14"/>
      <c r="V37" s="1"/>
      <c r="W37" s="1"/>
      <c r="X37" s="1"/>
      <c r="Y37" s="1"/>
      <c r="Z37" s="1"/>
      <c r="AA37" s="1"/>
      <c r="AB37" s="1"/>
    </row>
    <row r="38" spans="1:28" s="2" customFormat="1" x14ac:dyDescent="0.25">
      <c r="E38" s="1"/>
      <c r="J38" s="15"/>
      <c r="K38" s="1"/>
      <c r="L38" s="1"/>
      <c r="O38" s="14"/>
      <c r="P38" s="14"/>
      <c r="Q38" s="16"/>
      <c r="R38" s="14"/>
      <c r="S38" s="14"/>
      <c r="T38" s="14"/>
      <c r="U38" s="14"/>
      <c r="V38" s="1"/>
      <c r="W38" s="1"/>
      <c r="X38" s="1"/>
      <c r="Y38" s="1"/>
      <c r="Z38" s="1"/>
      <c r="AA38" s="1"/>
      <c r="AB38" s="1"/>
    </row>
    <row r="39" spans="1:28" s="2" customFormat="1" x14ac:dyDescent="0.25">
      <c r="E39" s="1"/>
      <c r="J39" s="15"/>
      <c r="K39" s="1"/>
      <c r="L39" s="1"/>
      <c r="O39" s="14"/>
      <c r="P39" s="14"/>
      <c r="Q39" s="16"/>
      <c r="R39" s="14"/>
      <c r="S39" s="14"/>
      <c r="T39" s="14"/>
      <c r="U39" s="14"/>
      <c r="V39" s="1"/>
      <c r="W39" s="1"/>
      <c r="X39" s="1"/>
      <c r="Y39" s="1"/>
      <c r="Z39" s="1"/>
      <c r="AA39" s="1"/>
      <c r="AB39" s="1"/>
    </row>
    <row r="40" spans="1:28" s="2" customFormat="1" x14ac:dyDescent="0.25">
      <c r="E40" s="1"/>
      <c r="J40" s="15"/>
      <c r="K40" s="1"/>
      <c r="L40" s="1"/>
      <c r="O40" s="14"/>
      <c r="P40" s="14"/>
      <c r="Q40" s="16"/>
      <c r="R40" s="14"/>
      <c r="S40" s="14"/>
      <c r="T40" s="14"/>
      <c r="U40" s="14"/>
      <c r="V40" s="1"/>
      <c r="W40" s="1"/>
      <c r="X40" s="1"/>
      <c r="Y40" s="1"/>
      <c r="Z40" s="1"/>
      <c r="AA40" s="1"/>
      <c r="AB40" s="1"/>
    </row>
    <row r="41" spans="1:28" s="2" customFormat="1" x14ac:dyDescent="0.25">
      <c r="E41" s="1"/>
      <c r="J41" s="15"/>
      <c r="K41" s="1"/>
      <c r="L41" s="1"/>
      <c r="O41" s="14"/>
      <c r="P41" s="14"/>
      <c r="Q41" s="16"/>
      <c r="R41" s="14"/>
      <c r="S41" s="14"/>
      <c r="T41" s="14"/>
      <c r="U41" s="14"/>
      <c r="V41" s="1"/>
      <c r="W41" s="1"/>
      <c r="X41" s="1"/>
      <c r="Y41" s="1"/>
      <c r="Z41" s="1"/>
      <c r="AA41" s="1"/>
      <c r="AB41" s="1"/>
    </row>
    <row r="42" spans="1:28" s="2" customFormat="1" x14ac:dyDescent="0.25">
      <c r="E42" s="1"/>
      <c r="J42" s="15"/>
      <c r="K42" s="1"/>
      <c r="L42" s="1"/>
      <c r="O42" s="14"/>
      <c r="P42" s="14"/>
      <c r="Q42" s="16"/>
      <c r="R42" s="14"/>
      <c r="S42" s="14"/>
      <c r="T42" s="14"/>
      <c r="U42" s="14"/>
      <c r="V42" s="1"/>
      <c r="W42" s="1"/>
      <c r="X42" s="1"/>
      <c r="Y42" s="1"/>
      <c r="Z42" s="1"/>
      <c r="AA42" s="1"/>
      <c r="AB42" s="1"/>
    </row>
    <row r="43" spans="1:28" s="2" customFormat="1" x14ac:dyDescent="0.25">
      <c r="E43" s="1"/>
      <c r="J43" s="15"/>
      <c r="K43" s="1"/>
      <c r="L43" s="1"/>
      <c r="O43" s="14"/>
      <c r="P43" s="14"/>
      <c r="Q43" s="16"/>
      <c r="R43" s="14"/>
      <c r="S43" s="14"/>
      <c r="T43" s="14"/>
      <c r="U43" s="14"/>
      <c r="V43" s="1"/>
      <c r="W43" s="1"/>
      <c r="X43" s="1"/>
      <c r="Y43" s="1"/>
      <c r="Z43" s="1"/>
      <c r="AA43" s="1"/>
      <c r="AB43" s="1"/>
    </row>
    <row r="44" spans="1:28" s="2" customFormat="1" x14ac:dyDescent="0.25">
      <c r="E44" s="1"/>
      <c r="J44" s="15"/>
      <c r="K44" s="1"/>
      <c r="L44" s="1"/>
      <c r="O44" s="14"/>
      <c r="P44" s="14"/>
      <c r="Q44" s="16"/>
      <c r="R44" s="14"/>
      <c r="S44" s="14"/>
      <c r="T44" s="14"/>
      <c r="U44" s="14"/>
      <c r="V44" s="1"/>
      <c r="W44" s="1"/>
      <c r="X44" s="1"/>
      <c r="Y44" s="1"/>
      <c r="Z44" s="1"/>
      <c r="AA44" s="1"/>
      <c r="AB44" s="1"/>
    </row>
    <row r="45" spans="1:28" s="2" customFormat="1" x14ac:dyDescent="0.25">
      <c r="E45" s="1"/>
      <c r="J45" s="15"/>
      <c r="K45" s="1"/>
      <c r="L45" s="1"/>
      <c r="O45" s="14"/>
      <c r="P45" s="14"/>
      <c r="Q45" s="16"/>
      <c r="R45" s="14"/>
      <c r="S45" s="14"/>
      <c r="T45" s="14"/>
      <c r="U45" s="14"/>
      <c r="V45" s="1"/>
      <c r="W45" s="1"/>
      <c r="X45" s="1"/>
      <c r="Y45" s="1"/>
      <c r="Z45" s="1"/>
      <c r="AA45" s="1"/>
      <c r="AB45" s="1"/>
    </row>
    <row r="46" spans="1:28" s="2" customFormat="1" x14ac:dyDescent="0.25">
      <c r="E46" s="1"/>
      <c r="J46" s="15"/>
      <c r="K46" s="1"/>
      <c r="L46" s="1"/>
      <c r="O46" s="14"/>
      <c r="P46" s="14"/>
      <c r="Q46" s="16"/>
      <c r="R46" s="14"/>
      <c r="S46" s="14"/>
      <c r="T46" s="14"/>
      <c r="U46" s="14"/>
      <c r="V46" s="1"/>
      <c r="W46" s="1"/>
      <c r="X46" s="1"/>
      <c r="Y46" s="1"/>
      <c r="Z46" s="1"/>
      <c r="AA46" s="1"/>
      <c r="AB46" s="1"/>
    </row>
    <row r="47" spans="1:28" s="2" customFormat="1" x14ac:dyDescent="0.25">
      <c r="E47" s="1"/>
      <c r="J47" s="15"/>
      <c r="K47" s="1"/>
      <c r="L47" s="1"/>
      <c r="O47" s="14"/>
      <c r="P47" s="14"/>
      <c r="Q47" s="16"/>
      <c r="R47" s="14"/>
      <c r="S47" s="14"/>
      <c r="T47" s="14"/>
      <c r="U47" s="14"/>
      <c r="V47" s="1"/>
      <c r="W47" s="1"/>
      <c r="X47" s="1"/>
      <c r="Y47" s="1"/>
      <c r="Z47" s="1"/>
      <c r="AA47" s="1"/>
      <c r="AB47" s="1"/>
    </row>
    <row r="48" spans="1:28" s="2" customFormat="1" x14ac:dyDescent="0.25">
      <c r="E48" s="1"/>
      <c r="J48" s="15"/>
      <c r="K48" s="1"/>
      <c r="L48" s="1"/>
      <c r="O48" s="14"/>
      <c r="P48" s="14"/>
      <c r="Q48" s="16"/>
      <c r="R48" s="14"/>
      <c r="S48" s="14"/>
      <c r="T48" s="14"/>
      <c r="U48" s="14"/>
      <c r="V48" s="1"/>
      <c r="W48" s="1"/>
      <c r="X48" s="1"/>
      <c r="Y48" s="1"/>
      <c r="Z48" s="1"/>
      <c r="AA48" s="1"/>
      <c r="AB48" s="1"/>
    </row>
    <row r="49" spans="5:28" s="2" customFormat="1" x14ac:dyDescent="0.25">
      <c r="E49" s="1"/>
      <c r="J49" s="15"/>
      <c r="K49" s="1"/>
      <c r="L49" s="1"/>
      <c r="O49" s="14"/>
      <c r="P49" s="14"/>
      <c r="Q49" s="16"/>
      <c r="R49" s="14"/>
      <c r="S49" s="14"/>
      <c r="T49" s="14"/>
      <c r="U49" s="14"/>
      <c r="V49" s="1"/>
      <c r="W49" s="1"/>
      <c r="X49" s="1"/>
      <c r="Y49" s="1"/>
      <c r="Z49" s="1"/>
      <c r="AA49" s="1"/>
      <c r="AB49" s="1"/>
    </row>
    <row r="50" spans="5:28" s="2" customFormat="1" x14ac:dyDescent="0.25">
      <c r="E50" s="1"/>
      <c r="J50" s="15"/>
      <c r="K50" s="1"/>
      <c r="L50" s="1"/>
      <c r="O50" s="14"/>
      <c r="P50" s="14"/>
      <c r="Q50" s="16"/>
      <c r="R50" s="14"/>
      <c r="S50" s="14"/>
      <c r="T50" s="14"/>
      <c r="U50" s="14"/>
      <c r="V50" s="1"/>
      <c r="W50" s="1"/>
      <c r="X50" s="1"/>
      <c r="Y50" s="1"/>
      <c r="Z50" s="1"/>
      <c r="AA50" s="1"/>
      <c r="AB50" s="1"/>
    </row>
    <row r="51" spans="5:28" s="2" customFormat="1" x14ac:dyDescent="0.25">
      <c r="E51" s="1"/>
      <c r="J51" s="15"/>
      <c r="K51" s="1"/>
      <c r="L51" s="1"/>
      <c r="O51" s="14"/>
      <c r="P51" s="14"/>
      <c r="Q51" s="16"/>
      <c r="R51" s="14"/>
      <c r="S51" s="14"/>
      <c r="T51" s="14"/>
      <c r="U51" s="14"/>
      <c r="V51" s="1"/>
      <c r="W51" s="1"/>
      <c r="X51" s="1"/>
      <c r="Y51" s="1"/>
      <c r="Z51" s="1"/>
      <c r="AA51" s="1"/>
      <c r="AB51" s="1"/>
    </row>
    <row r="52" spans="5:28" s="2" customFormat="1" x14ac:dyDescent="0.25">
      <c r="E52" s="1"/>
      <c r="J52" s="15"/>
      <c r="K52" s="1"/>
      <c r="L52" s="1"/>
      <c r="O52" s="14"/>
      <c r="P52" s="14"/>
      <c r="Q52" s="16"/>
      <c r="R52" s="14"/>
      <c r="S52" s="14"/>
      <c r="T52" s="14"/>
      <c r="U52" s="14"/>
      <c r="V52" s="1"/>
      <c r="W52" s="1"/>
      <c r="X52" s="1"/>
      <c r="Y52" s="1"/>
      <c r="Z52" s="1"/>
      <c r="AA52" s="1"/>
      <c r="AB52" s="1"/>
    </row>
    <row r="53" spans="5:28" s="2" customFormat="1" x14ac:dyDescent="0.25">
      <c r="E53" s="1"/>
      <c r="J53" s="15"/>
      <c r="K53" s="1"/>
      <c r="L53" s="1"/>
      <c r="O53" s="14"/>
      <c r="P53" s="14"/>
      <c r="Q53" s="16"/>
      <c r="R53" s="14"/>
      <c r="S53" s="14"/>
      <c r="T53" s="14"/>
      <c r="U53" s="14"/>
      <c r="V53" s="1"/>
      <c r="W53" s="1"/>
      <c r="X53" s="1"/>
      <c r="Y53" s="1"/>
      <c r="Z53" s="1"/>
      <c r="AA53" s="1"/>
      <c r="AB53" s="1"/>
    </row>
    <row r="54" spans="5:28" s="2" customFormat="1" x14ac:dyDescent="0.25">
      <c r="E54" s="1"/>
      <c r="J54" s="15"/>
      <c r="K54" s="1"/>
      <c r="L54" s="1"/>
      <c r="O54" s="14"/>
      <c r="P54" s="14"/>
      <c r="Q54" s="16"/>
      <c r="R54" s="14"/>
      <c r="S54" s="14"/>
      <c r="T54" s="14"/>
      <c r="U54" s="14"/>
      <c r="V54" s="1"/>
      <c r="W54" s="1"/>
      <c r="X54" s="1"/>
      <c r="Y54" s="1"/>
      <c r="Z54" s="1"/>
      <c r="AA54" s="1"/>
      <c r="AB54" s="1"/>
    </row>
    <row r="55" spans="5:28" s="2" customFormat="1" x14ac:dyDescent="0.25">
      <c r="E55" s="1"/>
      <c r="J55" s="15"/>
      <c r="K55" s="1"/>
      <c r="L55" s="1"/>
      <c r="O55" s="14"/>
      <c r="P55" s="14"/>
      <c r="Q55" s="16"/>
      <c r="R55" s="14"/>
      <c r="S55" s="14"/>
      <c r="T55" s="14"/>
      <c r="U55" s="14"/>
      <c r="V55" s="1"/>
      <c r="W55" s="1"/>
      <c r="X55" s="1"/>
      <c r="Y55" s="1"/>
      <c r="Z55" s="1"/>
      <c r="AA55" s="1"/>
      <c r="AB55" s="1"/>
    </row>
    <row r="56" spans="5:28" s="2" customFormat="1" x14ac:dyDescent="0.25">
      <c r="E56" s="1"/>
      <c r="J56" s="15"/>
      <c r="K56" s="1"/>
      <c r="L56" s="1"/>
      <c r="O56" s="14"/>
      <c r="P56" s="14"/>
      <c r="Q56" s="16"/>
      <c r="R56" s="14"/>
      <c r="S56" s="14"/>
      <c r="T56" s="14"/>
      <c r="U56" s="14"/>
      <c r="V56" s="1"/>
      <c r="W56" s="1"/>
      <c r="X56" s="1"/>
      <c r="Y56" s="1"/>
      <c r="Z56" s="1"/>
      <c r="AA56" s="1"/>
      <c r="AB56" s="1"/>
    </row>
    <row r="57" spans="5:28" s="2" customFormat="1" x14ac:dyDescent="0.25">
      <c r="E57" s="1"/>
      <c r="J57" s="15"/>
      <c r="K57" s="1"/>
      <c r="L57" s="1"/>
      <c r="O57" s="14"/>
      <c r="P57" s="14"/>
      <c r="Q57" s="16"/>
      <c r="R57" s="14"/>
      <c r="S57" s="14"/>
      <c r="T57" s="14"/>
      <c r="U57" s="14"/>
      <c r="V57" s="1"/>
      <c r="W57" s="1"/>
      <c r="X57" s="1"/>
      <c r="Y57" s="1"/>
      <c r="Z57" s="1"/>
      <c r="AA57" s="1"/>
      <c r="AB57" s="1"/>
    </row>
    <row r="58" spans="5:28" s="2" customFormat="1" x14ac:dyDescent="0.25">
      <c r="E58" s="1"/>
      <c r="J58" s="15"/>
      <c r="K58" s="1"/>
      <c r="L58" s="1"/>
      <c r="O58" s="14"/>
      <c r="P58" s="14"/>
      <c r="Q58" s="16"/>
      <c r="R58" s="14"/>
      <c r="S58" s="14"/>
      <c r="T58" s="14"/>
      <c r="U58" s="14"/>
      <c r="V58" s="1"/>
      <c r="W58" s="1"/>
      <c r="X58" s="1"/>
      <c r="Y58" s="1"/>
      <c r="Z58" s="1"/>
      <c r="AA58" s="1"/>
      <c r="AB58" s="1"/>
    </row>
    <row r="59" spans="5:28" s="2" customFormat="1" x14ac:dyDescent="0.25">
      <c r="E59" s="1"/>
      <c r="J59" s="15"/>
      <c r="K59" s="1"/>
      <c r="L59" s="1"/>
      <c r="O59" s="14"/>
      <c r="P59" s="14"/>
      <c r="Q59" s="16"/>
      <c r="R59" s="14"/>
      <c r="S59" s="14"/>
      <c r="T59" s="14"/>
      <c r="U59" s="14"/>
      <c r="V59" s="1"/>
      <c r="W59" s="1"/>
      <c r="X59" s="1"/>
      <c r="Y59" s="1"/>
      <c r="Z59" s="1"/>
      <c r="AA59" s="1"/>
      <c r="AB59" s="1"/>
    </row>
    <row r="60" spans="5:28" s="2" customFormat="1" x14ac:dyDescent="0.25">
      <c r="E60" s="1"/>
      <c r="J60" s="15"/>
      <c r="K60" s="1"/>
      <c r="L60" s="1"/>
      <c r="O60" s="14"/>
      <c r="P60" s="14"/>
      <c r="Q60" s="16"/>
      <c r="R60" s="14"/>
      <c r="S60" s="14"/>
      <c r="T60" s="14"/>
      <c r="U60" s="14"/>
      <c r="V60" s="1"/>
      <c r="W60" s="1"/>
      <c r="X60" s="1"/>
      <c r="Y60" s="1"/>
      <c r="Z60" s="1"/>
      <c r="AA60" s="1"/>
      <c r="AB60" s="1"/>
    </row>
    <row r="61" spans="5:28" s="2" customFormat="1" x14ac:dyDescent="0.25">
      <c r="E61" s="1"/>
      <c r="J61" s="15"/>
      <c r="K61" s="1"/>
      <c r="L61" s="1"/>
      <c r="O61" s="14"/>
      <c r="P61" s="14"/>
      <c r="Q61" s="16"/>
      <c r="R61" s="14"/>
      <c r="S61" s="14"/>
      <c r="T61" s="14"/>
      <c r="U61" s="14"/>
      <c r="V61" s="1"/>
      <c r="W61" s="1"/>
      <c r="X61" s="1"/>
      <c r="Y61" s="1"/>
      <c r="Z61" s="1"/>
      <c r="AA61" s="1"/>
      <c r="AB61" s="1"/>
    </row>
    <row r="62" spans="5:28" s="2" customFormat="1" x14ac:dyDescent="0.25">
      <c r="E62" s="1"/>
      <c r="J62" s="15"/>
      <c r="K62" s="1"/>
      <c r="L62" s="1"/>
      <c r="O62" s="14"/>
      <c r="P62" s="14"/>
      <c r="Q62" s="16"/>
      <c r="R62" s="14"/>
      <c r="S62" s="14"/>
      <c r="T62" s="14"/>
      <c r="U62" s="14"/>
      <c r="V62" s="1"/>
      <c r="W62" s="1"/>
      <c r="X62" s="1"/>
      <c r="Y62" s="1"/>
      <c r="Z62" s="1"/>
      <c r="AA62" s="1"/>
      <c r="AB62" s="1"/>
    </row>
    <row r="63" spans="5:28" s="2" customFormat="1" x14ac:dyDescent="0.25">
      <c r="E63" s="1"/>
      <c r="J63" s="15"/>
      <c r="K63" s="1"/>
      <c r="L63" s="1"/>
      <c r="O63" s="14"/>
      <c r="P63" s="14"/>
      <c r="Q63" s="16"/>
      <c r="R63" s="14"/>
      <c r="S63" s="14"/>
      <c r="T63" s="14"/>
      <c r="U63" s="14"/>
      <c r="V63" s="1"/>
      <c r="W63" s="1"/>
      <c r="X63" s="1"/>
      <c r="Y63" s="1"/>
      <c r="Z63" s="1"/>
      <c r="AA63" s="1"/>
      <c r="AB63" s="1"/>
    </row>
    <row r="64" spans="5:28" s="2" customFormat="1" x14ac:dyDescent="0.25">
      <c r="E64" s="1"/>
      <c r="J64" s="15"/>
      <c r="K64" s="1"/>
      <c r="L64" s="1"/>
      <c r="O64" s="14"/>
      <c r="P64" s="14"/>
      <c r="Q64" s="16"/>
      <c r="R64" s="14"/>
      <c r="S64" s="14"/>
      <c r="T64" s="14"/>
      <c r="U64" s="14"/>
      <c r="V64" s="1"/>
      <c r="W64" s="1"/>
      <c r="X64" s="1"/>
      <c r="Y64" s="1"/>
      <c r="Z64" s="1"/>
      <c r="AA64" s="1"/>
      <c r="AB64" s="1"/>
    </row>
    <row r="65" spans="5:28" s="2" customFormat="1" x14ac:dyDescent="0.25">
      <c r="E65" s="1"/>
      <c r="J65" s="15"/>
      <c r="K65" s="1"/>
      <c r="L65" s="1"/>
      <c r="O65" s="14"/>
      <c r="P65" s="14"/>
      <c r="Q65" s="16"/>
      <c r="R65" s="14"/>
      <c r="S65" s="14"/>
      <c r="T65" s="14"/>
      <c r="U65" s="14"/>
      <c r="V65" s="1"/>
      <c r="W65" s="1"/>
      <c r="X65" s="1"/>
      <c r="Y65" s="1"/>
      <c r="Z65" s="1"/>
      <c r="AA65" s="1"/>
      <c r="AB65" s="1"/>
    </row>
    <row r="66" spans="5:28" s="2" customFormat="1" x14ac:dyDescent="0.25">
      <c r="E66" s="1"/>
      <c r="J66" s="15"/>
      <c r="K66" s="1"/>
      <c r="L66" s="1"/>
      <c r="O66" s="14"/>
      <c r="P66" s="14"/>
      <c r="Q66" s="16"/>
      <c r="R66" s="14"/>
      <c r="S66" s="14"/>
      <c r="T66" s="14"/>
      <c r="U66" s="14"/>
      <c r="V66" s="1"/>
      <c r="W66" s="1"/>
      <c r="X66" s="1"/>
      <c r="Y66" s="1"/>
      <c r="Z66" s="1"/>
      <c r="AA66" s="1"/>
      <c r="AB66" s="1"/>
    </row>
    <row r="67" spans="5:28" s="2" customFormat="1" x14ac:dyDescent="0.25">
      <c r="E67" s="1"/>
      <c r="J67" s="15"/>
      <c r="K67" s="1"/>
      <c r="L67" s="1"/>
      <c r="O67" s="14"/>
      <c r="P67" s="14"/>
      <c r="Q67" s="16"/>
      <c r="R67" s="14"/>
      <c r="S67" s="14"/>
      <c r="T67" s="14"/>
      <c r="U67" s="14"/>
      <c r="V67" s="1"/>
      <c r="W67" s="1"/>
      <c r="X67" s="1"/>
      <c r="Y67" s="1"/>
      <c r="Z67" s="1"/>
      <c r="AA67" s="1"/>
      <c r="AB67" s="1"/>
    </row>
    <row r="68" spans="5:28" s="2" customFormat="1" x14ac:dyDescent="0.25">
      <c r="E68" s="1"/>
      <c r="J68" s="15"/>
      <c r="K68" s="1"/>
      <c r="L68" s="1"/>
      <c r="O68" s="14"/>
      <c r="P68" s="14"/>
      <c r="Q68" s="16"/>
      <c r="R68" s="14"/>
      <c r="S68" s="14"/>
      <c r="T68" s="14"/>
      <c r="U68" s="14"/>
      <c r="V68" s="1"/>
      <c r="W68" s="1"/>
      <c r="X68" s="1"/>
      <c r="Y68" s="1"/>
      <c r="Z68" s="1"/>
      <c r="AA68" s="1"/>
      <c r="AB68" s="1"/>
    </row>
    <row r="69" spans="5:28" s="2" customFormat="1" x14ac:dyDescent="0.25">
      <c r="E69" s="1"/>
      <c r="J69" s="15"/>
      <c r="K69" s="1"/>
      <c r="L69" s="1"/>
      <c r="O69" s="14"/>
      <c r="P69" s="14"/>
      <c r="Q69" s="16"/>
      <c r="R69" s="14"/>
      <c r="S69" s="14"/>
      <c r="T69" s="14"/>
      <c r="U69" s="14"/>
      <c r="V69" s="1"/>
      <c r="W69" s="1"/>
      <c r="X69" s="1"/>
      <c r="Y69" s="1"/>
      <c r="Z69" s="1"/>
      <c r="AA69" s="1"/>
      <c r="AB69" s="1"/>
    </row>
    <row r="70" spans="5:28" s="2" customFormat="1" x14ac:dyDescent="0.25">
      <c r="E70" s="1"/>
      <c r="J70" s="15"/>
      <c r="K70" s="1"/>
      <c r="L70" s="1"/>
      <c r="O70" s="14"/>
      <c r="P70" s="14"/>
      <c r="Q70" s="16"/>
      <c r="R70" s="14"/>
      <c r="S70" s="14"/>
      <c r="T70" s="14"/>
      <c r="U70" s="14"/>
      <c r="V70" s="1"/>
      <c r="W70" s="1"/>
      <c r="X70" s="1"/>
      <c r="Y70" s="1"/>
      <c r="Z70" s="1"/>
      <c r="AA70" s="1"/>
      <c r="AB70" s="1"/>
    </row>
    <row r="71" spans="5:28" s="2" customFormat="1" x14ac:dyDescent="0.25">
      <c r="E71" s="1"/>
      <c r="J71" s="15"/>
      <c r="K71" s="1"/>
      <c r="L71" s="1"/>
      <c r="O71" s="14"/>
      <c r="P71" s="14"/>
      <c r="Q71" s="16"/>
      <c r="R71" s="14"/>
      <c r="S71" s="14"/>
      <c r="T71" s="14"/>
      <c r="U71" s="14"/>
      <c r="V71" s="1"/>
      <c r="W71" s="1"/>
      <c r="X71" s="1"/>
      <c r="Y71" s="1"/>
      <c r="Z71" s="1"/>
      <c r="AA71" s="1"/>
      <c r="AB71" s="1"/>
    </row>
    <row r="72" spans="5:28" s="2" customFormat="1" x14ac:dyDescent="0.25">
      <c r="E72" s="1"/>
      <c r="J72" s="15"/>
      <c r="K72" s="1"/>
      <c r="L72" s="1"/>
      <c r="O72" s="14"/>
      <c r="P72" s="14"/>
      <c r="Q72" s="16"/>
      <c r="R72" s="14"/>
      <c r="S72" s="14"/>
      <c r="T72" s="14"/>
      <c r="U72" s="14"/>
      <c r="V72" s="1"/>
      <c r="W72" s="1"/>
      <c r="X72" s="1"/>
      <c r="Y72" s="1"/>
      <c r="Z72" s="1"/>
      <c r="AA72" s="1"/>
      <c r="AB72" s="1"/>
    </row>
    <row r="73" spans="5:28" s="2" customFormat="1" x14ac:dyDescent="0.25">
      <c r="E73" s="1"/>
      <c r="J73" s="15"/>
      <c r="K73" s="1"/>
      <c r="L73" s="1"/>
      <c r="O73" s="14"/>
      <c r="P73" s="14"/>
      <c r="Q73" s="16"/>
      <c r="R73" s="14"/>
      <c r="S73" s="14"/>
      <c r="T73" s="14"/>
      <c r="U73" s="14"/>
      <c r="V73" s="1"/>
      <c r="W73" s="1"/>
      <c r="X73" s="1"/>
      <c r="Y73" s="1"/>
      <c r="Z73" s="1"/>
      <c r="AA73" s="1"/>
      <c r="AB73" s="1"/>
    </row>
    <row r="74" spans="5:28" s="2" customFormat="1" x14ac:dyDescent="0.25">
      <c r="E74" s="1"/>
      <c r="J74" s="15"/>
      <c r="K74" s="1"/>
      <c r="L74" s="1"/>
      <c r="O74" s="14"/>
      <c r="P74" s="14"/>
      <c r="Q74" s="16"/>
      <c r="R74" s="14"/>
      <c r="S74" s="14"/>
      <c r="T74" s="14"/>
      <c r="U74" s="14"/>
      <c r="V74" s="1"/>
      <c r="W74" s="1"/>
      <c r="X74" s="1"/>
      <c r="Y74" s="1"/>
      <c r="Z74" s="1"/>
      <c r="AA74" s="1"/>
      <c r="AB74" s="1"/>
    </row>
    <row r="75" spans="5:28" s="2" customFormat="1" x14ac:dyDescent="0.25">
      <c r="E75" s="1"/>
      <c r="J75" s="15"/>
      <c r="K75" s="1"/>
      <c r="L75" s="1"/>
      <c r="O75" s="14"/>
      <c r="P75" s="14"/>
      <c r="Q75" s="16"/>
      <c r="R75" s="14"/>
      <c r="S75" s="14"/>
      <c r="T75" s="14"/>
      <c r="U75" s="14"/>
      <c r="V75" s="1"/>
      <c r="W75" s="1"/>
      <c r="X75" s="1"/>
      <c r="Y75" s="1"/>
      <c r="Z75" s="1"/>
      <c r="AA75" s="1"/>
      <c r="AB75" s="1"/>
    </row>
    <row r="76" spans="5:28" s="2" customFormat="1" x14ac:dyDescent="0.25">
      <c r="E76" s="1"/>
      <c r="J76" s="15"/>
      <c r="K76" s="1"/>
      <c r="L76" s="1"/>
      <c r="O76" s="14"/>
      <c r="P76" s="14"/>
      <c r="Q76" s="16"/>
      <c r="R76" s="14"/>
      <c r="S76" s="14"/>
      <c r="T76" s="14"/>
      <c r="U76" s="14"/>
      <c r="V76" s="1"/>
      <c r="W76" s="1"/>
      <c r="X76" s="1"/>
      <c r="Y76" s="1"/>
      <c r="Z76" s="1"/>
      <c r="AA76" s="1"/>
      <c r="AB76" s="1"/>
    </row>
    <row r="77" spans="5:28" s="2" customFormat="1" x14ac:dyDescent="0.25">
      <c r="E77" s="1"/>
      <c r="J77" s="15"/>
      <c r="K77" s="1"/>
      <c r="L77" s="1"/>
      <c r="O77" s="14"/>
      <c r="P77" s="14"/>
      <c r="Q77" s="16"/>
      <c r="R77" s="14"/>
      <c r="S77" s="14"/>
      <c r="T77" s="14"/>
      <c r="U77" s="14"/>
      <c r="V77" s="1"/>
      <c r="W77" s="1"/>
      <c r="X77" s="1"/>
      <c r="Y77" s="1"/>
      <c r="Z77" s="1"/>
      <c r="AA77" s="1"/>
      <c r="AB77" s="1"/>
    </row>
    <row r="78" spans="5:28" s="2" customFormat="1" x14ac:dyDescent="0.25">
      <c r="E78" s="1"/>
      <c r="J78" s="15"/>
      <c r="K78" s="1"/>
      <c r="L78" s="1"/>
      <c r="O78" s="14"/>
      <c r="P78" s="14"/>
      <c r="Q78" s="16"/>
      <c r="R78" s="14"/>
      <c r="S78" s="14"/>
      <c r="T78" s="14"/>
      <c r="U78" s="14"/>
      <c r="V78" s="1"/>
      <c r="W78" s="1"/>
      <c r="X78" s="1"/>
      <c r="Y78" s="1"/>
      <c r="Z78" s="1"/>
      <c r="AA78" s="1"/>
      <c r="AB78" s="1"/>
    </row>
    <row r="79" spans="5:28" s="2" customFormat="1" x14ac:dyDescent="0.25">
      <c r="E79" s="1"/>
      <c r="J79" s="15"/>
      <c r="K79" s="1"/>
      <c r="L79" s="1"/>
      <c r="O79" s="14"/>
      <c r="P79" s="14"/>
      <c r="Q79" s="16"/>
      <c r="R79" s="14"/>
      <c r="S79" s="14"/>
      <c r="T79" s="14"/>
      <c r="U79" s="14"/>
      <c r="V79" s="1"/>
      <c r="W79" s="1"/>
      <c r="X79" s="1"/>
      <c r="Y79" s="1"/>
      <c r="Z79" s="1"/>
      <c r="AA79" s="1"/>
      <c r="AB79" s="1"/>
    </row>
    <row r="80" spans="5:28" s="2" customFormat="1" x14ac:dyDescent="0.25">
      <c r="E80" s="1"/>
      <c r="J80" s="15"/>
      <c r="K80" s="1"/>
      <c r="L80" s="1"/>
      <c r="O80" s="14"/>
      <c r="P80" s="14"/>
      <c r="Q80" s="16"/>
      <c r="R80" s="14"/>
      <c r="S80" s="14"/>
      <c r="T80" s="14"/>
      <c r="U80" s="14"/>
      <c r="V80" s="1"/>
      <c r="W80" s="1"/>
      <c r="X80" s="1"/>
      <c r="Y80" s="1"/>
      <c r="Z80" s="1"/>
      <c r="AA80" s="1"/>
      <c r="AB80" s="1"/>
    </row>
    <row r="81" spans="5:28" s="2" customFormat="1" x14ac:dyDescent="0.25">
      <c r="E81" s="1"/>
      <c r="J81" s="15"/>
      <c r="K81" s="1"/>
      <c r="L81" s="1"/>
      <c r="O81" s="14"/>
      <c r="P81" s="14"/>
      <c r="Q81" s="16"/>
      <c r="R81" s="14"/>
      <c r="S81" s="14"/>
      <c r="T81" s="14"/>
      <c r="U81" s="14"/>
      <c r="V81" s="1"/>
      <c r="W81" s="1"/>
      <c r="X81" s="1"/>
      <c r="Y81" s="1"/>
      <c r="Z81" s="1"/>
      <c r="AA81" s="1"/>
      <c r="AB81" s="1"/>
    </row>
    <row r="82" spans="5:28" s="2" customFormat="1" x14ac:dyDescent="0.25">
      <c r="E82" s="1"/>
      <c r="J82" s="15"/>
      <c r="K82" s="1"/>
      <c r="L82" s="1"/>
      <c r="O82" s="14"/>
      <c r="P82" s="14"/>
      <c r="Q82" s="16"/>
      <c r="R82" s="14"/>
      <c r="S82" s="14"/>
      <c r="T82" s="14"/>
      <c r="U82" s="14"/>
      <c r="V82" s="1"/>
      <c r="W82" s="1"/>
      <c r="X82" s="1"/>
      <c r="Y82" s="1"/>
      <c r="Z82" s="1"/>
      <c r="AA82" s="1"/>
      <c r="AB82" s="1"/>
    </row>
    <row r="83" spans="5:28" s="2" customFormat="1" x14ac:dyDescent="0.25">
      <c r="E83" s="1"/>
      <c r="J83" s="15"/>
      <c r="K83" s="1"/>
      <c r="L83" s="1"/>
      <c r="O83" s="14"/>
      <c r="P83" s="14"/>
      <c r="Q83" s="16"/>
      <c r="R83" s="14"/>
      <c r="S83" s="14"/>
      <c r="T83" s="14"/>
      <c r="U83" s="14"/>
      <c r="V83" s="1"/>
      <c r="W83" s="1"/>
      <c r="X83" s="1"/>
      <c r="Y83" s="1"/>
      <c r="Z83" s="1"/>
      <c r="AA83" s="1"/>
      <c r="AB83" s="1"/>
    </row>
    <row r="84" spans="5:28" s="2" customFormat="1" x14ac:dyDescent="0.25">
      <c r="E84" s="1"/>
      <c r="J84" s="15"/>
      <c r="K84" s="1"/>
      <c r="L84" s="1"/>
      <c r="O84" s="14"/>
      <c r="P84" s="14"/>
      <c r="Q84" s="16"/>
      <c r="R84" s="14"/>
      <c r="S84" s="14"/>
      <c r="T84" s="14"/>
      <c r="U84" s="14"/>
      <c r="V84" s="1"/>
      <c r="W84" s="1"/>
      <c r="X84" s="1"/>
      <c r="Y84" s="1"/>
      <c r="Z84" s="1"/>
      <c r="AA84" s="1"/>
      <c r="AB84" s="1"/>
    </row>
    <row r="85" spans="5:28" s="2" customFormat="1" x14ac:dyDescent="0.25">
      <c r="E85" s="1"/>
      <c r="J85" s="15"/>
      <c r="K85" s="1"/>
      <c r="L85" s="1"/>
      <c r="O85" s="14"/>
      <c r="P85" s="14"/>
      <c r="Q85" s="16"/>
      <c r="R85" s="14"/>
      <c r="S85" s="14"/>
      <c r="T85" s="14"/>
      <c r="U85" s="14"/>
      <c r="V85" s="1"/>
      <c r="W85" s="1"/>
      <c r="X85" s="1"/>
      <c r="Y85" s="1"/>
      <c r="Z85" s="1"/>
      <c r="AA85" s="1"/>
      <c r="AB85" s="1"/>
    </row>
    <row r="86" spans="5:28" s="2" customFormat="1" x14ac:dyDescent="0.25">
      <c r="E86" s="1"/>
      <c r="J86" s="15"/>
      <c r="K86" s="1"/>
      <c r="L86" s="1"/>
      <c r="O86" s="14"/>
      <c r="P86" s="14"/>
      <c r="Q86" s="16"/>
      <c r="R86" s="14"/>
      <c r="S86" s="14"/>
      <c r="T86" s="14"/>
      <c r="U86" s="14"/>
      <c r="V86" s="1"/>
      <c r="W86" s="1"/>
      <c r="X86" s="1"/>
      <c r="Y86" s="1"/>
      <c r="Z86" s="1"/>
      <c r="AA86" s="1"/>
      <c r="AB86" s="1"/>
    </row>
    <row r="87" spans="5:28" s="2" customFormat="1" x14ac:dyDescent="0.25">
      <c r="E87" s="1"/>
      <c r="J87" s="15"/>
      <c r="K87" s="1"/>
      <c r="L87" s="1"/>
      <c r="O87" s="14"/>
      <c r="P87" s="14"/>
      <c r="Q87" s="16"/>
      <c r="R87" s="14"/>
      <c r="S87" s="14"/>
      <c r="T87" s="14"/>
      <c r="U87" s="14"/>
      <c r="V87" s="1"/>
      <c r="W87" s="1"/>
      <c r="X87" s="1"/>
      <c r="Y87" s="1"/>
      <c r="Z87" s="1"/>
      <c r="AA87" s="1"/>
      <c r="AB87" s="1"/>
    </row>
    <row r="88" spans="5:28" s="2" customFormat="1" x14ac:dyDescent="0.25">
      <c r="E88" s="1"/>
      <c r="J88" s="15"/>
      <c r="K88" s="1"/>
      <c r="L88" s="1"/>
      <c r="O88" s="14"/>
      <c r="P88" s="14"/>
      <c r="Q88" s="16"/>
      <c r="R88" s="14"/>
      <c r="S88" s="14"/>
      <c r="T88" s="14"/>
      <c r="U88" s="14"/>
      <c r="V88" s="1"/>
      <c r="W88" s="1"/>
      <c r="X88" s="1"/>
      <c r="Y88" s="1"/>
      <c r="Z88" s="1"/>
      <c r="AA88" s="1"/>
      <c r="AB88" s="1"/>
    </row>
    <row r="89" spans="5:28" s="2" customFormat="1" x14ac:dyDescent="0.25">
      <c r="E89" s="1"/>
      <c r="J89" s="15"/>
      <c r="K89" s="1"/>
      <c r="L89" s="1"/>
      <c r="O89" s="14"/>
      <c r="P89" s="14"/>
      <c r="Q89" s="16"/>
      <c r="R89" s="14"/>
      <c r="S89" s="14"/>
      <c r="T89" s="14"/>
      <c r="U89" s="14"/>
      <c r="V89" s="1"/>
      <c r="W89" s="1"/>
      <c r="X89" s="1"/>
      <c r="Y89" s="1"/>
      <c r="Z89" s="1"/>
      <c r="AA89" s="1"/>
      <c r="AB89" s="1"/>
    </row>
    <row r="90" spans="5:28" s="2" customFormat="1" x14ac:dyDescent="0.25">
      <c r="E90" s="1"/>
      <c r="J90" s="15"/>
      <c r="K90" s="1"/>
      <c r="L90" s="1"/>
      <c r="O90" s="14"/>
      <c r="P90" s="14"/>
      <c r="Q90" s="16"/>
      <c r="R90" s="14"/>
      <c r="S90" s="14"/>
      <c r="T90" s="14"/>
      <c r="U90" s="14"/>
      <c r="V90" s="1"/>
      <c r="W90" s="1"/>
      <c r="X90" s="1"/>
      <c r="Y90" s="1"/>
      <c r="Z90" s="1"/>
      <c r="AA90" s="1"/>
      <c r="AB90" s="1"/>
    </row>
    <row r="91" spans="5:28" s="2" customFormat="1" x14ac:dyDescent="0.25">
      <c r="E91" s="1"/>
      <c r="J91" s="15"/>
      <c r="K91" s="1"/>
      <c r="L91" s="1"/>
      <c r="O91" s="14"/>
      <c r="P91" s="14"/>
      <c r="Q91" s="16"/>
      <c r="R91" s="14"/>
      <c r="S91" s="14"/>
      <c r="T91" s="14"/>
      <c r="U91" s="14"/>
      <c r="V91" s="1"/>
      <c r="W91" s="1"/>
      <c r="X91" s="1"/>
      <c r="Y91" s="1"/>
      <c r="Z91" s="1"/>
      <c r="AA91" s="1"/>
      <c r="AB91" s="1"/>
    </row>
    <row r="92" spans="5:28" s="2" customFormat="1" x14ac:dyDescent="0.25">
      <c r="E92" s="1"/>
      <c r="J92" s="15"/>
      <c r="K92" s="1"/>
      <c r="L92" s="1"/>
      <c r="O92" s="14"/>
      <c r="P92" s="14"/>
      <c r="Q92" s="16"/>
      <c r="R92" s="14"/>
      <c r="S92" s="14"/>
      <c r="T92" s="14"/>
      <c r="U92" s="14"/>
      <c r="V92" s="1"/>
      <c r="W92" s="1"/>
      <c r="X92" s="1"/>
      <c r="Y92" s="1"/>
      <c r="Z92" s="1"/>
      <c r="AA92" s="1"/>
      <c r="AB92" s="1"/>
    </row>
    <row r="93" spans="5:28" s="2" customFormat="1" x14ac:dyDescent="0.25">
      <c r="E93" s="1"/>
      <c r="J93" s="15"/>
      <c r="K93" s="1"/>
      <c r="L93" s="1"/>
      <c r="O93" s="14"/>
      <c r="P93" s="14"/>
      <c r="Q93" s="16"/>
      <c r="R93" s="14"/>
      <c r="S93" s="14"/>
      <c r="T93" s="14"/>
      <c r="U93" s="14"/>
      <c r="V93" s="1"/>
      <c r="W93" s="1"/>
      <c r="X93" s="1"/>
      <c r="Y93" s="1"/>
      <c r="Z93" s="1"/>
      <c r="AA93" s="1"/>
      <c r="AB93" s="1"/>
    </row>
    <row r="94" spans="5:28" s="2" customFormat="1" x14ac:dyDescent="0.25">
      <c r="E94" s="1"/>
      <c r="J94" s="15"/>
      <c r="K94" s="1"/>
      <c r="L94" s="1"/>
      <c r="O94" s="14"/>
      <c r="P94" s="14"/>
      <c r="Q94" s="16"/>
      <c r="R94" s="14"/>
      <c r="S94" s="14"/>
      <c r="T94" s="14"/>
      <c r="U94" s="14"/>
      <c r="V94" s="1"/>
      <c r="W94" s="1"/>
      <c r="X94" s="1"/>
      <c r="Y94" s="1"/>
      <c r="Z94" s="1"/>
      <c r="AA94" s="1"/>
      <c r="AB94" s="1"/>
    </row>
    <row r="95" spans="5:28" s="2" customFormat="1" x14ac:dyDescent="0.25">
      <c r="E95" s="1"/>
      <c r="J95" s="15"/>
      <c r="K95" s="1"/>
      <c r="L95" s="1"/>
      <c r="O95" s="14"/>
      <c r="P95" s="14"/>
      <c r="Q95" s="16"/>
      <c r="R95" s="14"/>
      <c r="S95" s="14"/>
      <c r="T95" s="14"/>
      <c r="U95" s="14"/>
      <c r="V95" s="1"/>
      <c r="W95" s="1"/>
      <c r="X95" s="1"/>
      <c r="Y95" s="1"/>
      <c r="Z95" s="1"/>
      <c r="AA95" s="1"/>
      <c r="AB95" s="1"/>
    </row>
    <row r="96" spans="5:28" s="2" customFormat="1" x14ac:dyDescent="0.25">
      <c r="E96" s="1"/>
      <c r="J96" s="15"/>
      <c r="K96" s="1"/>
      <c r="L96" s="1"/>
      <c r="O96" s="14"/>
      <c r="P96" s="14"/>
      <c r="Q96" s="16"/>
      <c r="R96" s="14"/>
      <c r="S96" s="14"/>
      <c r="T96" s="14"/>
      <c r="U96" s="14"/>
      <c r="V96" s="1"/>
      <c r="W96" s="1"/>
      <c r="X96" s="1"/>
      <c r="Y96" s="1"/>
      <c r="Z96" s="1"/>
      <c r="AA96" s="1"/>
      <c r="AB96" s="1"/>
    </row>
    <row r="97" spans="5:28" s="2" customFormat="1" x14ac:dyDescent="0.25">
      <c r="E97" s="1"/>
      <c r="J97" s="15"/>
      <c r="K97" s="1"/>
      <c r="L97" s="1"/>
      <c r="O97" s="14"/>
      <c r="P97" s="14"/>
      <c r="Q97" s="16"/>
      <c r="R97" s="14"/>
      <c r="S97" s="14"/>
      <c r="T97" s="14"/>
      <c r="U97" s="14"/>
      <c r="V97" s="1"/>
      <c r="W97" s="1"/>
      <c r="X97" s="1"/>
      <c r="Y97" s="1"/>
      <c r="Z97" s="1"/>
      <c r="AA97" s="1"/>
      <c r="AB97" s="1"/>
    </row>
    <row r="98" spans="5:28" s="2" customFormat="1" x14ac:dyDescent="0.25">
      <c r="E98" s="1"/>
      <c r="J98" s="15"/>
      <c r="K98" s="1"/>
      <c r="L98" s="1"/>
      <c r="O98" s="14"/>
      <c r="P98" s="14"/>
      <c r="Q98" s="16"/>
      <c r="R98" s="14"/>
      <c r="S98" s="14"/>
      <c r="T98" s="14"/>
      <c r="U98" s="14"/>
      <c r="V98" s="1"/>
      <c r="W98" s="1"/>
      <c r="X98" s="1"/>
      <c r="Y98" s="1"/>
      <c r="Z98" s="1"/>
      <c r="AA98" s="1"/>
      <c r="AB98" s="1"/>
    </row>
    <row r="99" spans="5:28" s="2" customFormat="1" x14ac:dyDescent="0.25">
      <c r="E99" s="1"/>
      <c r="J99" s="15"/>
      <c r="K99" s="1"/>
      <c r="L99" s="1"/>
      <c r="O99" s="14"/>
      <c r="P99" s="14"/>
      <c r="Q99" s="16"/>
      <c r="R99" s="14"/>
      <c r="S99" s="14"/>
      <c r="T99" s="14"/>
      <c r="U99" s="14"/>
      <c r="V99" s="1"/>
      <c r="W99" s="1"/>
      <c r="X99" s="1"/>
      <c r="Y99" s="1"/>
      <c r="Z99" s="1"/>
      <c r="AA99" s="1"/>
      <c r="AB99" s="1"/>
    </row>
    <row r="100" spans="5:28" s="2" customFormat="1" x14ac:dyDescent="0.25">
      <c r="E100" s="1"/>
      <c r="J100" s="15"/>
      <c r="K100" s="1"/>
      <c r="L100" s="1"/>
      <c r="O100" s="14"/>
      <c r="P100" s="14"/>
      <c r="Q100" s="16"/>
      <c r="R100" s="14"/>
      <c r="S100" s="14"/>
      <c r="T100" s="14"/>
      <c r="U100" s="14"/>
      <c r="V100" s="1"/>
      <c r="W100" s="1"/>
      <c r="X100" s="1"/>
      <c r="Y100" s="1"/>
      <c r="Z100" s="1"/>
      <c r="AA100" s="1"/>
      <c r="AB100" s="1"/>
    </row>
    <row r="101" spans="5:28" s="2" customFormat="1" x14ac:dyDescent="0.25">
      <c r="E101" s="1"/>
      <c r="J101" s="15"/>
      <c r="K101" s="1"/>
      <c r="L101" s="1"/>
      <c r="O101" s="14"/>
      <c r="P101" s="14"/>
      <c r="Q101" s="16"/>
      <c r="R101" s="14"/>
      <c r="S101" s="14"/>
      <c r="T101" s="14"/>
      <c r="U101" s="14"/>
      <c r="V101" s="1"/>
      <c r="W101" s="1"/>
      <c r="X101" s="1"/>
      <c r="Y101" s="1"/>
      <c r="Z101" s="1"/>
      <c r="AA101" s="1"/>
      <c r="AB101" s="1"/>
    </row>
    <row r="102" spans="5:28" s="2" customFormat="1" x14ac:dyDescent="0.25">
      <c r="E102" s="1"/>
      <c r="J102" s="15"/>
      <c r="K102" s="1"/>
      <c r="L102" s="1"/>
      <c r="O102" s="14"/>
      <c r="P102" s="14"/>
      <c r="Q102" s="16"/>
      <c r="R102" s="14"/>
      <c r="S102" s="14"/>
      <c r="T102" s="14"/>
      <c r="U102" s="14"/>
      <c r="V102" s="1"/>
      <c r="W102" s="1"/>
      <c r="X102" s="1"/>
      <c r="Y102" s="1"/>
      <c r="Z102" s="1"/>
      <c r="AA102" s="1"/>
      <c r="AB102" s="1"/>
    </row>
    <row r="103" spans="5:28" s="2" customFormat="1" x14ac:dyDescent="0.25">
      <c r="E103" s="1"/>
      <c r="J103" s="15"/>
      <c r="K103" s="1"/>
      <c r="L103" s="1"/>
      <c r="O103" s="14"/>
      <c r="P103" s="14"/>
      <c r="Q103" s="16"/>
      <c r="R103" s="14"/>
      <c r="S103" s="14"/>
      <c r="T103" s="14"/>
      <c r="U103" s="14"/>
      <c r="V103" s="1"/>
      <c r="W103" s="1"/>
      <c r="X103" s="1"/>
      <c r="Y103" s="1"/>
      <c r="Z103" s="1"/>
      <c r="AA103" s="1"/>
      <c r="AB103" s="1"/>
    </row>
    <row r="104" spans="5:28" s="2" customFormat="1" x14ac:dyDescent="0.25">
      <c r="E104" s="1"/>
      <c r="J104" s="15"/>
      <c r="K104" s="1"/>
      <c r="L104" s="1"/>
      <c r="O104" s="14"/>
      <c r="P104" s="14"/>
      <c r="Q104" s="16"/>
      <c r="R104" s="14"/>
      <c r="S104" s="14"/>
      <c r="T104" s="14"/>
      <c r="U104" s="14"/>
      <c r="V104" s="1"/>
      <c r="W104" s="1"/>
      <c r="X104" s="1"/>
      <c r="Y104" s="1"/>
      <c r="Z104" s="1"/>
      <c r="AA104" s="1"/>
      <c r="AB104" s="1"/>
    </row>
    <row r="105" spans="5:28" s="2" customFormat="1" x14ac:dyDescent="0.25">
      <c r="E105" s="1"/>
      <c r="J105" s="15"/>
      <c r="K105" s="1"/>
      <c r="L105" s="1"/>
      <c r="O105" s="14"/>
      <c r="P105" s="14"/>
      <c r="Q105" s="16"/>
      <c r="R105" s="14"/>
      <c r="S105" s="14"/>
      <c r="T105" s="14"/>
      <c r="U105" s="14"/>
      <c r="V105" s="1"/>
      <c r="W105" s="1"/>
      <c r="X105" s="1"/>
      <c r="Y105" s="1"/>
      <c r="Z105" s="1"/>
      <c r="AA105" s="1"/>
      <c r="AB105" s="1"/>
    </row>
    <row r="106" spans="5:28" s="2" customFormat="1" x14ac:dyDescent="0.25">
      <c r="E106" s="1"/>
      <c r="J106" s="15"/>
      <c r="K106" s="1"/>
      <c r="L106" s="1"/>
      <c r="O106" s="14"/>
      <c r="P106" s="14"/>
      <c r="Q106" s="16"/>
      <c r="R106" s="14"/>
      <c r="S106" s="14"/>
      <c r="T106" s="14"/>
      <c r="U106" s="14"/>
      <c r="V106" s="1"/>
      <c r="W106" s="1"/>
      <c r="X106" s="1"/>
      <c r="Y106" s="1"/>
      <c r="Z106" s="1"/>
      <c r="AA106" s="1"/>
      <c r="AB106" s="1"/>
    </row>
    <row r="107" spans="5:28" s="2" customFormat="1" x14ac:dyDescent="0.25">
      <c r="E107" s="1"/>
      <c r="J107" s="15"/>
      <c r="K107" s="1"/>
      <c r="L107" s="1"/>
      <c r="O107" s="14"/>
      <c r="P107" s="14"/>
      <c r="Q107" s="16"/>
      <c r="R107" s="14"/>
      <c r="S107" s="14"/>
      <c r="T107" s="14"/>
      <c r="U107" s="14"/>
      <c r="V107" s="1"/>
      <c r="W107" s="1"/>
      <c r="X107" s="1"/>
      <c r="Y107" s="1"/>
      <c r="Z107" s="1"/>
      <c r="AA107" s="1"/>
      <c r="AB107" s="1"/>
    </row>
    <row r="108" spans="5:28" s="2" customFormat="1" x14ac:dyDescent="0.25">
      <c r="E108" s="1"/>
      <c r="J108" s="15"/>
      <c r="K108" s="1"/>
      <c r="L108" s="1"/>
      <c r="O108" s="14"/>
      <c r="P108" s="14"/>
      <c r="Q108" s="16"/>
      <c r="R108" s="14"/>
      <c r="S108" s="14"/>
      <c r="T108" s="14"/>
      <c r="U108" s="14"/>
      <c r="V108" s="1"/>
      <c r="W108" s="1"/>
      <c r="X108" s="1"/>
      <c r="Y108" s="1"/>
      <c r="Z108" s="1"/>
      <c r="AA108" s="1"/>
      <c r="AB108" s="1"/>
    </row>
    <row r="109" spans="5:28" s="2" customFormat="1" x14ac:dyDescent="0.25">
      <c r="E109" s="1"/>
      <c r="J109" s="15"/>
      <c r="K109" s="1"/>
      <c r="L109" s="1"/>
      <c r="O109" s="14"/>
      <c r="P109" s="14"/>
      <c r="Q109" s="16"/>
      <c r="R109" s="14"/>
      <c r="S109" s="14"/>
      <c r="T109" s="14"/>
      <c r="U109" s="14"/>
      <c r="V109" s="1"/>
      <c r="W109" s="1"/>
      <c r="X109" s="1"/>
      <c r="Y109" s="1"/>
      <c r="Z109" s="1"/>
      <c r="AA109" s="1"/>
      <c r="AB109" s="1"/>
    </row>
    <row r="110" spans="5:28" s="2" customFormat="1" x14ac:dyDescent="0.25">
      <c r="E110" s="1"/>
      <c r="J110" s="15"/>
      <c r="K110" s="1"/>
      <c r="L110" s="1"/>
      <c r="O110" s="14"/>
      <c r="P110" s="14"/>
      <c r="Q110" s="16"/>
      <c r="R110" s="14"/>
      <c r="S110" s="14"/>
      <c r="T110" s="14"/>
      <c r="U110" s="14"/>
      <c r="V110" s="1"/>
      <c r="W110" s="1"/>
      <c r="X110" s="1"/>
      <c r="Y110" s="1"/>
      <c r="Z110" s="1"/>
      <c r="AA110" s="1"/>
      <c r="AB110" s="1"/>
    </row>
    <row r="111" spans="5:28" s="2" customFormat="1" x14ac:dyDescent="0.25">
      <c r="E111" s="1"/>
      <c r="J111" s="15"/>
      <c r="K111" s="1"/>
      <c r="L111" s="1"/>
      <c r="O111" s="14"/>
      <c r="P111" s="14"/>
      <c r="Q111" s="16"/>
      <c r="R111" s="14"/>
      <c r="S111" s="14"/>
      <c r="T111" s="14"/>
      <c r="U111" s="14"/>
      <c r="V111" s="1"/>
      <c r="W111" s="1"/>
      <c r="X111" s="1"/>
      <c r="Y111" s="1"/>
      <c r="Z111" s="1"/>
      <c r="AA111" s="1"/>
      <c r="AB111" s="1"/>
    </row>
    <row r="112" spans="5:28" s="2" customFormat="1" x14ac:dyDescent="0.25">
      <c r="E112" s="1"/>
      <c r="J112" s="15"/>
      <c r="K112" s="1"/>
      <c r="L112" s="1"/>
      <c r="O112" s="14"/>
      <c r="P112" s="14"/>
      <c r="Q112" s="16"/>
      <c r="R112" s="14"/>
      <c r="S112" s="14"/>
      <c r="T112" s="14"/>
      <c r="U112" s="14"/>
      <c r="V112" s="1"/>
      <c r="W112" s="1"/>
      <c r="X112" s="1"/>
      <c r="Y112" s="1"/>
      <c r="Z112" s="1"/>
      <c r="AA112" s="1"/>
      <c r="AB112" s="1"/>
    </row>
    <row r="113" spans="5:28" s="2" customFormat="1" x14ac:dyDescent="0.25">
      <c r="E113" s="1"/>
      <c r="J113" s="15"/>
      <c r="K113" s="1"/>
      <c r="L113" s="1"/>
      <c r="O113" s="14"/>
      <c r="P113" s="14"/>
      <c r="Q113" s="16"/>
      <c r="R113" s="14"/>
      <c r="S113" s="14"/>
      <c r="T113" s="14"/>
      <c r="U113" s="14"/>
      <c r="V113" s="1"/>
      <c r="W113" s="1"/>
      <c r="X113" s="1"/>
      <c r="Y113" s="1"/>
      <c r="Z113" s="1"/>
      <c r="AA113" s="1"/>
      <c r="AB113" s="1"/>
    </row>
    <row r="114" spans="5:28" s="2" customFormat="1" x14ac:dyDescent="0.25">
      <c r="E114" s="1"/>
      <c r="J114" s="15"/>
      <c r="K114" s="1"/>
      <c r="L114" s="1"/>
      <c r="O114" s="14"/>
      <c r="P114" s="14"/>
      <c r="Q114" s="16"/>
      <c r="R114" s="14"/>
      <c r="S114" s="14"/>
      <c r="T114" s="14"/>
      <c r="U114" s="14"/>
      <c r="V114" s="1"/>
      <c r="W114" s="1"/>
      <c r="X114" s="1"/>
      <c r="Y114" s="1"/>
      <c r="Z114" s="1"/>
      <c r="AA114" s="1"/>
      <c r="AB114" s="1"/>
    </row>
    <row r="115" spans="5:28" s="2" customFormat="1" x14ac:dyDescent="0.25">
      <c r="E115" s="1"/>
      <c r="J115" s="15"/>
      <c r="K115" s="1"/>
      <c r="L115" s="1"/>
      <c r="O115" s="14"/>
      <c r="P115" s="14"/>
      <c r="Q115" s="16"/>
      <c r="R115" s="14"/>
      <c r="S115" s="14"/>
      <c r="T115" s="14"/>
      <c r="U115" s="14"/>
      <c r="V115" s="1"/>
      <c r="W115" s="1"/>
      <c r="X115" s="1"/>
      <c r="Y115" s="1"/>
      <c r="Z115" s="1"/>
      <c r="AA115" s="1"/>
      <c r="AB115" s="1"/>
    </row>
    <row r="116" spans="5:28" s="2" customFormat="1" x14ac:dyDescent="0.25">
      <c r="E116" s="1"/>
      <c r="J116" s="15"/>
      <c r="K116" s="1"/>
      <c r="L116" s="1"/>
      <c r="O116" s="14"/>
      <c r="P116" s="14"/>
      <c r="Q116" s="16"/>
      <c r="R116" s="14"/>
      <c r="S116" s="14"/>
      <c r="T116" s="14"/>
      <c r="U116" s="14"/>
      <c r="V116" s="1"/>
      <c r="W116" s="1"/>
      <c r="X116" s="1"/>
      <c r="Y116" s="1"/>
      <c r="Z116" s="1"/>
      <c r="AA116" s="1"/>
      <c r="AB116" s="1"/>
    </row>
    <row r="117" spans="5:28" s="2" customFormat="1" x14ac:dyDescent="0.25">
      <c r="E117" s="1"/>
      <c r="J117" s="15"/>
      <c r="K117" s="1"/>
      <c r="L117" s="1"/>
      <c r="O117" s="14"/>
      <c r="P117" s="14"/>
      <c r="Q117" s="16"/>
      <c r="R117" s="14"/>
      <c r="S117" s="14"/>
      <c r="T117" s="14"/>
      <c r="U117" s="14"/>
      <c r="V117" s="1"/>
      <c r="W117" s="1"/>
      <c r="X117" s="1"/>
      <c r="Y117" s="1"/>
      <c r="Z117" s="1"/>
      <c r="AA117" s="1"/>
      <c r="AB117" s="1"/>
    </row>
    <row r="118" spans="5:28" s="2" customFormat="1" x14ac:dyDescent="0.25">
      <c r="E118" s="1"/>
      <c r="J118" s="15"/>
      <c r="K118" s="1"/>
      <c r="L118" s="1"/>
      <c r="O118" s="14"/>
      <c r="P118" s="14"/>
      <c r="Q118" s="16"/>
      <c r="R118" s="14"/>
      <c r="S118" s="14"/>
      <c r="T118" s="14"/>
      <c r="U118" s="14"/>
      <c r="V118" s="1"/>
      <c r="W118" s="1"/>
      <c r="X118" s="1"/>
      <c r="Y118" s="1"/>
      <c r="Z118" s="1"/>
      <c r="AA118" s="1"/>
      <c r="AB118" s="1"/>
    </row>
    <row r="119" spans="5:28" s="2" customFormat="1" x14ac:dyDescent="0.25">
      <c r="E119" s="1"/>
      <c r="J119" s="15"/>
      <c r="K119" s="1"/>
      <c r="L119" s="1"/>
      <c r="O119" s="14"/>
      <c r="P119" s="14"/>
      <c r="Q119" s="16"/>
      <c r="R119" s="14"/>
      <c r="S119" s="14"/>
      <c r="T119" s="14"/>
      <c r="U119" s="14"/>
      <c r="V119" s="1"/>
      <c r="W119" s="1"/>
      <c r="X119" s="1"/>
      <c r="Y119" s="1"/>
      <c r="Z119" s="1"/>
      <c r="AA119" s="1"/>
      <c r="AB119" s="1"/>
    </row>
  </sheetData>
  <autoFilter ref="A1:U34" xr:uid="{00000000-0009-0000-0000-000002000000}"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5" showButton="0"/>
    <filterColumn colId="17" showButton="0"/>
  </autoFilter>
  <mergeCells count="6">
    <mergeCell ref="R1:S1"/>
    <mergeCell ref="F1:G1"/>
    <mergeCell ref="H1:J1"/>
    <mergeCell ref="K1:M1"/>
    <mergeCell ref="N1:O1"/>
    <mergeCell ref="P1:Q1"/>
  </mergeCells>
  <conditionalFormatting sqref="J5:J33">
    <cfRule type="cellIs" dxfId="21" priority="12" stopIfTrue="1" operator="greaterThanOrEqual">
      <formula>0.92</formula>
    </cfRule>
  </conditionalFormatting>
  <conditionalFormatting sqref="M3:M34">
    <cfRule type="cellIs" dxfId="20" priority="11" operator="greaterThan">
      <formula>0.92</formula>
    </cfRule>
  </conditionalFormatting>
  <conditionalFormatting sqref="T5:T33">
    <cfRule type="cellIs" dxfId="19" priority="5" operator="between">
      <formula>1</formula>
      <formula>2.99</formula>
    </cfRule>
    <cfRule type="cellIs" dxfId="18" priority="6" operator="between">
      <formula>1</formula>
      <formula>2</formula>
    </cfRule>
    <cfRule type="cellIs" dxfId="17" priority="7" operator="between">
      <formula>3</formula>
      <formula>3.99</formula>
    </cfRule>
    <cfRule type="cellIs" dxfId="16" priority="8" operator="equal">
      <formula>3</formula>
    </cfRule>
    <cfRule type="cellIs" dxfId="15" priority="9" operator="between">
      <formula>2</formula>
      <formula>3</formula>
    </cfRule>
    <cfRule type="cellIs" dxfId="14" priority="10" operator="between">
      <formula>4</formula>
      <formula>5</formula>
    </cfRule>
  </conditionalFormatting>
  <conditionalFormatting sqref="U5:U33">
    <cfRule type="containsText" dxfId="13" priority="1" operator="containsText" text="Beginner">
      <formula>NOT(ISERROR(SEARCH("Beginner",U5)))</formula>
    </cfRule>
    <cfRule type="containsText" dxfId="12" priority="2" operator="containsText" text="Novice">
      <formula>NOT(ISERROR(SEARCH("Novice",U5)))</formula>
    </cfRule>
    <cfRule type="containsText" dxfId="11" priority="3" operator="containsText" text="SME">
      <formula>NOT(ISERROR(SEARCH("SME",U5)))</formula>
    </cfRule>
    <cfRule type="containsText" dxfId="10" priority="4" operator="containsText" text="Advanced">
      <formula>NOT(ISERROR(SEARCH("Advanced",U5)))</formula>
    </cfRule>
  </conditionalFormatting>
  <dataValidations count="1">
    <dataValidation allowBlank="1" showInputMessage="1" showErrorMessage="1" prompt="MM/DD/YY" sqref="C3 C10:C12 C25:C28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"/>
  <sheetViews>
    <sheetView topLeftCell="A16" zoomScale="90" zoomScaleNormal="90" workbookViewId="0">
      <selection activeCell="M96" sqref="M96"/>
    </sheetView>
  </sheetViews>
  <sheetFormatPr defaultRowHeight="15" x14ac:dyDescent="0.25"/>
  <cols>
    <col min="1" max="1" width="20.42578125" style="100" customWidth="1"/>
    <col min="2" max="2" width="27.140625" style="19" customWidth="1"/>
    <col min="3" max="3" width="15.5703125" style="19" customWidth="1"/>
    <col min="4" max="4" width="7.140625" style="14" customWidth="1"/>
    <col min="5" max="5" width="15" style="97" hidden="1" customWidth="1"/>
    <col min="6" max="6" width="19.85546875" style="97" hidden="1" customWidth="1"/>
    <col min="7" max="7" width="20.85546875" style="97" hidden="1" customWidth="1"/>
    <col min="8" max="8" width="11.7109375" style="97" customWidth="1"/>
    <col min="9" max="9" width="20.42578125" style="100" customWidth="1"/>
    <col min="10" max="10" width="18.7109375" style="112" customWidth="1"/>
    <col min="11" max="11" width="15.5703125" style="112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 x14ac:dyDescent="0.3">
      <c r="A1" s="240" t="s">
        <v>311</v>
      </c>
      <c r="B1" s="241"/>
      <c r="C1" s="242"/>
      <c r="D1" s="14"/>
      <c r="E1" s="97"/>
      <c r="F1" s="97"/>
      <c r="G1" s="97"/>
      <c r="H1" s="97"/>
      <c r="I1" s="243" t="s">
        <v>312</v>
      </c>
      <c r="J1" s="244"/>
      <c r="K1" s="245"/>
      <c r="L1" s="1"/>
      <c r="M1" s="1"/>
      <c r="N1" s="1"/>
    </row>
    <row r="2" spans="1:14" s="2" customFormat="1" ht="15.75" thickBot="1" x14ac:dyDescent="0.3">
      <c r="A2" s="246" t="s">
        <v>313</v>
      </c>
      <c r="B2" s="247"/>
      <c r="C2" s="248"/>
      <c r="D2" s="14"/>
      <c r="E2" s="97"/>
      <c r="F2" s="97"/>
      <c r="G2" s="97"/>
      <c r="H2" s="97"/>
      <c r="I2" s="246" t="s">
        <v>314</v>
      </c>
      <c r="J2" s="247"/>
      <c r="K2" s="248"/>
      <c r="L2" s="1"/>
      <c r="M2" s="1"/>
      <c r="N2" s="1"/>
    </row>
    <row r="3" spans="1:14" ht="15.75" thickBot="1" x14ac:dyDescent="0.3">
      <c r="A3" s="200" t="s">
        <v>21</v>
      </c>
      <c r="B3" s="201" t="s">
        <v>315</v>
      </c>
      <c r="C3" s="202" t="s">
        <v>316</v>
      </c>
      <c r="I3" s="214" t="s">
        <v>21</v>
      </c>
      <c r="J3" s="190" t="s">
        <v>315</v>
      </c>
      <c r="K3" s="215" t="s">
        <v>316</v>
      </c>
      <c r="N3" s="1">
        <f>15/44</f>
        <v>0.34090909090909088</v>
      </c>
    </row>
    <row r="4" spans="1:14" x14ac:dyDescent="0.25">
      <c r="A4" s="145" t="s">
        <v>46</v>
      </c>
      <c r="B4" s="192">
        <v>10</v>
      </c>
      <c r="C4" s="193">
        <v>0.22727272727272727</v>
      </c>
      <c r="I4" s="146" t="s">
        <v>46</v>
      </c>
      <c r="J4" s="142">
        <v>18</v>
      </c>
      <c r="K4" s="129">
        <v>0.41860465116279072</v>
      </c>
      <c r="N4" s="1">
        <f>26/43</f>
        <v>0.60465116279069764</v>
      </c>
    </row>
    <row r="5" spans="1:14" x14ac:dyDescent="0.25">
      <c r="A5" s="146" t="s">
        <v>27</v>
      </c>
      <c r="B5" s="194">
        <v>15</v>
      </c>
      <c r="C5" s="123">
        <v>0.34090909090909088</v>
      </c>
      <c r="I5" s="146" t="s">
        <v>27</v>
      </c>
      <c r="J5" s="142">
        <v>2</v>
      </c>
      <c r="K5" s="129">
        <v>4.6511627906976744E-2</v>
      </c>
      <c r="N5" s="153">
        <f>N4-N3</f>
        <v>0.26374207188160675</v>
      </c>
    </row>
    <row r="6" spans="1:14" x14ac:dyDescent="0.25">
      <c r="A6" s="146" t="s">
        <v>28</v>
      </c>
      <c r="B6" s="194">
        <v>14</v>
      </c>
      <c r="C6" s="123">
        <v>0.31818181818181818</v>
      </c>
      <c r="I6" s="146" t="s">
        <v>28</v>
      </c>
      <c r="J6" s="142">
        <v>9</v>
      </c>
      <c r="K6" s="129">
        <v>0.20930232558139536</v>
      </c>
    </row>
    <row r="7" spans="1:14" ht="15.75" thickBot="1" x14ac:dyDescent="0.3">
      <c r="A7" s="196" t="s">
        <v>34</v>
      </c>
      <c r="B7" s="194">
        <v>5</v>
      </c>
      <c r="C7" s="123">
        <v>0.11363636363636363</v>
      </c>
      <c r="I7" s="196" t="s">
        <v>34</v>
      </c>
      <c r="J7" s="142">
        <v>14</v>
      </c>
      <c r="K7" s="129">
        <v>0.32558139534883723</v>
      </c>
      <c r="N7" s="1">
        <f>34.09-4.65</f>
        <v>29.440000000000005</v>
      </c>
    </row>
    <row r="8" spans="1:14" ht="15.75" thickBot="1" x14ac:dyDescent="0.3">
      <c r="A8" s="197" t="s">
        <v>317</v>
      </c>
      <c r="B8" s="195">
        <v>44</v>
      </c>
      <c r="C8" s="126">
        <v>1</v>
      </c>
      <c r="I8" s="196" t="s">
        <v>317</v>
      </c>
      <c r="J8" s="143">
        <v>43</v>
      </c>
      <c r="K8" s="131">
        <v>1</v>
      </c>
    </row>
    <row r="9" spans="1:14" s="2" customFormat="1" ht="15.75" thickBot="1" x14ac:dyDescent="0.3">
      <c r="A9" s="102"/>
      <c r="B9" s="108"/>
      <c r="C9" s="110"/>
      <c r="D9" s="14"/>
      <c r="E9" s="97"/>
      <c r="F9" s="97"/>
      <c r="G9" s="97"/>
      <c r="H9" s="97"/>
      <c r="I9" s="97"/>
      <c r="J9" s="111"/>
      <c r="K9" s="111"/>
      <c r="L9" s="1"/>
      <c r="M9" s="1"/>
      <c r="N9" s="1"/>
    </row>
    <row r="10" spans="1:14" s="2" customFormat="1" ht="15.75" thickBot="1" x14ac:dyDescent="0.3">
      <c r="A10" s="246" t="s">
        <v>318</v>
      </c>
      <c r="B10" s="247"/>
      <c r="C10" s="248"/>
      <c r="D10" s="14"/>
      <c r="E10" s="97"/>
      <c r="F10" s="97"/>
      <c r="G10" s="97"/>
      <c r="H10" s="97"/>
      <c r="I10" s="246" t="s">
        <v>319</v>
      </c>
      <c r="J10" s="247"/>
      <c r="K10" s="248"/>
      <c r="L10" s="1"/>
      <c r="M10" s="1"/>
      <c r="N10" s="1"/>
    </row>
    <row r="11" spans="1:14" ht="15.75" thickBot="1" x14ac:dyDescent="0.3">
      <c r="A11" s="176" t="s">
        <v>21</v>
      </c>
      <c r="B11" s="174" t="s">
        <v>315</v>
      </c>
      <c r="C11" s="175" t="s">
        <v>316</v>
      </c>
      <c r="I11" s="144" t="s">
        <v>21</v>
      </c>
      <c r="J11" s="147" t="s">
        <v>315</v>
      </c>
      <c r="K11" s="148" t="s">
        <v>316</v>
      </c>
    </row>
    <row r="12" spans="1:14" x14ac:dyDescent="0.25">
      <c r="A12" s="121" t="s">
        <v>29</v>
      </c>
      <c r="B12" s="122">
        <v>29</v>
      </c>
      <c r="C12" s="123">
        <v>0.65909090909090906</v>
      </c>
      <c r="I12" s="145" t="s">
        <v>29</v>
      </c>
      <c r="J12" s="140">
        <v>10</v>
      </c>
      <c r="K12" s="141">
        <v>0.23255813953488372</v>
      </c>
    </row>
    <row r="13" spans="1:14" ht="15.75" thickBot="1" x14ac:dyDescent="0.3">
      <c r="A13" s="121" t="s">
        <v>35</v>
      </c>
      <c r="B13" s="122">
        <v>15</v>
      </c>
      <c r="C13" s="123">
        <v>0.34090909090909088</v>
      </c>
      <c r="I13" s="196" t="s">
        <v>35</v>
      </c>
      <c r="J13" s="142">
        <v>33</v>
      </c>
      <c r="K13" s="129">
        <v>0.76744186046511631</v>
      </c>
    </row>
    <row r="14" spans="1:14" ht="15.75" thickBot="1" x14ac:dyDescent="0.3">
      <c r="A14" s="124" t="s">
        <v>317</v>
      </c>
      <c r="B14" s="125">
        <v>44</v>
      </c>
      <c r="C14" s="126">
        <v>1</v>
      </c>
      <c r="I14" s="197" t="s">
        <v>317</v>
      </c>
      <c r="J14" s="143">
        <v>43</v>
      </c>
      <c r="K14" s="131">
        <v>1</v>
      </c>
    </row>
    <row r="15" spans="1:14" s="2" customFormat="1" ht="15.75" thickBot="1" x14ac:dyDescent="0.3">
      <c r="A15" s="97"/>
      <c r="B15" s="14"/>
      <c r="C15" s="14"/>
      <c r="D15" s="14"/>
      <c r="E15" s="97"/>
      <c r="F15" s="97"/>
      <c r="G15" s="97"/>
      <c r="H15" s="97"/>
      <c r="I15" s="97"/>
      <c r="J15" s="111"/>
      <c r="K15" s="111"/>
      <c r="L15" s="1"/>
      <c r="M15" s="1"/>
      <c r="N15" s="1"/>
    </row>
    <row r="16" spans="1:14" s="2" customFormat="1" ht="15.75" thickBot="1" x14ac:dyDescent="0.3">
      <c r="A16" s="246" t="s">
        <v>320</v>
      </c>
      <c r="B16" s="247"/>
      <c r="C16" s="248"/>
      <c r="D16" s="14"/>
      <c r="E16" s="97"/>
      <c r="F16" s="97"/>
      <c r="G16" s="97"/>
      <c r="H16" s="97"/>
      <c r="I16" s="246" t="s">
        <v>321</v>
      </c>
      <c r="J16" s="247"/>
      <c r="K16" s="248"/>
      <c r="L16" s="1"/>
      <c r="M16" s="1"/>
      <c r="N16" s="1"/>
    </row>
    <row r="17" spans="1:22" ht="15.75" thickBot="1" x14ac:dyDescent="0.3">
      <c r="A17" s="200" t="s">
        <v>322</v>
      </c>
      <c r="B17" s="201" t="s">
        <v>315</v>
      </c>
      <c r="C17" s="202" t="s">
        <v>316</v>
      </c>
      <c r="I17" s="144" t="s">
        <v>322</v>
      </c>
      <c r="J17" s="147" t="s">
        <v>315</v>
      </c>
      <c r="K17" s="148" t="s">
        <v>316</v>
      </c>
    </row>
    <row r="18" spans="1:22" x14ac:dyDescent="0.25">
      <c r="A18" s="149">
        <v>1</v>
      </c>
      <c r="B18" s="192">
        <v>19</v>
      </c>
      <c r="C18" s="193">
        <v>0.43181818181818182</v>
      </c>
      <c r="I18" s="149">
        <v>1</v>
      </c>
      <c r="J18" s="140">
        <v>7</v>
      </c>
      <c r="K18" s="141">
        <v>0.16279069767441862</v>
      </c>
    </row>
    <row r="19" spans="1:22" x14ac:dyDescent="0.25">
      <c r="A19" s="150">
        <v>2</v>
      </c>
      <c r="B19" s="194">
        <v>15</v>
      </c>
      <c r="C19" s="123">
        <v>0.34090909090909088</v>
      </c>
      <c r="I19" s="150">
        <v>2</v>
      </c>
      <c r="J19" s="142">
        <v>9</v>
      </c>
      <c r="K19" s="129">
        <v>0.20930232558139536</v>
      </c>
    </row>
    <row r="20" spans="1:22" x14ac:dyDescent="0.25">
      <c r="A20" s="150">
        <v>3</v>
      </c>
      <c r="B20" s="194">
        <v>3</v>
      </c>
      <c r="C20" s="123">
        <v>6.8181818181818177E-2</v>
      </c>
      <c r="I20" s="150">
        <v>3</v>
      </c>
      <c r="J20" s="142">
        <v>3</v>
      </c>
      <c r="K20" s="129">
        <v>6.9767441860465115E-2</v>
      </c>
    </row>
    <row r="21" spans="1:22" x14ac:dyDescent="0.25">
      <c r="A21" s="150">
        <v>4</v>
      </c>
      <c r="B21" s="194">
        <v>5</v>
      </c>
      <c r="C21" s="123">
        <v>0.11363636363636363</v>
      </c>
      <c r="I21" s="150">
        <v>4</v>
      </c>
      <c r="J21" s="142">
        <v>22</v>
      </c>
      <c r="K21" s="129">
        <v>0.51162790697674421</v>
      </c>
    </row>
    <row r="22" spans="1:22" ht="15.75" thickBot="1" x14ac:dyDescent="0.3">
      <c r="A22" s="151">
        <v>5</v>
      </c>
      <c r="B22" s="194">
        <v>2</v>
      </c>
      <c r="C22" s="123">
        <v>4.5454545454545456E-2</v>
      </c>
      <c r="I22" s="151">
        <v>5</v>
      </c>
      <c r="J22" s="142">
        <v>2</v>
      </c>
      <c r="K22" s="129">
        <v>4.6511627906976744E-2</v>
      </c>
    </row>
    <row r="23" spans="1:22" ht="15.75" thickBot="1" x14ac:dyDescent="0.3">
      <c r="A23" s="152" t="s">
        <v>317</v>
      </c>
      <c r="B23" s="195">
        <v>44</v>
      </c>
      <c r="C23" s="126">
        <v>1</v>
      </c>
      <c r="I23" s="152" t="s">
        <v>317</v>
      </c>
      <c r="J23" s="143">
        <v>43</v>
      </c>
      <c r="K23" s="131">
        <v>1</v>
      </c>
    </row>
    <row r="24" spans="1:22" s="2" customFormat="1" ht="15.75" thickBot="1" x14ac:dyDescent="0.3">
      <c r="A24" s="97"/>
      <c r="B24" s="14"/>
      <c r="C24" s="14"/>
      <c r="D24" s="14"/>
      <c r="E24" s="97"/>
      <c r="F24" s="97"/>
      <c r="G24" s="97"/>
      <c r="H24" s="97"/>
      <c r="I24" s="97"/>
      <c r="J24" s="111"/>
      <c r="K24" s="111"/>
      <c r="L24" s="1"/>
      <c r="M24" s="1"/>
      <c r="N24" s="1"/>
    </row>
    <row r="25" spans="1:22" s="2" customFormat="1" ht="15.75" thickBot="1" x14ac:dyDescent="0.3">
      <c r="A25" s="246" t="s">
        <v>9</v>
      </c>
      <c r="B25" s="247"/>
      <c r="C25" s="248"/>
      <c r="D25" s="14"/>
      <c r="E25" s="97"/>
      <c r="F25" s="97"/>
      <c r="G25" s="97"/>
      <c r="H25" s="97"/>
      <c r="I25" s="246" t="s">
        <v>165</v>
      </c>
      <c r="J25" s="247"/>
      <c r="K25" s="248"/>
      <c r="L25" s="1"/>
      <c r="M25" s="1"/>
      <c r="N25" s="1"/>
    </row>
    <row r="26" spans="1:22" ht="15.75" thickBot="1" x14ac:dyDescent="0.3">
      <c r="A26" s="144" t="s">
        <v>322</v>
      </c>
      <c r="B26" s="198" t="s">
        <v>315</v>
      </c>
      <c r="C26" s="199" t="s">
        <v>316</v>
      </c>
      <c r="I26" s="144" t="s">
        <v>322</v>
      </c>
      <c r="J26" s="147" t="s">
        <v>315</v>
      </c>
      <c r="K26" s="148" t="s">
        <v>316</v>
      </c>
      <c r="P26" s="132" t="s">
        <v>315</v>
      </c>
      <c r="Q26" s="144" t="s">
        <v>323</v>
      </c>
      <c r="R26" s="135"/>
      <c r="S26" s="135"/>
      <c r="T26" s="135"/>
      <c r="U26" s="135"/>
      <c r="V26" s="136"/>
    </row>
    <row r="27" spans="1:22" ht="15.75" thickBot="1" x14ac:dyDescent="0.3">
      <c r="A27" s="145">
        <v>1</v>
      </c>
      <c r="B27" s="192">
        <v>19</v>
      </c>
      <c r="C27" s="193">
        <v>0.43181818181818182</v>
      </c>
      <c r="I27" s="145">
        <v>1</v>
      </c>
      <c r="J27" s="140">
        <v>4</v>
      </c>
      <c r="K27" s="141">
        <v>9.3023255813953487E-2</v>
      </c>
      <c r="P27" s="188" t="s">
        <v>322</v>
      </c>
      <c r="Q27" s="147">
        <v>1</v>
      </c>
      <c r="R27" s="184">
        <v>2</v>
      </c>
      <c r="S27" s="184">
        <v>4</v>
      </c>
      <c r="T27" s="184">
        <v>5</v>
      </c>
      <c r="U27" s="148" t="s">
        <v>324</v>
      </c>
      <c r="V27" s="127" t="s">
        <v>317</v>
      </c>
    </row>
    <row r="28" spans="1:22" x14ac:dyDescent="0.25">
      <c r="A28" s="146">
        <v>2</v>
      </c>
      <c r="B28" s="194">
        <v>7</v>
      </c>
      <c r="C28" s="123">
        <v>0.15909090909090909</v>
      </c>
      <c r="I28" s="146">
        <v>2</v>
      </c>
      <c r="J28" s="142">
        <v>4</v>
      </c>
      <c r="K28" s="129">
        <v>9.3023255813953487E-2</v>
      </c>
      <c r="P28" s="189" t="s">
        <v>38</v>
      </c>
      <c r="Q28" s="140"/>
      <c r="R28" s="183"/>
      <c r="S28" s="183"/>
      <c r="T28" s="183">
        <v>7</v>
      </c>
      <c r="U28" s="183"/>
      <c r="V28" s="187">
        <v>7</v>
      </c>
    </row>
    <row r="29" spans="1:22" x14ac:dyDescent="0.25">
      <c r="A29" s="146">
        <v>4</v>
      </c>
      <c r="B29" s="194">
        <v>1</v>
      </c>
      <c r="C29" s="123">
        <v>2.2727272727272728E-2</v>
      </c>
      <c r="I29" s="146">
        <v>4</v>
      </c>
      <c r="J29" s="142">
        <v>2</v>
      </c>
      <c r="K29" s="129">
        <v>4.6511627906976744E-2</v>
      </c>
      <c r="P29" s="189" t="s">
        <v>23</v>
      </c>
      <c r="Q29" s="142"/>
      <c r="R29" s="128"/>
      <c r="S29" s="128"/>
      <c r="T29" s="128">
        <v>6</v>
      </c>
      <c r="U29" s="128">
        <v>1</v>
      </c>
      <c r="V29" s="185">
        <v>7</v>
      </c>
    </row>
    <row r="30" spans="1:22" x14ac:dyDescent="0.25">
      <c r="A30" s="146">
        <v>5</v>
      </c>
      <c r="B30" s="194">
        <v>12</v>
      </c>
      <c r="C30" s="123">
        <v>0.27272727272727271</v>
      </c>
      <c r="I30" s="146">
        <v>5</v>
      </c>
      <c r="J30" s="142">
        <v>26</v>
      </c>
      <c r="K30" s="129">
        <v>0.60465116279069764</v>
      </c>
      <c r="P30" s="189" t="s">
        <v>42</v>
      </c>
      <c r="Q30" s="142">
        <v>1</v>
      </c>
      <c r="R30" s="128">
        <v>2</v>
      </c>
      <c r="S30" s="128">
        <v>1</v>
      </c>
      <c r="T30" s="128">
        <v>3</v>
      </c>
      <c r="U30" s="128">
        <v>2</v>
      </c>
      <c r="V30" s="185">
        <v>9</v>
      </c>
    </row>
    <row r="31" spans="1:22" ht="15.75" thickBot="1" x14ac:dyDescent="0.3">
      <c r="A31" s="196" t="s">
        <v>324</v>
      </c>
      <c r="B31" s="194">
        <v>5</v>
      </c>
      <c r="C31" s="123">
        <v>0.11363636363636363</v>
      </c>
      <c r="I31" s="196" t="s">
        <v>324</v>
      </c>
      <c r="J31" s="142">
        <v>7</v>
      </c>
      <c r="K31" s="129">
        <v>0.16279069767441862</v>
      </c>
      <c r="P31" s="189" t="s">
        <v>77</v>
      </c>
      <c r="Q31" s="142">
        <v>2</v>
      </c>
      <c r="R31" s="128">
        <v>2</v>
      </c>
      <c r="S31" s="128">
        <v>1</v>
      </c>
      <c r="T31" s="128">
        <v>1</v>
      </c>
      <c r="U31" s="128"/>
      <c r="V31" s="185">
        <v>6</v>
      </c>
    </row>
    <row r="32" spans="1:22" ht="15.75" thickBot="1" x14ac:dyDescent="0.3">
      <c r="A32" s="197" t="s">
        <v>317</v>
      </c>
      <c r="B32" s="195">
        <v>44</v>
      </c>
      <c r="C32" s="126">
        <v>1</v>
      </c>
      <c r="I32" s="124" t="s">
        <v>317</v>
      </c>
      <c r="J32" s="143">
        <v>43</v>
      </c>
      <c r="K32" s="131">
        <v>1</v>
      </c>
      <c r="P32" s="189" t="s">
        <v>71</v>
      </c>
      <c r="Q32" s="142"/>
      <c r="R32" s="128"/>
      <c r="S32" s="128"/>
      <c r="T32" s="128">
        <v>3</v>
      </c>
      <c r="U32" s="128"/>
      <c r="V32" s="185">
        <v>3</v>
      </c>
    </row>
    <row r="33" spans="1:22" ht="15.75" thickBot="1" x14ac:dyDescent="0.3">
      <c r="A33" s="97"/>
      <c r="B33" s="14"/>
      <c r="C33" s="14"/>
      <c r="I33"/>
      <c r="J33"/>
      <c r="K33"/>
      <c r="P33" s="189" t="s">
        <v>50</v>
      </c>
      <c r="Q33" s="142">
        <v>1</v>
      </c>
      <c r="R33" s="128"/>
      <c r="S33" s="128"/>
      <c r="T33" s="128">
        <v>5</v>
      </c>
      <c r="U33" s="128"/>
      <c r="V33" s="185">
        <v>6</v>
      </c>
    </row>
    <row r="34" spans="1:22" ht="15.75" thickBot="1" x14ac:dyDescent="0.3">
      <c r="A34" s="246" t="s">
        <v>10</v>
      </c>
      <c r="B34" s="247"/>
      <c r="C34" s="248"/>
      <c r="I34" s="97"/>
      <c r="J34" s="111"/>
      <c r="K34" s="111"/>
      <c r="P34" s="189" t="s">
        <v>30</v>
      </c>
      <c r="Q34" s="142"/>
      <c r="R34" s="128"/>
      <c r="S34" s="128"/>
      <c r="T34" s="128">
        <v>1</v>
      </c>
      <c r="U34" s="128">
        <v>4</v>
      </c>
      <c r="V34" s="185">
        <v>5</v>
      </c>
    </row>
    <row r="35" spans="1:22" ht="15.75" thickBot="1" x14ac:dyDescent="0.3">
      <c r="A35" s="144" t="s">
        <v>322</v>
      </c>
      <c r="B35" s="198" t="s">
        <v>315</v>
      </c>
      <c r="C35" s="199" t="s">
        <v>316</v>
      </c>
      <c r="I35" s="246" t="s">
        <v>166</v>
      </c>
      <c r="J35" s="247"/>
      <c r="K35" s="248"/>
      <c r="P35" s="190" t="s">
        <v>317</v>
      </c>
      <c r="Q35" s="143">
        <v>4</v>
      </c>
      <c r="R35" s="130">
        <v>4</v>
      </c>
      <c r="S35" s="130">
        <v>2</v>
      </c>
      <c r="T35" s="130">
        <v>26</v>
      </c>
      <c r="U35" s="130">
        <v>7</v>
      </c>
      <c r="V35" s="186">
        <v>43</v>
      </c>
    </row>
    <row r="36" spans="1:22" ht="15.75" thickBot="1" x14ac:dyDescent="0.3">
      <c r="A36" s="149">
        <v>4</v>
      </c>
      <c r="B36" s="192">
        <v>14</v>
      </c>
      <c r="C36" s="193">
        <v>0.31818181818181818</v>
      </c>
      <c r="I36" s="144" t="s">
        <v>322</v>
      </c>
      <c r="J36" s="147" t="s">
        <v>315</v>
      </c>
      <c r="K36" s="148" t="s">
        <v>316</v>
      </c>
      <c r="P36"/>
      <c r="Q36"/>
      <c r="R36"/>
      <c r="S36"/>
      <c r="T36"/>
      <c r="U36"/>
    </row>
    <row r="37" spans="1:22" ht="15.75" thickBot="1" x14ac:dyDescent="0.3">
      <c r="A37" s="151">
        <v>5</v>
      </c>
      <c r="B37" s="194">
        <v>30</v>
      </c>
      <c r="C37" s="123">
        <v>0.68181818181818177</v>
      </c>
      <c r="I37" s="149">
        <v>2</v>
      </c>
      <c r="J37" s="140">
        <v>2</v>
      </c>
      <c r="K37" s="141">
        <v>4.6511627906976744E-2</v>
      </c>
      <c r="P37"/>
      <c r="Q37"/>
      <c r="R37"/>
    </row>
    <row r="38" spans="1:22" ht="15.75" thickBot="1" x14ac:dyDescent="0.3">
      <c r="A38" s="152" t="s">
        <v>317</v>
      </c>
      <c r="B38" s="195">
        <v>44</v>
      </c>
      <c r="C38" s="126">
        <v>1</v>
      </c>
      <c r="I38" s="150">
        <v>4</v>
      </c>
      <c r="J38" s="142">
        <v>11</v>
      </c>
      <c r="K38" s="129">
        <v>0.2558139534883721</v>
      </c>
      <c r="P38"/>
      <c r="Q38"/>
      <c r="R38"/>
    </row>
    <row r="39" spans="1:22" ht="15.75" thickBot="1" x14ac:dyDescent="0.3">
      <c r="A39" s="97"/>
      <c r="B39" s="14"/>
      <c r="C39" s="14"/>
      <c r="I39" s="151">
        <v>5</v>
      </c>
      <c r="J39" s="142">
        <v>30</v>
      </c>
      <c r="K39" s="129">
        <v>0.69767441860465118</v>
      </c>
      <c r="P39"/>
      <c r="Q39"/>
      <c r="R39"/>
    </row>
    <row r="40" spans="1:22" ht="15.75" thickBot="1" x14ac:dyDescent="0.3">
      <c r="A40" s="97"/>
      <c r="B40" s="14"/>
      <c r="C40" s="14"/>
      <c r="I40" s="152" t="s">
        <v>317</v>
      </c>
      <c r="J40" s="143">
        <v>43</v>
      </c>
      <c r="K40" s="131">
        <v>1</v>
      </c>
      <c r="P40"/>
      <c r="Q40"/>
      <c r="R40"/>
    </row>
    <row r="41" spans="1:22" ht="15.75" thickBot="1" x14ac:dyDescent="0.3">
      <c r="A41" s="249" t="s">
        <v>325</v>
      </c>
      <c r="B41" s="250"/>
      <c r="C41" s="250"/>
      <c r="D41" s="250"/>
      <c r="E41" s="250"/>
      <c r="F41" s="251"/>
      <c r="I41" s="249" t="s">
        <v>326</v>
      </c>
      <c r="J41" s="250"/>
      <c r="K41" s="250"/>
      <c r="L41" s="250"/>
      <c r="M41" s="250"/>
      <c r="N41" s="251"/>
      <c r="P41"/>
      <c r="Q41"/>
      <c r="R41"/>
    </row>
    <row r="42" spans="1:22" s="105" customFormat="1" ht="15.75" thickBot="1" x14ac:dyDescent="0.3">
      <c r="A42" s="132" t="s">
        <v>315</v>
      </c>
      <c r="B42" s="133" t="s">
        <v>323</v>
      </c>
      <c r="C42" s="134"/>
      <c r="D42" s="134"/>
      <c r="E42" s="134"/>
      <c r="F42" s="139"/>
      <c r="G42" s="97"/>
      <c r="H42" s="97"/>
      <c r="I42" s="132" t="s">
        <v>315</v>
      </c>
      <c r="J42" s="203" t="s">
        <v>323</v>
      </c>
      <c r="K42" s="135"/>
      <c r="L42" s="135"/>
      <c r="M42" s="135"/>
      <c r="N42" s="136"/>
      <c r="O42" s="2"/>
      <c r="P42"/>
      <c r="Q42"/>
      <c r="R42"/>
      <c r="S42"/>
    </row>
    <row r="43" spans="1:22" s="105" customFormat="1" ht="15.75" thickBot="1" x14ac:dyDescent="0.3">
      <c r="A43" s="119" t="s">
        <v>21</v>
      </c>
      <c r="B43" s="95" t="s">
        <v>46</v>
      </c>
      <c r="C43" s="95" t="s">
        <v>27</v>
      </c>
      <c r="D43" s="95" t="s">
        <v>28</v>
      </c>
      <c r="E43" s="95" t="s">
        <v>34</v>
      </c>
      <c r="F43" s="120" t="s">
        <v>317</v>
      </c>
      <c r="G43" s="97"/>
      <c r="H43" s="97"/>
      <c r="I43" s="119" t="s">
        <v>21</v>
      </c>
      <c r="J43" s="147" t="s">
        <v>46</v>
      </c>
      <c r="K43" s="184" t="s">
        <v>27</v>
      </c>
      <c r="L43" s="210" t="s">
        <v>28</v>
      </c>
      <c r="M43" s="211" t="s">
        <v>34</v>
      </c>
      <c r="N43" s="212" t="s">
        <v>317</v>
      </c>
      <c r="O43" s="2"/>
      <c r="P43"/>
      <c r="Q43"/>
      <c r="R43"/>
      <c r="S43"/>
    </row>
    <row r="44" spans="1:22" s="105" customFormat="1" x14ac:dyDescent="0.25">
      <c r="A44" s="121" t="s">
        <v>38</v>
      </c>
      <c r="B44" s="122">
        <v>2</v>
      </c>
      <c r="C44" s="122">
        <v>1</v>
      </c>
      <c r="D44" s="122">
        <v>2</v>
      </c>
      <c r="E44" s="122">
        <v>2</v>
      </c>
      <c r="F44" s="137">
        <v>7</v>
      </c>
      <c r="G44" s="103"/>
      <c r="H44" s="103"/>
      <c r="I44" s="145" t="s">
        <v>38</v>
      </c>
      <c r="J44" s="140">
        <v>3</v>
      </c>
      <c r="K44" s="183"/>
      <c r="L44" s="208"/>
      <c r="M44" s="208">
        <v>4</v>
      </c>
      <c r="N44" s="209">
        <v>7</v>
      </c>
      <c r="O44" s="2"/>
      <c r="P44"/>
      <c r="Q44"/>
      <c r="R44"/>
      <c r="S44"/>
    </row>
    <row r="45" spans="1:22" s="105" customFormat="1" x14ac:dyDescent="0.25">
      <c r="A45" s="121" t="s">
        <v>23</v>
      </c>
      <c r="B45" s="122">
        <v>2</v>
      </c>
      <c r="C45" s="122">
        <v>2</v>
      </c>
      <c r="D45" s="122">
        <v>3</v>
      </c>
      <c r="E45" s="122"/>
      <c r="F45" s="137">
        <v>7</v>
      </c>
      <c r="G45" s="103"/>
      <c r="H45" s="103"/>
      <c r="I45" s="146" t="s">
        <v>23</v>
      </c>
      <c r="J45" s="142">
        <v>2</v>
      </c>
      <c r="K45" s="128"/>
      <c r="L45" s="204"/>
      <c r="M45" s="204">
        <v>5</v>
      </c>
      <c r="N45" s="205">
        <v>7</v>
      </c>
      <c r="O45" s="2"/>
      <c r="P45"/>
      <c r="Q45"/>
      <c r="R45"/>
      <c r="S45"/>
    </row>
    <row r="46" spans="1:22" s="105" customFormat="1" x14ac:dyDescent="0.25">
      <c r="A46" s="121" t="s">
        <v>42</v>
      </c>
      <c r="B46" s="122"/>
      <c r="C46" s="122">
        <v>6</v>
      </c>
      <c r="D46" s="122">
        <v>2</v>
      </c>
      <c r="E46" s="122">
        <v>1</v>
      </c>
      <c r="F46" s="137">
        <v>9</v>
      </c>
      <c r="G46" s="103"/>
      <c r="H46" s="103"/>
      <c r="I46" s="146" t="s">
        <v>42</v>
      </c>
      <c r="J46" s="142">
        <v>4</v>
      </c>
      <c r="K46" s="128">
        <v>1</v>
      </c>
      <c r="L46" s="204">
        <v>4</v>
      </c>
      <c r="M46" s="204"/>
      <c r="N46" s="205">
        <v>9</v>
      </c>
      <c r="O46" s="2"/>
      <c r="P46"/>
      <c r="Q46"/>
      <c r="R46"/>
      <c r="S46"/>
    </row>
    <row r="47" spans="1:22" s="105" customFormat="1" x14ac:dyDescent="0.25">
      <c r="A47" s="121" t="s">
        <v>77</v>
      </c>
      <c r="B47" s="122"/>
      <c r="C47" s="122">
        <v>3</v>
      </c>
      <c r="D47" s="122">
        <v>4</v>
      </c>
      <c r="E47" s="122"/>
      <c r="F47" s="137">
        <v>7</v>
      </c>
      <c r="G47" s="103"/>
      <c r="H47" s="103"/>
      <c r="I47" s="146" t="s">
        <v>77</v>
      </c>
      <c r="J47" s="142">
        <v>2</v>
      </c>
      <c r="K47" s="128">
        <v>1</v>
      </c>
      <c r="L47" s="204">
        <v>3</v>
      </c>
      <c r="M47" s="204"/>
      <c r="N47" s="205">
        <v>6</v>
      </c>
      <c r="O47" s="2"/>
      <c r="P47"/>
      <c r="Q47"/>
      <c r="R47"/>
      <c r="S47"/>
    </row>
    <row r="48" spans="1:22" s="105" customFormat="1" x14ac:dyDescent="0.25">
      <c r="A48" s="121" t="s">
        <v>71</v>
      </c>
      <c r="B48" s="122">
        <v>2</v>
      </c>
      <c r="C48" s="122"/>
      <c r="D48" s="122">
        <v>1</v>
      </c>
      <c r="E48" s="122"/>
      <c r="F48" s="137">
        <v>3</v>
      </c>
      <c r="G48" s="103"/>
      <c r="H48" s="103"/>
      <c r="I48" s="146" t="s">
        <v>71</v>
      </c>
      <c r="J48" s="142">
        <v>1</v>
      </c>
      <c r="K48" s="128"/>
      <c r="L48" s="204"/>
      <c r="M48" s="204">
        <v>2</v>
      </c>
      <c r="N48" s="205">
        <v>3</v>
      </c>
      <c r="O48" s="2"/>
      <c r="P48"/>
      <c r="Q48"/>
      <c r="R48"/>
      <c r="S48"/>
    </row>
    <row r="49" spans="1:19" s="105" customFormat="1" x14ac:dyDescent="0.25">
      <c r="A49" s="121" t="s">
        <v>50</v>
      </c>
      <c r="B49" s="122">
        <v>3</v>
      </c>
      <c r="C49" s="122">
        <v>3</v>
      </c>
      <c r="D49" s="122"/>
      <c r="E49" s="122"/>
      <c r="F49" s="137">
        <v>6</v>
      </c>
      <c r="G49" s="103"/>
      <c r="H49" s="103"/>
      <c r="I49" s="146" t="s">
        <v>50</v>
      </c>
      <c r="J49" s="142">
        <v>4</v>
      </c>
      <c r="K49" s="128"/>
      <c r="L49" s="204">
        <v>1</v>
      </c>
      <c r="M49" s="204">
        <v>1</v>
      </c>
      <c r="N49" s="205">
        <v>6</v>
      </c>
      <c r="O49" s="2"/>
      <c r="P49"/>
      <c r="Q49"/>
      <c r="R49"/>
      <c r="S49"/>
    </row>
    <row r="50" spans="1:19" s="105" customFormat="1" ht="15.75" thickBot="1" x14ac:dyDescent="0.3">
      <c r="A50" s="121" t="s">
        <v>30</v>
      </c>
      <c r="B50" s="122">
        <v>1</v>
      </c>
      <c r="C50" s="122"/>
      <c r="D50" s="122">
        <v>2</v>
      </c>
      <c r="E50" s="122">
        <v>2</v>
      </c>
      <c r="F50" s="137">
        <v>5</v>
      </c>
      <c r="G50" s="103"/>
      <c r="H50" s="103"/>
      <c r="I50" s="196" t="s">
        <v>30</v>
      </c>
      <c r="J50" s="142">
        <v>2</v>
      </c>
      <c r="K50" s="128"/>
      <c r="L50" s="204">
        <v>1</v>
      </c>
      <c r="M50" s="204">
        <v>2</v>
      </c>
      <c r="N50" s="205">
        <v>5</v>
      </c>
      <c r="O50" s="2"/>
      <c r="P50"/>
      <c r="Q50"/>
      <c r="R50"/>
      <c r="S50"/>
    </row>
    <row r="51" spans="1:19" s="105" customFormat="1" ht="15.75" thickBot="1" x14ac:dyDescent="0.3">
      <c r="A51" s="124" t="s">
        <v>317</v>
      </c>
      <c r="B51" s="125">
        <v>10</v>
      </c>
      <c r="C51" s="125">
        <v>15</v>
      </c>
      <c r="D51" s="125">
        <v>14</v>
      </c>
      <c r="E51" s="125">
        <v>5</v>
      </c>
      <c r="F51" s="138">
        <v>44</v>
      </c>
      <c r="G51" s="103"/>
      <c r="H51" s="103"/>
      <c r="I51" s="197" t="s">
        <v>317</v>
      </c>
      <c r="J51" s="143">
        <v>18</v>
      </c>
      <c r="K51" s="130">
        <v>2</v>
      </c>
      <c r="L51" s="206">
        <v>9</v>
      </c>
      <c r="M51" s="206">
        <v>14</v>
      </c>
      <c r="N51" s="207">
        <v>43</v>
      </c>
      <c r="O51" s="2"/>
      <c r="P51"/>
      <c r="Q51"/>
      <c r="R51"/>
      <c r="S51"/>
    </row>
    <row r="52" spans="1:19" s="105" customFormat="1" ht="15.75" thickBot="1" x14ac:dyDescent="0.3">
      <c r="A52" s="102"/>
      <c r="B52" s="108"/>
      <c r="C52" s="108"/>
      <c r="D52" s="108"/>
      <c r="E52" s="103"/>
      <c r="F52" s="103"/>
      <c r="G52" s="103"/>
      <c r="H52" s="103"/>
      <c r="I52" s="102"/>
      <c r="J52" s="115"/>
      <c r="K52" s="115"/>
      <c r="L52" s="108"/>
      <c r="M52" s="108"/>
      <c r="N52" s="108"/>
      <c r="O52" s="2"/>
      <c r="P52"/>
      <c r="Q52"/>
      <c r="R52"/>
      <c r="S52" s="2"/>
    </row>
    <row r="53" spans="1:19" s="105" customFormat="1" ht="15.75" thickBot="1" x14ac:dyDescent="0.3">
      <c r="A53" s="249" t="s">
        <v>327</v>
      </c>
      <c r="B53" s="250"/>
      <c r="C53" s="250"/>
      <c r="D53" s="251"/>
      <c r="E53" s="103"/>
      <c r="F53" s="103"/>
      <c r="G53" s="103"/>
      <c r="H53" s="103"/>
      <c r="I53" s="249" t="s">
        <v>328</v>
      </c>
      <c r="J53" s="250"/>
      <c r="K53" s="250"/>
      <c r="L53" s="251"/>
      <c r="M53" s="108"/>
      <c r="N53" s="191">
        <f>26/43</f>
        <v>0.60465116279069764</v>
      </c>
      <c r="O53" s="2"/>
      <c r="P53"/>
      <c r="Q53"/>
      <c r="R53"/>
      <c r="S53" s="2"/>
    </row>
    <row r="54" spans="1:19" s="105" customFormat="1" ht="15.75" thickBot="1" x14ac:dyDescent="0.3">
      <c r="A54" s="132" t="s">
        <v>315</v>
      </c>
      <c r="B54" s="133" t="s">
        <v>323</v>
      </c>
      <c r="C54" s="134"/>
      <c r="D54" s="139"/>
      <c r="E54" s="2"/>
      <c r="F54" s="2"/>
      <c r="G54" s="2"/>
      <c r="H54" s="103"/>
      <c r="I54" s="132" t="s">
        <v>315</v>
      </c>
      <c r="J54" s="203" t="s">
        <v>323</v>
      </c>
      <c r="K54" s="135"/>
      <c r="L54" s="136"/>
      <c r="M54" s="108"/>
      <c r="N54" s="108"/>
      <c r="O54" s="2"/>
      <c r="P54"/>
      <c r="Q54"/>
      <c r="R54"/>
      <c r="S54" s="2"/>
    </row>
    <row r="55" spans="1:19" s="105" customFormat="1" ht="15.75" thickBot="1" x14ac:dyDescent="0.3">
      <c r="A55" s="119" t="s">
        <v>21</v>
      </c>
      <c r="B55" s="95" t="s">
        <v>29</v>
      </c>
      <c r="C55" s="95" t="s">
        <v>35</v>
      </c>
      <c r="D55" s="120" t="s">
        <v>317</v>
      </c>
      <c r="E55" s="2"/>
      <c r="F55" s="2"/>
      <c r="G55" s="2"/>
      <c r="H55" s="103"/>
      <c r="I55" s="119" t="s">
        <v>21</v>
      </c>
      <c r="J55" s="147" t="s">
        <v>29</v>
      </c>
      <c r="K55" s="148" t="s">
        <v>35</v>
      </c>
      <c r="L55" s="212" t="s">
        <v>317</v>
      </c>
      <c r="M55" s="108"/>
      <c r="N55" s="108"/>
      <c r="O55" s="2"/>
      <c r="P55"/>
      <c r="Q55"/>
      <c r="R55"/>
      <c r="S55" s="2"/>
    </row>
    <row r="56" spans="1:19" s="105" customFormat="1" x14ac:dyDescent="0.25">
      <c r="A56" s="121" t="s">
        <v>38</v>
      </c>
      <c r="B56" s="122">
        <v>3</v>
      </c>
      <c r="C56" s="122">
        <v>4</v>
      </c>
      <c r="D56" s="137">
        <v>7</v>
      </c>
      <c r="E56" s="2"/>
      <c r="F56" s="2"/>
      <c r="G56" s="2"/>
      <c r="H56" s="103"/>
      <c r="I56" s="145" t="s">
        <v>38</v>
      </c>
      <c r="J56" s="140"/>
      <c r="K56" s="183">
        <v>7</v>
      </c>
      <c r="L56" s="213">
        <v>7</v>
      </c>
      <c r="M56" s="108"/>
      <c r="N56" s="108"/>
      <c r="O56" s="2"/>
      <c r="P56" s="2"/>
      <c r="Q56" s="2"/>
      <c r="R56" s="2"/>
      <c r="S56" s="2"/>
    </row>
    <row r="57" spans="1:19" s="105" customFormat="1" x14ac:dyDescent="0.25">
      <c r="A57" s="121" t="s">
        <v>23</v>
      </c>
      <c r="B57" s="122">
        <v>5</v>
      </c>
      <c r="C57" s="122">
        <v>2</v>
      </c>
      <c r="D57" s="137">
        <v>7</v>
      </c>
      <c r="E57" s="2"/>
      <c r="F57" s="2"/>
      <c r="G57" s="2"/>
      <c r="H57" s="103"/>
      <c r="I57" s="146" t="s">
        <v>23</v>
      </c>
      <c r="J57" s="142"/>
      <c r="K57" s="128">
        <v>7</v>
      </c>
      <c r="L57" s="137">
        <v>7</v>
      </c>
      <c r="M57" s="108"/>
      <c r="N57" s="108"/>
      <c r="O57" s="2"/>
      <c r="P57" s="2"/>
      <c r="Q57" s="2"/>
      <c r="R57" s="2"/>
      <c r="S57" s="2"/>
    </row>
    <row r="58" spans="1:19" s="105" customFormat="1" x14ac:dyDescent="0.25">
      <c r="A58" s="121" t="s">
        <v>42</v>
      </c>
      <c r="B58" s="122">
        <v>8</v>
      </c>
      <c r="C58" s="122">
        <v>1</v>
      </c>
      <c r="D58" s="137">
        <v>9</v>
      </c>
      <c r="E58" s="2"/>
      <c r="F58" s="2"/>
      <c r="G58" s="2"/>
      <c r="H58" s="103"/>
      <c r="I58" s="146" t="s">
        <v>42</v>
      </c>
      <c r="J58" s="142">
        <v>4</v>
      </c>
      <c r="K58" s="128">
        <v>5</v>
      </c>
      <c r="L58" s="137">
        <v>9</v>
      </c>
      <c r="M58" s="108"/>
      <c r="N58" s="108"/>
      <c r="O58" s="2"/>
      <c r="P58" s="2"/>
      <c r="Q58" s="2"/>
      <c r="R58" s="2"/>
      <c r="S58" s="2"/>
    </row>
    <row r="59" spans="1:19" s="105" customFormat="1" x14ac:dyDescent="0.25">
      <c r="A59" s="121" t="s">
        <v>77</v>
      </c>
      <c r="B59" s="122">
        <v>7</v>
      </c>
      <c r="C59" s="122"/>
      <c r="D59" s="137">
        <v>7</v>
      </c>
      <c r="E59" s="2"/>
      <c r="F59" s="2"/>
      <c r="G59" s="2"/>
      <c r="H59" s="103"/>
      <c r="I59" s="146" t="s">
        <v>77</v>
      </c>
      <c r="J59" s="142">
        <v>4</v>
      </c>
      <c r="K59" s="128">
        <v>2</v>
      </c>
      <c r="L59" s="137">
        <v>6</v>
      </c>
      <c r="M59" s="108"/>
      <c r="N59" s="108"/>
      <c r="O59" s="2"/>
      <c r="P59" s="2"/>
      <c r="Q59" s="2"/>
      <c r="R59" s="2"/>
      <c r="S59" s="2"/>
    </row>
    <row r="60" spans="1:19" s="105" customFormat="1" x14ac:dyDescent="0.25">
      <c r="A60" s="121" t="s">
        <v>71</v>
      </c>
      <c r="B60" s="122">
        <v>1</v>
      </c>
      <c r="C60" s="122">
        <v>2</v>
      </c>
      <c r="D60" s="137">
        <v>3</v>
      </c>
      <c r="E60" s="2"/>
      <c r="F60" s="2"/>
      <c r="G60" s="2"/>
      <c r="H60" s="103"/>
      <c r="I60" s="146" t="s">
        <v>71</v>
      </c>
      <c r="J60" s="142"/>
      <c r="K60" s="128">
        <v>3</v>
      </c>
      <c r="L60" s="137">
        <v>3</v>
      </c>
      <c r="M60" s="108"/>
      <c r="N60" s="108"/>
      <c r="O60" s="2"/>
      <c r="P60" s="2"/>
      <c r="Q60" s="2"/>
      <c r="R60" s="2"/>
      <c r="S60" s="2"/>
    </row>
    <row r="61" spans="1:19" s="105" customFormat="1" x14ac:dyDescent="0.25">
      <c r="A61" s="121" t="s">
        <v>50</v>
      </c>
      <c r="B61" s="122">
        <v>3</v>
      </c>
      <c r="C61" s="122">
        <v>3</v>
      </c>
      <c r="D61" s="137">
        <v>6</v>
      </c>
      <c r="E61" s="2"/>
      <c r="F61" s="2"/>
      <c r="G61" s="2"/>
      <c r="H61" s="103"/>
      <c r="I61" s="146" t="s">
        <v>50</v>
      </c>
      <c r="J61" s="142">
        <v>1</v>
      </c>
      <c r="K61" s="128">
        <v>5</v>
      </c>
      <c r="L61" s="137">
        <v>6</v>
      </c>
      <c r="M61" s="108"/>
      <c r="N61" s="108"/>
      <c r="O61" s="2"/>
      <c r="P61" s="2"/>
      <c r="Q61" s="2"/>
      <c r="R61" s="2"/>
      <c r="S61" s="2"/>
    </row>
    <row r="62" spans="1:19" s="105" customFormat="1" ht="15.75" thickBot="1" x14ac:dyDescent="0.3">
      <c r="A62" s="121" t="s">
        <v>30</v>
      </c>
      <c r="B62" s="122">
        <v>2</v>
      </c>
      <c r="C62" s="122">
        <v>3</v>
      </c>
      <c r="D62" s="137">
        <v>5</v>
      </c>
      <c r="E62" s="2"/>
      <c r="F62" s="2"/>
      <c r="G62" s="2"/>
      <c r="H62" s="103"/>
      <c r="I62" s="196" t="s">
        <v>30</v>
      </c>
      <c r="J62" s="142">
        <v>1</v>
      </c>
      <c r="K62" s="128">
        <v>4</v>
      </c>
      <c r="L62" s="137">
        <v>5</v>
      </c>
      <c r="M62" s="108"/>
      <c r="N62" s="108"/>
      <c r="O62" s="2"/>
      <c r="P62" s="2"/>
      <c r="Q62" s="2"/>
      <c r="R62" s="2"/>
      <c r="S62" s="2"/>
    </row>
    <row r="63" spans="1:19" s="105" customFormat="1" ht="15.75" thickBot="1" x14ac:dyDescent="0.3">
      <c r="A63" s="124" t="s">
        <v>317</v>
      </c>
      <c r="B63" s="125">
        <v>29</v>
      </c>
      <c r="C63" s="125">
        <v>15</v>
      </c>
      <c r="D63" s="138">
        <v>44</v>
      </c>
      <c r="E63" s="2"/>
      <c r="F63" s="2"/>
      <c r="G63" s="2"/>
      <c r="H63" s="103"/>
      <c r="I63" s="197" t="s">
        <v>317</v>
      </c>
      <c r="J63" s="143">
        <v>10</v>
      </c>
      <c r="K63" s="130">
        <v>33</v>
      </c>
      <c r="L63" s="138">
        <v>43</v>
      </c>
      <c r="M63" s="108"/>
      <c r="N63" s="108"/>
      <c r="O63" s="2"/>
      <c r="P63" s="2"/>
      <c r="Q63" s="2"/>
      <c r="R63" s="2"/>
      <c r="S63" s="2"/>
    </row>
    <row r="64" spans="1:19" s="105" customFormat="1" x14ac:dyDescent="0.25">
      <c r="A64" s="2"/>
      <c r="B64" s="1"/>
      <c r="C64" s="1"/>
      <c r="D64" s="1"/>
      <c r="E64" s="2"/>
      <c r="F64" s="2"/>
      <c r="G64" s="2"/>
      <c r="H64" s="103"/>
      <c r="I64" s="102"/>
      <c r="J64" s="115"/>
      <c r="K64" s="115"/>
      <c r="L64" s="108"/>
      <c r="M64" s="108"/>
      <c r="N64" s="108"/>
      <c r="O64" s="2"/>
      <c r="P64" s="2"/>
      <c r="Q64" s="2"/>
      <c r="R64" s="2"/>
      <c r="S64" s="2"/>
    </row>
    <row r="65" spans="1:19" s="105" customFormat="1" x14ac:dyDescent="0.25">
      <c r="A65" s="2"/>
      <c r="B65" s="1"/>
      <c r="C65" s="1"/>
      <c r="D65" s="1"/>
      <c r="E65" s="2"/>
      <c r="F65" s="2"/>
      <c r="G65" s="2"/>
      <c r="H65" s="2"/>
      <c r="I65" s="2"/>
      <c r="J65" s="116"/>
      <c r="K65" s="116"/>
      <c r="L65" s="1"/>
      <c r="M65" s="1"/>
      <c r="N65" s="1"/>
      <c r="O65" s="2"/>
      <c r="P65" s="2"/>
      <c r="Q65" s="2"/>
      <c r="R65" s="2"/>
      <c r="S65" s="2"/>
    </row>
    <row r="66" spans="1:19" x14ac:dyDescent="0.25">
      <c r="A66" s="99" t="s">
        <v>0</v>
      </c>
      <c r="B66" s="19" t="s">
        <v>38</v>
      </c>
      <c r="I66" s="106"/>
      <c r="J66" s="117"/>
      <c r="K66" s="117"/>
      <c r="L66" s="118"/>
    </row>
    <row r="67" spans="1:19" x14ac:dyDescent="0.25">
      <c r="A67" s="98"/>
      <c r="B67" s="14"/>
      <c r="C67" s="14"/>
      <c r="I67" s="99" t="s">
        <v>0</v>
      </c>
      <c r="J67" s="112" t="s">
        <v>38</v>
      </c>
      <c r="K67" s="111"/>
    </row>
    <row r="68" spans="1:19" x14ac:dyDescent="0.25">
      <c r="A68" s="99" t="s">
        <v>21</v>
      </c>
      <c r="B68" s="19" t="s">
        <v>315</v>
      </c>
      <c r="C68" s="19" t="s">
        <v>316</v>
      </c>
      <c r="I68" s="104"/>
      <c r="K68" s="111"/>
    </row>
    <row r="69" spans="1:19" x14ac:dyDescent="0.25">
      <c r="A69" s="101" t="s">
        <v>46</v>
      </c>
      <c r="B69" s="107">
        <v>2</v>
      </c>
      <c r="C69" s="109">
        <v>0.2857142857142857</v>
      </c>
      <c r="I69" s="99" t="s">
        <v>21</v>
      </c>
      <c r="J69" s="112" t="s">
        <v>315</v>
      </c>
      <c r="K69" s="112" t="s">
        <v>316</v>
      </c>
    </row>
    <row r="70" spans="1:19" x14ac:dyDescent="0.25">
      <c r="A70" s="101" t="s">
        <v>27</v>
      </c>
      <c r="B70" s="107">
        <v>1</v>
      </c>
      <c r="C70" s="109">
        <v>0.14285714285714285</v>
      </c>
      <c r="I70" s="101" t="s">
        <v>46</v>
      </c>
      <c r="J70" s="113">
        <v>3</v>
      </c>
      <c r="K70" s="114">
        <v>0.42857142857142855</v>
      </c>
    </row>
    <row r="71" spans="1:19" x14ac:dyDescent="0.25">
      <c r="A71" s="101" t="s">
        <v>28</v>
      </c>
      <c r="B71" s="107">
        <v>2</v>
      </c>
      <c r="C71" s="109">
        <v>0.2857142857142857</v>
      </c>
      <c r="I71" s="101" t="s">
        <v>34</v>
      </c>
      <c r="J71" s="113">
        <v>4</v>
      </c>
      <c r="K71" s="114">
        <v>0.5714285714285714</v>
      </c>
    </row>
    <row r="72" spans="1:19" x14ac:dyDescent="0.25">
      <c r="A72" s="101" t="s">
        <v>34</v>
      </c>
      <c r="B72" s="107">
        <v>2</v>
      </c>
      <c r="C72" s="109">
        <v>0.2857142857142857</v>
      </c>
      <c r="I72" s="101" t="s">
        <v>317</v>
      </c>
      <c r="J72" s="113">
        <v>7</v>
      </c>
      <c r="K72" s="114">
        <v>1</v>
      </c>
    </row>
    <row r="73" spans="1:19" x14ac:dyDescent="0.25">
      <c r="A73" s="101" t="s">
        <v>317</v>
      </c>
      <c r="B73" s="107">
        <v>7</v>
      </c>
      <c r="C73" s="109">
        <v>1</v>
      </c>
      <c r="I73" s="97"/>
      <c r="J73" s="111"/>
      <c r="K73" s="111"/>
    </row>
    <row r="74" spans="1:19" x14ac:dyDescent="0.25">
      <c r="A74" s="97"/>
      <c r="B74" s="14"/>
      <c r="C74" s="14"/>
      <c r="I74" s="97"/>
      <c r="J74" s="111"/>
      <c r="K74" s="111"/>
    </row>
    <row r="75" spans="1:19" x14ac:dyDescent="0.25">
      <c r="A75" s="97"/>
      <c r="B75" s="14"/>
      <c r="C75" s="14"/>
      <c r="I75" s="97"/>
      <c r="J75" s="111"/>
      <c r="K75" s="111"/>
    </row>
    <row r="76" spans="1:19" x14ac:dyDescent="0.25">
      <c r="A76" s="99" t="s">
        <v>0</v>
      </c>
      <c r="B76" s="19" t="s">
        <v>23</v>
      </c>
      <c r="I76" s="99" t="s">
        <v>0</v>
      </c>
      <c r="J76" s="112" t="s">
        <v>23</v>
      </c>
      <c r="K76" s="111"/>
    </row>
    <row r="77" spans="1:19" x14ac:dyDescent="0.25">
      <c r="A77" s="98"/>
      <c r="B77" s="14"/>
      <c r="C77" s="14"/>
      <c r="I77" s="98"/>
      <c r="J77" s="111"/>
      <c r="K77" s="111"/>
    </row>
    <row r="78" spans="1:19" x14ac:dyDescent="0.25">
      <c r="A78" s="99" t="s">
        <v>21</v>
      </c>
      <c r="B78" s="19" t="s">
        <v>315</v>
      </c>
      <c r="C78" s="19" t="s">
        <v>316</v>
      </c>
      <c r="I78" s="99" t="s">
        <v>21</v>
      </c>
      <c r="J78" s="112" t="s">
        <v>315</v>
      </c>
      <c r="K78" s="112" t="s">
        <v>316</v>
      </c>
    </row>
    <row r="79" spans="1:19" x14ac:dyDescent="0.25">
      <c r="A79" s="101" t="s">
        <v>46</v>
      </c>
      <c r="B79" s="107">
        <v>2</v>
      </c>
      <c r="C79" s="109">
        <v>0.2857142857142857</v>
      </c>
      <c r="I79" s="101" t="s">
        <v>46</v>
      </c>
      <c r="J79" s="113">
        <v>2</v>
      </c>
      <c r="K79" s="114">
        <v>0.2857142857142857</v>
      </c>
    </row>
    <row r="80" spans="1:19" x14ac:dyDescent="0.25">
      <c r="A80" s="101" t="s">
        <v>27</v>
      </c>
      <c r="B80" s="107">
        <v>2</v>
      </c>
      <c r="C80" s="109">
        <v>0.2857142857142857</v>
      </c>
      <c r="I80" s="101" t="s">
        <v>34</v>
      </c>
      <c r="J80" s="113">
        <v>5</v>
      </c>
      <c r="K80" s="114">
        <v>0.7142857142857143</v>
      </c>
    </row>
    <row r="81" spans="1:11" x14ac:dyDescent="0.25">
      <c r="A81" s="101" t="s">
        <v>28</v>
      </c>
      <c r="B81" s="107">
        <v>3</v>
      </c>
      <c r="C81" s="109">
        <v>0.42857142857142855</v>
      </c>
      <c r="I81" s="101" t="s">
        <v>317</v>
      </c>
      <c r="J81" s="113">
        <v>7</v>
      </c>
      <c r="K81" s="114">
        <v>1</v>
      </c>
    </row>
    <row r="82" spans="1:11" x14ac:dyDescent="0.25">
      <c r="A82" s="101" t="s">
        <v>317</v>
      </c>
      <c r="B82" s="107">
        <v>7</v>
      </c>
      <c r="C82" s="109">
        <v>1</v>
      </c>
      <c r="I82"/>
      <c r="J82"/>
      <c r="K82"/>
    </row>
    <row r="83" spans="1:11" x14ac:dyDescent="0.25">
      <c r="A83" s="97"/>
      <c r="B83" s="14"/>
      <c r="C83" s="14"/>
      <c r="I83" s="97"/>
      <c r="J83" s="111"/>
      <c r="K83" s="111"/>
    </row>
    <row r="84" spans="1:11" x14ac:dyDescent="0.25">
      <c r="A84" s="97"/>
      <c r="B84" s="14"/>
      <c r="C84" s="14"/>
      <c r="I84" s="97"/>
      <c r="J84" s="111"/>
      <c r="K84" s="111"/>
    </row>
    <row r="85" spans="1:11" x14ac:dyDescent="0.25">
      <c r="A85" s="99" t="s">
        <v>0</v>
      </c>
      <c r="B85" s="19" t="s">
        <v>42</v>
      </c>
      <c r="I85" s="99" t="s">
        <v>0</v>
      </c>
      <c r="J85" s="112" t="s">
        <v>42</v>
      </c>
    </row>
    <row r="86" spans="1:11" x14ac:dyDescent="0.25">
      <c r="A86" s="98"/>
      <c r="B86" s="14"/>
      <c r="C86" s="14"/>
      <c r="I86" s="98"/>
      <c r="J86" s="111"/>
      <c r="K86" s="111"/>
    </row>
    <row r="87" spans="1:11" x14ac:dyDescent="0.25">
      <c r="A87" s="99" t="s">
        <v>21</v>
      </c>
      <c r="B87" s="19" t="s">
        <v>315</v>
      </c>
      <c r="C87" s="19" t="s">
        <v>316</v>
      </c>
      <c r="I87" s="99" t="s">
        <v>21</v>
      </c>
      <c r="J87" s="112" t="s">
        <v>315</v>
      </c>
      <c r="K87" s="112" t="s">
        <v>316</v>
      </c>
    </row>
    <row r="88" spans="1:11" x14ac:dyDescent="0.25">
      <c r="A88" s="101" t="s">
        <v>27</v>
      </c>
      <c r="B88" s="107">
        <v>6</v>
      </c>
      <c r="C88" s="109">
        <v>0.66666666666666663</v>
      </c>
      <c r="I88" s="101" t="s">
        <v>46</v>
      </c>
      <c r="J88" s="113">
        <v>4</v>
      </c>
      <c r="K88" s="114">
        <v>0.44444444444444442</v>
      </c>
    </row>
    <row r="89" spans="1:11" x14ac:dyDescent="0.25">
      <c r="A89" s="101" t="s">
        <v>28</v>
      </c>
      <c r="B89" s="107">
        <v>2</v>
      </c>
      <c r="C89" s="109">
        <v>0.22222222222222221</v>
      </c>
      <c r="I89" s="101" t="s">
        <v>27</v>
      </c>
      <c r="J89" s="113">
        <v>1</v>
      </c>
      <c r="K89" s="114">
        <v>0.1111111111111111</v>
      </c>
    </row>
    <row r="90" spans="1:11" x14ac:dyDescent="0.25">
      <c r="A90" s="101" t="s">
        <v>34</v>
      </c>
      <c r="B90" s="107">
        <v>1</v>
      </c>
      <c r="C90" s="109">
        <v>0.1111111111111111</v>
      </c>
      <c r="I90" s="101" t="s">
        <v>28</v>
      </c>
      <c r="J90" s="113">
        <v>4</v>
      </c>
      <c r="K90" s="114">
        <v>0.44444444444444442</v>
      </c>
    </row>
    <row r="91" spans="1:11" x14ac:dyDescent="0.25">
      <c r="A91" s="101" t="s">
        <v>317</v>
      </c>
      <c r="B91" s="107">
        <v>9</v>
      </c>
      <c r="C91" s="109">
        <v>1</v>
      </c>
      <c r="I91" s="101" t="s">
        <v>317</v>
      </c>
      <c r="J91" s="113">
        <v>9</v>
      </c>
      <c r="K91" s="114">
        <v>1</v>
      </c>
    </row>
    <row r="92" spans="1:11" x14ac:dyDescent="0.25">
      <c r="A92" s="97"/>
      <c r="B92" s="14"/>
      <c r="C92" s="14"/>
      <c r="I92" s="97"/>
      <c r="J92" s="111"/>
      <c r="K92" s="111"/>
    </row>
    <row r="93" spans="1:11" x14ac:dyDescent="0.25">
      <c r="A93" s="97"/>
      <c r="B93" s="14"/>
      <c r="C93" s="14"/>
      <c r="I93" s="97"/>
      <c r="J93" s="111"/>
      <c r="K93" s="111"/>
    </row>
    <row r="94" spans="1:11" x14ac:dyDescent="0.25">
      <c r="A94" s="99" t="s">
        <v>0</v>
      </c>
      <c r="B94" s="19" t="s">
        <v>77</v>
      </c>
      <c r="I94" s="99" t="s">
        <v>0</v>
      </c>
      <c r="J94" s="112" t="s">
        <v>77</v>
      </c>
    </row>
    <row r="95" spans="1:11" x14ac:dyDescent="0.25">
      <c r="A95" s="98"/>
      <c r="B95" s="14"/>
      <c r="C95" s="14"/>
      <c r="I95" s="98"/>
      <c r="J95" s="111"/>
      <c r="K95" s="111"/>
    </row>
    <row r="96" spans="1:11" x14ac:dyDescent="0.25">
      <c r="A96" s="99" t="s">
        <v>21</v>
      </c>
      <c r="B96" s="19" t="s">
        <v>315</v>
      </c>
      <c r="C96" s="19" t="s">
        <v>316</v>
      </c>
      <c r="I96" s="99" t="s">
        <v>21</v>
      </c>
      <c r="J96" s="112" t="s">
        <v>315</v>
      </c>
      <c r="K96" s="112" t="s">
        <v>316</v>
      </c>
    </row>
    <row r="97" spans="1:14" x14ac:dyDescent="0.25">
      <c r="A97" s="101" t="s">
        <v>27</v>
      </c>
      <c r="B97" s="107">
        <v>3</v>
      </c>
      <c r="C97" s="109">
        <v>0.42857142857142855</v>
      </c>
      <c r="I97" s="101" t="s">
        <v>46</v>
      </c>
      <c r="J97" s="113">
        <v>2</v>
      </c>
      <c r="K97" s="114">
        <v>0.33333333333333331</v>
      </c>
    </row>
    <row r="98" spans="1:14" x14ac:dyDescent="0.25">
      <c r="A98" s="101" t="s">
        <v>28</v>
      </c>
      <c r="B98" s="107">
        <v>4</v>
      </c>
      <c r="C98" s="109">
        <v>0.5714285714285714</v>
      </c>
      <c r="I98" s="101" t="s">
        <v>27</v>
      </c>
      <c r="J98" s="113">
        <v>1</v>
      </c>
      <c r="K98" s="114">
        <v>0.16666666666666666</v>
      </c>
    </row>
    <row r="99" spans="1:14" x14ac:dyDescent="0.25">
      <c r="A99" s="101" t="s">
        <v>317</v>
      </c>
      <c r="B99" s="107">
        <v>7</v>
      </c>
      <c r="C99" s="109">
        <v>1</v>
      </c>
      <c r="I99" s="101" t="s">
        <v>28</v>
      </c>
      <c r="J99" s="113">
        <v>3</v>
      </c>
      <c r="K99" s="114">
        <v>0.5</v>
      </c>
    </row>
    <row r="100" spans="1:14" x14ac:dyDescent="0.25">
      <c r="A100" s="97"/>
      <c r="B100" s="14"/>
      <c r="C100" s="14"/>
      <c r="I100" s="101" t="s">
        <v>317</v>
      </c>
      <c r="J100" s="113">
        <v>6</v>
      </c>
      <c r="K100" s="114">
        <v>1</v>
      </c>
    </row>
    <row r="101" spans="1:14" x14ac:dyDescent="0.25">
      <c r="A101" s="97"/>
      <c r="B101" s="14"/>
      <c r="C101" s="14"/>
      <c r="I101" s="97"/>
      <c r="J101" s="111"/>
      <c r="K101" s="111"/>
    </row>
    <row r="102" spans="1:14" x14ac:dyDescent="0.25">
      <c r="A102" s="97"/>
      <c r="B102" s="14"/>
      <c r="C102" s="14"/>
      <c r="I102" s="97"/>
      <c r="J102" s="111"/>
      <c r="K102" s="111"/>
    </row>
    <row r="103" spans="1:14" x14ac:dyDescent="0.25">
      <c r="A103" s="99" t="s">
        <v>0</v>
      </c>
      <c r="B103" s="19" t="s">
        <v>71</v>
      </c>
      <c r="I103" s="99" t="s">
        <v>0</v>
      </c>
      <c r="J103" s="112" t="s">
        <v>71</v>
      </c>
      <c r="K103" s="111"/>
    </row>
    <row r="104" spans="1:14" s="2" customFormat="1" x14ac:dyDescent="0.25">
      <c r="A104" s="98"/>
      <c r="B104" s="14"/>
      <c r="C104" s="14"/>
      <c r="D104" s="14"/>
      <c r="E104" s="97"/>
      <c r="F104" s="97"/>
      <c r="G104" s="97"/>
      <c r="H104" s="97"/>
      <c r="I104" s="98"/>
      <c r="J104" s="111"/>
      <c r="K104" s="111"/>
      <c r="L104" s="1"/>
      <c r="M104" s="1"/>
      <c r="N104" s="1"/>
    </row>
    <row r="105" spans="1:14" x14ac:dyDescent="0.25">
      <c r="A105" s="99" t="s">
        <v>21</v>
      </c>
      <c r="B105" s="19" t="s">
        <v>315</v>
      </c>
      <c r="C105" s="19" t="s">
        <v>316</v>
      </c>
      <c r="I105" s="99" t="s">
        <v>21</v>
      </c>
      <c r="J105" s="112" t="s">
        <v>315</v>
      </c>
      <c r="K105" s="112" t="s">
        <v>316</v>
      </c>
    </row>
    <row r="106" spans="1:14" x14ac:dyDescent="0.25">
      <c r="A106" s="101" t="s">
        <v>46</v>
      </c>
      <c r="B106" s="107">
        <v>2</v>
      </c>
      <c r="C106" s="109">
        <v>0.66666666666666663</v>
      </c>
      <c r="I106" s="101" t="s">
        <v>46</v>
      </c>
      <c r="J106" s="113">
        <v>1</v>
      </c>
      <c r="K106" s="114">
        <v>0.33333333333333331</v>
      </c>
    </row>
    <row r="107" spans="1:14" x14ac:dyDescent="0.25">
      <c r="A107" s="101" t="s">
        <v>28</v>
      </c>
      <c r="B107" s="107">
        <v>1</v>
      </c>
      <c r="C107" s="109">
        <v>0.33333333333333331</v>
      </c>
      <c r="I107" s="101" t="s">
        <v>34</v>
      </c>
      <c r="J107" s="113">
        <v>2</v>
      </c>
      <c r="K107" s="114">
        <v>0.66666666666666663</v>
      </c>
    </row>
    <row r="108" spans="1:14" x14ac:dyDescent="0.25">
      <c r="A108" s="101" t="s">
        <v>317</v>
      </c>
      <c r="B108" s="107">
        <v>3</v>
      </c>
      <c r="C108" s="109">
        <v>1</v>
      </c>
      <c r="I108" s="101" t="s">
        <v>317</v>
      </c>
      <c r="J108" s="113">
        <v>3</v>
      </c>
      <c r="K108" s="114">
        <v>1</v>
      </c>
    </row>
    <row r="109" spans="1:14" x14ac:dyDescent="0.25">
      <c r="A109" s="97"/>
      <c r="B109" s="14"/>
      <c r="C109" s="14"/>
      <c r="I109"/>
      <c r="J109"/>
      <c r="K109"/>
    </row>
    <row r="110" spans="1:14" x14ac:dyDescent="0.25">
      <c r="A110" s="97"/>
      <c r="B110" s="14"/>
      <c r="C110" s="14"/>
      <c r="I110" s="97"/>
      <c r="J110" s="111"/>
      <c r="K110" s="111"/>
    </row>
    <row r="111" spans="1:14" x14ac:dyDescent="0.25">
      <c r="A111" s="97"/>
      <c r="B111" s="14"/>
      <c r="C111" s="14"/>
      <c r="I111" s="97"/>
      <c r="J111" s="111"/>
      <c r="K111" s="111"/>
    </row>
    <row r="112" spans="1:14" x14ac:dyDescent="0.25">
      <c r="A112" s="99" t="s">
        <v>0</v>
      </c>
      <c r="B112" s="19" t="s">
        <v>50</v>
      </c>
      <c r="I112" s="99" t="s">
        <v>0</v>
      </c>
      <c r="J112" s="112" t="s">
        <v>50</v>
      </c>
    </row>
    <row r="113" spans="1:14" x14ac:dyDescent="0.25">
      <c r="A113" s="98"/>
      <c r="B113" s="14"/>
      <c r="C113" s="14"/>
      <c r="I113" s="98"/>
      <c r="J113" s="111"/>
      <c r="K113" s="111"/>
    </row>
    <row r="114" spans="1:14" x14ac:dyDescent="0.25">
      <c r="A114" s="99" t="s">
        <v>21</v>
      </c>
      <c r="B114" s="19" t="s">
        <v>315</v>
      </c>
      <c r="C114" s="19" t="s">
        <v>316</v>
      </c>
      <c r="I114" s="99" t="s">
        <v>21</v>
      </c>
      <c r="J114" s="112" t="s">
        <v>315</v>
      </c>
      <c r="K114" s="112" t="s">
        <v>316</v>
      </c>
    </row>
    <row r="115" spans="1:14" x14ac:dyDescent="0.25">
      <c r="A115" s="101" t="s">
        <v>46</v>
      </c>
      <c r="B115" s="107">
        <v>3</v>
      </c>
      <c r="C115" s="109">
        <v>0.5</v>
      </c>
      <c r="I115" s="101" t="s">
        <v>46</v>
      </c>
      <c r="J115" s="113">
        <v>4</v>
      </c>
      <c r="K115" s="114">
        <v>0.66666666666666663</v>
      </c>
    </row>
    <row r="116" spans="1:14" x14ac:dyDescent="0.25">
      <c r="A116" s="101" t="s">
        <v>27</v>
      </c>
      <c r="B116" s="107">
        <v>3</v>
      </c>
      <c r="C116" s="109">
        <v>0.5</v>
      </c>
      <c r="I116" s="101" t="s">
        <v>28</v>
      </c>
      <c r="J116" s="113">
        <v>1</v>
      </c>
      <c r="K116" s="114">
        <v>0.16666666666666666</v>
      </c>
    </row>
    <row r="117" spans="1:14" x14ac:dyDescent="0.25">
      <c r="A117" s="101" t="s">
        <v>317</v>
      </c>
      <c r="B117" s="107">
        <v>6</v>
      </c>
      <c r="C117" s="109">
        <v>1</v>
      </c>
      <c r="I117" s="101" t="s">
        <v>34</v>
      </c>
      <c r="J117" s="113">
        <v>1</v>
      </c>
      <c r="K117" s="114">
        <v>0.16666666666666666</v>
      </c>
    </row>
    <row r="118" spans="1:14" s="2" customFormat="1" x14ac:dyDescent="0.25">
      <c r="A118" s="97"/>
      <c r="B118" s="14"/>
      <c r="C118" s="14"/>
      <c r="D118" s="14"/>
      <c r="E118" s="97"/>
      <c r="F118" s="97"/>
      <c r="G118" s="97"/>
      <c r="H118" s="97"/>
      <c r="I118" s="101" t="s">
        <v>317</v>
      </c>
      <c r="J118" s="113">
        <v>6</v>
      </c>
      <c r="K118" s="114">
        <v>1</v>
      </c>
      <c r="L118" s="1"/>
      <c r="M118" s="1"/>
      <c r="N118" s="1"/>
    </row>
    <row r="119" spans="1:14" s="2" customFormat="1" x14ac:dyDescent="0.25">
      <c r="A119" s="97"/>
      <c r="B119" s="14"/>
      <c r="C119" s="14"/>
      <c r="D119" s="14"/>
      <c r="E119" s="97"/>
      <c r="F119" s="97"/>
      <c r="G119" s="97"/>
      <c r="H119" s="97"/>
      <c r="I119" s="97"/>
      <c r="J119" s="111"/>
      <c r="K119" s="111"/>
      <c r="L119" s="1"/>
      <c r="M119" s="1"/>
      <c r="N119" s="1"/>
    </row>
    <row r="120" spans="1:14" x14ac:dyDescent="0.25">
      <c r="A120" s="99" t="s">
        <v>0</v>
      </c>
      <c r="B120" s="19" t="s">
        <v>30</v>
      </c>
      <c r="I120" s="99" t="s">
        <v>0</v>
      </c>
      <c r="J120" s="112" t="s">
        <v>30</v>
      </c>
    </row>
    <row r="121" spans="1:14" s="2" customFormat="1" x14ac:dyDescent="0.25">
      <c r="A121" s="98"/>
      <c r="B121" s="14"/>
      <c r="C121" s="14"/>
      <c r="D121" s="14"/>
      <c r="E121" s="97"/>
      <c r="F121" s="97"/>
      <c r="G121" s="97"/>
      <c r="H121" s="97"/>
      <c r="I121" s="98"/>
      <c r="J121" s="111"/>
      <c r="K121" s="111"/>
      <c r="L121" s="1"/>
      <c r="M121" s="1"/>
      <c r="N121" s="1"/>
    </row>
    <row r="122" spans="1:14" x14ac:dyDescent="0.25">
      <c r="A122" s="99" t="s">
        <v>21</v>
      </c>
      <c r="B122" s="19" t="s">
        <v>315</v>
      </c>
      <c r="C122" s="19" t="s">
        <v>316</v>
      </c>
      <c r="I122" s="99" t="s">
        <v>21</v>
      </c>
      <c r="J122" s="112" t="s">
        <v>315</v>
      </c>
      <c r="K122" s="112" t="s">
        <v>316</v>
      </c>
    </row>
    <row r="123" spans="1:14" x14ac:dyDescent="0.25">
      <c r="A123" s="101" t="s">
        <v>46</v>
      </c>
      <c r="B123" s="107">
        <v>1</v>
      </c>
      <c r="C123" s="109">
        <v>0.2</v>
      </c>
      <c r="I123" s="101" t="s">
        <v>46</v>
      </c>
      <c r="J123" s="113">
        <v>2</v>
      </c>
      <c r="K123" s="114">
        <v>0.4</v>
      </c>
    </row>
    <row r="124" spans="1:14" x14ac:dyDescent="0.25">
      <c r="A124" s="101" t="s">
        <v>28</v>
      </c>
      <c r="B124" s="107">
        <v>2</v>
      </c>
      <c r="C124" s="109">
        <v>0.4</v>
      </c>
      <c r="I124" s="101" t="s">
        <v>28</v>
      </c>
      <c r="J124" s="113">
        <v>1</v>
      </c>
      <c r="K124" s="114">
        <v>0.2</v>
      </c>
    </row>
    <row r="125" spans="1:14" x14ac:dyDescent="0.25">
      <c r="A125" s="101" t="s">
        <v>34</v>
      </c>
      <c r="B125" s="107">
        <v>2</v>
      </c>
      <c r="C125" s="109">
        <v>0.4</v>
      </c>
      <c r="I125" s="101" t="s">
        <v>34</v>
      </c>
      <c r="J125" s="113">
        <v>2</v>
      </c>
      <c r="K125" s="114">
        <v>0.4</v>
      </c>
    </row>
    <row r="126" spans="1:14" x14ac:dyDescent="0.25">
      <c r="A126" s="101" t="s">
        <v>317</v>
      </c>
      <c r="B126" s="107">
        <v>5</v>
      </c>
      <c r="C126" s="109">
        <v>1</v>
      </c>
      <c r="I126" s="101" t="s">
        <v>317</v>
      </c>
      <c r="J126" s="113">
        <v>5</v>
      </c>
      <c r="K126" s="114">
        <v>1</v>
      </c>
    </row>
  </sheetData>
  <mergeCells count="16"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  <mergeCell ref="A1:C1"/>
    <mergeCell ref="I1:K1"/>
    <mergeCell ref="A2:C2"/>
    <mergeCell ref="I2:K2"/>
    <mergeCell ref="A10:C10"/>
    <mergeCell ref="I10:K10"/>
  </mergeCells>
  <pageMargins left="0.7" right="0.7" top="0.75" bottom="0.75" header="0.3" footer="0.3"/>
  <pageSetup orientation="portrait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2"/>
  <sheetViews>
    <sheetView topLeftCell="A4" zoomScale="87" zoomScaleNormal="87" workbookViewId="0">
      <selection activeCell="A29" sqref="A29:XFD29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54" t="s">
        <v>329</v>
      </c>
      <c r="F1" s="254"/>
      <c r="G1" s="254"/>
      <c r="H1" s="234" t="s">
        <v>330</v>
      </c>
      <c r="I1" s="252"/>
      <c r="J1" s="253"/>
    </row>
    <row r="2" spans="1:31" s="161" customFormat="1" x14ac:dyDescent="0.25">
      <c r="A2" s="160" t="s">
        <v>0</v>
      </c>
      <c r="B2" s="160" t="s">
        <v>1</v>
      </c>
      <c r="C2" s="160" t="s">
        <v>2</v>
      </c>
      <c r="D2" s="160" t="s">
        <v>3</v>
      </c>
      <c r="E2" s="220" t="s">
        <v>11</v>
      </c>
      <c r="F2" s="220" t="s">
        <v>12</v>
      </c>
      <c r="G2" s="220" t="s">
        <v>13</v>
      </c>
      <c r="H2" s="216" t="s">
        <v>11</v>
      </c>
      <c r="I2" s="216" t="s">
        <v>12</v>
      </c>
      <c r="J2" s="216" t="s">
        <v>13</v>
      </c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</row>
    <row r="3" spans="1:31" x14ac:dyDescent="0.25">
      <c r="A3" s="3" t="s">
        <v>23</v>
      </c>
      <c r="B3" s="3" t="s">
        <v>24</v>
      </c>
      <c r="C3" s="4">
        <v>43010</v>
      </c>
      <c r="D3" s="21">
        <f ca="1">DATEDIF(C3,TODAY(),"m")/12</f>
        <v>3.8333333333333335</v>
      </c>
      <c r="E3" s="77" t="s">
        <v>25</v>
      </c>
      <c r="F3" s="182" t="s">
        <v>26</v>
      </c>
      <c r="G3" s="154">
        <f>E3+F3</f>
        <v>1.5428240740740742E-2</v>
      </c>
      <c r="H3" s="180" t="s">
        <v>169</v>
      </c>
      <c r="I3" s="180" t="s">
        <v>170</v>
      </c>
      <c r="J3" s="27">
        <f t="shared" ref="J3:J24" si="0">H3+I3</f>
        <v>2.1296296296296296E-2</v>
      </c>
    </row>
    <row r="4" spans="1:31" x14ac:dyDescent="0.25">
      <c r="A4" s="3" t="s">
        <v>30</v>
      </c>
      <c r="B4" s="3" t="s">
        <v>31</v>
      </c>
      <c r="C4" s="4">
        <v>42899</v>
      </c>
      <c r="D4" s="21">
        <f t="shared" ref="D4:D46" ca="1" si="1">DATEDIF(C4,TODAY(),"m")/12</f>
        <v>4.083333333333333</v>
      </c>
      <c r="E4" s="77" t="s">
        <v>32</v>
      </c>
      <c r="F4" s="182" t="s">
        <v>33</v>
      </c>
      <c r="G4" s="154">
        <f t="shared" ref="G4:G46" si="2">E4+F4</f>
        <v>1.6516203703703703E-2</v>
      </c>
      <c r="H4" s="180" t="s">
        <v>171</v>
      </c>
      <c r="I4" s="180" t="s">
        <v>172</v>
      </c>
      <c r="J4" s="27">
        <f t="shared" si="0"/>
        <v>7.6504629629629631E-3</v>
      </c>
    </row>
    <row r="5" spans="1:31" x14ac:dyDescent="0.25">
      <c r="A5" s="3" t="s">
        <v>38</v>
      </c>
      <c r="B5" s="3" t="s">
        <v>39</v>
      </c>
      <c r="C5" s="4">
        <v>41815</v>
      </c>
      <c r="D5" s="21">
        <f t="shared" ca="1" si="1"/>
        <v>7.083333333333333</v>
      </c>
      <c r="E5" s="77" t="s">
        <v>40</v>
      </c>
      <c r="F5" s="182" t="s">
        <v>41</v>
      </c>
      <c r="G5" s="154">
        <f t="shared" si="2"/>
        <v>1.4687500000000001E-2</v>
      </c>
      <c r="H5" s="180" t="s">
        <v>173</v>
      </c>
      <c r="I5" s="180" t="s">
        <v>174</v>
      </c>
      <c r="J5" s="27">
        <f t="shared" si="0"/>
        <v>2.0625000000000001E-2</v>
      </c>
    </row>
    <row r="6" spans="1:31" x14ac:dyDescent="0.25">
      <c r="A6" s="3" t="s">
        <v>42</v>
      </c>
      <c r="B6" s="3" t="s">
        <v>43</v>
      </c>
      <c r="C6" s="4">
        <v>42816</v>
      </c>
      <c r="D6" s="21">
        <f t="shared" ca="1" si="1"/>
        <v>4.333333333333333</v>
      </c>
      <c r="E6" s="77" t="s">
        <v>44</v>
      </c>
      <c r="F6" s="182" t="s">
        <v>25</v>
      </c>
      <c r="G6" s="154">
        <f t="shared" si="2"/>
        <v>1.1006944444444444E-2</v>
      </c>
      <c r="H6" s="180" t="s">
        <v>175</v>
      </c>
      <c r="I6" s="180" t="s">
        <v>176</v>
      </c>
      <c r="J6" s="27">
        <f t="shared" si="0"/>
        <v>1.2731481481481479E-2</v>
      </c>
      <c r="N6" s="178" t="s">
        <v>331</v>
      </c>
      <c r="O6" s="17" t="s">
        <v>332</v>
      </c>
      <c r="P6" s="17" t="s">
        <v>333</v>
      </c>
    </row>
    <row r="7" spans="1:31" x14ac:dyDescent="0.25">
      <c r="A7" s="11" t="s">
        <v>23</v>
      </c>
      <c r="B7" s="11" t="s">
        <v>47</v>
      </c>
      <c r="C7" s="4">
        <v>40553</v>
      </c>
      <c r="D7" s="21">
        <f t="shared" ca="1" si="1"/>
        <v>10.5</v>
      </c>
      <c r="E7" s="85" t="s">
        <v>48</v>
      </c>
      <c r="F7" s="182" t="s">
        <v>49</v>
      </c>
      <c r="G7" s="154">
        <f t="shared" si="2"/>
        <v>8.8310185185185193E-3</v>
      </c>
      <c r="H7" s="180" t="s">
        <v>177</v>
      </c>
      <c r="I7" s="180" t="s">
        <v>178</v>
      </c>
      <c r="J7" s="27">
        <f t="shared" si="0"/>
        <v>8.6689814814814824E-3</v>
      </c>
      <c r="N7" s="17" t="s">
        <v>38</v>
      </c>
      <c r="O7" s="179">
        <v>2.0815145502645498E-2</v>
      </c>
      <c r="P7" s="179">
        <v>1.8138227513227512E-2</v>
      </c>
    </row>
    <row r="8" spans="1:31" x14ac:dyDescent="0.25">
      <c r="A8" s="3" t="s">
        <v>50</v>
      </c>
      <c r="B8" s="3" t="s">
        <v>51</v>
      </c>
      <c r="C8" s="4">
        <v>41778</v>
      </c>
      <c r="D8" s="21">
        <f t="shared" ca="1" si="1"/>
        <v>7.166666666666667</v>
      </c>
      <c r="E8" s="77" t="s">
        <v>52</v>
      </c>
      <c r="F8" s="182" t="s">
        <v>53</v>
      </c>
      <c r="G8" s="154">
        <f t="shared" si="2"/>
        <v>1.1655092592592592E-2</v>
      </c>
      <c r="H8" s="180" t="s">
        <v>179</v>
      </c>
      <c r="I8" s="180" t="s">
        <v>180</v>
      </c>
      <c r="J8" s="27">
        <f t="shared" si="0"/>
        <v>1.9907407407407408E-2</v>
      </c>
      <c r="N8" s="17" t="s">
        <v>23</v>
      </c>
      <c r="O8" s="179">
        <v>1.300760582010582E-2</v>
      </c>
      <c r="P8" s="179">
        <v>1.666335978835979E-2</v>
      </c>
    </row>
    <row r="9" spans="1:31" x14ac:dyDescent="0.25">
      <c r="A9" s="3" t="s">
        <v>50</v>
      </c>
      <c r="B9" s="3" t="s">
        <v>54</v>
      </c>
      <c r="C9" s="4">
        <v>42317</v>
      </c>
      <c r="D9" s="21">
        <f t="shared" ca="1" si="1"/>
        <v>5.666666666666667</v>
      </c>
      <c r="E9" s="77" t="s">
        <v>55</v>
      </c>
      <c r="F9" s="182" t="s">
        <v>56</v>
      </c>
      <c r="G9" s="154">
        <f t="shared" si="2"/>
        <v>2.3807870370370372E-2</v>
      </c>
      <c r="H9" s="180" t="s">
        <v>26</v>
      </c>
      <c r="I9" s="180" t="s">
        <v>181</v>
      </c>
      <c r="J9" s="27">
        <f t="shared" si="0"/>
        <v>1.6724537037037038E-2</v>
      </c>
      <c r="N9" s="17" t="s">
        <v>42</v>
      </c>
      <c r="O9" s="179">
        <v>1.5546553497942385E-2</v>
      </c>
      <c r="P9" s="179">
        <v>1.6611368312757203E-2</v>
      </c>
    </row>
    <row r="10" spans="1:31" x14ac:dyDescent="0.25">
      <c r="A10" s="3" t="s">
        <v>30</v>
      </c>
      <c r="B10" s="3" t="s">
        <v>57</v>
      </c>
      <c r="C10" s="4">
        <v>42011</v>
      </c>
      <c r="D10" s="21">
        <f t="shared" ca="1" si="1"/>
        <v>6.5</v>
      </c>
      <c r="E10" s="77" t="s">
        <v>58</v>
      </c>
      <c r="F10" s="182" t="s">
        <v>59</v>
      </c>
      <c r="G10" s="154">
        <f t="shared" si="2"/>
        <v>2.7546296296296298E-2</v>
      </c>
      <c r="H10" s="180" t="s">
        <v>182</v>
      </c>
      <c r="I10" s="180" t="s">
        <v>183</v>
      </c>
      <c r="J10" s="27">
        <f t="shared" si="0"/>
        <v>8.2407407407407412E-3</v>
      </c>
      <c r="N10" s="17" t="s">
        <v>77</v>
      </c>
      <c r="O10" s="179">
        <v>1.6760912698412699E-2</v>
      </c>
      <c r="P10" s="179">
        <v>1.743634259259259E-2</v>
      </c>
    </row>
    <row r="11" spans="1:31" x14ac:dyDescent="0.25">
      <c r="A11" s="3" t="s">
        <v>23</v>
      </c>
      <c r="B11" s="3" t="s">
        <v>60</v>
      </c>
      <c r="C11" s="4">
        <v>42758</v>
      </c>
      <c r="D11" s="21">
        <f t="shared" ca="1" si="1"/>
        <v>4.5</v>
      </c>
      <c r="E11" s="77" t="s">
        <v>61</v>
      </c>
      <c r="F11" s="182" t="s">
        <v>48</v>
      </c>
      <c r="G11" s="154">
        <f t="shared" si="2"/>
        <v>7.3379629629629628E-3</v>
      </c>
      <c r="H11" s="180" t="s">
        <v>184</v>
      </c>
      <c r="I11" s="180" t="s">
        <v>185</v>
      </c>
      <c r="J11" s="27">
        <f t="shared" si="0"/>
        <v>2.0208333333333332E-2</v>
      </c>
      <c r="N11" s="17" t="s">
        <v>71</v>
      </c>
      <c r="O11" s="179">
        <v>1.0567129629629629E-2</v>
      </c>
      <c r="P11" s="179">
        <v>1.5995370370370372E-2</v>
      </c>
    </row>
    <row r="12" spans="1:31" x14ac:dyDescent="0.25">
      <c r="A12" s="11" t="s">
        <v>30</v>
      </c>
      <c r="B12" s="11" t="s">
        <v>62</v>
      </c>
      <c r="C12" s="4">
        <v>43178</v>
      </c>
      <c r="D12" s="21">
        <f t="shared" ca="1" si="1"/>
        <v>3.3333333333333335</v>
      </c>
      <c r="E12" s="85" t="s">
        <v>63</v>
      </c>
      <c r="F12" s="182" t="s">
        <v>64</v>
      </c>
      <c r="G12" s="154">
        <f t="shared" si="2"/>
        <v>1.105324074074074E-2</v>
      </c>
      <c r="H12" s="180" t="s">
        <v>186</v>
      </c>
      <c r="I12" s="180" t="s">
        <v>187</v>
      </c>
      <c r="J12" s="27">
        <f t="shared" si="0"/>
        <v>1.0717592592592591E-2</v>
      </c>
      <c r="N12" s="17" t="s">
        <v>50</v>
      </c>
      <c r="O12" s="179">
        <v>2.0709876543209878E-2</v>
      </c>
      <c r="P12" s="179">
        <v>2.316936728395062E-2</v>
      </c>
    </row>
    <row r="13" spans="1:31" x14ac:dyDescent="0.25">
      <c r="A13" s="3" t="s">
        <v>38</v>
      </c>
      <c r="B13" s="3" t="s">
        <v>65</v>
      </c>
      <c r="C13" s="4">
        <v>42758</v>
      </c>
      <c r="D13" s="21">
        <f t="shared" ca="1" si="1"/>
        <v>4.5</v>
      </c>
      <c r="E13" s="77" t="s">
        <v>66</v>
      </c>
      <c r="F13" s="182" t="s">
        <v>67</v>
      </c>
      <c r="G13" s="154">
        <f t="shared" si="2"/>
        <v>1.5289351851851853E-2</v>
      </c>
      <c r="H13" s="180" t="s">
        <v>188</v>
      </c>
      <c r="I13" s="180" t="s">
        <v>189</v>
      </c>
      <c r="J13" s="27">
        <f t="shared" si="0"/>
        <v>1.8159722222222223E-2</v>
      </c>
      <c r="N13" s="17" t="s">
        <v>30</v>
      </c>
      <c r="O13" s="179">
        <v>1.8740740740740742E-2</v>
      </c>
      <c r="P13" s="179">
        <v>1.6407407407407405E-2</v>
      </c>
    </row>
    <row r="14" spans="1:31" x14ac:dyDescent="0.25">
      <c r="A14" s="3" t="s">
        <v>42</v>
      </c>
      <c r="B14" s="3" t="s">
        <v>68</v>
      </c>
      <c r="C14" s="4">
        <v>42436</v>
      </c>
      <c r="D14" s="21">
        <f t="shared" ca="1" si="1"/>
        <v>5.333333333333333</v>
      </c>
      <c r="E14" s="77" t="s">
        <v>69</v>
      </c>
      <c r="F14" s="182" t="s">
        <v>70</v>
      </c>
      <c r="G14" s="154">
        <f t="shared" si="2"/>
        <v>6.5393518518518517E-3</v>
      </c>
      <c r="H14" s="180" t="s">
        <v>190</v>
      </c>
      <c r="I14" s="180" t="s">
        <v>191</v>
      </c>
      <c r="J14" s="27">
        <f t="shared" si="0"/>
        <v>1.1574074074074073E-2</v>
      </c>
      <c r="N14" s="17" t="s">
        <v>317</v>
      </c>
      <c r="O14" s="179">
        <v>1.6901567760942763E-2</v>
      </c>
      <c r="P14" s="179">
        <v>1.7831879844961242E-2</v>
      </c>
    </row>
    <row r="15" spans="1:31" x14ac:dyDescent="0.25">
      <c r="A15" s="3" t="s">
        <v>71</v>
      </c>
      <c r="B15" s="3" t="s">
        <v>72</v>
      </c>
      <c r="C15" s="4">
        <v>41568</v>
      </c>
      <c r="D15" s="21">
        <f t="shared" ca="1" si="1"/>
        <v>7.75</v>
      </c>
      <c r="E15" s="77">
        <v>6.168981481481481E-3</v>
      </c>
      <c r="F15" s="182" t="s">
        <v>73</v>
      </c>
      <c r="G15" s="154">
        <f t="shared" si="2"/>
        <v>1.1006944444444444E-2</v>
      </c>
      <c r="H15" s="180" t="s">
        <v>192</v>
      </c>
      <c r="I15" s="180" t="s">
        <v>193</v>
      </c>
      <c r="J15" s="27">
        <f t="shared" si="0"/>
        <v>1.8310185185185186E-2</v>
      </c>
      <c r="N15"/>
      <c r="O15"/>
      <c r="P15"/>
    </row>
    <row r="16" spans="1:31" x14ac:dyDescent="0.25">
      <c r="A16" s="3" t="s">
        <v>23</v>
      </c>
      <c r="B16" s="3" t="s">
        <v>74</v>
      </c>
      <c r="C16" s="4">
        <v>41778</v>
      </c>
      <c r="D16" s="21">
        <f t="shared" ca="1" si="1"/>
        <v>7.166666666666667</v>
      </c>
      <c r="E16" s="77" t="s">
        <v>75</v>
      </c>
      <c r="F16" s="182" t="s">
        <v>76</v>
      </c>
      <c r="G16" s="154">
        <f t="shared" si="2"/>
        <v>1.7326388888888888E-2</v>
      </c>
      <c r="H16" s="180" t="s">
        <v>194</v>
      </c>
      <c r="I16" s="180" t="s">
        <v>195</v>
      </c>
      <c r="J16" s="27">
        <f t="shared" si="0"/>
        <v>1.9895833333333335E-2</v>
      </c>
      <c r="N16"/>
      <c r="O16"/>
      <c r="P16"/>
    </row>
    <row r="17" spans="1:16" x14ac:dyDescent="0.25">
      <c r="A17" s="3" t="s">
        <v>77</v>
      </c>
      <c r="B17" s="3" t="s">
        <v>78</v>
      </c>
      <c r="C17" s="4">
        <v>42436</v>
      </c>
      <c r="D17" s="21">
        <f t="shared" ca="1" si="1"/>
        <v>5.333333333333333</v>
      </c>
      <c r="E17" s="77" t="s">
        <v>79</v>
      </c>
      <c r="F17" s="182" t="s">
        <v>80</v>
      </c>
      <c r="G17" s="154">
        <f t="shared" si="2"/>
        <v>1.6631944444444446E-2</v>
      </c>
      <c r="H17" s="180" t="s">
        <v>196</v>
      </c>
      <c r="I17" s="180" t="s">
        <v>197</v>
      </c>
      <c r="J17" s="27">
        <f t="shared" si="0"/>
        <v>2.0462962962962961E-2</v>
      </c>
      <c r="N17"/>
      <c r="O17"/>
      <c r="P17"/>
    </row>
    <row r="18" spans="1:16" x14ac:dyDescent="0.25">
      <c r="A18" s="3" t="s">
        <v>42</v>
      </c>
      <c r="B18" s="3" t="s">
        <v>81</v>
      </c>
      <c r="C18" s="4">
        <v>42558</v>
      </c>
      <c r="D18" s="21">
        <f t="shared" ca="1" si="1"/>
        <v>5</v>
      </c>
      <c r="E18" s="77" t="s">
        <v>82</v>
      </c>
      <c r="F18" s="182" t="s">
        <v>83</v>
      </c>
      <c r="G18" s="154">
        <f t="shared" si="2"/>
        <v>1.5682870370370371E-2</v>
      </c>
      <c r="H18" s="180" t="s">
        <v>198</v>
      </c>
      <c r="I18" s="180" t="s">
        <v>199</v>
      </c>
      <c r="J18" s="27">
        <f t="shared" si="0"/>
        <v>1.7766203703703704E-2</v>
      </c>
      <c r="N18"/>
      <c r="O18"/>
      <c r="P18"/>
    </row>
    <row r="19" spans="1:16" x14ac:dyDescent="0.25">
      <c r="A19" s="3" t="s">
        <v>38</v>
      </c>
      <c r="B19" s="3" t="s">
        <v>84</v>
      </c>
      <c r="C19" s="4">
        <v>42436</v>
      </c>
      <c r="D19" s="21">
        <f t="shared" ca="1" si="1"/>
        <v>5.333333333333333</v>
      </c>
      <c r="E19" s="77" t="s">
        <v>85</v>
      </c>
      <c r="F19" s="182" t="s">
        <v>86</v>
      </c>
      <c r="G19" s="163">
        <f t="shared" si="2"/>
        <v>4.8958333333333336E-3</v>
      </c>
      <c r="H19" s="180" t="s">
        <v>200</v>
      </c>
      <c r="I19" s="180" t="s">
        <v>201</v>
      </c>
      <c r="J19" s="162">
        <f t="shared" si="0"/>
        <v>7.2800925925925923E-3</v>
      </c>
      <c r="N19"/>
      <c r="O19"/>
      <c r="P19"/>
    </row>
    <row r="20" spans="1:16" x14ac:dyDescent="0.25">
      <c r="A20" s="3" t="s">
        <v>38</v>
      </c>
      <c r="B20" s="3" t="s">
        <v>87</v>
      </c>
      <c r="C20" s="4">
        <v>42401</v>
      </c>
      <c r="D20" s="21">
        <f t="shared" ca="1" si="1"/>
        <v>5.5</v>
      </c>
      <c r="E20" s="77" t="s">
        <v>88</v>
      </c>
      <c r="F20" s="182" t="s">
        <v>89</v>
      </c>
      <c r="G20" s="163">
        <f t="shared" si="2"/>
        <v>3.6087962962962961E-2</v>
      </c>
      <c r="H20" s="180" t="s">
        <v>202</v>
      </c>
      <c r="I20" s="180" t="s">
        <v>203</v>
      </c>
      <c r="J20" s="27">
        <f t="shared" si="0"/>
        <v>3.0428240740740738E-2</v>
      </c>
      <c r="N20"/>
      <c r="O20"/>
      <c r="P20"/>
    </row>
    <row r="21" spans="1:16" x14ac:dyDescent="0.25">
      <c r="A21" s="3" t="s">
        <v>71</v>
      </c>
      <c r="B21" s="3" t="s">
        <v>90</v>
      </c>
      <c r="C21" s="4">
        <v>39643</v>
      </c>
      <c r="D21" s="21">
        <f t="shared" ca="1" si="1"/>
        <v>13</v>
      </c>
      <c r="E21" s="77" t="s">
        <v>91</v>
      </c>
      <c r="F21" s="182" t="s">
        <v>92</v>
      </c>
      <c r="G21" s="154">
        <f t="shared" si="2"/>
        <v>1.0659722222222223E-2</v>
      </c>
      <c r="H21" s="180" t="s">
        <v>204</v>
      </c>
      <c r="I21" s="180" t="s">
        <v>205</v>
      </c>
      <c r="J21" s="27">
        <f t="shared" si="0"/>
        <v>1.849537037037037E-2</v>
      </c>
      <c r="N21"/>
      <c r="O21"/>
      <c r="P21"/>
    </row>
    <row r="22" spans="1:16" x14ac:dyDescent="0.25">
      <c r="A22" s="3" t="s">
        <v>42</v>
      </c>
      <c r="B22" s="3" t="s">
        <v>93</v>
      </c>
      <c r="C22" s="4">
        <v>42436</v>
      </c>
      <c r="D22" s="21">
        <f t="shared" ca="1" si="1"/>
        <v>5.333333333333333</v>
      </c>
      <c r="E22" s="77" t="s">
        <v>94</v>
      </c>
      <c r="F22" s="182" t="s">
        <v>95</v>
      </c>
      <c r="G22" s="154">
        <f t="shared" si="2"/>
        <v>1.923611111111111E-2</v>
      </c>
      <c r="H22" s="180" t="s">
        <v>206</v>
      </c>
      <c r="I22" s="180" t="s">
        <v>207</v>
      </c>
      <c r="J22" s="27">
        <f t="shared" si="0"/>
        <v>1.7048611111111112E-2</v>
      </c>
      <c r="N22"/>
      <c r="O22"/>
      <c r="P22"/>
    </row>
    <row r="23" spans="1:16" x14ac:dyDescent="0.25">
      <c r="A23" s="3" t="s">
        <v>77</v>
      </c>
      <c r="B23" s="3" t="s">
        <v>96</v>
      </c>
      <c r="C23" s="4">
        <v>42558</v>
      </c>
      <c r="D23" s="21">
        <f t="shared" ca="1" si="1"/>
        <v>5</v>
      </c>
      <c r="E23" s="77" t="s">
        <v>97</v>
      </c>
      <c r="F23" s="182" t="s">
        <v>98</v>
      </c>
      <c r="G23" s="154">
        <f t="shared" si="2"/>
        <v>2.1296296296296296E-2</v>
      </c>
      <c r="H23" s="180" t="s">
        <v>208</v>
      </c>
      <c r="I23" s="180" t="s">
        <v>209</v>
      </c>
      <c r="J23" s="27">
        <f t="shared" si="0"/>
        <v>2.1354166666666667E-2</v>
      </c>
      <c r="N23"/>
      <c r="O23"/>
      <c r="P23"/>
    </row>
    <row r="24" spans="1:16" x14ac:dyDescent="0.25">
      <c r="A24" s="3" t="s">
        <v>23</v>
      </c>
      <c r="B24" s="3" t="s">
        <v>99</v>
      </c>
      <c r="C24" s="4">
        <v>41813</v>
      </c>
      <c r="D24" s="21">
        <f t="shared" ca="1" si="1"/>
        <v>7.083333333333333</v>
      </c>
      <c r="E24" s="77" t="s">
        <v>100</v>
      </c>
      <c r="F24" s="182" t="s">
        <v>101</v>
      </c>
      <c r="G24" s="154">
        <f t="shared" si="2"/>
        <v>1.193287037037037E-2</v>
      </c>
      <c r="H24" s="180" t="s">
        <v>210</v>
      </c>
      <c r="I24" s="180" t="s">
        <v>211</v>
      </c>
      <c r="J24" s="27">
        <f t="shared" si="0"/>
        <v>1.3298611111111112E-2</v>
      </c>
      <c r="N24"/>
      <c r="O24"/>
    </row>
    <row r="25" spans="1:16" x14ac:dyDescent="0.25">
      <c r="A25" s="3" t="s">
        <v>77</v>
      </c>
      <c r="B25" s="3" t="s">
        <v>102</v>
      </c>
      <c r="C25" s="4">
        <v>42436</v>
      </c>
      <c r="D25" s="21">
        <f t="shared" ca="1" si="1"/>
        <v>5.333333333333333</v>
      </c>
      <c r="E25" s="77" t="s">
        <v>103</v>
      </c>
      <c r="F25" s="182" t="s">
        <v>104</v>
      </c>
      <c r="G25" s="154">
        <f t="shared" si="2"/>
        <v>8.8310185185185193E-3</v>
      </c>
      <c r="H25" s="181"/>
      <c r="I25" s="181"/>
      <c r="J25" s="37"/>
      <c r="N25"/>
      <c r="O25"/>
    </row>
    <row r="26" spans="1:16" x14ac:dyDescent="0.25">
      <c r="A26" s="3" t="s">
        <v>77</v>
      </c>
      <c r="B26" s="3" t="s">
        <v>105</v>
      </c>
      <c r="C26" s="4">
        <v>42436</v>
      </c>
      <c r="D26" s="21">
        <f t="shared" ca="1" si="1"/>
        <v>5.333333333333333</v>
      </c>
      <c r="E26" s="77" t="s">
        <v>106</v>
      </c>
      <c r="F26" s="182" t="s">
        <v>107</v>
      </c>
      <c r="G26" s="154">
        <f t="shared" si="2"/>
        <v>1.3946759259259259E-2</v>
      </c>
      <c r="H26" s="180" t="s">
        <v>212</v>
      </c>
      <c r="I26" s="180" t="s">
        <v>213</v>
      </c>
      <c r="J26" s="27">
        <f t="shared" ref="J26:J46" si="3">H26+I26</f>
        <v>1.2453703703703703E-2</v>
      </c>
      <c r="N26"/>
      <c r="O26"/>
    </row>
    <row r="27" spans="1:16" x14ac:dyDescent="0.25">
      <c r="A27" s="3" t="s">
        <v>77</v>
      </c>
      <c r="B27" s="3" t="s">
        <v>108</v>
      </c>
      <c r="C27" s="4">
        <v>42436</v>
      </c>
      <c r="D27" s="21">
        <f t="shared" ca="1" si="1"/>
        <v>5.333333333333333</v>
      </c>
      <c r="E27" s="77" t="s">
        <v>109</v>
      </c>
      <c r="F27" s="182" t="s">
        <v>110</v>
      </c>
      <c r="G27" s="154">
        <f t="shared" si="2"/>
        <v>2.1030092592592593E-2</v>
      </c>
      <c r="H27" s="180" t="s">
        <v>214</v>
      </c>
      <c r="I27" s="180" t="s">
        <v>215</v>
      </c>
      <c r="J27" s="27">
        <f t="shared" si="3"/>
        <v>1.7673611111111112E-2</v>
      </c>
      <c r="N27"/>
      <c r="O27"/>
    </row>
    <row r="28" spans="1:16" x14ac:dyDescent="0.25">
      <c r="A28" s="3" t="s">
        <v>50</v>
      </c>
      <c r="B28" s="3" t="s">
        <v>111</v>
      </c>
      <c r="C28" s="4">
        <v>42156</v>
      </c>
      <c r="D28" s="21">
        <f t="shared" ca="1" si="1"/>
        <v>6.166666666666667</v>
      </c>
      <c r="E28" s="77" t="s">
        <v>112</v>
      </c>
      <c r="F28" s="182" t="s">
        <v>113</v>
      </c>
      <c r="G28" s="154">
        <f t="shared" si="2"/>
        <v>2.3680555555555559E-2</v>
      </c>
      <c r="H28" s="180" t="s">
        <v>216</v>
      </c>
      <c r="I28" s="180" t="s">
        <v>217</v>
      </c>
      <c r="J28" s="27">
        <f t="shared" si="3"/>
        <v>2.5266203703703704E-2</v>
      </c>
      <c r="N28"/>
      <c r="O28"/>
    </row>
    <row r="29" spans="1:16" x14ac:dyDescent="0.25">
      <c r="A29" s="3" t="s">
        <v>50</v>
      </c>
      <c r="B29" s="3" t="s">
        <v>114</v>
      </c>
      <c r="C29" s="4">
        <v>42317</v>
      </c>
      <c r="D29" s="21">
        <f t="shared" ca="1" si="1"/>
        <v>5.666666666666667</v>
      </c>
      <c r="E29" s="77" t="s">
        <v>115</v>
      </c>
      <c r="F29" s="182" t="s">
        <v>116</v>
      </c>
      <c r="G29" s="154">
        <f t="shared" si="2"/>
        <v>3.5393518518518519E-2</v>
      </c>
      <c r="H29" s="180" t="s">
        <v>218</v>
      </c>
      <c r="I29" s="180" t="s">
        <v>219</v>
      </c>
      <c r="J29" s="162">
        <f t="shared" si="3"/>
        <v>3.7488425925925925E-2</v>
      </c>
      <c r="N29"/>
      <c r="O29"/>
    </row>
    <row r="30" spans="1:16" x14ac:dyDescent="0.25">
      <c r="A30" s="3" t="s">
        <v>30</v>
      </c>
      <c r="B30" s="3" t="s">
        <v>117</v>
      </c>
      <c r="C30" s="4">
        <v>43010</v>
      </c>
      <c r="D30" s="21">
        <f t="shared" ca="1" si="1"/>
        <v>3.8333333333333335</v>
      </c>
      <c r="E30" s="77" t="s">
        <v>118</v>
      </c>
      <c r="F30" s="182" t="s">
        <v>119</v>
      </c>
      <c r="G30" s="154">
        <f t="shared" si="2"/>
        <v>1.4976851851851852E-2</v>
      </c>
      <c r="H30" s="180" t="s">
        <v>220</v>
      </c>
      <c r="I30" s="180" t="s">
        <v>221</v>
      </c>
      <c r="J30" s="40">
        <f t="shared" si="3"/>
        <v>2.5347222222222222E-2</v>
      </c>
      <c r="N30"/>
      <c r="O30"/>
    </row>
    <row r="31" spans="1:16" x14ac:dyDescent="0.25">
      <c r="A31" s="3" t="s">
        <v>77</v>
      </c>
      <c r="B31" s="3" t="s">
        <v>120</v>
      </c>
      <c r="C31" s="4">
        <v>42816</v>
      </c>
      <c r="D31" s="21">
        <f t="shared" ca="1" si="1"/>
        <v>4.333333333333333</v>
      </c>
      <c r="E31" s="77" t="s">
        <v>121</v>
      </c>
      <c r="F31" s="182" t="s">
        <v>122</v>
      </c>
      <c r="G31" s="154">
        <f t="shared" si="2"/>
        <v>2.7303240740740743E-2</v>
      </c>
      <c r="H31" s="180" t="s">
        <v>222</v>
      </c>
      <c r="I31" s="180" t="s">
        <v>204</v>
      </c>
      <c r="J31" s="40">
        <f t="shared" si="3"/>
        <v>1.6620370370370369E-2</v>
      </c>
      <c r="N31"/>
      <c r="O31"/>
    </row>
    <row r="32" spans="1:16" x14ac:dyDescent="0.25">
      <c r="A32" s="3" t="s">
        <v>38</v>
      </c>
      <c r="B32" s="3" t="s">
        <v>123</v>
      </c>
      <c r="C32" s="4">
        <v>42436</v>
      </c>
      <c r="D32" s="21">
        <f t="shared" ca="1" si="1"/>
        <v>5.333333333333333</v>
      </c>
      <c r="E32" s="77" t="s">
        <v>124</v>
      </c>
      <c r="F32" s="182" t="s">
        <v>125</v>
      </c>
      <c r="G32" s="154">
        <f t="shared" si="2"/>
        <v>1.4768518518518518E-2</v>
      </c>
      <c r="H32" s="180" t="s">
        <v>223</v>
      </c>
      <c r="I32" s="180" t="s">
        <v>224</v>
      </c>
      <c r="J32" s="40">
        <f t="shared" si="3"/>
        <v>1.2511574074074074E-2</v>
      </c>
      <c r="N32"/>
      <c r="O32"/>
    </row>
    <row r="33" spans="1:15" x14ac:dyDescent="0.25">
      <c r="A33" s="3" t="s">
        <v>50</v>
      </c>
      <c r="B33" s="3" t="s">
        <v>126</v>
      </c>
      <c r="C33" s="4">
        <v>43178</v>
      </c>
      <c r="D33" s="21">
        <f t="shared" ca="1" si="1"/>
        <v>3.3333333333333335</v>
      </c>
      <c r="E33" s="77" t="s">
        <v>127</v>
      </c>
      <c r="F33" s="182" t="s">
        <v>128</v>
      </c>
      <c r="G33" s="154">
        <f t="shared" si="2"/>
        <v>1.2812499999999999E-2</v>
      </c>
      <c r="H33" s="180" t="s">
        <v>225</v>
      </c>
      <c r="I33" s="180" t="s">
        <v>226</v>
      </c>
      <c r="J33" s="40">
        <f t="shared" si="3"/>
        <v>2.6828703703703702E-2</v>
      </c>
      <c r="N33"/>
      <c r="O33"/>
    </row>
    <row r="34" spans="1:15" x14ac:dyDescent="0.25">
      <c r="A34" s="3" t="s">
        <v>38</v>
      </c>
      <c r="B34" s="3" t="s">
        <v>129</v>
      </c>
      <c r="C34" s="4">
        <v>42429</v>
      </c>
      <c r="D34" s="21">
        <f t="shared" ca="1" si="1"/>
        <v>5.416666666666667</v>
      </c>
      <c r="E34" s="77" t="s">
        <v>130</v>
      </c>
      <c r="F34" s="182" t="s">
        <v>131</v>
      </c>
      <c r="G34" s="154">
        <f t="shared" si="2"/>
        <v>3.5787037037037041E-2</v>
      </c>
      <c r="H34" s="180" t="s">
        <v>227</v>
      </c>
      <c r="I34" s="180" t="s">
        <v>228</v>
      </c>
      <c r="J34" s="40">
        <f t="shared" si="3"/>
        <v>2.0682870370370369E-2</v>
      </c>
      <c r="N34"/>
      <c r="O34"/>
    </row>
    <row r="35" spans="1:15" x14ac:dyDescent="0.25">
      <c r="A35" s="3" t="s">
        <v>50</v>
      </c>
      <c r="B35" s="3" t="s">
        <v>132</v>
      </c>
      <c r="C35" s="4">
        <v>42394</v>
      </c>
      <c r="D35" s="21">
        <f t="shared" ca="1" si="1"/>
        <v>5.5</v>
      </c>
      <c r="E35" s="77" t="s">
        <v>133</v>
      </c>
      <c r="F35" s="182" t="s">
        <v>134</v>
      </c>
      <c r="G35" s="154">
        <f t="shared" si="2"/>
        <v>1.6909722222222222E-2</v>
      </c>
      <c r="H35" s="180" t="s">
        <v>229</v>
      </c>
      <c r="I35" s="180" t="s">
        <v>230</v>
      </c>
      <c r="J35" s="40">
        <f t="shared" si="3"/>
        <v>1.2800925925925927E-2</v>
      </c>
      <c r="N35"/>
      <c r="O35"/>
    </row>
    <row r="36" spans="1:15" x14ac:dyDescent="0.25">
      <c r="A36" s="3" t="s">
        <v>30</v>
      </c>
      <c r="B36" s="3" t="s">
        <v>135</v>
      </c>
      <c r="C36" s="4">
        <v>39279</v>
      </c>
      <c r="D36" s="21">
        <f t="shared" ca="1" si="1"/>
        <v>14</v>
      </c>
      <c r="E36" s="77" t="s">
        <v>136</v>
      </c>
      <c r="F36" s="182" t="s">
        <v>137</v>
      </c>
      <c r="G36" s="154">
        <f t="shared" si="2"/>
        <v>2.361111111111111E-2</v>
      </c>
      <c r="H36" s="180" t="s">
        <v>231</v>
      </c>
      <c r="I36" s="180" t="s">
        <v>232</v>
      </c>
      <c r="J36" s="40">
        <f t="shared" si="3"/>
        <v>3.0081018518518521E-2</v>
      </c>
      <c r="N36"/>
      <c r="O36"/>
    </row>
    <row r="37" spans="1:15" x14ac:dyDescent="0.25">
      <c r="A37" s="11" t="s">
        <v>23</v>
      </c>
      <c r="B37" s="11" t="s">
        <v>138</v>
      </c>
      <c r="C37" s="4">
        <v>39204</v>
      </c>
      <c r="D37" s="21">
        <f t="shared" ca="1" si="1"/>
        <v>14.25</v>
      </c>
      <c r="E37" s="85" t="s">
        <v>139</v>
      </c>
      <c r="F37" s="182" t="s">
        <v>140</v>
      </c>
      <c r="G37" s="154">
        <f t="shared" si="2"/>
        <v>1.834490740740741E-2</v>
      </c>
      <c r="H37" s="180" t="s">
        <v>233</v>
      </c>
      <c r="I37" s="180" t="s">
        <v>234</v>
      </c>
      <c r="J37" s="40">
        <f t="shared" si="3"/>
        <v>2.2118055555555554E-2</v>
      </c>
      <c r="N37"/>
      <c r="O37"/>
    </row>
    <row r="38" spans="1:15" x14ac:dyDescent="0.25">
      <c r="A38" s="3" t="s">
        <v>77</v>
      </c>
      <c r="B38" s="3" t="s">
        <v>141</v>
      </c>
      <c r="C38" s="4">
        <v>42436</v>
      </c>
      <c r="D38" s="21">
        <f t="shared" ca="1" si="1"/>
        <v>5.333333333333333</v>
      </c>
      <c r="E38" s="77" t="s">
        <v>142</v>
      </c>
      <c r="F38" s="182" t="s">
        <v>143</v>
      </c>
      <c r="G38" s="154">
        <f t="shared" si="2"/>
        <v>8.2870370370370372E-3</v>
      </c>
      <c r="H38" s="180" t="s">
        <v>235</v>
      </c>
      <c r="I38" s="180" t="s">
        <v>236</v>
      </c>
      <c r="J38" s="40">
        <f t="shared" si="3"/>
        <v>1.6053240740740739E-2</v>
      </c>
      <c r="N38"/>
      <c r="O38"/>
    </row>
    <row r="39" spans="1:15" x14ac:dyDescent="0.25">
      <c r="A39" s="3" t="s">
        <v>42</v>
      </c>
      <c r="B39" s="3" t="s">
        <v>144</v>
      </c>
      <c r="C39" s="4">
        <v>42436</v>
      </c>
      <c r="D39" s="21">
        <f t="shared" ca="1" si="1"/>
        <v>5.333333333333333</v>
      </c>
      <c r="E39" s="77" t="s">
        <v>145</v>
      </c>
      <c r="F39" s="182" t="s">
        <v>146</v>
      </c>
      <c r="G39" s="154">
        <f t="shared" si="2"/>
        <v>1.7951388888888892E-2</v>
      </c>
      <c r="H39" s="180" t="s">
        <v>237</v>
      </c>
      <c r="I39" s="180" t="s">
        <v>238</v>
      </c>
      <c r="J39" s="40">
        <f t="shared" si="3"/>
        <v>1.3148148148148148E-2</v>
      </c>
      <c r="N39"/>
      <c r="O39"/>
    </row>
    <row r="40" spans="1:15" x14ac:dyDescent="0.25">
      <c r="A40" s="3" t="s">
        <v>38</v>
      </c>
      <c r="B40" s="3" t="s">
        <v>147</v>
      </c>
      <c r="C40" s="4">
        <v>42751</v>
      </c>
      <c r="D40" s="21">
        <f t="shared" ca="1" si="1"/>
        <v>4.5</v>
      </c>
      <c r="E40" s="77" t="s">
        <v>148</v>
      </c>
      <c r="F40" s="182" t="s">
        <v>149</v>
      </c>
      <c r="G40" s="154">
        <f t="shared" si="2"/>
        <v>2.4189814814814817E-2</v>
      </c>
      <c r="H40" s="180" t="s">
        <v>146</v>
      </c>
      <c r="I40" s="180" t="s">
        <v>239</v>
      </c>
      <c r="J40" s="40">
        <f t="shared" si="3"/>
        <v>1.7280092592592593E-2</v>
      </c>
      <c r="N40"/>
      <c r="O40"/>
    </row>
    <row r="41" spans="1:15" x14ac:dyDescent="0.25">
      <c r="A41" s="3" t="s">
        <v>42</v>
      </c>
      <c r="B41" s="3" t="s">
        <v>150</v>
      </c>
      <c r="C41" s="4">
        <v>41785</v>
      </c>
      <c r="D41" s="21">
        <f t="shared" ca="1" si="1"/>
        <v>7.166666666666667</v>
      </c>
      <c r="E41" s="77" t="s">
        <v>151</v>
      </c>
      <c r="F41" s="182" t="s">
        <v>41</v>
      </c>
      <c r="G41" s="154">
        <f t="shared" si="2"/>
        <v>1.9409722222222224E-2</v>
      </c>
      <c r="H41" s="180" t="s">
        <v>240</v>
      </c>
      <c r="I41" s="180" t="s">
        <v>241</v>
      </c>
      <c r="J41" s="40">
        <f t="shared" si="3"/>
        <v>1.9733796296296298E-2</v>
      </c>
      <c r="N41"/>
      <c r="O41"/>
    </row>
    <row r="42" spans="1:15" x14ac:dyDescent="0.25">
      <c r="A42" s="3" t="s">
        <v>42</v>
      </c>
      <c r="B42" s="3" t="s">
        <v>152</v>
      </c>
      <c r="C42" s="4">
        <v>42816</v>
      </c>
      <c r="D42" s="21">
        <f t="shared" ca="1" si="1"/>
        <v>4.333333333333333</v>
      </c>
      <c r="E42" s="77" t="s">
        <v>153</v>
      </c>
      <c r="F42" s="182" t="s">
        <v>154</v>
      </c>
      <c r="G42" s="154">
        <f t="shared" si="2"/>
        <v>2.524305555555556E-2</v>
      </c>
      <c r="H42" s="180" t="s">
        <v>242</v>
      </c>
      <c r="I42" s="180" t="s">
        <v>243</v>
      </c>
      <c r="J42" s="40">
        <f t="shared" si="3"/>
        <v>1.0416666666666666E-2</v>
      </c>
      <c r="N42"/>
      <c r="O42"/>
    </row>
    <row r="43" spans="1:15" x14ac:dyDescent="0.25">
      <c r="A43" s="3" t="s">
        <v>42</v>
      </c>
      <c r="B43" s="3" t="s">
        <v>155</v>
      </c>
      <c r="C43" s="4">
        <v>42437</v>
      </c>
      <c r="D43" s="21">
        <f t="shared" ca="1" si="1"/>
        <v>5.333333333333333</v>
      </c>
      <c r="E43" s="77" t="s">
        <v>106</v>
      </c>
      <c r="F43" s="182" t="s">
        <v>95</v>
      </c>
      <c r="G43" s="154">
        <f t="shared" si="2"/>
        <v>1.6585648148148148E-2</v>
      </c>
      <c r="H43" s="180" t="s">
        <v>244</v>
      </c>
      <c r="I43" s="180" t="s">
        <v>245</v>
      </c>
      <c r="J43" s="40">
        <f t="shared" si="3"/>
        <v>2.4548611111111111E-2</v>
      </c>
      <c r="N43"/>
      <c r="O43"/>
    </row>
    <row r="44" spans="1:15" x14ac:dyDescent="0.25">
      <c r="A44" s="3" t="s">
        <v>42</v>
      </c>
      <c r="B44" s="3" t="s">
        <v>156</v>
      </c>
      <c r="C44" s="4">
        <v>42438</v>
      </c>
      <c r="D44" s="21">
        <f t="shared" ca="1" si="1"/>
        <v>5.333333333333333</v>
      </c>
      <c r="E44" s="77" t="s">
        <v>157</v>
      </c>
      <c r="F44" s="182" t="s">
        <v>158</v>
      </c>
      <c r="G44" s="154">
        <f t="shared" si="2"/>
        <v>8.2638888888888901E-3</v>
      </c>
      <c r="H44" s="180" t="s">
        <v>246</v>
      </c>
      <c r="I44" s="180" t="s">
        <v>247</v>
      </c>
      <c r="J44" s="40">
        <f t="shared" si="3"/>
        <v>2.2534722222222223E-2</v>
      </c>
      <c r="N44"/>
      <c r="O44"/>
    </row>
    <row r="45" spans="1:15" x14ac:dyDescent="0.25">
      <c r="A45" s="3" t="s">
        <v>71</v>
      </c>
      <c r="B45" s="3" t="s">
        <v>159</v>
      </c>
      <c r="C45" s="4">
        <v>42822</v>
      </c>
      <c r="D45" s="21">
        <f t="shared" ca="1" si="1"/>
        <v>4.333333333333333</v>
      </c>
      <c r="E45" s="77" t="s">
        <v>160</v>
      </c>
      <c r="F45" s="182" t="s">
        <v>161</v>
      </c>
      <c r="G45" s="154">
        <f t="shared" si="2"/>
        <v>1.0034722222222223E-2</v>
      </c>
      <c r="H45" s="180" t="s">
        <v>248</v>
      </c>
      <c r="I45" s="180" t="s">
        <v>249</v>
      </c>
      <c r="J45" s="27">
        <f t="shared" si="3"/>
        <v>1.1180555555555555E-2</v>
      </c>
      <c r="N45"/>
      <c r="O45"/>
    </row>
    <row r="46" spans="1:15" x14ac:dyDescent="0.25">
      <c r="A46" s="3" t="s">
        <v>23</v>
      </c>
      <c r="B46" s="3" t="s">
        <v>162</v>
      </c>
      <c r="C46" s="4">
        <v>43010</v>
      </c>
      <c r="D46" s="21">
        <f t="shared" ca="1" si="1"/>
        <v>3.8333333333333335</v>
      </c>
      <c r="E46" s="77" t="s">
        <v>107</v>
      </c>
      <c r="F46" s="182" t="s">
        <v>163</v>
      </c>
      <c r="G46" s="154">
        <f t="shared" si="2"/>
        <v>1.1851851851851853E-2</v>
      </c>
      <c r="H46" s="180" t="s">
        <v>250</v>
      </c>
      <c r="I46" s="180" t="s">
        <v>251</v>
      </c>
      <c r="J46" s="27">
        <f t="shared" si="3"/>
        <v>1.1157407407407408E-2</v>
      </c>
      <c r="N46"/>
      <c r="O46"/>
    </row>
    <row r="47" spans="1:15" x14ac:dyDescent="0.25">
      <c r="A47" s="33"/>
      <c r="B47" s="33"/>
      <c r="C47" s="33"/>
      <c r="D47" s="33"/>
      <c r="E47" s="35"/>
      <c r="F47" s="35"/>
      <c r="G47" s="35"/>
      <c r="H47" s="159"/>
      <c r="I47" s="159"/>
      <c r="J47" s="159"/>
      <c r="N47"/>
      <c r="O47"/>
    </row>
    <row r="48" spans="1:15" x14ac:dyDescent="0.25">
      <c r="A48" s="10"/>
      <c r="B48" s="10"/>
      <c r="C48" s="10"/>
      <c r="D48" s="10"/>
      <c r="E48" s="164"/>
      <c r="F48" s="164"/>
      <c r="G48" s="164">
        <f>AVERAGE(G3:G46)</f>
        <v>1.6901567760942763E-2</v>
      </c>
      <c r="H48" s="164"/>
      <c r="I48" s="164"/>
      <c r="J48" s="164">
        <f>AVERAGE(J3:J46)</f>
        <v>1.7831879844961242E-2</v>
      </c>
      <c r="N48"/>
      <c r="O48"/>
    </row>
    <row r="49" spans="1:15" x14ac:dyDescent="0.25">
      <c r="A49" s="10"/>
      <c r="B49" s="10"/>
      <c r="C49" s="10"/>
      <c r="D49" s="10"/>
      <c r="E49" s="77"/>
      <c r="F49" s="78"/>
      <c r="G49" s="9"/>
      <c r="H49" s="159"/>
      <c r="I49" s="159"/>
      <c r="J49" s="159"/>
      <c r="N49"/>
      <c r="O49"/>
    </row>
    <row r="50" spans="1:15" x14ac:dyDescent="0.25">
      <c r="A50" s="10"/>
      <c r="B50" s="10"/>
      <c r="C50" s="10"/>
      <c r="D50" s="10"/>
      <c r="E50" s="10"/>
      <c r="F50" s="78"/>
      <c r="G50" s="9"/>
      <c r="H50" s="159"/>
      <c r="I50" s="159"/>
      <c r="J50" s="159"/>
      <c r="N50"/>
      <c r="O50"/>
    </row>
    <row r="51" spans="1:15" s="2" customFormat="1" x14ac:dyDescent="0.25">
      <c r="N51"/>
      <c r="O51"/>
    </row>
    <row r="52" spans="1:15" s="2" customFormat="1" x14ac:dyDescent="0.25">
      <c r="N52"/>
      <c r="O52"/>
    </row>
    <row r="53" spans="1:15" s="2" customFormat="1" x14ac:dyDescent="0.25">
      <c r="N53"/>
      <c r="O53"/>
    </row>
    <row r="54" spans="1:15" s="2" customFormat="1" x14ac:dyDescent="0.25">
      <c r="N54"/>
      <c r="O54"/>
    </row>
    <row r="55" spans="1:15" s="2" customFormat="1" x14ac:dyDescent="0.25">
      <c r="N55"/>
      <c r="O55"/>
    </row>
    <row r="56" spans="1:15" s="2" customFormat="1" x14ac:dyDescent="0.25">
      <c r="N56"/>
      <c r="O56"/>
    </row>
    <row r="57" spans="1:15" s="2" customFormat="1" x14ac:dyDescent="0.25">
      <c r="N57"/>
      <c r="O57"/>
    </row>
    <row r="58" spans="1:15" s="2" customFormat="1" x14ac:dyDescent="0.25">
      <c r="N58"/>
      <c r="O58"/>
    </row>
    <row r="59" spans="1:15" s="2" customFormat="1" x14ac:dyDescent="0.25">
      <c r="N59"/>
    </row>
    <row r="60" spans="1:15" s="2" customFormat="1" x14ac:dyDescent="0.25">
      <c r="N60"/>
    </row>
    <row r="61" spans="1:15" s="2" customFormat="1" x14ac:dyDescent="0.25">
      <c r="N61"/>
    </row>
    <row r="62" spans="1:15" s="2" customFormat="1" x14ac:dyDescent="0.25">
      <c r="N62"/>
    </row>
    <row r="63" spans="1:15" s="2" customFormat="1" x14ac:dyDescent="0.25">
      <c r="N63"/>
    </row>
    <row r="64" spans="1:15" s="2" customFormat="1" x14ac:dyDescent="0.25">
      <c r="N64"/>
    </row>
    <row r="65" spans="14:14" s="2" customFormat="1" x14ac:dyDescent="0.25">
      <c r="N65"/>
    </row>
    <row r="66" spans="14:14" s="2" customFormat="1" x14ac:dyDescent="0.25">
      <c r="N66"/>
    </row>
    <row r="67" spans="14:14" s="2" customFormat="1" x14ac:dyDescent="0.25">
      <c r="N67"/>
    </row>
    <row r="68" spans="14:14" s="2" customFormat="1" x14ac:dyDescent="0.25">
      <c r="N68"/>
    </row>
    <row r="69" spans="14:14" s="2" customFormat="1" x14ac:dyDescent="0.25">
      <c r="N69"/>
    </row>
    <row r="70" spans="14:14" s="2" customFormat="1" x14ac:dyDescent="0.25">
      <c r="N70"/>
    </row>
    <row r="71" spans="14:14" s="2" customFormat="1" x14ac:dyDescent="0.25">
      <c r="N71"/>
    </row>
    <row r="72" spans="14:14" s="2" customFormat="1" x14ac:dyDescent="0.25">
      <c r="N72"/>
    </row>
    <row r="73" spans="14:14" s="2" customFormat="1" x14ac:dyDescent="0.25">
      <c r="N73"/>
    </row>
    <row r="74" spans="14:14" s="2" customFormat="1" x14ac:dyDescent="0.25">
      <c r="N74"/>
    </row>
    <row r="75" spans="14:14" s="2" customFormat="1" x14ac:dyDescent="0.25">
      <c r="N75"/>
    </row>
    <row r="76" spans="14:14" s="2" customFormat="1" x14ac:dyDescent="0.25">
      <c r="N76"/>
    </row>
    <row r="77" spans="14:14" s="2" customFormat="1" x14ac:dyDescent="0.25">
      <c r="N77"/>
    </row>
    <row r="78" spans="14:14" x14ac:dyDescent="0.25">
      <c r="N78"/>
    </row>
    <row r="79" spans="14:14" x14ac:dyDescent="0.25">
      <c r="N79"/>
    </row>
    <row r="80" spans="14:14" x14ac:dyDescent="0.25">
      <c r="N80"/>
    </row>
    <row r="81" spans="14:14" x14ac:dyDescent="0.25">
      <c r="N81"/>
    </row>
    <row r="82" spans="14:14" x14ac:dyDescent="0.25">
      <c r="N82"/>
    </row>
    <row r="83" spans="14:14" x14ac:dyDescent="0.25">
      <c r="N83"/>
    </row>
    <row r="84" spans="14:14" x14ac:dyDescent="0.25">
      <c r="N84"/>
    </row>
    <row r="85" spans="14:14" x14ac:dyDescent="0.25">
      <c r="N85"/>
    </row>
    <row r="86" spans="14:14" x14ac:dyDescent="0.25">
      <c r="N86"/>
    </row>
    <row r="87" spans="14:14" x14ac:dyDescent="0.25">
      <c r="N87"/>
    </row>
    <row r="88" spans="14:14" x14ac:dyDescent="0.25">
      <c r="N88"/>
    </row>
    <row r="89" spans="14:14" x14ac:dyDescent="0.25">
      <c r="N89"/>
    </row>
    <row r="90" spans="14:14" x14ac:dyDescent="0.25">
      <c r="N90"/>
    </row>
    <row r="91" spans="14:14" x14ac:dyDescent="0.25">
      <c r="N91"/>
    </row>
    <row r="92" spans="14:14" x14ac:dyDescent="0.25">
      <c r="N92"/>
    </row>
    <row r="93" spans="14:14" x14ac:dyDescent="0.25">
      <c r="N93"/>
    </row>
    <row r="94" spans="14:14" x14ac:dyDescent="0.25">
      <c r="N94"/>
    </row>
    <row r="95" spans="14:14" x14ac:dyDescent="0.25">
      <c r="N95"/>
    </row>
    <row r="96" spans="14:14" x14ac:dyDescent="0.25">
      <c r="N96"/>
    </row>
    <row r="97" spans="14:14" x14ac:dyDescent="0.25">
      <c r="N97"/>
    </row>
    <row r="98" spans="14:14" x14ac:dyDescent="0.25">
      <c r="N98"/>
    </row>
    <row r="99" spans="14:14" x14ac:dyDescent="0.25">
      <c r="N99"/>
    </row>
    <row r="100" spans="14:14" x14ac:dyDescent="0.25">
      <c r="N100"/>
    </row>
    <row r="101" spans="14:14" x14ac:dyDescent="0.25">
      <c r="N101"/>
    </row>
    <row r="102" spans="14:14" x14ac:dyDescent="0.25">
      <c r="N102"/>
    </row>
  </sheetData>
  <autoFilter ref="A2:J50" xr:uid="{00000000-0009-0000-0000-000004000000}"/>
  <mergeCells count="2">
    <mergeCell ref="H1:J1"/>
    <mergeCell ref="E1:G1"/>
  </mergeCells>
  <conditionalFormatting sqref="J3:J24 J26:J46">
    <cfRule type="cellIs" dxfId="9" priority="12" operator="greaterThanOrEqual">
      <formula>0.92</formula>
    </cfRule>
  </conditionalFormatting>
  <dataValidations count="1">
    <dataValidation allowBlank="1" showInputMessage="1" showErrorMessage="1" prompt="MM/DD/YY" sqref="C3 C11:C14 C31:C34 C41:C42" xr:uid="{00000000-0002-0000-0400-000000000000}"/>
  </dataValidation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7"/>
  <sheetViews>
    <sheetView topLeftCell="T11" zoomScale="87" zoomScaleNormal="87" workbookViewId="0">
      <selection activeCell="AB30" sqref="AB30"/>
    </sheetView>
  </sheetViews>
  <sheetFormatPr defaultRowHeight="15" x14ac:dyDescent="0.2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55" t="s">
        <v>334</v>
      </c>
      <c r="F1" s="255"/>
      <c r="G1" s="255"/>
      <c r="H1" s="221"/>
      <c r="I1" s="256" t="s">
        <v>335</v>
      </c>
      <c r="J1" s="256"/>
      <c r="K1" s="238" t="s">
        <v>336</v>
      </c>
      <c r="L1" s="238"/>
      <c r="M1" s="238"/>
      <c r="N1" s="218"/>
      <c r="O1" s="233" t="s">
        <v>164</v>
      </c>
      <c r="P1" s="233"/>
    </row>
    <row r="2" spans="1:37" s="161" customFormat="1" x14ac:dyDescent="0.25">
      <c r="A2" s="160" t="s">
        <v>0</v>
      </c>
      <c r="B2" s="160" t="s">
        <v>1</v>
      </c>
      <c r="C2" s="160" t="s">
        <v>2</v>
      </c>
      <c r="D2" s="160" t="s">
        <v>3</v>
      </c>
      <c r="E2" s="220" t="s">
        <v>11</v>
      </c>
      <c r="F2" s="165" t="s">
        <v>12</v>
      </c>
      <c r="G2" s="220" t="s">
        <v>14</v>
      </c>
      <c r="H2" s="220" t="s">
        <v>337</v>
      </c>
      <c r="I2" s="222" t="s">
        <v>8</v>
      </c>
      <c r="J2" s="222" t="s">
        <v>15</v>
      </c>
      <c r="K2" s="216" t="s">
        <v>11</v>
      </c>
      <c r="L2" s="25" t="s">
        <v>12</v>
      </c>
      <c r="M2" s="216" t="s">
        <v>14</v>
      </c>
      <c r="N2" s="216" t="s">
        <v>338</v>
      </c>
      <c r="O2" s="216" t="s">
        <v>8</v>
      </c>
      <c r="P2" s="216" t="s">
        <v>15</v>
      </c>
      <c r="Q2" s="116"/>
      <c r="R2" s="116"/>
      <c r="S2" s="116"/>
      <c r="T2" s="116"/>
      <c r="U2"/>
      <c r="V2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</row>
    <row r="3" spans="1:37" x14ac:dyDescent="0.25">
      <c r="A3" s="3" t="s">
        <v>23</v>
      </c>
      <c r="B3" s="3" t="s">
        <v>24</v>
      </c>
      <c r="C3" s="168">
        <v>43010</v>
      </c>
      <c r="D3" s="21">
        <f ca="1">DATEDIF(C3,TODAY(),"m")/12</f>
        <v>3.8333333333333335</v>
      </c>
      <c r="E3" s="76">
        <v>0.7567567567567568</v>
      </c>
      <c r="F3" s="76">
        <v>0.79487179487179482</v>
      </c>
      <c r="G3" s="80">
        <f t="shared" ref="G3:G46" si="0">AVERAGE(E3:F3)</f>
        <v>0.77581427581427587</v>
      </c>
      <c r="H3" s="80" t="s">
        <v>339</v>
      </c>
      <c r="I3" s="6">
        <v>1</v>
      </c>
      <c r="J3" s="155" t="s">
        <v>27</v>
      </c>
      <c r="K3" s="170">
        <v>0.93333333333333335</v>
      </c>
      <c r="L3" s="170">
        <v>0.94117647058823528</v>
      </c>
      <c r="M3" s="29">
        <f t="shared" ref="M3:M24" si="1">AVERAGE(K3:L3)</f>
        <v>0.93725490196078431</v>
      </c>
      <c r="N3" s="29" t="s">
        <v>340</v>
      </c>
      <c r="O3" s="39">
        <v>4</v>
      </c>
      <c r="P3" s="42" t="s">
        <v>46</v>
      </c>
      <c r="U3" s="62" t="s">
        <v>0</v>
      </c>
      <c r="V3" t="s">
        <v>341</v>
      </c>
    </row>
    <row r="4" spans="1:37" x14ac:dyDescent="0.25">
      <c r="A4" s="3" t="s">
        <v>30</v>
      </c>
      <c r="B4" s="3" t="s">
        <v>31</v>
      </c>
      <c r="C4" s="168">
        <v>42899</v>
      </c>
      <c r="D4" s="21">
        <f t="shared" ref="D4:D46" ca="1" si="2">DATEDIF(C4,TODAY(),"m")/12</f>
        <v>4.083333333333333</v>
      </c>
      <c r="E4" s="76">
        <v>1</v>
      </c>
      <c r="F4" s="76">
        <v>1</v>
      </c>
      <c r="G4" s="80">
        <f t="shared" si="0"/>
        <v>1</v>
      </c>
      <c r="H4" s="80" t="s">
        <v>340</v>
      </c>
      <c r="I4" s="8">
        <v>5</v>
      </c>
      <c r="J4" s="156" t="s">
        <v>34</v>
      </c>
      <c r="K4" s="28">
        <v>0.90625</v>
      </c>
      <c r="L4" s="28">
        <v>1</v>
      </c>
      <c r="M4" s="29">
        <f t="shared" si="1"/>
        <v>0.953125</v>
      </c>
      <c r="N4" s="29" t="s">
        <v>340</v>
      </c>
      <c r="O4" s="39">
        <v>4</v>
      </c>
      <c r="P4" s="42" t="s">
        <v>46</v>
      </c>
    </row>
    <row r="5" spans="1:37" x14ac:dyDescent="0.25">
      <c r="A5" s="3" t="s">
        <v>38</v>
      </c>
      <c r="B5" s="3" t="s">
        <v>39</v>
      </c>
      <c r="C5" s="168">
        <v>41815</v>
      </c>
      <c r="D5" s="21">
        <f t="shared" ca="1" si="2"/>
        <v>7.083333333333333</v>
      </c>
      <c r="E5" s="76">
        <v>0.80434782608695654</v>
      </c>
      <c r="F5" s="76">
        <v>0.88571428571428568</v>
      </c>
      <c r="G5" s="80">
        <f t="shared" si="0"/>
        <v>0.84503105590062111</v>
      </c>
      <c r="H5" s="80" t="s">
        <v>339</v>
      </c>
      <c r="I5" s="6">
        <v>1</v>
      </c>
      <c r="J5" s="155" t="s">
        <v>27</v>
      </c>
      <c r="K5" s="28">
        <v>1</v>
      </c>
      <c r="L5" s="28">
        <v>0.88888888888888884</v>
      </c>
      <c r="M5" s="29">
        <f t="shared" si="1"/>
        <v>0.94444444444444442</v>
      </c>
      <c r="N5" s="29" t="s">
        <v>340</v>
      </c>
      <c r="O5" s="39">
        <v>4</v>
      </c>
      <c r="P5" s="42" t="s">
        <v>46</v>
      </c>
      <c r="U5" s="62" t="s">
        <v>315</v>
      </c>
      <c r="V5" s="62" t="s">
        <v>342</v>
      </c>
      <c r="W5"/>
      <c r="X5"/>
      <c r="Y5"/>
      <c r="Z5"/>
      <c r="AA5"/>
      <c r="AB5"/>
      <c r="AC5"/>
      <c r="AD5"/>
    </row>
    <row r="6" spans="1:37" x14ac:dyDescent="0.25">
      <c r="A6" s="3" t="s">
        <v>42</v>
      </c>
      <c r="B6" s="3" t="s">
        <v>43</v>
      </c>
      <c r="C6" s="168">
        <v>42816</v>
      </c>
      <c r="D6" s="21">
        <f t="shared" ca="1" si="2"/>
        <v>4.333333333333333</v>
      </c>
      <c r="E6" s="76">
        <v>0.96969696969696972</v>
      </c>
      <c r="F6" s="76">
        <v>0.967741935483871</v>
      </c>
      <c r="G6" s="80">
        <f t="shared" si="0"/>
        <v>0.96871945259042036</v>
      </c>
      <c r="H6" s="80" t="s">
        <v>340</v>
      </c>
      <c r="I6" s="8">
        <v>4</v>
      </c>
      <c r="J6" s="156" t="s">
        <v>46</v>
      </c>
      <c r="K6" s="28">
        <v>0.8571428571428571</v>
      </c>
      <c r="L6" s="28">
        <v>0.93939393939393945</v>
      </c>
      <c r="M6" s="29">
        <f t="shared" si="1"/>
        <v>0.89826839826839833</v>
      </c>
      <c r="N6" s="29" t="s">
        <v>339</v>
      </c>
      <c r="O6" s="39">
        <v>2</v>
      </c>
      <c r="P6" s="42" t="s">
        <v>27</v>
      </c>
      <c r="U6" s="178" t="s">
        <v>343</v>
      </c>
      <c r="V6" t="s">
        <v>339</v>
      </c>
      <c r="W6" t="s">
        <v>340</v>
      </c>
      <c r="X6" t="s">
        <v>317</v>
      </c>
      <c r="Y6"/>
      <c r="Z6"/>
      <c r="AA6"/>
      <c r="AB6"/>
      <c r="AC6"/>
      <c r="AD6"/>
    </row>
    <row r="7" spans="1:37" x14ac:dyDescent="0.25">
      <c r="A7" s="11" t="s">
        <v>23</v>
      </c>
      <c r="B7" s="11" t="s">
        <v>47</v>
      </c>
      <c r="C7" s="168">
        <v>40553</v>
      </c>
      <c r="D7" s="21">
        <f t="shared" ca="1" si="2"/>
        <v>10.5</v>
      </c>
      <c r="E7" s="76">
        <v>0.89189189189189189</v>
      </c>
      <c r="F7" s="76">
        <v>0.76595744680851063</v>
      </c>
      <c r="G7" s="80">
        <f t="shared" si="0"/>
        <v>0.82892466935020126</v>
      </c>
      <c r="H7" s="80" t="s">
        <v>339</v>
      </c>
      <c r="I7" s="6">
        <v>1</v>
      </c>
      <c r="J7" s="155" t="s">
        <v>27</v>
      </c>
      <c r="K7" s="28">
        <v>0.88235294117647056</v>
      </c>
      <c r="L7" s="28">
        <v>0.9</v>
      </c>
      <c r="M7" s="29">
        <f t="shared" si="1"/>
        <v>0.89117647058823524</v>
      </c>
      <c r="N7" s="29" t="s">
        <v>339</v>
      </c>
      <c r="O7" s="39">
        <v>2</v>
      </c>
      <c r="P7" s="42" t="s">
        <v>27</v>
      </c>
      <c r="U7" s="63" t="s">
        <v>339</v>
      </c>
      <c r="V7" s="177">
        <v>13</v>
      </c>
      <c r="W7" s="177">
        <v>20</v>
      </c>
      <c r="X7" s="177">
        <v>33</v>
      </c>
      <c r="Y7"/>
      <c r="Z7"/>
      <c r="AA7"/>
      <c r="AB7"/>
      <c r="AC7"/>
      <c r="AD7"/>
    </row>
    <row r="8" spans="1:37" x14ac:dyDescent="0.25">
      <c r="A8" s="3" t="s">
        <v>50</v>
      </c>
      <c r="B8" s="3" t="s">
        <v>51</v>
      </c>
      <c r="C8" s="168">
        <v>41778</v>
      </c>
      <c r="D8" s="21">
        <f t="shared" ca="1" si="2"/>
        <v>7.166666666666667</v>
      </c>
      <c r="E8" s="76">
        <v>0.73170731707317072</v>
      </c>
      <c r="F8" s="76">
        <v>0.82857142857142863</v>
      </c>
      <c r="G8" s="80">
        <f t="shared" si="0"/>
        <v>0.78013937282229961</v>
      </c>
      <c r="H8" s="80" t="s">
        <v>339</v>
      </c>
      <c r="I8" s="6">
        <v>1</v>
      </c>
      <c r="J8" s="155" t="s">
        <v>27</v>
      </c>
      <c r="K8" s="28">
        <v>0.87878787878787878</v>
      </c>
      <c r="L8" s="28">
        <v>1</v>
      </c>
      <c r="M8" s="29">
        <f t="shared" si="1"/>
        <v>0.93939393939393945</v>
      </c>
      <c r="N8" s="29" t="s">
        <v>340</v>
      </c>
      <c r="O8" s="39">
        <v>4</v>
      </c>
      <c r="P8" s="42" t="s">
        <v>46</v>
      </c>
      <c r="U8" s="63" t="s">
        <v>340</v>
      </c>
      <c r="V8" s="177">
        <v>3</v>
      </c>
      <c r="W8" s="177">
        <v>7</v>
      </c>
      <c r="X8" s="177">
        <v>10</v>
      </c>
      <c r="Y8"/>
      <c r="Z8"/>
      <c r="AA8"/>
      <c r="AB8"/>
      <c r="AC8"/>
      <c r="AD8"/>
    </row>
    <row r="9" spans="1:37" x14ac:dyDescent="0.25">
      <c r="A9" s="3" t="s">
        <v>50</v>
      </c>
      <c r="B9" s="3" t="s">
        <v>54</v>
      </c>
      <c r="C9" s="168">
        <v>42317</v>
      </c>
      <c r="D9" s="21">
        <f t="shared" ca="1" si="2"/>
        <v>5.666666666666667</v>
      </c>
      <c r="E9" s="76">
        <v>0.8571428571428571</v>
      </c>
      <c r="F9" s="76">
        <v>0.86111111111111116</v>
      </c>
      <c r="G9" s="80">
        <f t="shared" si="0"/>
        <v>0.85912698412698418</v>
      </c>
      <c r="H9" s="80" t="s">
        <v>339</v>
      </c>
      <c r="I9" s="6">
        <v>2</v>
      </c>
      <c r="J9" s="155" t="s">
        <v>27</v>
      </c>
      <c r="K9" s="170">
        <v>0.96666666666666667</v>
      </c>
      <c r="L9" s="170">
        <v>0.93333333333333335</v>
      </c>
      <c r="M9" s="29">
        <f t="shared" si="1"/>
        <v>0.95</v>
      </c>
      <c r="N9" s="29" t="s">
        <v>340</v>
      </c>
      <c r="O9" s="39">
        <v>4</v>
      </c>
      <c r="P9" s="42" t="s">
        <v>46</v>
      </c>
      <c r="U9" s="63" t="s">
        <v>317</v>
      </c>
      <c r="V9" s="177">
        <v>16</v>
      </c>
      <c r="W9" s="177">
        <v>27</v>
      </c>
      <c r="X9" s="177">
        <v>43</v>
      </c>
      <c r="Y9"/>
      <c r="Z9"/>
      <c r="AA9"/>
      <c r="AB9"/>
      <c r="AC9"/>
      <c r="AD9"/>
    </row>
    <row r="10" spans="1:37" x14ac:dyDescent="0.25">
      <c r="A10" s="3" t="s">
        <v>30</v>
      </c>
      <c r="B10" s="3" t="s">
        <v>57</v>
      </c>
      <c r="C10" s="168">
        <v>42011</v>
      </c>
      <c r="D10" s="21">
        <f t="shared" ca="1" si="2"/>
        <v>6.5</v>
      </c>
      <c r="E10" s="76">
        <v>0.90909090909090906</v>
      </c>
      <c r="F10" s="76">
        <v>0.9375</v>
      </c>
      <c r="G10" s="80">
        <f t="shared" si="0"/>
        <v>0.92329545454545459</v>
      </c>
      <c r="H10" s="80" t="s">
        <v>340</v>
      </c>
      <c r="I10" s="12">
        <v>3</v>
      </c>
      <c r="J10" s="157" t="s">
        <v>28</v>
      </c>
      <c r="K10" s="28">
        <v>0.90909090909090906</v>
      </c>
      <c r="L10" s="28">
        <v>0.96969696969696972</v>
      </c>
      <c r="M10" s="29">
        <f t="shared" si="1"/>
        <v>0.93939393939393945</v>
      </c>
      <c r="N10" s="29" t="s">
        <v>340</v>
      </c>
      <c r="O10" s="39">
        <v>4</v>
      </c>
      <c r="P10" s="42" t="s">
        <v>46</v>
      </c>
      <c r="U10"/>
      <c r="V10"/>
      <c r="W10"/>
      <c r="X10"/>
      <c r="Y10"/>
      <c r="Z10"/>
      <c r="AA10"/>
      <c r="AB10"/>
      <c r="AC10"/>
    </row>
    <row r="11" spans="1:37" x14ac:dyDescent="0.25">
      <c r="A11" s="3" t="s">
        <v>23</v>
      </c>
      <c r="B11" s="3" t="s">
        <v>60</v>
      </c>
      <c r="C11" s="168">
        <v>42758</v>
      </c>
      <c r="D11" s="21">
        <f t="shared" ca="1" si="2"/>
        <v>4.5</v>
      </c>
      <c r="E11" s="76">
        <v>0.79487179487179482</v>
      </c>
      <c r="F11" s="76">
        <v>0.84375</v>
      </c>
      <c r="G11" s="80">
        <f t="shared" si="0"/>
        <v>0.81931089743589736</v>
      </c>
      <c r="H11" s="80" t="s">
        <v>339</v>
      </c>
      <c r="I11" s="6">
        <v>1</v>
      </c>
      <c r="J11" s="155" t="s">
        <v>27</v>
      </c>
      <c r="K11" s="170">
        <v>0.93333333333333335</v>
      </c>
      <c r="L11" s="170">
        <v>0.96666666666666667</v>
      </c>
      <c r="M11" s="29">
        <f t="shared" si="1"/>
        <v>0.95</v>
      </c>
      <c r="N11" s="29" t="s">
        <v>340</v>
      </c>
      <c r="O11" s="39">
        <v>4</v>
      </c>
      <c r="P11" s="42" t="s">
        <v>46</v>
      </c>
      <c r="U11"/>
      <c r="V11"/>
      <c r="W11"/>
      <c r="X11"/>
      <c r="Y11"/>
      <c r="Z11"/>
      <c r="AA11"/>
      <c r="AB11"/>
      <c r="AC11"/>
    </row>
    <row r="12" spans="1:37" x14ac:dyDescent="0.25">
      <c r="A12" s="11" t="s">
        <v>30</v>
      </c>
      <c r="B12" s="11" t="s">
        <v>62</v>
      </c>
      <c r="C12" s="168">
        <v>43178</v>
      </c>
      <c r="D12" s="21">
        <f t="shared" ca="1" si="2"/>
        <v>3.3333333333333335</v>
      </c>
      <c r="E12" s="76">
        <v>0.78378378378378377</v>
      </c>
      <c r="F12" s="76">
        <v>0.82926829268292679</v>
      </c>
      <c r="G12" s="80">
        <f t="shared" si="0"/>
        <v>0.80652603823335522</v>
      </c>
      <c r="H12" s="80" t="s">
        <v>339</v>
      </c>
      <c r="I12" s="6">
        <v>1</v>
      </c>
      <c r="J12" s="155" t="s">
        <v>27</v>
      </c>
      <c r="K12" s="28">
        <v>0.79545454545454541</v>
      </c>
      <c r="L12" s="28">
        <v>0.83333333333333337</v>
      </c>
      <c r="M12" s="29">
        <f t="shared" si="1"/>
        <v>0.81439393939393945</v>
      </c>
      <c r="N12" s="29" t="s">
        <v>339</v>
      </c>
      <c r="O12" s="39">
        <v>1</v>
      </c>
      <c r="P12" s="42" t="s">
        <v>27</v>
      </c>
      <c r="U12"/>
      <c r="V12"/>
      <c r="W12"/>
      <c r="X12"/>
      <c r="Y12"/>
      <c r="Z12"/>
      <c r="AA12"/>
      <c r="AB12"/>
      <c r="AC12"/>
    </row>
    <row r="13" spans="1:37" x14ac:dyDescent="0.25">
      <c r="A13" s="3" t="s">
        <v>38</v>
      </c>
      <c r="B13" s="3" t="s">
        <v>65</v>
      </c>
      <c r="C13" s="168">
        <v>42758</v>
      </c>
      <c r="D13" s="21">
        <f t="shared" ca="1" si="2"/>
        <v>4.5</v>
      </c>
      <c r="E13" s="76">
        <v>0.75471698113207553</v>
      </c>
      <c r="F13" s="76">
        <v>0.7592592592592593</v>
      </c>
      <c r="G13" s="80">
        <f t="shared" si="0"/>
        <v>0.75698812019566741</v>
      </c>
      <c r="H13" s="80" t="s">
        <v>339</v>
      </c>
      <c r="I13" s="6">
        <v>1</v>
      </c>
      <c r="J13" s="155" t="s">
        <v>27</v>
      </c>
      <c r="K13" s="28">
        <v>0.78947368421052633</v>
      </c>
      <c r="L13" s="28">
        <v>0.80555555555555558</v>
      </c>
      <c r="M13" s="29">
        <f t="shared" si="1"/>
        <v>0.79751461988304095</v>
      </c>
      <c r="N13" s="29" t="s">
        <v>339</v>
      </c>
      <c r="O13" s="39">
        <v>1</v>
      </c>
      <c r="P13" s="42" t="s">
        <v>27</v>
      </c>
      <c r="U13"/>
      <c r="V13"/>
      <c r="W13"/>
      <c r="X13"/>
      <c r="Y13"/>
      <c r="Z13"/>
      <c r="AA13"/>
      <c r="AB13"/>
      <c r="AC13"/>
    </row>
    <row r="14" spans="1:37" x14ac:dyDescent="0.25">
      <c r="A14" s="3" t="s">
        <v>42</v>
      </c>
      <c r="B14" s="3" t="s">
        <v>68</v>
      </c>
      <c r="C14" s="168">
        <v>42436</v>
      </c>
      <c r="D14" s="21">
        <f t="shared" ca="1" si="2"/>
        <v>5.333333333333333</v>
      </c>
      <c r="E14" s="76">
        <v>1</v>
      </c>
      <c r="F14" s="76">
        <v>1</v>
      </c>
      <c r="G14" s="80">
        <f t="shared" si="0"/>
        <v>1</v>
      </c>
      <c r="H14" s="80" t="s">
        <v>340</v>
      </c>
      <c r="I14" s="8">
        <v>5</v>
      </c>
      <c r="J14" s="156" t="s">
        <v>34</v>
      </c>
      <c r="K14" s="170">
        <v>0.967741935483871</v>
      </c>
      <c r="L14" s="170">
        <v>0.97058823529411764</v>
      </c>
      <c r="M14" s="29">
        <f t="shared" si="1"/>
        <v>0.96916508538899437</v>
      </c>
      <c r="N14" s="29" t="s">
        <v>340</v>
      </c>
      <c r="O14" s="39">
        <v>4</v>
      </c>
      <c r="P14" s="42" t="s">
        <v>46</v>
      </c>
      <c r="U14"/>
      <c r="V14"/>
      <c r="W14"/>
      <c r="X14"/>
      <c r="Y14"/>
      <c r="Z14"/>
      <c r="AA14"/>
      <c r="AB14"/>
      <c r="AC14"/>
    </row>
    <row r="15" spans="1:37" x14ac:dyDescent="0.25">
      <c r="A15" s="3" t="s">
        <v>71</v>
      </c>
      <c r="B15" s="3" t="s">
        <v>72</v>
      </c>
      <c r="C15" s="168">
        <v>41568</v>
      </c>
      <c r="D15" s="21">
        <f t="shared" ca="1" si="2"/>
        <v>7.75</v>
      </c>
      <c r="E15" s="76">
        <f>(90.91%+96.88%)/2</f>
        <v>0.93894999999999995</v>
      </c>
      <c r="F15" s="76">
        <v>0.87096774193548387</v>
      </c>
      <c r="G15" s="80">
        <f t="shared" si="0"/>
        <v>0.90495887096774186</v>
      </c>
      <c r="H15" s="80" t="s">
        <v>339</v>
      </c>
      <c r="I15" s="6">
        <v>2</v>
      </c>
      <c r="J15" s="155" t="s">
        <v>27</v>
      </c>
      <c r="K15" s="28">
        <v>0.9</v>
      </c>
      <c r="L15" s="28">
        <v>0.93333333333333335</v>
      </c>
      <c r="M15" s="173">
        <f t="shared" si="1"/>
        <v>0.91666666666666674</v>
      </c>
      <c r="N15" s="29" t="s">
        <v>340</v>
      </c>
      <c r="O15" s="39">
        <v>3</v>
      </c>
      <c r="P15" s="42" t="s">
        <v>28</v>
      </c>
      <c r="U15" s="62" t="s">
        <v>315</v>
      </c>
      <c r="V15" s="62" t="s">
        <v>323</v>
      </c>
      <c r="W15"/>
      <c r="X15"/>
      <c r="Y15"/>
      <c r="Z15"/>
      <c r="AA15"/>
      <c r="AB15"/>
      <c r="AC15"/>
      <c r="AD15"/>
      <c r="AE15"/>
      <c r="AF15"/>
    </row>
    <row r="16" spans="1:37" x14ac:dyDescent="0.25">
      <c r="A16" s="3" t="s">
        <v>23</v>
      </c>
      <c r="B16" s="3" t="s">
        <v>74</v>
      </c>
      <c r="C16" s="168">
        <v>41778</v>
      </c>
      <c r="D16" s="21">
        <f t="shared" ca="1" si="2"/>
        <v>7.166666666666667</v>
      </c>
      <c r="E16" s="76">
        <v>0.79487179487179482</v>
      </c>
      <c r="F16" s="76">
        <v>0.82352941176470584</v>
      </c>
      <c r="G16" s="80">
        <f t="shared" si="0"/>
        <v>0.80920060331825039</v>
      </c>
      <c r="H16" s="80" t="s">
        <v>339</v>
      </c>
      <c r="I16" s="6">
        <v>1</v>
      </c>
      <c r="J16" s="155" t="s">
        <v>27</v>
      </c>
      <c r="K16" s="170">
        <v>0.96969696969696972</v>
      </c>
      <c r="L16" s="170">
        <v>0.96875</v>
      </c>
      <c r="M16" s="29">
        <f t="shared" si="1"/>
        <v>0.96922348484848486</v>
      </c>
      <c r="N16" s="29" t="s">
        <v>340</v>
      </c>
      <c r="O16" s="39">
        <v>4</v>
      </c>
      <c r="P16" s="42" t="s">
        <v>46</v>
      </c>
      <c r="U16" s="62" t="s">
        <v>331</v>
      </c>
      <c r="V16" t="s">
        <v>46</v>
      </c>
      <c r="W16" t="s">
        <v>27</v>
      </c>
      <c r="X16" t="s">
        <v>28</v>
      </c>
      <c r="Y16" t="s">
        <v>34</v>
      </c>
      <c r="Z16" t="s">
        <v>317</v>
      </c>
      <c r="AA16"/>
      <c r="AB16"/>
      <c r="AC16"/>
      <c r="AD16"/>
      <c r="AE16"/>
      <c r="AF16"/>
    </row>
    <row r="17" spans="1:32" x14ac:dyDescent="0.25">
      <c r="A17" s="3" t="s">
        <v>77</v>
      </c>
      <c r="B17" s="3" t="s">
        <v>78</v>
      </c>
      <c r="C17" s="168">
        <v>42436</v>
      </c>
      <c r="D17" s="21">
        <f t="shared" ca="1" si="2"/>
        <v>5.333333333333333</v>
      </c>
      <c r="E17" s="76">
        <v>0.80555555555555558</v>
      </c>
      <c r="F17" s="76">
        <v>0.74358974358974361</v>
      </c>
      <c r="G17" s="80">
        <f t="shared" si="0"/>
        <v>0.7745726495726496</v>
      </c>
      <c r="H17" s="80" t="s">
        <v>339</v>
      </c>
      <c r="I17" s="6">
        <v>1</v>
      </c>
      <c r="J17" s="155" t="s">
        <v>27</v>
      </c>
      <c r="K17" s="31">
        <v>0.88571428571428601</v>
      </c>
      <c r="L17" s="31">
        <v>0.81081081081081086</v>
      </c>
      <c r="M17" s="32">
        <f t="shared" si="1"/>
        <v>0.84826254826254843</v>
      </c>
      <c r="N17" s="29" t="s">
        <v>339</v>
      </c>
      <c r="O17" s="39">
        <v>2</v>
      </c>
      <c r="P17" s="42" t="s">
        <v>27</v>
      </c>
      <c r="U17" s="63" t="s">
        <v>38</v>
      </c>
      <c r="V17" s="177">
        <v>4</v>
      </c>
      <c r="W17" s="177">
        <v>3</v>
      </c>
      <c r="X17" s="177"/>
      <c r="Y17" s="177"/>
      <c r="Z17" s="177">
        <v>7</v>
      </c>
      <c r="AA17" s="177"/>
      <c r="AB17" s="177"/>
      <c r="AC17" s="177"/>
      <c r="AD17"/>
      <c r="AE17"/>
      <c r="AF17"/>
    </row>
    <row r="18" spans="1:32" x14ac:dyDescent="0.25">
      <c r="A18" s="3" t="s">
        <v>42</v>
      </c>
      <c r="B18" s="3" t="s">
        <v>81</v>
      </c>
      <c r="C18" s="168">
        <v>42558</v>
      </c>
      <c r="D18" s="21">
        <f t="shared" ca="1" si="2"/>
        <v>5</v>
      </c>
      <c r="E18" s="76">
        <v>0.84848484848484851</v>
      </c>
      <c r="F18" s="76">
        <v>0.82051282051282048</v>
      </c>
      <c r="G18" s="80">
        <f t="shared" si="0"/>
        <v>0.83449883449883444</v>
      </c>
      <c r="H18" s="80" t="s">
        <v>339</v>
      </c>
      <c r="I18" s="6">
        <v>1</v>
      </c>
      <c r="J18" s="155" t="s">
        <v>27</v>
      </c>
      <c r="K18" s="28">
        <v>0.88990825688073394</v>
      </c>
      <c r="L18" s="28">
        <v>0.96842105263157896</v>
      </c>
      <c r="M18" s="29">
        <f t="shared" si="1"/>
        <v>0.92916465475615651</v>
      </c>
      <c r="N18" s="29" t="s">
        <v>340</v>
      </c>
      <c r="O18" s="39">
        <v>3</v>
      </c>
      <c r="P18" s="42" t="s">
        <v>28</v>
      </c>
      <c r="U18" s="63" t="s">
        <v>23</v>
      </c>
      <c r="V18" s="177">
        <v>5</v>
      </c>
      <c r="W18" s="177">
        <v>1</v>
      </c>
      <c r="X18" s="177"/>
      <c r="Y18" s="177">
        <v>1</v>
      </c>
      <c r="Z18" s="177">
        <v>7</v>
      </c>
      <c r="AA18" s="177"/>
      <c r="AB18" s="177"/>
      <c r="AC18" s="177"/>
      <c r="AD18"/>
      <c r="AE18"/>
      <c r="AF18"/>
    </row>
    <row r="19" spans="1:32" x14ac:dyDescent="0.25">
      <c r="A19" s="3" t="s">
        <v>38</v>
      </c>
      <c r="B19" s="3" t="s">
        <v>84</v>
      </c>
      <c r="C19" s="168">
        <v>42436</v>
      </c>
      <c r="D19" s="21">
        <f t="shared" ca="1" si="2"/>
        <v>5.333333333333333</v>
      </c>
      <c r="E19" s="76">
        <v>0.9375</v>
      </c>
      <c r="F19" s="76">
        <v>0.967741935483871</v>
      </c>
      <c r="G19" s="80">
        <f t="shared" si="0"/>
        <v>0.9526209677419355</v>
      </c>
      <c r="H19" s="80" t="s">
        <v>340</v>
      </c>
      <c r="I19" s="8">
        <v>4</v>
      </c>
      <c r="J19" s="156" t="s">
        <v>46</v>
      </c>
      <c r="K19" s="170">
        <v>0.97222222222222221</v>
      </c>
      <c r="L19" s="170">
        <v>0.97222222222222221</v>
      </c>
      <c r="M19" s="29">
        <f t="shared" si="1"/>
        <v>0.97222222222222221</v>
      </c>
      <c r="N19" s="29" t="s">
        <v>340</v>
      </c>
      <c r="O19" s="39">
        <v>4</v>
      </c>
      <c r="P19" s="42" t="s">
        <v>46</v>
      </c>
      <c r="U19" s="63" t="s">
        <v>42</v>
      </c>
      <c r="V19" s="177">
        <v>3</v>
      </c>
      <c r="W19" s="177">
        <v>5</v>
      </c>
      <c r="X19" s="177">
        <v>1</v>
      </c>
      <c r="Y19" s="177"/>
      <c r="Z19" s="177">
        <v>9</v>
      </c>
      <c r="AA19" s="177"/>
      <c r="AB19" s="177"/>
      <c r="AC19" s="177"/>
      <c r="AD19"/>
      <c r="AE19"/>
      <c r="AF19"/>
    </row>
    <row r="20" spans="1:32" x14ac:dyDescent="0.25">
      <c r="A20" s="3" t="s">
        <v>38</v>
      </c>
      <c r="B20" s="3" t="s">
        <v>87</v>
      </c>
      <c r="C20" s="168">
        <v>42401</v>
      </c>
      <c r="D20" s="21">
        <f t="shared" ca="1" si="2"/>
        <v>5.5</v>
      </c>
      <c r="E20" s="76">
        <v>0.97979797979797978</v>
      </c>
      <c r="F20" s="76">
        <v>0.98039215686274506</v>
      </c>
      <c r="G20" s="80">
        <f t="shared" si="0"/>
        <v>0.98009506833036242</v>
      </c>
      <c r="H20" s="80" t="s">
        <v>340</v>
      </c>
      <c r="I20" s="8">
        <v>4</v>
      </c>
      <c r="J20" s="156" t="s">
        <v>46</v>
      </c>
      <c r="K20" s="170">
        <v>0.96551724137931039</v>
      </c>
      <c r="L20" s="170">
        <v>1</v>
      </c>
      <c r="M20" s="29">
        <f t="shared" si="1"/>
        <v>0.98275862068965525</v>
      </c>
      <c r="N20" s="29" t="s">
        <v>340</v>
      </c>
      <c r="O20" s="39">
        <v>4</v>
      </c>
      <c r="P20" s="42" t="s">
        <v>46</v>
      </c>
      <c r="U20" s="63" t="s">
        <v>77</v>
      </c>
      <c r="V20" s="177">
        <v>2</v>
      </c>
      <c r="W20" s="177">
        <v>4</v>
      </c>
      <c r="X20" s="177"/>
      <c r="Y20" s="177"/>
      <c r="Z20" s="177">
        <v>6</v>
      </c>
      <c r="AA20" s="177"/>
      <c r="AB20" s="177"/>
      <c r="AC20" s="177"/>
      <c r="AD20"/>
      <c r="AE20"/>
      <c r="AF20"/>
    </row>
    <row r="21" spans="1:32" x14ac:dyDescent="0.25">
      <c r="A21" s="3" t="s">
        <v>71</v>
      </c>
      <c r="B21" s="3" t="s">
        <v>90</v>
      </c>
      <c r="C21" s="168">
        <v>39643</v>
      </c>
      <c r="D21" s="21">
        <f t="shared" ca="1" si="2"/>
        <v>13</v>
      </c>
      <c r="E21" s="76">
        <v>0.90322580645161288</v>
      </c>
      <c r="F21" s="76">
        <v>0.88095238095238093</v>
      </c>
      <c r="G21" s="80">
        <f t="shared" si="0"/>
        <v>0.89208909370199696</v>
      </c>
      <c r="H21" s="80" t="s">
        <v>339</v>
      </c>
      <c r="I21" s="6">
        <v>2</v>
      </c>
      <c r="J21" s="155" t="s">
        <v>27</v>
      </c>
      <c r="K21" s="28">
        <v>0.967741935483871</v>
      </c>
      <c r="L21" s="28">
        <v>0.88571428571428568</v>
      </c>
      <c r="M21" s="29">
        <f t="shared" si="1"/>
        <v>0.92672811059907834</v>
      </c>
      <c r="N21" s="29" t="s">
        <v>340</v>
      </c>
      <c r="O21" s="39">
        <v>4</v>
      </c>
      <c r="P21" s="42" t="s">
        <v>46</v>
      </c>
      <c r="U21" s="63" t="s">
        <v>71</v>
      </c>
      <c r="V21" s="177">
        <v>2</v>
      </c>
      <c r="W21" s="177"/>
      <c r="X21" s="177">
        <v>1</v>
      </c>
      <c r="Y21" s="177"/>
      <c r="Z21" s="177">
        <v>3</v>
      </c>
      <c r="AA21" s="177"/>
      <c r="AB21" s="177"/>
      <c r="AC21" s="177"/>
      <c r="AD21"/>
      <c r="AE21"/>
      <c r="AF21"/>
    </row>
    <row r="22" spans="1:32" x14ac:dyDescent="0.25">
      <c r="A22" s="3" t="s">
        <v>42</v>
      </c>
      <c r="B22" s="3" t="s">
        <v>93</v>
      </c>
      <c r="C22" s="168">
        <v>42436</v>
      </c>
      <c r="D22" s="21">
        <f t="shared" ca="1" si="2"/>
        <v>5.333333333333333</v>
      </c>
      <c r="E22" s="76">
        <v>0.70833333333333337</v>
      </c>
      <c r="F22" s="76">
        <v>0.71111111111111114</v>
      </c>
      <c r="G22" s="80">
        <f t="shared" si="0"/>
        <v>0.70972222222222225</v>
      </c>
      <c r="H22" s="80" t="s">
        <v>339</v>
      </c>
      <c r="I22" s="6">
        <v>1</v>
      </c>
      <c r="J22" s="155" t="s">
        <v>27</v>
      </c>
      <c r="K22" s="28">
        <v>0.81395348837209303</v>
      </c>
      <c r="L22" s="28">
        <v>0.79069767441860461</v>
      </c>
      <c r="M22" s="29">
        <f t="shared" si="1"/>
        <v>0.80232558139534882</v>
      </c>
      <c r="N22" s="29" t="s">
        <v>339</v>
      </c>
      <c r="O22" s="39">
        <v>1</v>
      </c>
      <c r="P22" s="42" t="s">
        <v>27</v>
      </c>
      <c r="U22" s="63" t="s">
        <v>50</v>
      </c>
      <c r="V22" s="177">
        <v>4</v>
      </c>
      <c r="W22" s="177">
        <v>1</v>
      </c>
      <c r="X22" s="177"/>
      <c r="Y22" s="177">
        <v>1</v>
      </c>
      <c r="Z22" s="177">
        <v>6</v>
      </c>
      <c r="AA22" s="177"/>
      <c r="AB22" s="177"/>
      <c r="AC22" s="177"/>
    </row>
    <row r="23" spans="1:32" x14ac:dyDescent="0.25">
      <c r="A23" s="3" t="s">
        <v>77</v>
      </c>
      <c r="B23" s="3" t="s">
        <v>96</v>
      </c>
      <c r="C23" s="168">
        <v>42558</v>
      </c>
      <c r="D23" s="21">
        <f t="shared" ca="1" si="2"/>
        <v>5</v>
      </c>
      <c r="E23" s="76">
        <v>0.71666666666666667</v>
      </c>
      <c r="F23" s="76">
        <v>0.80434782608695654</v>
      </c>
      <c r="G23" s="80">
        <f t="shared" si="0"/>
        <v>0.76050724637681166</v>
      </c>
      <c r="H23" s="80" t="s">
        <v>339</v>
      </c>
      <c r="I23" s="6">
        <v>1</v>
      </c>
      <c r="J23" s="155" t="s">
        <v>27</v>
      </c>
      <c r="K23" s="28">
        <v>0.93548387096774188</v>
      </c>
      <c r="L23" s="28">
        <v>0.91891891891891897</v>
      </c>
      <c r="M23" s="29">
        <f t="shared" si="1"/>
        <v>0.92720139494333043</v>
      </c>
      <c r="N23" s="29" t="s">
        <v>340</v>
      </c>
      <c r="O23" s="39">
        <v>4</v>
      </c>
      <c r="P23" s="42" t="s">
        <v>46</v>
      </c>
      <c r="U23" s="63" t="s">
        <v>30</v>
      </c>
      <c r="V23" s="177">
        <v>2</v>
      </c>
      <c r="W23" s="177">
        <v>2</v>
      </c>
      <c r="X23" s="177">
        <v>1</v>
      </c>
      <c r="Y23" s="177"/>
      <c r="Z23" s="177">
        <v>5</v>
      </c>
      <c r="AA23" s="177"/>
      <c r="AB23" s="177"/>
      <c r="AC23" s="177"/>
    </row>
    <row r="24" spans="1:32" x14ac:dyDescent="0.25">
      <c r="A24" s="3" t="s">
        <v>23</v>
      </c>
      <c r="B24" s="3" t="s">
        <v>99</v>
      </c>
      <c r="C24" s="168">
        <v>41813</v>
      </c>
      <c r="D24" s="21">
        <f t="shared" ca="1" si="2"/>
        <v>7.083333333333333</v>
      </c>
      <c r="E24" s="76">
        <v>0.90625</v>
      </c>
      <c r="F24" s="76">
        <v>0.875</v>
      </c>
      <c r="G24" s="80">
        <f t="shared" si="0"/>
        <v>0.890625</v>
      </c>
      <c r="H24" s="80" t="s">
        <v>339</v>
      </c>
      <c r="I24" s="6">
        <v>2</v>
      </c>
      <c r="J24" s="155" t="s">
        <v>27</v>
      </c>
      <c r="K24" s="170">
        <v>1</v>
      </c>
      <c r="L24" s="170">
        <v>1</v>
      </c>
      <c r="M24" s="29">
        <f t="shared" si="1"/>
        <v>1</v>
      </c>
      <c r="N24" s="29" t="s">
        <v>340</v>
      </c>
      <c r="O24" s="39">
        <v>5</v>
      </c>
      <c r="P24" s="42" t="s">
        <v>34</v>
      </c>
      <c r="U24" s="63" t="s">
        <v>317</v>
      </c>
      <c r="V24" s="177">
        <v>22</v>
      </c>
      <c r="W24" s="177">
        <v>16</v>
      </c>
      <c r="X24" s="177">
        <v>3</v>
      </c>
      <c r="Y24" s="177">
        <v>2</v>
      </c>
      <c r="Z24" s="177">
        <v>43</v>
      </c>
      <c r="AA24" s="177"/>
      <c r="AB24" s="177"/>
      <c r="AC24" s="177"/>
    </row>
    <row r="25" spans="1:32" x14ac:dyDescent="0.25">
      <c r="A25" s="171" t="s">
        <v>77</v>
      </c>
      <c r="B25" s="171" t="s">
        <v>102</v>
      </c>
      <c r="C25" s="168">
        <v>42436</v>
      </c>
      <c r="D25" s="21">
        <f t="shared" ca="1" si="2"/>
        <v>5.333333333333333</v>
      </c>
      <c r="E25" s="76">
        <v>1</v>
      </c>
      <c r="F25" s="76">
        <v>0.78947368421052633</v>
      </c>
      <c r="G25" s="80">
        <f t="shared" si="0"/>
        <v>0.89473684210526316</v>
      </c>
      <c r="H25" s="80" t="s">
        <v>339</v>
      </c>
      <c r="I25" s="6">
        <v>2</v>
      </c>
      <c r="J25" s="155" t="s">
        <v>27</v>
      </c>
      <c r="K25" s="172"/>
      <c r="L25" s="172"/>
      <c r="M25" s="172"/>
      <c r="N25" s="29" t="s">
        <v>344</v>
      </c>
      <c r="O25" s="37" t="s">
        <v>262</v>
      </c>
      <c r="P25" s="37" t="s">
        <v>262</v>
      </c>
      <c r="U25"/>
      <c r="V25"/>
      <c r="W25"/>
      <c r="X25"/>
      <c r="Y25"/>
      <c r="Z25"/>
    </row>
    <row r="26" spans="1:32" x14ac:dyDescent="0.25">
      <c r="A26" s="3" t="s">
        <v>77</v>
      </c>
      <c r="B26" s="3" t="s">
        <v>105</v>
      </c>
      <c r="C26" s="168">
        <v>42436</v>
      </c>
      <c r="D26" s="21">
        <f t="shared" ca="1" si="2"/>
        <v>5.333333333333333</v>
      </c>
      <c r="E26" s="167">
        <v>0.68055555555555558</v>
      </c>
      <c r="F26" s="76">
        <v>0.80392156862745101</v>
      </c>
      <c r="G26" s="80">
        <f t="shared" si="0"/>
        <v>0.7422385620915033</v>
      </c>
      <c r="H26" s="80" t="s">
        <v>339</v>
      </c>
      <c r="I26" s="6">
        <v>1</v>
      </c>
      <c r="J26" s="155" t="s">
        <v>27</v>
      </c>
      <c r="K26" s="31">
        <v>0.86486486486486491</v>
      </c>
      <c r="L26" s="31">
        <v>0.75555555555555554</v>
      </c>
      <c r="M26" s="32">
        <f t="shared" ref="M26:M46" si="3">AVERAGE(K26:L26)</f>
        <v>0.81021021021021022</v>
      </c>
      <c r="N26" s="29" t="s">
        <v>339</v>
      </c>
      <c r="O26" s="39">
        <v>1</v>
      </c>
      <c r="P26" s="42" t="s">
        <v>27</v>
      </c>
      <c r="U26"/>
      <c r="V26"/>
      <c r="W26"/>
      <c r="X26"/>
      <c r="Y26"/>
      <c r="Z26"/>
    </row>
    <row r="27" spans="1:32" x14ac:dyDescent="0.25">
      <c r="A27" s="3" t="s">
        <v>77</v>
      </c>
      <c r="B27" s="3" t="s">
        <v>108</v>
      </c>
      <c r="C27" s="168">
        <v>42436</v>
      </c>
      <c r="D27" s="21">
        <f t="shared" ca="1" si="2"/>
        <v>5.333333333333333</v>
      </c>
      <c r="E27" s="76">
        <v>0.81578947368421051</v>
      </c>
      <c r="F27" s="76">
        <v>0.87878787878787878</v>
      </c>
      <c r="G27" s="80">
        <f t="shared" si="0"/>
        <v>0.84728867623604465</v>
      </c>
      <c r="H27" s="80" t="s">
        <v>339</v>
      </c>
      <c r="I27" s="6">
        <v>1</v>
      </c>
      <c r="J27" s="155" t="s">
        <v>27</v>
      </c>
      <c r="K27" s="170">
        <v>0.93939393939393945</v>
      </c>
      <c r="L27" s="170">
        <v>0.93548387096774188</v>
      </c>
      <c r="M27" s="29">
        <f t="shared" si="3"/>
        <v>0.93743890518084072</v>
      </c>
      <c r="N27" s="29" t="s">
        <v>340</v>
      </c>
      <c r="O27" s="39">
        <v>4</v>
      </c>
      <c r="P27" s="42" t="s">
        <v>46</v>
      </c>
      <c r="U27" s="62" t="s">
        <v>315</v>
      </c>
      <c r="V27" s="62" t="s">
        <v>323</v>
      </c>
      <c r="W27"/>
      <c r="X27"/>
      <c r="Y27"/>
      <c r="Z27"/>
      <c r="AA27"/>
      <c r="AB27"/>
    </row>
    <row r="28" spans="1:32" x14ac:dyDescent="0.25">
      <c r="A28" s="3" t="s">
        <v>50</v>
      </c>
      <c r="B28" s="3" t="s">
        <v>111</v>
      </c>
      <c r="C28" s="168">
        <v>42156</v>
      </c>
      <c r="D28" s="21">
        <f t="shared" ca="1" si="2"/>
        <v>6.166666666666667</v>
      </c>
      <c r="E28" s="76">
        <v>0.90322580645161288</v>
      </c>
      <c r="F28" s="76">
        <v>0.91176470588235292</v>
      </c>
      <c r="G28" s="80">
        <f t="shared" si="0"/>
        <v>0.9074952561669829</v>
      </c>
      <c r="H28" s="80" t="s">
        <v>339</v>
      </c>
      <c r="I28" s="6">
        <v>2</v>
      </c>
      <c r="J28" s="155" t="s">
        <v>27</v>
      </c>
      <c r="K28" s="170">
        <v>1</v>
      </c>
      <c r="L28" s="170">
        <v>0.97142857142857142</v>
      </c>
      <c r="M28" s="29">
        <f t="shared" si="3"/>
        <v>0.98571428571428577</v>
      </c>
      <c r="N28" s="29" t="s">
        <v>340</v>
      </c>
      <c r="O28" s="39">
        <v>5</v>
      </c>
      <c r="P28" s="42" t="s">
        <v>34</v>
      </c>
      <c r="U28" s="62" t="s">
        <v>331</v>
      </c>
      <c r="V28" t="s">
        <v>46</v>
      </c>
      <c r="W28" t="s">
        <v>27</v>
      </c>
      <c r="X28" t="s">
        <v>28</v>
      </c>
      <c r="Y28" t="s">
        <v>34</v>
      </c>
      <c r="Z28" t="s">
        <v>317</v>
      </c>
      <c r="AA28"/>
      <c r="AB28"/>
    </row>
    <row r="29" spans="1:32" x14ac:dyDescent="0.25">
      <c r="A29" s="3" t="s">
        <v>50</v>
      </c>
      <c r="B29" s="3" t="s">
        <v>114</v>
      </c>
      <c r="C29" s="168">
        <v>42317</v>
      </c>
      <c r="D29" s="21">
        <f t="shared" ca="1" si="2"/>
        <v>5.666666666666667</v>
      </c>
      <c r="E29" s="76">
        <v>0.75</v>
      </c>
      <c r="F29" s="76">
        <v>0.7142857142857143</v>
      </c>
      <c r="G29" s="80">
        <f t="shared" si="0"/>
        <v>0.73214285714285721</v>
      </c>
      <c r="H29" s="80" t="s">
        <v>339</v>
      </c>
      <c r="I29" s="6">
        <v>1</v>
      </c>
      <c r="J29" s="155" t="s">
        <v>27</v>
      </c>
      <c r="K29" s="41">
        <v>0.875</v>
      </c>
      <c r="L29" s="41">
        <v>0.875</v>
      </c>
      <c r="M29" s="29">
        <f t="shared" si="3"/>
        <v>0.875</v>
      </c>
      <c r="N29" s="29" t="s">
        <v>339</v>
      </c>
      <c r="O29" s="39">
        <v>2</v>
      </c>
      <c r="P29" s="42" t="s">
        <v>27</v>
      </c>
      <c r="U29" s="63" t="s">
        <v>38</v>
      </c>
      <c r="V29" s="177">
        <v>2</v>
      </c>
      <c r="W29" s="177">
        <v>5</v>
      </c>
      <c r="X29" s="177"/>
      <c r="Y29" s="177"/>
      <c r="Z29" s="177">
        <v>7</v>
      </c>
      <c r="AA29"/>
      <c r="AB29"/>
    </row>
    <row r="30" spans="1:32" x14ac:dyDescent="0.25">
      <c r="A30" s="3" t="s">
        <v>30</v>
      </c>
      <c r="B30" s="3" t="s">
        <v>117</v>
      </c>
      <c r="C30" s="168">
        <v>43010</v>
      </c>
      <c r="D30" s="21">
        <f t="shared" ca="1" si="2"/>
        <v>3.8333333333333335</v>
      </c>
      <c r="E30" s="76">
        <v>0.96430000000000005</v>
      </c>
      <c r="F30" s="76">
        <v>0.97440000000000004</v>
      </c>
      <c r="G30" s="80">
        <f t="shared" si="0"/>
        <v>0.96935000000000004</v>
      </c>
      <c r="H30" s="80" t="s">
        <v>340</v>
      </c>
      <c r="I30" s="8">
        <v>4</v>
      </c>
      <c r="J30" s="156" t="s">
        <v>46</v>
      </c>
      <c r="K30" s="41">
        <v>0.85</v>
      </c>
      <c r="L30" s="41">
        <v>0.8529411764705882</v>
      </c>
      <c r="M30" s="32">
        <f t="shared" si="3"/>
        <v>0.85147058823529409</v>
      </c>
      <c r="N30" s="29" t="s">
        <v>339</v>
      </c>
      <c r="O30" s="39">
        <v>2</v>
      </c>
      <c r="P30" s="42" t="s">
        <v>27</v>
      </c>
      <c r="U30" s="63" t="s">
        <v>23</v>
      </c>
      <c r="V30" s="177"/>
      <c r="W30" s="177">
        <v>7</v>
      </c>
      <c r="X30" s="177"/>
      <c r="Y30" s="177"/>
      <c r="Z30" s="177">
        <v>7</v>
      </c>
      <c r="AA30"/>
      <c r="AB30"/>
    </row>
    <row r="31" spans="1:32" x14ac:dyDescent="0.25">
      <c r="A31" s="3" t="s">
        <v>77</v>
      </c>
      <c r="B31" s="3" t="s">
        <v>120</v>
      </c>
      <c r="C31" s="168">
        <v>42816</v>
      </c>
      <c r="D31" s="21">
        <f t="shared" ca="1" si="2"/>
        <v>4.333333333333333</v>
      </c>
      <c r="E31" s="76">
        <v>0.85074626865671643</v>
      </c>
      <c r="F31" s="76">
        <v>0.86046511627906974</v>
      </c>
      <c r="G31" s="80">
        <f t="shared" si="0"/>
        <v>0.85560569246789309</v>
      </c>
      <c r="H31" s="80" t="s">
        <v>339</v>
      </c>
      <c r="I31" s="6">
        <v>2</v>
      </c>
      <c r="J31" s="155" t="s">
        <v>27</v>
      </c>
      <c r="K31" s="41">
        <v>0.94117647058823528</v>
      </c>
      <c r="L31" s="41">
        <v>0.84375</v>
      </c>
      <c r="M31" s="29">
        <f t="shared" si="3"/>
        <v>0.89246323529411764</v>
      </c>
      <c r="N31" s="29" t="s">
        <v>339</v>
      </c>
      <c r="O31" s="39">
        <v>2</v>
      </c>
      <c r="P31" s="42" t="s">
        <v>27</v>
      </c>
      <c r="U31" s="63" t="s">
        <v>42</v>
      </c>
      <c r="V31" s="177">
        <v>1</v>
      </c>
      <c r="W31" s="177">
        <v>6</v>
      </c>
      <c r="X31" s="177">
        <v>1</v>
      </c>
      <c r="Y31" s="177">
        <v>1</v>
      </c>
      <c r="Z31" s="177">
        <v>9</v>
      </c>
      <c r="AA31"/>
      <c r="AB31"/>
    </row>
    <row r="32" spans="1:32" x14ac:dyDescent="0.25">
      <c r="A32" s="3" t="s">
        <v>38</v>
      </c>
      <c r="B32" s="3" t="s">
        <v>123</v>
      </c>
      <c r="C32" s="168">
        <v>42436</v>
      </c>
      <c r="D32" s="21">
        <f t="shared" ca="1" si="2"/>
        <v>5.333333333333333</v>
      </c>
      <c r="E32" s="76">
        <v>0.8571428571428571</v>
      </c>
      <c r="F32" s="76">
        <v>0.9375</v>
      </c>
      <c r="G32" s="80">
        <f t="shared" si="0"/>
        <v>0.8973214285714286</v>
      </c>
      <c r="H32" s="80" t="s">
        <v>339</v>
      </c>
      <c r="I32" s="6">
        <v>2</v>
      </c>
      <c r="J32" s="155" t="s">
        <v>27</v>
      </c>
      <c r="K32" s="170">
        <v>0.93939393939393945</v>
      </c>
      <c r="L32" s="170">
        <v>0.93333333333333335</v>
      </c>
      <c r="M32" s="29">
        <f t="shared" si="3"/>
        <v>0.9363636363636364</v>
      </c>
      <c r="N32" s="29" t="s">
        <v>340</v>
      </c>
      <c r="O32" s="39">
        <v>4</v>
      </c>
      <c r="P32" s="42" t="s">
        <v>46</v>
      </c>
      <c r="U32" s="63" t="s">
        <v>77</v>
      </c>
      <c r="V32" s="177"/>
      <c r="W32" s="177">
        <v>7</v>
      </c>
      <c r="X32" s="177"/>
      <c r="Y32" s="177"/>
      <c r="Z32" s="177">
        <v>7</v>
      </c>
      <c r="AA32"/>
      <c r="AB32"/>
    </row>
    <row r="33" spans="1:28" x14ac:dyDescent="0.25">
      <c r="A33" s="3" t="s">
        <v>50</v>
      </c>
      <c r="B33" s="3" t="s">
        <v>126</v>
      </c>
      <c r="C33" s="168">
        <v>43178</v>
      </c>
      <c r="D33" s="21">
        <f t="shared" ca="1" si="2"/>
        <v>3.3333333333333335</v>
      </c>
      <c r="E33" s="76">
        <v>0.75609756097560976</v>
      </c>
      <c r="F33" s="76">
        <v>0.79411764705882348</v>
      </c>
      <c r="G33" s="80">
        <f t="shared" si="0"/>
        <v>0.77510760401721668</v>
      </c>
      <c r="H33" s="80" t="s">
        <v>339</v>
      </c>
      <c r="I33" s="6">
        <v>1</v>
      </c>
      <c r="J33" s="155" t="s">
        <v>27</v>
      </c>
      <c r="K33" s="170">
        <v>0.94117647058823528</v>
      </c>
      <c r="L33" s="170">
        <v>0.967741935483871</v>
      </c>
      <c r="M33" s="29">
        <f t="shared" si="3"/>
        <v>0.95445920303605314</v>
      </c>
      <c r="N33" s="29" t="s">
        <v>340</v>
      </c>
      <c r="O33" s="39">
        <v>4</v>
      </c>
      <c r="P33" s="42" t="s">
        <v>46</v>
      </c>
      <c r="U33" s="63" t="s">
        <v>71</v>
      </c>
      <c r="V33" s="177"/>
      <c r="W33" s="177">
        <v>2</v>
      </c>
      <c r="X33" s="177">
        <v>1</v>
      </c>
      <c r="Y33" s="177"/>
      <c r="Z33" s="177">
        <v>3</v>
      </c>
      <c r="AA33"/>
      <c r="AB33"/>
    </row>
    <row r="34" spans="1:28" x14ac:dyDescent="0.25">
      <c r="A34" s="3" t="s">
        <v>38</v>
      </c>
      <c r="B34" s="3" t="s">
        <v>129</v>
      </c>
      <c r="C34" s="168">
        <v>42429</v>
      </c>
      <c r="D34" s="21">
        <f t="shared" ca="1" si="2"/>
        <v>5.416666666666667</v>
      </c>
      <c r="E34" s="76">
        <v>0.90909090909090906</v>
      </c>
      <c r="F34" s="76">
        <v>0.84931506849315064</v>
      </c>
      <c r="G34" s="80">
        <f t="shared" si="0"/>
        <v>0.87920298879202985</v>
      </c>
      <c r="H34" s="80" t="s">
        <v>339</v>
      </c>
      <c r="I34" s="6">
        <v>2</v>
      </c>
      <c r="J34" s="155" t="s">
        <v>27</v>
      </c>
      <c r="K34" s="41">
        <v>0.875</v>
      </c>
      <c r="L34" s="41">
        <v>0.86111111111111116</v>
      </c>
      <c r="M34" s="29">
        <f t="shared" si="3"/>
        <v>0.86805555555555558</v>
      </c>
      <c r="N34" s="29" t="s">
        <v>339</v>
      </c>
      <c r="O34" s="39">
        <v>2</v>
      </c>
      <c r="P34" s="42" t="s">
        <v>27</v>
      </c>
      <c r="U34" s="63" t="s">
        <v>50</v>
      </c>
      <c r="V34" s="177"/>
      <c r="W34" s="177">
        <v>6</v>
      </c>
      <c r="X34" s="177"/>
      <c r="Y34" s="177"/>
      <c r="Z34" s="177">
        <v>6</v>
      </c>
      <c r="AA34"/>
      <c r="AB34"/>
    </row>
    <row r="35" spans="1:28" x14ac:dyDescent="0.25">
      <c r="A35" s="3" t="s">
        <v>50</v>
      </c>
      <c r="B35" s="3" t="s">
        <v>132</v>
      </c>
      <c r="C35" s="168">
        <v>42394</v>
      </c>
      <c r="D35" s="21">
        <f t="shared" ca="1" si="2"/>
        <v>5.5</v>
      </c>
      <c r="E35" s="76">
        <v>0.75</v>
      </c>
      <c r="F35" s="167">
        <v>0.7</v>
      </c>
      <c r="G35" s="80">
        <f t="shared" si="0"/>
        <v>0.72499999999999998</v>
      </c>
      <c r="H35" s="80" t="s">
        <v>339</v>
      </c>
      <c r="I35" s="6">
        <v>1</v>
      </c>
      <c r="J35" s="155" t="s">
        <v>27</v>
      </c>
      <c r="K35" s="170">
        <v>0.96969696969696972</v>
      </c>
      <c r="L35" s="170">
        <v>0.96875</v>
      </c>
      <c r="M35" s="29">
        <f t="shared" si="3"/>
        <v>0.96922348484848486</v>
      </c>
      <c r="N35" s="29" t="s">
        <v>340</v>
      </c>
      <c r="O35" s="39">
        <v>4</v>
      </c>
      <c r="P35" s="42" t="s">
        <v>46</v>
      </c>
      <c r="U35" s="63" t="s">
        <v>30</v>
      </c>
      <c r="V35" s="177">
        <v>2</v>
      </c>
      <c r="W35" s="177">
        <v>1</v>
      </c>
      <c r="X35" s="177">
        <v>1</v>
      </c>
      <c r="Y35" s="177">
        <v>1</v>
      </c>
      <c r="Z35" s="177">
        <v>5</v>
      </c>
      <c r="AA35"/>
      <c r="AB35"/>
    </row>
    <row r="36" spans="1:28" x14ac:dyDescent="0.25">
      <c r="A36" s="3" t="s">
        <v>30</v>
      </c>
      <c r="B36" s="3" t="s">
        <v>135</v>
      </c>
      <c r="C36" s="168">
        <v>39279</v>
      </c>
      <c r="D36" s="21">
        <f t="shared" ca="1" si="2"/>
        <v>14</v>
      </c>
      <c r="E36" s="76">
        <v>1</v>
      </c>
      <c r="F36" s="76">
        <v>0.93100000000000005</v>
      </c>
      <c r="G36" s="80">
        <f t="shared" si="0"/>
        <v>0.96550000000000002</v>
      </c>
      <c r="H36" s="80" t="s">
        <v>340</v>
      </c>
      <c r="I36" s="8">
        <v>4</v>
      </c>
      <c r="J36" s="156" t="s">
        <v>46</v>
      </c>
      <c r="K36" s="41">
        <v>0.93333333333333335</v>
      </c>
      <c r="L36" s="41">
        <v>0.91666666666666663</v>
      </c>
      <c r="M36" s="29">
        <f t="shared" si="3"/>
        <v>0.92500000000000004</v>
      </c>
      <c r="N36" s="29" t="s">
        <v>340</v>
      </c>
      <c r="O36" s="39">
        <v>3</v>
      </c>
      <c r="P36" s="42" t="s">
        <v>28</v>
      </c>
      <c r="U36" s="63" t="s">
        <v>317</v>
      </c>
      <c r="V36" s="177">
        <v>5</v>
      </c>
      <c r="W36" s="177">
        <v>34</v>
      </c>
      <c r="X36" s="177">
        <v>3</v>
      </c>
      <c r="Y36" s="177">
        <v>2</v>
      </c>
      <c r="Z36" s="177">
        <v>44</v>
      </c>
      <c r="AA36"/>
      <c r="AB36"/>
    </row>
    <row r="37" spans="1:28" x14ac:dyDescent="0.25">
      <c r="A37" s="11" t="s">
        <v>23</v>
      </c>
      <c r="B37" s="11" t="s">
        <v>138</v>
      </c>
      <c r="C37" s="168">
        <v>39204</v>
      </c>
      <c r="D37" s="21">
        <f t="shared" ca="1" si="2"/>
        <v>14.25</v>
      </c>
      <c r="E37" s="76">
        <v>0.93103448275862066</v>
      </c>
      <c r="F37" s="76">
        <v>0.86538461538461542</v>
      </c>
      <c r="G37" s="80">
        <f t="shared" si="0"/>
        <v>0.89820954907161799</v>
      </c>
      <c r="H37" s="80" t="s">
        <v>339</v>
      </c>
      <c r="I37" s="6">
        <v>2</v>
      </c>
      <c r="J37" s="155" t="s">
        <v>27</v>
      </c>
      <c r="K37" s="170">
        <v>0.93548387096774188</v>
      </c>
      <c r="L37" s="170">
        <v>0.96666666666666667</v>
      </c>
      <c r="M37" s="29">
        <f t="shared" si="3"/>
        <v>0.95107526881720428</v>
      </c>
      <c r="N37" s="29" t="s">
        <v>340</v>
      </c>
      <c r="O37" s="39">
        <v>4</v>
      </c>
      <c r="P37" s="42" t="s">
        <v>46</v>
      </c>
      <c r="U37"/>
      <c r="V37"/>
      <c r="W37"/>
      <c r="X37"/>
      <c r="Y37"/>
      <c r="Z37"/>
      <c r="AA37"/>
      <c r="AB37"/>
    </row>
    <row r="38" spans="1:28" x14ac:dyDescent="0.25">
      <c r="A38" s="3" t="s">
        <v>77</v>
      </c>
      <c r="B38" s="3" t="s">
        <v>141</v>
      </c>
      <c r="C38" s="168">
        <v>42436</v>
      </c>
      <c r="D38" s="21">
        <f t="shared" ca="1" si="2"/>
        <v>5.333333333333333</v>
      </c>
      <c r="E38" s="76">
        <v>0.90909090909090906</v>
      </c>
      <c r="F38" s="76">
        <v>0.80555555555555558</v>
      </c>
      <c r="G38" s="80">
        <f t="shared" si="0"/>
        <v>0.85732323232323226</v>
      </c>
      <c r="H38" s="80" t="s">
        <v>339</v>
      </c>
      <c r="I38" s="6">
        <v>2</v>
      </c>
      <c r="J38" s="155" t="s">
        <v>27</v>
      </c>
      <c r="K38" s="169">
        <v>0.75471698113207553</v>
      </c>
      <c r="L38" s="41">
        <v>0.81578947368421051</v>
      </c>
      <c r="M38" s="29">
        <f t="shared" si="3"/>
        <v>0.78525322740814296</v>
      </c>
      <c r="N38" s="29" t="s">
        <v>339</v>
      </c>
      <c r="O38" s="39">
        <v>1</v>
      </c>
      <c r="P38" s="42" t="s">
        <v>27</v>
      </c>
      <c r="U38"/>
      <c r="V38"/>
      <c r="W38"/>
      <c r="X38"/>
      <c r="Y38"/>
      <c r="Z38"/>
    </row>
    <row r="39" spans="1:28" x14ac:dyDescent="0.25">
      <c r="A39" s="3" t="s">
        <v>42</v>
      </c>
      <c r="B39" s="3" t="s">
        <v>144</v>
      </c>
      <c r="C39" s="168">
        <v>42436</v>
      </c>
      <c r="D39" s="21">
        <f t="shared" ca="1" si="2"/>
        <v>5.333333333333333</v>
      </c>
      <c r="E39" s="76">
        <v>0.87878787878787878</v>
      </c>
      <c r="F39" s="76">
        <v>0.84848484848484851</v>
      </c>
      <c r="G39" s="80">
        <f t="shared" si="0"/>
        <v>0.86363636363636365</v>
      </c>
      <c r="H39" s="80" t="s">
        <v>339</v>
      </c>
      <c r="I39" s="6">
        <v>2</v>
      </c>
      <c r="J39" s="155" t="s">
        <v>27</v>
      </c>
      <c r="K39" s="41">
        <v>0.90909090909090906</v>
      </c>
      <c r="L39" s="41">
        <v>0.967741935483871</v>
      </c>
      <c r="M39" s="29">
        <f t="shared" si="3"/>
        <v>0.93841642228739008</v>
      </c>
      <c r="N39" s="29" t="s">
        <v>340</v>
      </c>
      <c r="O39" s="39">
        <v>4</v>
      </c>
      <c r="P39" s="42" t="s">
        <v>46</v>
      </c>
      <c r="U39"/>
      <c r="V39"/>
      <c r="W39"/>
      <c r="X39"/>
      <c r="Y39"/>
      <c r="Z39"/>
    </row>
    <row r="40" spans="1:28" x14ac:dyDescent="0.25">
      <c r="A40" s="3" t="s">
        <v>38</v>
      </c>
      <c r="B40" s="3" t="s">
        <v>147</v>
      </c>
      <c r="C40" s="168">
        <v>42751</v>
      </c>
      <c r="D40" s="21">
        <f t="shared" ca="1" si="2"/>
        <v>4.5</v>
      </c>
      <c r="E40" s="76">
        <v>0.95901639344262291</v>
      </c>
      <c r="F40" s="76">
        <v>0.875</v>
      </c>
      <c r="G40" s="80">
        <f t="shared" si="0"/>
        <v>0.91700819672131151</v>
      </c>
      <c r="H40" s="80" t="s">
        <v>339</v>
      </c>
      <c r="I40" s="6">
        <v>2</v>
      </c>
      <c r="J40" s="155" t="s">
        <v>27</v>
      </c>
      <c r="K40" s="41">
        <v>0.93103448275862066</v>
      </c>
      <c r="L40" s="41">
        <v>0.84848484848484851</v>
      </c>
      <c r="M40" s="29">
        <f t="shared" si="3"/>
        <v>0.88975966562173459</v>
      </c>
      <c r="N40" s="29" t="s">
        <v>339</v>
      </c>
      <c r="O40" s="39">
        <v>2</v>
      </c>
      <c r="P40" s="42" t="s">
        <v>27</v>
      </c>
      <c r="U40"/>
      <c r="V40"/>
      <c r="X40"/>
      <c r="Y40"/>
    </row>
    <row r="41" spans="1:28" x14ac:dyDescent="0.25">
      <c r="A41" s="3" t="s">
        <v>42</v>
      </c>
      <c r="B41" s="3" t="s">
        <v>150</v>
      </c>
      <c r="C41" s="168">
        <v>41785</v>
      </c>
      <c r="D41" s="21">
        <f t="shared" ca="1" si="2"/>
        <v>7.166666666666667</v>
      </c>
      <c r="E41" s="76">
        <v>0.90909090909090906</v>
      </c>
      <c r="F41" s="76">
        <v>0.88235294117647056</v>
      </c>
      <c r="G41" s="80">
        <f t="shared" si="0"/>
        <v>0.89572192513368987</v>
      </c>
      <c r="H41" s="80" t="s">
        <v>339</v>
      </c>
      <c r="I41" s="6">
        <v>2</v>
      </c>
      <c r="J41" s="155" t="s">
        <v>27</v>
      </c>
      <c r="K41" s="41">
        <v>0.86486486486486491</v>
      </c>
      <c r="L41" s="41">
        <v>0.77142857142857146</v>
      </c>
      <c r="M41" s="29">
        <f t="shared" si="3"/>
        <v>0.81814671814671813</v>
      </c>
      <c r="N41" s="29" t="s">
        <v>339</v>
      </c>
      <c r="O41" s="39">
        <v>1</v>
      </c>
      <c r="P41" s="42" t="s">
        <v>27</v>
      </c>
      <c r="U41"/>
      <c r="V41"/>
      <c r="X41"/>
      <c r="Y41"/>
    </row>
    <row r="42" spans="1:28" x14ac:dyDescent="0.25">
      <c r="A42" s="3" t="s">
        <v>42</v>
      </c>
      <c r="B42" s="3" t="s">
        <v>152</v>
      </c>
      <c r="C42" s="168">
        <v>42816</v>
      </c>
      <c r="D42" s="21">
        <f t="shared" ca="1" si="2"/>
        <v>4.333333333333333</v>
      </c>
      <c r="E42" s="76">
        <v>0.79545454545454497</v>
      </c>
      <c r="F42" s="76">
        <v>0.77551020408163263</v>
      </c>
      <c r="G42" s="80">
        <f t="shared" si="0"/>
        <v>0.7854823747680888</v>
      </c>
      <c r="H42" s="80" t="s">
        <v>339</v>
      </c>
      <c r="I42" s="6">
        <v>1</v>
      </c>
      <c r="J42" s="155" t="s">
        <v>27</v>
      </c>
      <c r="K42" s="41">
        <v>0.91428571428571426</v>
      </c>
      <c r="L42" s="41">
        <v>0.76923076923076927</v>
      </c>
      <c r="M42" s="29">
        <f t="shared" si="3"/>
        <v>0.84175824175824177</v>
      </c>
      <c r="N42" s="29" t="s">
        <v>339</v>
      </c>
      <c r="O42" s="39">
        <v>1</v>
      </c>
      <c r="P42" s="42" t="s">
        <v>27</v>
      </c>
      <c r="U42"/>
      <c r="V42"/>
    </row>
    <row r="43" spans="1:28" x14ac:dyDescent="0.25">
      <c r="A43" s="3" t="s">
        <v>42</v>
      </c>
      <c r="B43" s="3" t="s">
        <v>155</v>
      </c>
      <c r="C43" s="168">
        <v>42437</v>
      </c>
      <c r="D43" s="21">
        <f t="shared" ca="1" si="2"/>
        <v>5.333333333333333</v>
      </c>
      <c r="E43" s="76">
        <v>0.81578947368421051</v>
      </c>
      <c r="F43" s="76">
        <v>0.84848484848484851</v>
      </c>
      <c r="G43" s="80">
        <f t="shared" si="0"/>
        <v>0.83213716108452951</v>
      </c>
      <c r="H43" s="80" t="s">
        <v>339</v>
      </c>
      <c r="I43" s="6">
        <v>1</v>
      </c>
      <c r="J43" s="155" t="s">
        <v>27</v>
      </c>
      <c r="K43" s="170">
        <v>1</v>
      </c>
      <c r="L43" s="170">
        <v>0.94594594594594594</v>
      </c>
      <c r="M43" s="29">
        <f t="shared" si="3"/>
        <v>0.97297297297297303</v>
      </c>
      <c r="N43" s="29" t="s">
        <v>340</v>
      </c>
      <c r="O43" s="39">
        <v>4</v>
      </c>
      <c r="P43" s="42" t="s">
        <v>46</v>
      </c>
      <c r="U43"/>
      <c r="V43"/>
    </row>
    <row r="44" spans="1:28" x14ac:dyDescent="0.25">
      <c r="A44" s="3" t="s">
        <v>42</v>
      </c>
      <c r="B44" s="3" t="s">
        <v>156</v>
      </c>
      <c r="C44" s="168">
        <v>42438</v>
      </c>
      <c r="D44" s="21">
        <f t="shared" ca="1" si="2"/>
        <v>5.333333333333333</v>
      </c>
      <c r="E44" s="76">
        <v>0.93333333333333335</v>
      </c>
      <c r="F44" s="76">
        <v>0.90909090909090906</v>
      </c>
      <c r="G44" s="80">
        <f t="shared" si="0"/>
        <v>0.92121212121212115</v>
      </c>
      <c r="H44" s="80" t="s">
        <v>340</v>
      </c>
      <c r="I44" s="12">
        <v>3</v>
      </c>
      <c r="J44" s="157" t="s">
        <v>28</v>
      </c>
      <c r="K44" s="41">
        <v>0.967741935483871</v>
      </c>
      <c r="L44" s="169">
        <v>0.75</v>
      </c>
      <c r="M44" s="29">
        <f t="shared" si="3"/>
        <v>0.8588709677419355</v>
      </c>
      <c r="N44" s="29" t="s">
        <v>339</v>
      </c>
      <c r="O44" s="39">
        <v>2</v>
      </c>
      <c r="P44" s="42" t="s">
        <v>27</v>
      </c>
      <c r="U44"/>
      <c r="V44"/>
    </row>
    <row r="45" spans="1:28" x14ac:dyDescent="0.25">
      <c r="A45" s="3" t="s">
        <v>71</v>
      </c>
      <c r="B45" s="3" t="s">
        <v>159</v>
      </c>
      <c r="C45" s="168">
        <v>42822</v>
      </c>
      <c r="D45" s="21">
        <f t="shared" ca="1" si="2"/>
        <v>4.333333333333333</v>
      </c>
      <c r="E45" s="76">
        <v>0.9375</v>
      </c>
      <c r="F45" s="76">
        <v>0.93103448275862066</v>
      </c>
      <c r="G45" s="80">
        <f t="shared" si="0"/>
        <v>0.93426724137931028</v>
      </c>
      <c r="H45" s="80" t="s">
        <v>340</v>
      </c>
      <c r="I45" s="12">
        <v>3</v>
      </c>
      <c r="J45" s="157" t="s">
        <v>28</v>
      </c>
      <c r="K45" s="170">
        <v>1</v>
      </c>
      <c r="L45" s="170">
        <v>0.967741935483871</v>
      </c>
      <c r="M45" s="29">
        <f t="shared" si="3"/>
        <v>0.9838709677419355</v>
      </c>
      <c r="N45" s="29" t="s">
        <v>340</v>
      </c>
      <c r="O45" s="39">
        <v>4</v>
      </c>
      <c r="P45" s="42" t="s">
        <v>46</v>
      </c>
      <c r="U45"/>
      <c r="V45"/>
    </row>
    <row r="46" spans="1:28" x14ac:dyDescent="0.25">
      <c r="A46" s="3" t="s">
        <v>23</v>
      </c>
      <c r="B46" s="3" t="s">
        <v>162</v>
      </c>
      <c r="C46" s="168">
        <v>43010</v>
      </c>
      <c r="D46" s="21">
        <f t="shared" ca="1" si="2"/>
        <v>3.8333333333333335</v>
      </c>
      <c r="E46" s="76">
        <v>0.86486486486486491</v>
      </c>
      <c r="F46" s="76">
        <v>0.90322580645161288</v>
      </c>
      <c r="G46" s="80">
        <f t="shared" si="0"/>
        <v>0.88404533565823895</v>
      </c>
      <c r="H46" s="80" t="s">
        <v>339</v>
      </c>
      <c r="I46" s="6">
        <v>2</v>
      </c>
      <c r="J46" s="155" t="s">
        <v>27</v>
      </c>
      <c r="K46" s="170">
        <v>1</v>
      </c>
      <c r="L46" s="170">
        <v>0.96666666666666667</v>
      </c>
      <c r="M46" s="29">
        <f t="shared" si="3"/>
        <v>0.98333333333333339</v>
      </c>
      <c r="N46" s="29" t="s">
        <v>340</v>
      </c>
      <c r="O46" s="39">
        <v>4</v>
      </c>
      <c r="P46" s="42" t="s">
        <v>46</v>
      </c>
      <c r="U46"/>
      <c r="V46"/>
    </row>
    <row r="47" spans="1:28" x14ac:dyDescent="0.25">
      <c r="A47" s="33"/>
      <c r="B47" s="33"/>
      <c r="C47" s="33"/>
      <c r="D47" s="33"/>
      <c r="E47" s="158">
        <f>AVERAGE(E3:E46)</f>
        <v>0.86283077942623454</v>
      </c>
      <c r="F47" s="158">
        <f>AVERAGE(F3:F46)</f>
        <v>0.85775105177038857</v>
      </c>
      <c r="G47" s="158">
        <f>AVERAGE(G3:G46)</f>
        <v>0.86029091559831128</v>
      </c>
      <c r="H47" s="80"/>
      <c r="I47" s="37">
        <f>AVERAGE(I3:I46)</f>
        <v>2</v>
      </c>
      <c r="J47" s="37"/>
      <c r="K47" s="158">
        <f t="shared" ref="K47:M47" si="4">AVERAGE(K3:K46)</f>
        <v>0.91921211864746344</v>
      </c>
      <c r="L47" s="158">
        <f t="shared" si="4"/>
        <v>0.90811536569520146</v>
      </c>
      <c r="M47" s="158">
        <f t="shared" si="4"/>
        <v>0.91366374217133239</v>
      </c>
      <c r="N47" s="158"/>
      <c r="O47" s="159"/>
      <c r="P47" s="159"/>
      <c r="U47"/>
      <c r="V47"/>
    </row>
    <row r="48" spans="1:28" x14ac:dyDescent="0.25">
      <c r="A48" s="10"/>
      <c r="B48" s="10"/>
      <c r="C48" s="10"/>
      <c r="D48" s="10"/>
      <c r="E48" s="166"/>
      <c r="F48" s="164"/>
      <c r="G48" s="164"/>
      <c r="H48" s="164"/>
      <c r="I48" s="164">
        <f t="shared" ref="I48:J48" si="5">AVERAGE(I3:I46)</f>
        <v>2</v>
      </c>
      <c r="J48" s="164" t="e">
        <f t="shared" si="5"/>
        <v>#DIV/0!</v>
      </c>
      <c r="K48" s="159"/>
      <c r="L48" s="159"/>
      <c r="M48" s="159"/>
      <c r="N48" s="159"/>
      <c r="O48" s="159"/>
      <c r="P48" s="159"/>
      <c r="U48"/>
      <c r="V48"/>
    </row>
    <row r="49" spans="1:22" x14ac:dyDescent="0.25">
      <c r="A49" s="10"/>
      <c r="B49" s="10"/>
      <c r="C49" s="10"/>
      <c r="D49" s="10"/>
      <c r="E49" s="72"/>
      <c r="F49" s="72"/>
      <c r="G49" s="10"/>
      <c r="H49" s="10"/>
      <c r="I49" s="10"/>
      <c r="J49" s="34"/>
      <c r="K49" s="159"/>
      <c r="L49" s="159"/>
      <c r="M49" s="159"/>
      <c r="N49" s="159"/>
      <c r="O49" s="159"/>
      <c r="P49" s="159"/>
      <c r="U49"/>
      <c r="V49"/>
    </row>
    <row r="50" spans="1:22" x14ac:dyDescent="0.25">
      <c r="A50" s="10"/>
      <c r="B50" s="10"/>
      <c r="C50" s="10"/>
      <c r="D50" s="10"/>
      <c r="E50" s="72"/>
      <c r="F50" s="72"/>
      <c r="G50" s="10"/>
      <c r="H50" s="10"/>
      <c r="I50" s="10"/>
      <c r="J50" s="34"/>
      <c r="K50" s="159"/>
      <c r="L50" s="159"/>
      <c r="M50" s="159"/>
      <c r="N50" s="159"/>
      <c r="O50" s="159"/>
      <c r="P50" s="159"/>
      <c r="U50"/>
      <c r="V50"/>
    </row>
    <row r="51" spans="1:22" s="2" customFormat="1" x14ac:dyDescent="0.25">
      <c r="U51"/>
      <c r="V51"/>
    </row>
    <row r="52" spans="1:22" s="2" customFormat="1" x14ac:dyDescent="0.25">
      <c r="U52"/>
      <c r="V52"/>
    </row>
    <row r="53" spans="1:22" s="2" customFormat="1" x14ac:dyDescent="0.25">
      <c r="U53"/>
      <c r="V53"/>
    </row>
    <row r="54" spans="1:22" s="2" customFormat="1" x14ac:dyDescent="0.25">
      <c r="U54"/>
      <c r="V54"/>
    </row>
    <row r="55" spans="1:22" s="2" customFormat="1" x14ac:dyDescent="0.25">
      <c r="U55"/>
      <c r="V55"/>
    </row>
    <row r="56" spans="1:22" s="2" customFormat="1" x14ac:dyDescent="0.25">
      <c r="U56"/>
      <c r="V56"/>
    </row>
    <row r="57" spans="1:22" s="2" customFormat="1" x14ac:dyDescent="0.25">
      <c r="U57"/>
      <c r="V57"/>
    </row>
    <row r="58" spans="1:22" s="2" customFormat="1" x14ac:dyDescent="0.25">
      <c r="U58"/>
      <c r="V58"/>
    </row>
    <row r="59" spans="1:22" s="2" customFormat="1" x14ac:dyDescent="0.25">
      <c r="U59"/>
      <c r="V59"/>
    </row>
    <row r="60" spans="1:22" s="2" customFormat="1" x14ac:dyDescent="0.25">
      <c r="U60"/>
      <c r="V60"/>
    </row>
    <row r="61" spans="1:22" s="2" customFormat="1" x14ac:dyDescent="0.25">
      <c r="U61"/>
      <c r="V61"/>
    </row>
    <row r="62" spans="1:22" s="2" customFormat="1" x14ac:dyDescent="0.25">
      <c r="U62"/>
      <c r="V62"/>
    </row>
    <row r="63" spans="1:22" s="2" customFormat="1" x14ac:dyDescent="0.25">
      <c r="U63"/>
      <c r="V63"/>
    </row>
    <row r="64" spans="1:22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</sheetData>
  <autoFilter ref="A2:P50" xr:uid="{00000000-0009-0000-0000-000005000000}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8" priority="36" stopIfTrue="1" operator="greaterThanOrEqual">
      <formula>0.92</formula>
    </cfRule>
  </conditionalFormatting>
  <conditionalFormatting sqref="F3:F46">
    <cfRule type="cellIs" dxfId="7" priority="34" operator="greaterThanOrEqual">
      <formula>0.92</formula>
    </cfRule>
  </conditionalFormatting>
  <conditionalFormatting sqref="G3:G47">
    <cfRule type="cellIs" dxfId="6" priority="33" operator="greaterThanOrEqual">
      <formula>0.92</formula>
    </cfRule>
  </conditionalFormatting>
  <conditionalFormatting sqref="O3:O24 O26:O46">
    <cfRule type="cellIs" dxfId="5" priority="12" operator="between">
      <formula>3.5</formula>
      <formula>5</formula>
    </cfRule>
    <cfRule type="cellIs" dxfId="4" priority="13" operator="between">
      <formula>2.5</formula>
      <formula>3.49</formula>
    </cfRule>
    <cfRule type="cellIs" dxfId="3" priority="14" operator="between">
      <formula>1</formula>
      <formula>2.5</formula>
    </cfRule>
  </conditionalFormatting>
  <conditionalFormatting sqref="K3:L46">
    <cfRule type="cellIs" dxfId="2" priority="3" operator="greaterThan">
      <formula>0.92</formula>
    </cfRule>
  </conditionalFormatting>
  <conditionalFormatting sqref="M3:M46">
    <cfRule type="cellIs" dxfId="1" priority="2" operator="greaterThan">
      <formula>0.92</formula>
    </cfRule>
  </conditionalFormatting>
  <conditionalFormatting sqref="G3:G46">
    <cfRule type="cellIs" dxfId="0" priority="1" operator="greaterThan">
      <formula>0.92</formula>
    </cfRule>
  </conditionalFormatting>
  <dataValidations count="1">
    <dataValidation allowBlank="1" showInputMessage="1" showErrorMessage="1" prompt="MM/DD/YY" sqref="C3 C11:C14 C31:C34 C41:C42" xr:uid="{00000000-0002-0000-0500-000000000000}"/>
  </dataValidation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0"/>
  <sheetViews>
    <sheetView workbookViewId="0">
      <selection activeCell="A41" sqref="A41:A43"/>
    </sheetView>
  </sheetViews>
  <sheetFormatPr defaultRowHeight="15" x14ac:dyDescent="0.25"/>
  <cols>
    <col min="1" max="1" width="26.5703125" bestFit="1" customWidth="1"/>
    <col min="2" max="2" width="23.140625" customWidth="1"/>
    <col min="3" max="3" width="15.7109375" customWidth="1"/>
    <col min="4" max="4" width="14" style="17" customWidth="1"/>
    <col min="5" max="5" width="13.42578125" style="53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 x14ac:dyDescent="0.25">
      <c r="A1" t="s">
        <v>1</v>
      </c>
      <c r="B1" s="43" t="s">
        <v>345</v>
      </c>
      <c r="C1" s="44" t="s">
        <v>346</v>
      </c>
      <c r="D1" s="17" t="s">
        <v>347</v>
      </c>
      <c r="E1" s="53" t="s">
        <v>348</v>
      </c>
    </row>
    <row r="2" spans="1:10" x14ac:dyDescent="0.25">
      <c r="A2" s="3" t="s">
        <v>24</v>
      </c>
      <c r="B2" s="45" t="s">
        <v>24</v>
      </c>
      <c r="C2" s="46">
        <v>1</v>
      </c>
      <c r="D2" s="17" t="s">
        <v>349</v>
      </c>
      <c r="E2" s="53">
        <v>1</v>
      </c>
      <c r="H2" s="62" t="s">
        <v>331</v>
      </c>
      <c r="I2" t="s">
        <v>350</v>
      </c>
      <c r="J2" t="s">
        <v>351</v>
      </c>
    </row>
    <row r="3" spans="1:10" x14ac:dyDescent="0.25">
      <c r="A3" s="3" t="s">
        <v>24</v>
      </c>
      <c r="B3" s="54" t="s">
        <v>24</v>
      </c>
      <c r="C3" s="57">
        <v>1</v>
      </c>
      <c r="D3" s="17" t="s">
        <v>352</v>
      </c>
      <c r="E3" s="53">
        <v>1</v>
      </c>
      <c r="H3" s="63" t="s">
        <v>24</v>
      </c>
      <c r="I3" s="64">
        <v>1</v>
      </c>
      <c r="J3" s="64">
        <v>1</v>
      </c>
    </row>
    <row r="4" spans="1:10" x14ac:dyDescent="0.25">
      <c r="A4" s="3" t="s">
        <v>24</v>
      </c>
      <c r="B4" s="56" t="s">
        <v>24</v>
      </c>
      <c r="C4" s="59">
        <v>1</v>
      </c>
      <c r="D4" s="17" t="s">
        <v>353</v>
      </c>
      <c r="E4" s="17"/>
      <c r="H4" s="63" t="s">
        <v>31</v>
      </c>
      <c r="I4" s="64"/>
      <c r="J4" s="64">
        <v>1</v>
      </c>
    </row>
    <row r="5" spans="1:10" x14ac:dyDescent="0.25">
      <c r="A5" s="3" t="s">
        <v>31</v>
      </c>
      <c r="B5" s="55"/>
      <c r="C5" s="55"/>
      <c r="D5" s="17" t="s">
        <v>349</v>
      </c>
      <c r="E5" s="52">
        <v>1</v>
      </c>
      <c r="H5" s="63" t="s">
        <v>39</v>
      </c>
      <c r="I5" s="64">
        <v>1</v>
      </c>
      <c r="J5" s="64">
        <v>0.99049999999999994</v>
      </c>
    </row>
    <row r="6" spans="1:10" x14ac:dyDescent="0.25">
      <c r="A6" s="3" t="s">
        <v>31</v>
      </c>
      <c r="B6" s="55"/>
      <c r="C6" s="55"/>
      <c r="D6" s="17" t="s">
        <v>352</v>
      </c>
      <c r="E6" s="52">
        <v>1</v>
      </c>
      <c r="H6" s="63" t="s">
        <v>43</v>
      </c>
      <c r="I6" s="64">
        <v>1</v>
      </c>
      <c r="J6" s="64"/>
    </row>
    <row r="7" spans="1:10" x14ac:dyDescent="0.25">
      <c r="A7" s="3" t="s">
        <v>31</v>
      </c>
      <c r="B7" s="55"/>
      <c r="C7" s="55"/>
      <c r="D7" s="17" t="s">
        <v>353</v>
      </c>
      <c r="E7" s="17"/>
      <c r="H7" s="63" t="s">
        <v>47</v>
      </c>
      <c r="I7" s="64">
        <v>1</v>
      </c>
      <c r="J7" s="64">
        <v>1</v>
      </c>
    </row>
    <row r="8" spans="1:10" x14ac:dyDescent="0.25">
      <c r="A8" s="3" t="s">
        <v>39</v>
      </c>
      <c r="B8" s="55"/>
      <c r="C8" s="55"/>
      <c r="D8" s="17" t="s">
        <v>349</v>
      </c>
      <c r="E8" s="52">
        <v>1</v>
      </c>
      <c r="H8" s="63" t="s">
        <v>51</v>
      </c>
      <c r="I8" s="64">
        <v>1</v>
      </c>
      <c r="J8" s="64"/>
    </row>
    <row r="9" spans="1:10" x14ac:dyDescent="0.25">
      <c r="A9" s="3" t="s">
        <v>39</v>
      </c>
      <c r="B9" s="54" t="s">
        <v>39</v>
      </c>
      <c r="C9" s="58">
        <v>1</v>
      </c>
      <c r="D9" s="17" t="s">
        <v>352</v>
      </c>
      <c r="E9" s="71">
        <v>0.98099999999999998</v>
      </c>
      <c r="H9" s="63" t="s">
        <v>54</v>
      </c>
      <c r="I9" s="64">
        <v>1</v>
      </c>
      <c r="J9" s="64"/>
    </row>
    <row r="10" spans="1:10" x14ac:dyDescent="0.25">
      <c r="A10" s="3" t="s">
        <v>39</v>
      </c>
      <c r="B10" s="55"/>
      <c r="C10" s="55"/>
      <c r="D10" s="17" t="s">
        <v>353</v>
      </c>
      <c r="E10" s="17"/>
      <c r="H10" s="63" t="s">
        <v>57</v>
      </c>
      <c r="I10" s="64"/>
      <c r="J10" s="64">
        <v>0.99</v>
      </c>
    </row>
    <row r="11" spans="1:10" x14ac:dyDescent="0.25">
      <c r="A11" s="3" t="s">
        <v>43</v>
      </c>
      <c r="B11" s="54" t="s">
        <v>43</v>
      </c>
      <c r="C11" s="59">
        <v>1</v>
      </c>
      <c r="D11" s="17" t="s">
        <v>349</v>
      </c>
      <c r="E11" s="17"/>
      <c r="H11" s="63" t="s">
        <v>60</v>
      </c>
      <c r="I11" s="64">
        <v>1</v>
      </c>
      <c r="J11" s="64">
        <v>1</v>
      </c>
    </row>
    <row r="12" spans="1:10" x14ac:dyDescent="0.25">
      <c r="A12" s="3" t="s">
        <v>43</v>
      </c>
      <c r="B12" s="54" t="s">
        <v>43</v>
      </c>
      <c r="C12" s="57">
        <v>1</v>
      </c>
      <c r="D12" s="17" t="s">
        <v>352</v>
      </c>
      <c r="E12" s="17"/>
      <c r="H12" s="63" t="s">
        <v>62</v>
      </c>
      <c r="I12" s="64"/>
      <c r="J12" s="64">
        <v>1</v>
      </c>
    </row>
    <row r="13" spans="1:10" x14ac:dyDescent="0.25">
      <c r="A13" s="3" t="s">
        <v>43</v>
      </c>
      <c r="B13" s="50" t="s">
        <v>43</v>
      </c>
      <c r="C13" s="47">
        <v>1</v>
      </c>
      <c r="D13" s="17" t="s">
        <v>353</v>
      </c>
      <c r="E13" s="17"/>
      <c r="H13" s="63" t="s">
        <v>65</v>
      </c>
      <c r="I13" s="64">
        <v>1</v>
      </c>
      <c r="J13" s="64">
        <v>0.99049999999999994</v>
      </c>
    </row>
    <row r="14" spans="1:10" x14ac:dyDescent="0.25">
      <c r="A14" s="11" t="s">
        <v>47</v>
      </c>
      <c r="B14" s="45" t="s">
        <v>354</v>
      </c>
      <c r="C14" s="47">
        <v>1</v>
      </c>
      <c r="D14" s="17" t="s">
        <v>349</v>
      </c>
      <c r="E14" s="53">
        <v>1</v>
      </c>
      <c r="H14" s="63" t="s">
        <v>68</v>
      </c>
      <c r="I14" s="64">
        <v>0</v>
      </c>
      <c r="J14" s="64"/>
    </row>
    <row r="15" spans="1:10" x14ac:dyDescent="0.25">
      <c r="A15" s="11" t="s">
        <v>47</v>
      </c>
      <c r="B15" s="54" t="s">
        <v>354</v>
      </c>
      <c r="C15" s="58">
        <v>1</v>
      </c>
      <c r="D15" s="17" t="s">
        <v>352</v>
      </c>
      <c r="E15" s="53">
        <v>1</v>
      </c>
      <c r="H15" s="63" t="s">
        <v>72</v>
      </c>
      <c r="I15" s="64">
        <v>1</v>
      </c>
      <c r="J15" s="64"/>
    </row>
    <row r="16" spans="1:10" x14ac:dyDescent="0.25">
      <c r="A16" s="11" t="s">
        <v>47</v>
      </c>
      <c r="B16" s="50" t="s">
        <v>354</v>
      </c>
      <c r="C16" s="46">
        <v>1</v>
      </c>
      <c r="D16" s="17" t="s">
        <v>353</v>
      </c>
      <c r="E16" s="17"/>
      <c r="H16" s="63" t="s">
        <v>74</v>
      </c>
      <c r="I16" s="64"/>
      <c r="J16" s="64">
        <v>1</v>
      </c>
    </row>
    <row r="17" spans="1:10" x14ac:dyDescent="0.25">
      <c r="A17" s="3" t="s">
        <v>51</v>
      </c>
      <c r="B17" s="45" t="s">
        <v>51</v>
      </c>
      <c r="C17" s="47">
        <v>1</v>
      </c>
      <c r="D17" s="17" t="s">
        <v>349</v>
      </c>
      <c r="E17" s="17"/>
      <c r="H17" s="63" t="s">
        <v>78</v>
      </c>
      <c r="I17" s="64">
        <v>1</v>
      </c>
      <c r="J17" s="64">
        <v>0.97</v>
      </c>
    </row>
    <row r="18" spans="1:10" x14ac:dyDescent="0.25">
      <c r="A18" s="3" t="s">
        <v>51</v>
      </c>
      <c r="B18" s="54" t="s">
        <v>51</v>
      </c>
      <c r="C18" s="57">
        <v>1</v>
      </c>
      <c r="D18" s="17" t="s">
        <v>352</v>
      </c>
      <c r="E18" s="17"/>
      <c r="H18" s="63" t="s">
        <v>81</v>
      </c>
      <c r="I18" s="64"/>
      <c r="J18" s="64"/>
    </row>
    <row r="19" spans="1:10" x14ac:dyDescent="0.25">
      <c r="A19" s="3" t="s">
        <v>51</v>
      </c>
      <c r="B19" s="50" t="s">
        <v>51</v>
      </c>
      <c r="C19" s="46">
        <v>1</v>
      </c>
      <c r="D19" s="17" t="s">
        <v>353</v>
      </c>
      <c r="E19" s="17"/>
      <c r="H19" s="63" t="s">
        <v>84</v>
      </c>
      <c r="I19" s="64">
        <v>1</v>
      </c>
      <c r="J19" s="64">
        <v>1</v>
      </c>
    </row>
    <row r="20" spans="1:10" x14ac:dyDescent="0.25">
      <c r="A20" s="3" t="s">
        <v>54</v>
      </c>
      <c r="B20" s="45" t="s">
        <v>54</v>
      </c>
      <c r="C20" s="46">
        <v>1</v>
      </c>
      <c r="D20" s="17" t="s">
        <v>349</v>
      </c>
      <c r="E20" s="17"/>
      <c r="H20" s="63" t="s">
        <v>87</v>
      </c>
      <c r="I20" s="64">
        <v>1</v>
      </c>
      <c r="J20" s="64">
        <v>1</v>
      </c>
    </row>
    <row r="21" spans="1:10" x14ac:dyDescent="0.25">
      <c r="A21" s="3" t="s">
        <v>54</v>
      </c>
      <c r="B21" s="55"/>
      <c r="C21" s="55"/>
      <c r="D21" s="17" t="s">
        <v>352</v>
      </c>
      <c r="E21" s="17"/>
      <c r="H21" s="63" t="s">
        <v>90</v>
      </c>
      <c r="I21" s="64">
        <v>1</v>
      </c>
      <c r="J21" s="64"/>
    </row>
    <row r="22" spans="1:10" x14ac:dyDescent="0.25">
      <c r="A22" s="3" t="s">
        <v>54</v>
      </c>
      <c r="D22" s="17" t="s">
        <v>353</v>
      </c>
      <c r="E22" s="17"/>
      <c r="H22" s="63" t="s">
        <v>93</v>
      </c>
      <c r="I22" s="64">
        <v>0.88888888866666671</v>
      </c>
      <c r="J22" s="64"/>
    </row>
    <row r="23" spans="1:10" x14ac:dyDescent="0.25">
      <c r="A23" s="3" t="s">
        <v>57</v>
      </c>
      <c r="B23" s="55"/>
      <c r="C23" s="55"/>
      <c r="D23" s="17" t="s">
        <v>349</v>
      </c>
      <c r="E23" s="52">
        <v>0.99</v>
      </c>
      <c r="H23" s="63" t="s">
        <v>96</v>
      </c>
      <c r="I23" s="64">
        <v>0.96</v>
      </c>
      <c r="J23" s="64">
        <v>0.99</v>
      </c>
    </row>
    <row r="24" spans="1:10" x14ac:dyDescent="0.25">
      <c r="A24" s="3" t="s">
        <v>57</v>
      </c>
      <c r="B24" s="55"/>
      <c r="C24" s="55"/>
      <c r="D24" s="17" t="s">
        <v>352</v>
      </c>
      <c r="E24" s="52">
        <v>0.99</v>
      </c>
      <c r="H24" s="63" t="s">
        <v>99</v>
      </c>
      <c r="I24" s="64">
        <v>1</v>
      </c>
      <c r="J24" s="64">
        <v>1</v>
      </c>
    </row>
    <row r="25" spans="1:10" x14ac:dyDescent="0.25">
      <c r="A25" s="3" t="s">
        <v>57</v>
      </c>
      <c r="B25" s="55"/>
      <c r="C25" s="55"/>
      <c r="D25" s="17" t="s">
        <v>353</v>
      </c>
      <c r="E25" s="17"/>
      <c r="H25" s="63" t="s">
        <v>105</v>
      </c>
      <c r="I25" s="64">
        <v>0.91666666666666663</v>
      </c>
      <c r="J25" s="64">
        <v>0.99</v>
      </c>
    </row>
    <row r="26" spans="1:10" x14ac:dyDescent="0.25">
      <c r="A26" s="3" t="s">
        <v>60</v>
      </c>
      <c r="B26" s="54" t="s">
        <v>355</v>
      </c>
      <c r="C26" s="59">
        <v>1</v>
      </c>
      <c r="D26" s="17" t="s">
        <v>349</v>
      </c>
      <c r="E26" s="53">
        <v>1</v>
      </c>
      <c r="H26" s="63" t="s">
        <v>108</v>
      </c>
      <c r="I26" s="64">
        <v>0.88888888866666671</v>
      </c>
      <c r="J26" s="64">
        <v>0.96</v>
      </c>
    </row>
    <row r="27" spans="1:10" x14ac:dyDescent="0.25">
      <c r="A27" s="3" t="s">
        <v>60</v>
      </c>
      <c r="B27" s="55"/>
      <c r="C27" s="55"/>
      <c r="D27" s="17" t="s">
        <v>352</v>
      </c>
      <c r="E27" s="53">
        <v>1</v>
      </c>
      <c r="H27" s="63" t="s">
        <v>111</v>
      </c>
      <c r="I27" s="64">
        <v>1</v>
      </c>
      <c r="J27" s="64"/>
    </row>
    <row r="28" spans="1:10" x14ac:dyDescent="0.25">
      <c r="A28" s="3" t="s">
        <v>60</v>
      </c>
      <c r="B28" s="50" t="s">
        <v>355</v>
      </c>
      <c r="C28" s="47">
        <v>1</v>
      </c>
      <c r="D28" s="17" t="s">
        <v>353</v>
      </c>
      <c r="E28" s="17"/>
      <c r="H28" s="63" t="s">
        <v>114</v>
      </c>
      <c r="I28" s="64">
        <v>1</v>
      </c>
      <c r="J28" s="64"/>
    </row>
    <row r="29" spans="1:10" x14ac:dyDescent="0.25">
      <c r="A29" s="11" t="s">
        <v>62</v>
      </c>
      <c r="B29" s="55"/>
      <c r="C29" s="55"/>
      <c r="D29" s="17" t="s">
        <v>349</v>
      </c>
      <c r="E29" s="52">
        <v>1</v>
      </c>
      <c r="H29" s="63" t="s">
        <v>117</v>
      </c>
      <c r="I29" s="64">
        <v>1</v>
      </c>
      <c r="J29" s="64">
        <v>1</v>
      </c>
    </row>
    <row r="30" spans="1:10" x14ac:dyDescent="0.25">
      <c r="A30" s="11" t="s">
        <v>62</v>
      </c>
      <c r="D30" s="17" t="s">
        <v>352</v>
      </c>
      <c r="E30" s="52">
        <v>1</v>
      </c>
      <c r="H30" s="63" t="s">
        <v>120</v>
      </c>
      <c r="I30" s="64">
        <v>0.7511111106666668</v>
      </c>
      <c r="J30" s="64">
        <v>0.99</v>
      </c>
    </row>
    <row r="31" spans="1:10" x14ac:dyDescent="0.25">
      <c r="A31" s="11" t="s">
        <v>62</v>
      </c>
      <c r="B31" s="55"/>
      <c r="C31" s="55"/>
      <c r="D31" s="17" t="s">
        <v>353</v>
      </c>
      <c r="E31" s="17"/>
      <c r="H31" s="63" t="s">
        <v>123</v>
      </c>
      <c r="I31" s="64">
        <v>1</v>
      </c>
      <c r="J31" s="64">
        <v>1</v>
      </c>
    </row>
    <row r="32" spans="1:10" x14ac:dyDescent="0.25">
      <c r="A32" s="3" t="s">
        <v>65</v>
      </c>
      <c r="B32" s="55"/>
      <c r="C32" s="55"/>
      <c r="D32" s="17" t="s">
        <v>349</v>
      </c>
      <c r="E32" s="53">
        <v>1</v>
      </c>
      <c r="H32" s="63" t="s">
        <v>126</v>
      </c>
      <c r="I32" s="64">
        <v>1</v>
      </c>
      <c r="J32" s="64"/>
    </row>
    <row r="33" spans="1:10" x14ac:dyDescent="0.25">
      <c r="A33" s="3" t="s">
        <v>65</v>
      </c>
      <c r="D33" s="17" t="s">
        <v>352</v>
      </c>
      <c r="E33" s="53">
        <v>0.98099999999999998</v>
      </c>
      <c r="H33" s="63" t="s">
        <v>129</v>
      </c>
      <c r="I33" s="64">
        <v>1</v>
      </c>
      <c r="J33" s="64">
        <v>1</v>
      </c>
    </row>
    <row r="34" spans="1:10" x14ac:dyDescent="0.25">
      <c r="A34" s="3" t="s">
        <v>65</v>
      </c>
      <c r="B34" s="56" t="s">
        <v>65</v>
      </c>
      <c r="C34" s="59">
        <v>1</v>
      </c>
      <c r="D34" s="17" t="s">
        <v>353</v>
      </c>
      <c r="E34" s="17"/>
      <c r="H34" s="63" t="s">
        <v>132</v>
      </c>
      <c r="I34" s="64">
        <v>0.66666666600000002</v>
      </c>
      <c r="J34" s="64"/>
    </row>
    <row r="35" spans="1:10" x14ac:dyDescent="0.25">
      <c r="A35" s="3" t="s">
        <v>68</v>
      </c>
      <c r="B35" s="54" t="s">
        <v>356</v>
      </c>
      <c r="C35" s="60">
        <v>0</v>
      </c>
      <c r="D35" s="17" t="s">
        <v>349</v>
      </c>
      <c r="E35" s="17"/>
      <c r="H35" s="63" t="s">
        <v>135</v>
      </c>
      <c r="I35" s="64"/>
      <c r="J35" s="64">
        <v>0.995</v>
      </c>
    </row>
    <row r="36" spans="1:10" x14ac:dyDescent="0.25">
      <c r="A36" s="3" t="s">
        <v>68</v>
      </c>
      <c r="B36" s="55"/>
      <c r="C36" s="55"/>
      <c r="D36" s="17" t="s">
        <v>352</v>
      </c>
      <c r="E36" s="17"/>
      <c r="H36" s="63" t="s">
        <v>138</v>
      </c>
      <c r="I36" s="64">
        <v>1</v>
      </c>
      <c r="J36" s="64">
        <v>1</v>
      </c>
    </row>
    <row r="37" spans="1:10" x14ac:dyDescent="0.25">
      <c r="A37" s="3" t="s">
        <v>68</v>
      </c>
      <c r="B37" s="55"/>
      <c r="C37" s="55"/>
      <c r="D37" s="17" t="s">
        <v>353</v>
      </c>
      <c r="E37" s="17"/>
      <c r="H37" s="63" t="s">
        <v>141</v>
      </c>
      <c r="I37" s="64">
        <v>0.77777777733333331</v>
      </c>
      <c r="J37" s="64">
        <v>0.98</v>
      </c>
    </row>
    <row r="38" spans="1:10" x14ac:dyDescent="0.25">
      <c r="A38" s="3" t="s">
        <v>72</v>
      </c>
      <c r="B38" s="45" t="s">
        <v>72</v>
      </c>
      <c r="C38" s="47">
        <v>1</v>
      </c>
      <c r="D38" s="17" t="s">
        <v>349</v>
      </c>
      <c r="E38" s="17"/>
      <c r="H38" s="63" t="s">
        <v>144</v>
      </c>
      <c r="I38" s="64">
        <v>0.88888888866666671</v>
      </c>
      <c r="J38" s="64"/>
    </row>
    <row r="39" spans="1:10" x14ac:dyDescent="0.25">
      <c r="A39" s="3" t="s">
        <v>72</v>
      </c>
      <c r="B39" s="54" t="s">
        <v>72</v>
      </c>
      <c r="C39" s="58">
        <v>1</v>
      </c>
      <c r="D39" s="17" t="s">
        <v>352</v>
      </c>
      <c r="E39" s="17"/>
      <c r="H39" s="63" t="s">
        <v>147</v>
      </c>
      <c r="I39" s="64">
        <v>1</v>
      </c>
      <c r="J39" s="64">
        <v>1</v>
      </c>
    </row>
    <row r="40" spans="1:10" x14ac:dyDescent="0.25">
      <c r="A40" s="3" t="s">
        <v>72</v>
      </c>
      <c r="B40" s="50" t="s">
        <v>72</v>
      </c>
      <c r="C40" s="47">
        <v>1</v>
      </c>
      <c r="D40" s="17" t="s">
        <v>353</v>
      </c>
      <c r="E40" s="17"/>
      <c r="H40" s="63" t="s">
        <v>150</v>
      </c>
      <c r="I40" s="64">
        <v>0.94666666666666666</v>
      </c>
      <c r="J40" s="64">
        <v>0.97</v>
      </c>
    </row>
    <row r="41" spans="1:10" x14ac:dyDescent="0.25">
      <c r="A41" s="3" t="s">
        <v>74</v>
      </c>
      <c r="B41" s="55"/>
      <c r="C41" s="55"/>
      <c r="D41" s="17" t="s">
        <v>349</v>
      </c>
      <c r="E41" s="53">
        <v>1</v>
      </c>
      <c r="H41" s="63" t="s">
        <v>152</v>
      </c>
      <c r="I41" s="64">
        <v>1</v>
      </c>
      <c r="J41" s="64"/>
    </row>
    <row r="42" spans="1:10" x14ac:dyDescent="0.25">
      <c r="A42" s="3" t="s">
        <v>74</v>
      </c>
      <c r="D42" s="17" t="s">
        <v>352</v>
      </c>
      <c r="E42" s="53">
        <v>1</v>
      </c>
      <c r="H42" s="63" t="s">
        <v>155</v>
      </c>
      <c r="I42" s="64">
        <v>1</v>
      </c>
      <c r="J42" s="64"/>
    </row>
    <row r="43" spans="1:10" x14ac:dyDescent="0.25">
      <c r="A43" s="3" t="s">
        <v>74</v>
      </c>
      <c r="B43" s="56"/>
      <c r="C43" s="59"/>
      <c r="D43" s="17" t="s">
        <v>353</v>
      </c>
      <c r="E43" s="17"/>
      <c r="H43" s="63" t="s">
        <v>156</v>
      </c>
      <c r="I43" s="64"/>
      <c r="J43" s="64"/>
    </row>
    <row r="44" spans="1:10" x14ac:dyDescent="0.25">
      <c r="A44" s="3" t="s">
        <v>78</v>
      </c>
      <c r="B44" s="45" t="s">
        <v>357</v>
      </c>
      <c r="C44" s="47">
        <v>1</v>
      </c>
      <c r="D44" s="17" t="s">
        <v>349</v>
      </c>
      <c r="E44" s="53">
        <v>0.98</v>
      </c>
      <c r="H44" s="63" t="s">
        <v>159</v>
      </c>
      <c r="I44" s="64">
        <v>1</v>
      </c>
      <c r="J44" s="64"/>
    </row>
    <row r="45" spans="1:10" x14ac:dyDescent="0.25">
      <c r="A45" s="3" t="s">
        <v>78</v>
      </c>
      <c r="B45" s="45" t="s">
        <v>357</v>
      </c>
      <c r="C45" s="48">
        <v>1</v>
      </c>
      <c r="D45" s="17" t="s">
        <v>352</v>
      </c>
      <c r="E45" s="53">
        <v>0.96</v>
      </c>
      <c r="H45" s="63" t="s">
        <v>162</v>
      </c>
      <c r="I45" s="64">
        <v>1</v>
      </c>
      <c r="J45" s="64">
        <v>1</v>
      </c>
    </row>
    <row r="46" spans="1:10" x14ac:dyDescent="0.25">
      <c r="A46" s="3" t="s">
        <v>78</v>
      </c>
      <c r="D46" s="17" t="s">
        <v>353</v>
      </c>
      <c r="H46" s="63" t="s">
        <v>317</v>
      </c>
      <c r="I46" s="64">
        <v>0.94493975896385529</v>
      </c>
      <c r="J46" s="64">
        <v>0.99292307692307691</v>
      </c>
    </row>
    <row r="47" spans="1:10" x14ac:dyDescent="0.25">
      <c r="A47" s="3" t="s">
        <v>81</v>
      </c>
      <c r="B47" s="45"/>
      <c r="C47" s="46"/>
      <c r="D47" s="17" t="s">
        <v>349</v>
      </c>
      <c r="E47" s="17"/>
    </row>
    <row r="48" spans="1:10" x14ac:dyDescent="0.25">
      <c r="A48" s="3" t="s">
        <v>81</v>
      </c>
      <c r="B48" s="55"/>
      <c r="C48" s="55"/>
      <c r="D48" s="17" t="s">
        <v>352</v>
      </c>
      <c r="E48" s="17"/>
    </row>
    <row r="49" spans="1:5" x14ac:dyDescent="0.25">
      <c r="A49" s="3" t="s">
        <v>81</v>
      </c>
      <c r="B49" s="55"/>
      <c r="C49" s="55"/>
      <c r="D49" s="17" t="s">
        <v>353</v>
      </c>
      <c r="E49" s="17"/>
    </row>
    <row r="50" spans="1:5" x14ac:dyDescent="0.25">
      <c r="A50" s="3" t="s">
        <v>84</v>
      </c>
      <c r="B50" s="55"/>
      <c r="C50" s="55"/>
      <c r="D50" s="17" t="s">
        <v>349</v>
      </c>
      <c r="E50" s="53">
        <v>1</v>
      </c>
    </row>
    <row r="51" spans="1:5" x14ac:dyDescent="0.25">
      <c r="A51" s="3" t="s">
        <v>84</v>
      </c>
      <c r="B51" s="54" t="s">
        <v>84</v>
      </c>
      <c r="C51" s="58">
        <v>1</v>
      </c>
      <c r="D51" s="17" t="s">
        <v>352</v>
      </c>
      <c r="E51" s="53">
        <v>1</v>
      </c>
    </row>
    <row r="52" spans="1:5" x14ac:dyDescent="0.25">
      <c r="A52" s="3" t="s">
        <v>84</v>
      </c>
      <c r="B52" s="56" t="s">
        <v>84</v>
      </c>
      <c r="C52" s="59">
        <v>1</v>
      </c>
      <c r="D52" s="17" t="s">
        <v>353</v>
      </c>
      <c r="E52" s="17"/>
    </row>
    <row r="53" spans="1:5" x14ac:dyDescent="0.25">
      <c r="A53" s="3" t="s">
        <v>87</v>
      </c>
      <c r="B53" s="54" t="s">
        <v>87</v>
      </c>
      <c r="C53" s="59">
        <v>1</v>
      </c>
      <c r="D53" s="17" t="s">
        <v>349</v>
      </c>
      <c r="E53" s="53">
        <v>1</v>
      </c>
    </row>
    <row r="54" spans="1:5" x14ac:dyDescent="0.25">
      <c r="A54" s="3" t="s">
        <v>87</v>
      </c>
      <c r="B54" s="54" t="s">
        <v>87</v>
      </c>
      <c r="C54" s="58">
        <v>1</v>
      </c>
      <c r="D54" s="17" t="s">
        <v>352</v>
      </c>
      <c r="E54" s="53">
        <v>1</v>
      </c>
    </row>
    <row r="55" spans="1:5" x14ac:dyDescent="0.25">
      <c r="A55" s="3" t="s">
        <v>87</v>
      </c>
      <c r="B55" s="56" t="s">
        <v>87</v>
      </c>
      <c r="C55" s="59">
        <v>1</v>
      </c>
      <c r="D55" s="17" t="s">
        <v>353</v>
      </c>
      <c r="E55" s="17"/>
    </row>
    <row r="56" spans="1:5" x14ac:dyDescent="0.25">
      <c r="A56" s="3" t="s">
        <v>90</v>
      </c>
      <c r="B56" s="54" t="s">
        <v>90</v>
      </c>
      <c r="C56" s="59">
        <v>1</v>
      </c>
      <c r="D56" s="17" t="s">
        <v>349</v>
      </c>
      <c r="E56" s="17"/>
    </row>
    <row r="57" spans="1:5" x14ac:dyDescent="0.25">
      <c r="A57" s="3" t="s">
        <v>90</v>
      </c>
      <c r="B57" s="55"/>
      <c r="C57" s="55"/>
      <c r="D57" s="17" t="s">
        <v>352</v>
      </c>
      <c r="E57" s="17"/>
    </row>
    <row r="58" spans="1:5" x14ac:dyDescent="0.25">
      <c r="A58" s="3" t="s">
        <v>90</v>
      </c>
      <c r="B58" s="56" t="s">
        <v>90</v>
      </c>
      <c r="C58" s="59">
        <v>1</v>
      </c>
      <c r="D58" s="17" t="s">
        <v>353</v>
      </c>
      <c r="E58" s="17"/>
    </row>
    <row r="59" spans="1:5" x14ac:dyDescent="0.25">
      <c r="A59" s="3" t="s">
        <v>93</v>
      </c>
      <c r="B59" s="45" t="s">
        <v>358</v>
      </c>
      <c r="C59" s="47">
        <v>1</v>
      </c>
      <c r="D59" s="17" t="s">
        <v>349</v>
      </c>
      <c r="E59" s="17"/>
    </row>
    <row r="60" spans="1:5" x14ac:dyDescent="0.25">
      <c r="A60" s="3" t="s">
        <v>93</v>
      </c>
      <c r="B60" s="54" t="s">
        <v>358</v>
      </c>
      <c r="C60" s="57">
        <v>0.66666666600000002</v>
      </c>
      <c r="D60" s="17" t="s">
        <v>352</v>
      </c>
      <c r="E60" s="17"/>
    </row>
    <row r="61" spans="1:5" x14ac:dyDescent="0.25">
      <c r="A61" s="3" t="s">
        <v>93</v>
      </c>
      <c r="B61" s="50" t="s">
        <v>358</v>
      </c>
      <c r="C61" s="47">
        <v>1</v>
      </c>
      <c r="D61" s="17" t="s">
        <v>353</v>
      </c>
      <c r="E61" s="17"/>
    </row>
    <row r="62" spans="1:5" x14ac:dyDescent="0.25">
      <c r="A62" s="3" t="s">
        <v>96</v>
      </c>
      <c r="B62" s="55"/>
      <c r="C62" s="61">
        <v>0.92</v>
      </c>
      <c r="D62" s="17" t="s">
        <v>349</v>
      </c>
      <c r="E62" s="53">
        <v>0.99</v>
      </c>
    </row>
    <row r="63" spans="1:5" x14ac:dyDescent="0.25">
      <c r="A63" s="3" t="s">
        <v>96</v>
      </c>
      <c r="B63" s="54" t="s">
        <v>96</v>
      </c>
      <c r="C63" s="58">
        <v>1</v>
      </c>
      <c r="D63" s="17" t="s">
        <v>352</v>
      </c>
      <c r="E63" s="53">
        <v>0.99</v>
      </c>
    </row>
    <row r="64" spans="1:5" x14ac:dyDescent="0.25">
      <c r="A64" s="3" t="s">
        <v>96</v>
      </c>
      <c r="B64" s="55"/>
      <c r="C64" s="61"/>
      <c r="D64" s="17" t="s">
        <v>353</v>
      </c>
    </row>
    <row r="65" spans="1:5" x14ac:dyDescent="0.25">
      <c r="A65" s="3" t="s">
        <v>99</v>
      </c>
      <c r="B65" s="45" t="s">
        <v>99</v>
      </c>
      <c r="C65" s="47">
        <v>1</v>
      </c>
      <c r="D65" s="17" t="s">
        <v>349</v>
      </c>
      <c r="E65" s="53">
        <v>1</v>
      </c>
    </row>
    <row r="66" spans="1:5" x14ac:dyDescent="0.25">
      <c r="A66" s="3" t="s">
        <v>99</v>
      </c>
      <c r="B66" s="45" t="s">
        <v>99</v>
      </c>
      <c r="C66" s="49">
        <v>1</v>
      </c>
      <c r="D66" s="17" t="s">
        <v>352</v>
      </c>
      <c r="E66" s="53">
        <v>1</v>
      </c>
    </row>
    <row r="67" spans="1:5" x14ac:dyDescent="0.25">
      <c r="A67" s="3" t="s">
        <v>99</v>
      </c>
      <c r="B67" s="50" t="s">
        <v>99</v>
      </c>
      <c r="C67" s="46">
        <v>1</v>
      </c>
      <c r="D67" s="17" t="s">
        <v>353</v>
      </c>
      <c r="E67" s="17"/>
    </row>
    <row r="68" spans="1:5" x14ac:dyDescent="0.25">
      <c r="A68" s="3" t="s">
        <v>105</v>
      </c>
      <c r="B68" s="45" t="s">
        <v>105</v>
      </c>
      <c r="C68" s="47">
        <v>1</v>
      </c>
      <c r="D68" s="17" t="s">
        <v>349</v>
      </c>
      <c r="E68" s="53">
        <v>0.99</v>
      </c>
    </row>
    <row r="69" spans="1:5" x14ac:dyDescent="0.25">
      <c r="A69" s="3" t="s">
        <v>105</v>
      </c>
      <c r="B69" s="45" t="s">
        <v>105</v>
      </c>
      <c r="C69" s="49">
        <v>1</v>
      </c>
      <c r="D69" s="17" t="s">
        <v>352</v>
      </c>
      <c r="E69" s="53">
        <v>0.99</v>
      </c>
    </row>
    <row r="70" spans="1:5" x14ac:dyDescent="0.25">
      <c r="A70" s="3" t="s">
        <v>105</v>
      </c>
      <c r="B70" s="50" t="s">
        <v>105</v>
      </c>
      <c r="C70" s="46">
        <v>0.75</v>
      </c>
      <c r="D70" s="17" t="s">
        <v>353</v>
      </c>
    </row>
    <row r="71" spans="1:5" x14ac:dyDescent="0.25">
      <c r="A71" s="3" t="s">
        <v>108</v>
      </c>
      <c r="B71" s="54" t="s">
        <v>359</v>
      </c>
      <c r="C71" s="60">
        <v>0.66666666600000002</v>
      </c>
      <c r="D71" s="17" t="s">
        <v>349</v>
      </c>
      <c r="E71" s="53">
        <v>0.96</v>
      </c>
    </row>
    <row r="72" spans="1:5" x14ac:dyDescent="0.25">
      <c r="A72" s="3" t="s">
        <v>108</v>
      </c>
      <c r="B72" s="54" t="s">
        <v>359</v>
      </c>
      <c r="C72" s="58">
        <v>1</v>
      </c>
      <c r="D72" s="17" t="s">
        <v>352</v>
      </c>
      <c r="E72" s="53">
        <v>0.96</v>
      </c>
    </row>
    <row r="73" spans="1:5" x14ac:dyDescent="0.25">
      <c r="A73" s="3" t="s">
        <v>108</v>
      </c>
      <c r="B73" s="50" t="s">
        <v>359</v>
      </c>
      <c r="C73" s="47">
        <v>1</v>
      </c>
      <c r="D73" s="17" t="s">
        <v>353</v>
      </c>
    </row>
    <row r="74" spans="1:5" x14ac:dyDescent="0.25">
      <c r="A74" s="3" t="s">
        <v>111</v>
      </c>
      <c r="B74" s="55"/>
      <c r="C74" s="55"/>
      <c r="D74" s="17" t="s">
        <v>349</v>
      </c>
      <c r="E74" s="17"/>
    </row>
    <row r="75" spans="1:5" x14ac:dyDescent="0.25">
      <c r="A75" s="3" t="s">
        <v>111</v>
      </c>
      <c r="B75" s="54" t="s">
        <v>111</v>
      </c>
      <c r="C75" s="57">
        <v>1</v>
      </c>
      <c r="D75" s="17" t="s">
        <v>352</v>
      </c>
      <c r="E75" s="17"/>
    </row>
    <row r="76" spans="1:5" x14ac:dyDescent="0.25">
      <c r="A76" s="3" t="s">
        <v>111</v>
      </c>
      <c r="B76" s="50" t="s">
        <v>111</v>
      </c>
      <c r="C76" s="46">
        <v>1</v>
      </c>
      <c r="D76" s="17" t="s">
        <v>353</v>
      </c>
      <c r="E76" s="17"/>
    </row>
    <row r="77" spans="1:5" x14ac:dyDescent="0.25">
      <c r="A77" s="3" t="s">
        <v>114</v>
      </c>
      <c r="B77" s="54" t="s">
        <v>114</v>
      </c>
      <c r="C77" s="59">
        <v>1</v>
      </c>
      <c r="D77" s="17" t="s">
        <v>349</v>
      </c>
      <c r="E77" s="17"/>
    </row>
    <row r="78" spans="1:5" x14ac:dyDescent="0.25">
      <c r="A78" s="3" t="s">
        <v>114</v>
      </c>
      <c r="B78" s="45" t="s">
        <v>114</v>
      </c>
      <c r="C78" s="49">
        <v>1</v>
      </c>
      <c r="D78" s="17" t="s">
        <v>352</v>
      </c>
      <c r="E78" s="17"/>
    </row>
    <row r="79" spans="1:5" x14ac:dyDescent="0.25">
      <c r="A79" s="3" t="s">
        <v>114</v>
      </c>
      <c r="B79" s="55"/>
      <c r="C79" s="55"/>
      <c r="D79" s="17" t="s">
        <v>353</v>
      </c>
      <c r="E79" s="17"/>
    </row>
    <row r="80" spans="1:5" x14ac:dyDescent="0.25">
      <c r="A80" s="3" t="s">
        <v>117</v>
      </c>
      <c r="B80" s="45" t="s">
        <v>117</v>
      </c>
      <c r="C80" s="47">
        <v>1</v>
      </c>
      <c r="D80" s="17" t="s">
        <v>349</v>
      </c>
      <c r="E80" s="52">
        <v>1</v>
      </c>
    </row>
    <row r="81" spans="1:5" x14ac:dyDescent="0.25">
      <c r="A81" s="3" t="s">
        <v>117</v>
      </c>
      <c r="B81" s="55"/>
      <c r="C81" s="55"/>
      <c r="D81" s="17" t="s">
        <v>352</v>
      </c>
      <c r="E81" s="52">
        <v>1</v>
      </c>
    </row>
    <row r="82" spans="1:5" x14ac:dyDescent="0.25">
      <c r="A82" s="3" t="s">
        <v>117</v>
      </c>
      <c r="D82" s="17" t="s">
        <v>353</v>
      </c>
      <c r="E82" s="17"/>
    </row>
    <row r="83" spans="1:5" x14ac:dyDescent="0.25">
      <c r="A83" s="3" t="s">
        <v>120</v>
      </c>
      <c r="B83" s="45" t="s">
        <v>120</v>
      </c>
      <c r="C83" s="46">
        <v>0.66666666600000002</v>
      </c>
      <c r="D83" s="17" t="s">
        <v>349</v>
      </c>
      <c r="E83" s="53">
        <v>0.99</v>
      </c>
    </row>
    <row r="84" spans="1:5" x14ac:dyDescent="0.25">
      <c r="A84" s="3" t="s">
        <v>120</v>
      </c>
      <c r="B84" s="55"/>
      <c r="C84" s="61">
        <v>0.92</v>
      </c>
      <c r="D84" s="17" t="s">
        <v>352</v>
      </c>
      <c r="E84" s="53">
        <v>0.99</v>
      </c>
    </row>
    <row r="85" spans="1:5" x14ac:dyDescent="0.25">
      <c r="A85" s="3" t="s">
        <v>120</v>
      </c>
      <c r="B85" s="56" t="s">
        <v>120</v>
      </c>
      <c r="C85" s="60">
        <v>0.66666666600000002</v>
      </c>
      <c r="D85" s="17" t="s">
        <v>353</v>
      </c>
    </row>
    <row r="86" spans="1:5" x14ac:dyDescent="0.25">
      <c r="A86" s="3" t="s">
        <v>123</v>
      </c>
      <c r="B86" s="55"/>
      <c r="C86" s="55"/>
      <c r="D86" s="17" t="s">
        <v>349</v>
      </c>
      <c r="E86" s="53">
        <v>1</v>
      </c>
    </row>
    <row r="87" spans="1:5" x14ac:dyDescent="0.25">
      <c r="A87" s="3" t="s">
        <v>123</v>
      </c>
      <c r="B87" s="45" t="s">
        <v>123</v>
      </c>
      <c r="C87" s="49">
        <v>1</v>
      </c>
      <c r="D87" s="17" t="s">
        <v>352</v>
      </c>
      <c r="E87" s="53">
        <v>1</v>
      </c>
    </row>
    <row r="88" spans="1:5" x14ac:dyDescent="0.25">
      <c r="A88" s="3" t="s">
        <v>123</v>
      </c>
      <c r="B88" s="50" t="s">
        <v>123</v>
      </c>
      <c r="C88" s="47">
        <v>1</v>
      </c>
      <c r="D88" s="17" t="s">
        <v>353</v>
      </c>
      <c r="E88" s="17"/>
    </row>
    <row r="89" spans="1:5" x14ac:dyDescent="0.25">
      <c r="A89" s="3" t="s">
        <v>126</v>
      </c>
      <c r="B89" s="54" t="s">
        <v>126</v>
      </c>
      <c r="C89" s="59">
        <v>1</v>
      </c>
      <c r="D89" s="17" t="s">
        <v>349</v>
      </c>
      <c r="E89" s="17"/>
    </row>
    <row r="90" spans="1:5" x14ac:dyDescent="0.25">
      <c r="A90" s="3" t="s">
        <v>126</v>
      </c>
      <c r="B90" s="54" t="s">
        <v>126</v>
      </c>
      <c r="C90" s="58">
        <v>1</v>
      </c>
      <c r="D90" s="17" t="s">
        <v>352</v>
      </c>
      <c r="E90" s="17"/>
    </row>
    <row r="91" spans="1:5" x14ac:dyDescent="0.25">
      <c r="A91" s="3" t="s">
        <v>126</v>
      </c>
      <c r="B91" s="50" t="s">
        <v>126</v>
      </c>
      <c r="C91" s="46">
        <v>1</v>
      </c>
      <c r="D91" s="17" t="s">
        <v>353</v>
      </c>
      <c r="E91" s="17"/>
    </row>
    <row r="92" spans="1:5" x14ac:dyDescent="0.25">
      <c r="A92" s="3" t="s">
        <v>129</v>
      </c>
      <c r="B92" s="45" t="s">
        <v>132</v>
      </c>
      <c r="C92" s="47">
        <v>1</v>
      </c>
      <c r="D92" s="17" t="s">
        <v>349</v>
      </c>
      <c r="E92" s="53">
        <v>1</v>
      </c>
    </row>
    <row r="93" spans="1:5" x14ac:dyDescent="0.25">
      <c r="A93" s="3" t="s">
        <v>129</v>
      </c>
      <c r="B93" s="55"/>
      <c r="C93" s="55"/>
      <c r="D93" s="17" t="s">
        <v>352</v>
      </c>
      <c r="E93" s="53">
        <v>1</v>
      </c>
    </row>
    <row r="94" spans="1:5" x14ac:dyDescent="0.25">
      <c r="A94" s="3" t="s">
        <v>129</v>
      </c>
      <c r="B94" s="56" t="s">
        <v>129</v>
      </c>
      <c r="C94" s="59">
        <v>1</v>
      </c>
      <c r="D94" s="17" t="s">
        <v>353</v>
      </c>
      <c r="E94" s="17"/>
    </row>
    <row r="95" spans="1:5" x14ac:dyDescent="0.25">
      <c r="A95" s="3" t="s">
        <v>132</v>
      </c>
      <c r="D95" s="17" t="s">
        <v>349</v>
      </c>
      <c r="E95" s="17"/>
    </row>
    <row r="96" spans="1:5" x14ac:dyDescent="0.25">
      <c r="A96" s="3" t="s">
        <v>132</v>
      </c>
      <c r="B96" s="45" t="s">
        <v>132</v>
      </c>
      <c r="C96" s="48">
        <v>0.66666666600000002</v>
      </c>
      <c r="D96" s="17" t="s">
        <v>352</v>
      </c>
      <c r="E96" s="17"/>
    </row>
    <row r="97" spans="1:5" x14ac:dyDescent="0.25">
      <c r="A97" s="3" t="s">
        <v>132</v>
      </c>
      <c r="B97" s="56" t="s">
        <v>132</v>
      </c>
      <c r="C97" s="60">
        <v>0.66666666600000002</v>
      </c>
      <c r="D97" s="17" t="s">
        <v>353</v>
      </c>
      <c r="E97" s="17"/>
    </row>
    <row r="98" spans="1:5" x14ac:dyDescent="0.25">
      <c r="A98" s="3" t="s">
        <v>135</v>
      </c>
      <c r="B98" s="55"/>
      <c r="C98" s="55"/>
      <c r="D98" s="17" t="s">
        <v>349</v>
      </c>
      <c r="E98" s="52">
        <v>1</v>
      </c>
    </row>
    <row r="99" spans="1:5" x14ac:dyDescent="0.25">
      <c r="A99" s="3" t="s">
        <v>135</v>
      </c>
      <c r="D99" s="17" t="s">
        <v>352</v>
      </c>
      <c r="E99" s="52">
        <v>0.99</v>
      </c>
    </row>
    <row r="100" spans="1:5" x14ac:dyDescent="0.25">
      <c r="A100" s="3" t="s">
        <v>135</v>
      </c>
      <c r="B100" s="55"/>
      <c r="C100" s="55"/>
      <c r="D100" s="17" t="s">
        <v>353</v>
      </c>
      <c r="E100" s="17"/>
    </row>
    <row r="101" spans="1:5" x14ac:dyDescent="0.25">
      <c r="A101" s="11" t="s">
        <v>138</v>
      </c>
      <c r="B101" s="55"/>
      <c r="C101" s="55"/>
      <c r="D101" s="17" t="s">
        <v>349</v>
      </c>
      <c r="E101" s="53">
        <v>1</v>
      </c>
    </row>
    <row r="102" spans="1:5" x14ac:dyDescent="0.25">
      <c r="A102" s="11" t="s">
        <v>138</v>
      </c>
      <c r="B102" s="54" t="s">
        <v>360</v>
      </c>
      <c r="C102" s="58">
        <v>1</v>
      </c>
      <c r="D102" s="17" t="s">
        <v>352</v>
      </c>
      <c r="E102" s="53">
        <v>1</v>
      </c>
    </row>
    <row r="103" spans="1:5" x14ac:dyDescent="0.25">
      <c r="A103" s="11" t="s">
        <v>138</v>
      </c>
      <c r="D103" s="17" t="s">
        <v>353</v>
      </c>
      <c r="E103" s="17"/>
    </row>
    <row r="104" spans="1:5" x14ac:dyDescent="0.25">
      <c r="A104" s="3" t="s">
        <v>141</v>
      </c>
      <c r="B104" s="45" t="s">
        <v>361</v>
      </c>
      <c r="C104" s="47">
        <v>1</v>
      </c>
      <c r="D104" s="17" t="s">
        <v>349</v>
      </c>
      <c r="E104" s="53">
        <v>0.98</v>
      </c>
    </row>
    <row r="105" spans="1:5" x14ac:dyDescent="0.25">
      <c r="A105" s="3" t="s">
        <v>141</v>
      </c>
      <c r="B105" s="45" t="s">
        <v>361</v>
      </c>
      <c r="C105" s="48">
        <v>0.66666666600000002</v>
      </c>
      <c r="D105" s="17" t="s">
        <v>352</v>
      </c>
      <c r="E105" s="53">
        <v>0.98</v>
      </c>
    </row>
    <row r="106" spans="1:5" x14ac:dyDescent="0.25">
      <c r="A106" s="3" t="s">
        <v>141</v>
      </c>
      <c r="B106" s="50" t="s">
        <v>361</v>
      </c>
      <c r="C106" s="46">
        <v>0.66666666600000002</v>
      </c>
      <c r="D106" s="17" t="s">
        <v>353</v>
      </c>
    </row>
    <row r="107" spans="1:5" x14ac:dyDescent="0.25">
      <c r="A107" s="3" t="s">
        <v>144</v>
      </c>
      <c r="B107" s="45" t="s">
        <v>362</v>
      </c>
      <c r="C107" s="47">
        <v>1</v>
      </c>
      <c r="D107" s="17" t="s">
        <v>349</v>
      </c>
      <c r="E107" s="17"/>
    </row>
    <row r="108" spans="1:5" x14ac:dyDescent="0.25">
      <c r="A108" s="3" t="s">
        <v>144</v>
      </c>
      <c r="B108" s="54" t="s">
        <v>362</v>
      </c>
      <c r="C108" s="57">
        <v>0.66666666600000002</v>
      </c>
      <c r="D108" s="17" t="s">
        <v>352</v>
      </c>
      <c r="E108" s="17"/>
    </row>
    <row r="109" spans="1:5" x14ac:dyDescent="0.25">
      <c r="A109" s="3" t="s">
        <v>144</v>
      </c>
      <c r="B109" s="50" t="s">
        <v>362</v>
      </c>
      <c r="C109" s="47">
        <v>1</v>
      </c>
      <c r="D109" s="17" t="s">
        <v>353</v>
      </c>
      <c r="E109" s="17"/>
    </row>
    <row r="110" spans="1:5" x14ac:dyDescent="0.25">
      <c r="A110" s="3" t="s">
        <v>147</v>
      </c>
      <c r="B110" s="45" t="s">
        <v>147</v>
      </c>
      <c r="C110" s="47">
        <v>1</v>
      </c>
      <c r="D110" s="17" t="s">
        <v>349</v>
      </c>
      <c r="E110" s="53">
        <v>1</v>
      </c>
    </row>
    <row r="111" spans="1:5" x14ac:dyDescent="0.25">
      <c r="A111" s="3" t="s">
        <v>147</v>
      </c>
      <c r="B111" s="45" t="s">
        <v>147</v>
      </c>
      <c r="C111" s="49">
        <v>1</v>
      </c>
      <c r="D111" s="17" t="s">
        <v>352</v>
      </c>
      <c r="E111" s="53">
        <v>1</v>
      </c>
    </row>
    <row r="112" spans="1:5" x14ac:dyDescent="0.25">
      <c r="A112" s="3" t="s">
        <v>147</v>
      </c>
      <c r="B112" s="55"/>
      <c r="C112" s="55"/>
      <c r="D112" s="17" t="s">
        <v>353</v>
      </c>
      <c r="E112" s="17"/>
    </row>
    <row r="113" spans="1:5" x14ac:dyDescent="0.25">
      <c r="A113" s="3" t="s">
        <v>150</v>
      </c>
      <c r="C113" s="51">
        <v>0.92</v>
      </c>
      <c r="D113" s="17" t="s">
        <v>349</v>
      </c>
      <c r="E113" s="53">
        <v>0.96</v>
      </c>
    </row>
    <row r="114" spans="1:5" x14ac:dyDescent="0.25">
      <c r="A114" s="3" t="s">
        <v>150</v>
      </c>
      <c r="C114" s="51">
        <v>0.92</v>
      </c>
      <c r="D114" s="17" t="s">
        <v>352</v>
      </c>
      <c r="E114" s="53">
        <v>0.98</v>
      </c>
    </row>
    <row r="115" spans="1:5" x14ac:dyDescent="0.25">
      <c r="A115" s="3" t="s">
        <v>150</v>
      </c>
      <c r="B115" s="50" t="s">
        <v>150</v>
      </c>
      <c r="C115" s="47">
        <v>1</v>
      </c>
      <c r="D115" s="17" t="s">
        <v>353</v>
      </c>
    </row>
    <row r="116" spans="1:5" x14ac:dyDescent="0.25">
      <c r="A116" s="3" t="s">
        <v>152</v>
      </c>
      <c r="B116" s="45" t="s">
        <v>152</v>
      </c>
      <c r="C116" s="47">
        <v>1</v>
      </c>
      <c r="D116" s="17" t="s">
        <v>349</v>
      </c>
      <c r="E116" s="17"/>
    </row>
    <row r="117" spans="1:5" x14ac:dyDescent="0.25">
      <c r="A117" s="3" t="s">
        <v>152</v>
      </c>
      <c r="B117" s="45" t="s">
        <v>152</v>
      </c>
      <c r="C117" s="49">
        <v>1</v>
      </c>
      <c r="D117" s="17" t="s">
        <v>352</v>
      </c>
      <c r="E117" s="17"/>
    </row>
    <row r="118" spans="1:5" x14ac:dyDescent="0.25">
      <c r="A118" s="3" t="s">
        <v>152</v>
      </c>
      <c r="B118" s="50" t="s">
        <v>152</v>
      </c>
      <c r="C118" s="47">
        <v>1</v>
      </c>
      <c r="D118" s="17" t="s">
        <v>353</v>
      </c>
      <c r="E118" s="17"/>
    </row>
    <row r="119" spans="1:5" x14ac:dyDescent="0.25">
      <c r="A119" s="3" t="s">
        <v>155</v>
      </c>
      <c r="B119" s="45" t="s">
        <v>363</v>
      </c>
      <c r="C119" s="47">
        <v>1</v>
      </c>
      <c r="D119" s="17" t="s">
        <v>349</v>
      </c>
      <c r="E119" s="17"/>
    </row>
    <row r="120" spans="1:5" x14ac:dyDescent="0.25">
      <c r="A120" s="3" t="s">
        <v>155</v>
      </c>
      <c r="B120" s="54" t="s">
        <v>363</v>
      </c>
      <c r="C120" s="58">
        <v>1</v>
      </c>
      <c r="D120" s="17" t="s">
        <v>352</v>
      </c>
      <c r="E120" s="17"/>
    </row>
    <row r="121" spans="1:5" x14ac:dyDescent="0.25">
      <c r="A121" s="3" t="s">
        <v>155</v>
      </c>
      <c r="B121" s="56" t="s">
        <v>363</v>
      </c>
      <c r="C121" s="59">
        <v>1</v>
      </c>
      <c r="D121" s="17" t="s">
        <v>353</v>
      </c>
      <c r="E121" s="17"/>
    </row>
    <row r="122" spans="1:5" x14ac:dyDescent="0.25">
      <c r="A122" s="3" t="s">
        <v>156</v>
      </c>
      <c r="B122" s="55"/>
      <c r="C122" s="55"/>
      <c r="D122" s="17" t="s">
        <v>349</v>
      </c>
      <c r="E122" s="17"/>
    </row>
    <row r="123" spans="1:5" x14ac:dyDescent="0.25">
      <c r="A123" s="3" t="s">
        <v>156</v>
      </c>
      <c r="B123" s="55"/>
      <c r="C123" s="55"/>
      <c r="D123" s="17" t="s">
        <v>352</v>
      </c>
      <c r="E123" s="17"/>
    </row>
    <row r="124" spans="1:5" x14ac:dyDescent="0.25">
      <c r="A124" s="3" t="s">
        <v>156</v>
      </c>
      <c r="D124" s="17" t="s">
        <v>353</v>
      </c>
      <c r="E124" s="17"/>
    </row>
    <row r="125" spans="1:5" x14ac:dyDescent="0.25">
      <c r="A125" s="3" t="s">
        <v>159</v>
      </c>
      <c r="B125" s="55"/>
      <c r="C125" s="55"/>
      <c r="D125" s="17" t="s">
        <v>349</v>
      </c>
      <c r="E125" s="17"/>
    </row>
    <row r="126" spans="1:5" x14ac:dyDescent="0.25">
      <c r="A126" s="3" t="s">
        <v>159</v>
      </c>
      <c r="B126" s="45" t="s">
        <v>159</v>
      </c>
      <c r="C126" s="49">
        <v>1</v>
      </c>
      <c r="D126" s="17" t="s">
        <v>352</v>
      </c>
      <c r="E126" s="17"/>
    </row>
    <row r="127" spans="1:5" x14ac:dyDescent="0.25">
      <c r="A127" s="3" t="s">
        <v>159</v>
      </c>
      <c r="B127" s="50" t="s">
        <v>159</v>
      </c>
      <c r="C127" s="46">
        <v>1</v>
      </c>
      <c r="D127" s="17" t="s">
        <v>353</v>
      </c>
      <c r="E127" s="17"/>
    </row>
    <row r="128" spans="1:5" x14ac:dyDescent="0.25">
      <c r="A128" s="3" t="s">
        <v>162</v>
      </c>
      <c r="B128" s="54" t="s">
        <v>162</v>
      </c>
      <c r="C128" s="60"/>
      <c r="D128" s="17" t="s">
        <v>349</v>
      </c>
      <c r="E128" s="53">
        <v>1</v>
      </c>
    </row>
    <row r="129" spans="1:5" x14ac:dyDescent="0.25">
      <c r="A129" s="3" t="s">
        <v>162</v>
      </c>
      <c r="B129" s="45" t="s">
        <v>162</v>
      </c>
      <c r="C129" s="49">
        <v>1</v>
      </c>
      <c r="D129" s="17" t="s">
        <v>352</v>
      </c>
      <c r="E129" s="53">
        <v>1</v>
      </c>
    </row>
    <row r="130" spans="1:5" x14ac:dyDescent="0.25">
      <c r="A130" s="3" t="s">
        <v>162</v>
      </c>
      <c r="B130" s="50" t="s">
        <v>162</v>
      </c>
      <c r="C130" s="47">
        <v>1</v>
      </c>
      <c r="D130" s="17" t="s">
        <v>353</v>
      </c>
      <c r="E130" s="17"/>
    </row>
  </sheetData>
  <autoFilter ref="A1:E130" xr:uid="{00000000-0009-0000-0000-000006000000}">
    <sortState xmlns:xlrd2="http://schemas.microsoft.com/office/spreadsheetml/2017/richdata2" ref="A2:E130">
      <sortCondition ref="A2"/>
    </sortState>
  </autoFilter>
  <sortState xmlns:xlrd2="http://schemas.microsoft.com/office/spreadsheetml/2017/richdata2" ref="B89:C116">
    <sortCondition ref="B89"/>
  </sortState>
  <conditionalFormatting sqref="C5:C8 C10 C13:C14 C16:C17 C19:C21 C23 C2">
    <cfRule type="colorScale" priority="25">
      <colorScale>
        <cfvo type="min"/>
        <cfvo type="max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/>
        <cfvo type="max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/>
        <cfvo type="max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Competency Matrix</vt:lpstr>
      <vt:lpstr>Q2 Competency Matrix</vt:lpstr>
      <vt:lpstr>Q3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sunbrilo</cp:lastModifiedBy>
  <cp:revision/>
  <dcterms:created xsi:type="dcterms:W3CDTF">2020-06-27T22:30:27Z</dcterms:created>
  <dcterms:modified xsi:type="dcterms:W3CDTF">2021-08-06T08:38:17Z</dcterms:modified>
  <cp:category/>
  <cp:contentStatus/>
</cp:coreProperties>
</file>