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80" yWindow="555" windowWidth="19815" windowHeight="13740" activeTab="1"/>
  </bookViews>
  <sheets>
    <sheet name="Table 4" sheetId="1" r:id="rId1"/>
    <sheet name="Sheet1" sheetId="2" r:id="rId2"/>
  </sheets>
  <calcPr calcId="124519"/>
  <extLst>
    <ext xmlns:mx="http://schemas.microsoft.com/office/mac/excel/2008/main" uri="http://schemas.microsoft.com/office/mac/excel/2008/main">
      <mx:ArchID Flags="0"/>
    </ext>
  </extLst>
</workbook>
</file>

<file path=xl/calcChain.xml><?xml version="1.0" encoding="utf-8"?>
<calcChain xmlns="http://schemas.openxmlformats.org/spreadsheetml/2006/main">
  <c r="I20" i="1"/>
  <c r="I17"/>
  <c r="I19"/>
  <c r="I25"/>
  <c r="I26"/>
  <c r="I22"/>
  <c r="I23" s="1"/>
  <c r="I16"/>
  <c r="I13"/>
  <c r="I14" s="1"/>
  <c r="I11"/>
  <c r="I8"/>
  <c r="I5"/>
</calcChain>
</file>

<file path=xl/sharedStrings.xml><?xml version="1.0" encoding="utf-8"?>
<sst xmlns="http://schemas.openxmlformats.org/spreadsheetml/2006/main" count="102" uniqueCount="85">
  <si>
    <t>Students applied to a "seat"--a given school in a given grade.  If a sibling was already attending a school/selected, the student was automatically selected for their own grade.</t>
  </si>
  <si>
    <t>San Antonio, Texas</t>
  </si>
  <si>
    <t>Free or reduced-price lunch students grades K-12 in Edgewood school district</t>
  </si>
  <si>
    <t>Children in grades K to 12 at 175% poverty or below who had not already attended private school.</t>
  </si>
  <si>
    <t>Average voucher of $1,843.  Vouchers guaranteed for 3 years with possibility of renewal.</t>
  </si>
  <si>
    <t>Fraction of non-winners attending private school (without vouchers)</t>
  </si>
  <si>
    <t>See table for details</t>
  </si>
  <si>
    <t>52 used voucher, ~850 eligible</t>
  </si>
  <si>
    <t>--</t>
  </si>
  <si>
    <t>Average voucher of $1,545.  Vouchers guaranteed for 3 years with possibility of renewal.</t>
  </si>
  <si>
    <t>Average voucher of $1,545.  Vouchers guaranteed for 4 years with hopes to renew through high school.</t>
  </si>
  <si>
    <t>Table 4: Effects of Vouchers on Private School Attendance, Estimates from Previous Studies</t>
  </si>
  <si>
    <t>Source of variation in vouchers</t>
  </si>
  <si>
    <t>Grades K to 8, 270% poverty or below eligible for varying amounts of aid.</t>
  </si>
  <si>
    <t>1250000 applications, 40000 awarded (public &amp; private); about 29% used (11,600)</t>
  </si>
  <si>
    <t>1143 applied</t>
  </si>
  <si>
    <t>801 offered</t>
  </si>
  <si>
    <t>Randomized among those who applied by telephone and attended preliminary testing and information session.  Those who previously attended private school were eligible, but results are shown here for those who had not previously attended private school.  Of those eligible, 4.1% completed application process.</t>
  </si>
  <si>
    <t>Children in grades K to 3; at initial lottery, only those 200% poverty or below were eligible; Nov 1996, higher incomes eligible</t>
  </si>
  <si>
    <t>6244 applications, 3814 accepted, 1994 used.  Possibly 1569 total public used</t>
  </si>
  <si>
    <t>1990-1 school year</t>
  </si>
  <si>
    <t>1996-7 school year</t>
  </si>
  <si>
    <t>Charlotte, North Carolina</t>
  </si>
  <si>
    <t>Low income eligible for up to $1700.</t>
  </si>
  <si>
    <t>Year</t>
  </si>
  <si>
    <t>Site location</t>
  </si>
  <si>
    <t>4044 applied, 2386 accepted</t>
  </si>
  <si>
    <t>Children entering 6th grade at a participating school (already admitted) and  living in neighborhoods in 2 lowest (of 6 total) socioeconomic strata.</t>
  </si>
  <si>
    <t>Renewed automatically through 11th grade (end of secondary school), provided student was promoted to next grade.  Average voucher amount was $190 (not to exceed tuiition); fees at schools attended by voucher recipients averaged $340.</t>
  </si>
  <si>
    <t>*across all cities</t>
  </si>
  <si>
    <t>Fraction of winners attending private school (with vouchers)</t>
  </si>
  <si>
    <t>The schools were kept open, but departures beyond just voucher-users are suggested by enrollment trends.  Publicity unknown.  The program was involved in a court battle which may have discouraged voucher use.</t>
  </si>
  <si>
    <t>1999-2000 school year</t>
  </si>
  <si>
    <t>Randomized lottery.  Nearly identical peer groups.</t>
  </si>
  <si>
    <t>Milwaukee, Wisconsin</t>
  </si>
  <si>
    <t>Cleveland, Ohio</t>
  </si>
  <si>
    <t>Florida (state-wide)</t>
  </si>
  <si>
    <t>U.S. (nationwide)</t>
  </si>
  <si>
    <t>Colombia (nationwide)</t>
  </si>
  <si>
    <t>Chile (nationwide)</t>
  </si>
  <si>
    <t>Eligible population</t>
  </si>
  <si>
    <t>2003 study says that 15% of winners were not in school, and 16% were in public school.  Enrollment rates were 85% for winners and 83% for losers (not statistically significant)</t>
  </si>
  <si>
    <t>Lottery winners 6-7 points more likely to attend private school in 6th grade, and 17 points more likely in 7th grade.</t>
  </si>
  <si>
    <t>Students attending public schools receiving two "F" grades within four years are eligible for up to $4,000.</t>
  </si>
  <si>
    <t>New York City</t>
  </si>
  <si>
    <t>Dayton, Ohio</t>
  </si>
  <si>
    <t>Washington, DC</t>
  </si>
  <si>
    <t>Randomized among those who applied by telephone and attended preliminary testing and information session.  Of those eligible, 8.2% completed application process.</t>
  </si>
  <si>
    <t>Grades 2-8 included in Greene's study. Mecklenburg County, NC, 270% poverty or below</t>
  </si>
  <si>
    <t>Pink--&gt; ratio for all applicants (public &amp; private)</t>
  </si>
  <si>
    <t>Recipients were chosen by a randomized lottery among all applicants.</t>
  </si>
  <si>
    <t>$3600 for elementary, $4000 for high school.  Guaranteed all years. (Program funded for 10 years)</t>
  </si>
  <si>
    <t>No application.  Once verified, families are eligible for school career.</t>
  </si>
  <si>
    <t>Randomized among those who applied by telephone and attended preliminary testing and information session.  Those who previously attended private school were also eligible but were not tracked in study.  Of those eligible, 3.1% completed application process.</t>
  </si>
  <si>
    <t>1998-9 school year</t>
  </si>
  <si>
    <t>1997-8 school year</t>
  </si>
  <si>
    <t>Voucher amount in 2009 dollars and duration of benefits</t>
  </si>
  <si>
    <t>Children grades 1 to 4 at 185% poverty or below who had not already attended private school.</t>
  </si>
  <si>
    <t>Children in grades K to 12 at 200% poverty or below</t>
  </si>
  <si>
    <t>Children in grades K to 8 at 270% poverty or below.</t>
  </si>
  <si>
    <t>Maximum award was 75% of tuition; modal range of $1000-$2000</t>
  </si>
  <si>
    <t>1995-6 school year</t>
  </si>
  <si>
    <t>837 chose to use</t>
  </si>
  <si>
    <t>No lottery.  Vouchers available to all students.</t>
  </si>
  <si>
    <t>1980s</t>
  </si>
  <si>
    <t>Vouchers offered to all students; parents had to supplement.  Schools were allowed to refuse admissions to students.</t>
  </si>
  <si>
    <t>Average voucher of $2,500 in $1990.  Vouchers not guaranteed beyond first year.</t>
  </si>
  <si>
    <t>0.37*</t>
  </si>
  <si>
    <t>*Given in Angrist text</t>
  </si>
  <si>
    <t>Fraction of private school attendees (2000 Census, unless noted)</t>
  </si>
  <si>
    <t>Students at A.A. Dixon and Spencer Bibbs Elementary schools were offered vouchers (K-5).</t>
  </si>
  <si>
    <t>All students</t>
  </si>
  <si>
    <t>This is really an application rate…</t>
  </si>
  <si>
    <t>Low income eligible for $2250 (in $1996).  Vouchers guaranteed through eighth grade (though the initial program didn't include those years).</t>
  </si>
  <si>
    <t>Not randomized.  CSTP attempted to give scholarships to all low-income applicants (that it could locate).  Court case complicated takeup rates--future of the program was uncertain.</t>
  </si>
  <si>
    <t>Attrition effect per year of change in class type</t>
  </si>
  <si>
    <t>Panel A: Economic Value of Switching from Regular to Small Class Type</t>
  </si>
  <si>
    <t>Value per year assuming. . .</t>
  </si>
  <si>
    <t>0.005 response per $1,000 voucher</t>
  </si>
  <si>
    <t>0.015 response per $1,000 voucher</t>
  </si>
  <si>
    <t>Panel B: Economic Value of Switching from Regular to Regular with Aide</t>
  </si>
  <si>
    <t>K</t>
  </si>
  <si>
    <t>Left Assigned Class Type, School, or Grade</t>
  </si>
  <si>
    <t>Left Assigned Class Type or School</t>
  </si>
  <si>
    <t>Left Assigned School</t>
  </si>
</sst>
</file>

<file path=xl/styles.xml><?xml version="1.0" encoding="utf-8"?>
<styleSheet xmlns="http://schemas.openxmlformats.org/spreadsheetml/2006/main">
  <numFmts count="3">
    <numFmt numFmtId="164" formatCode="#."/>
    <numFmt numFmtId="165" formatCode="\(0.000\)"/>
    <numFmt numFmtId="166" formatCode="\(#\)"/>
  </numFmts>
  <fonts count="3">
    <font>
      <sz val="11"/>
      <color indexed="8"/>
      <name val="Calibri"/>
      <family val="2"/>
    </font>
    <font>
      <sz val="10"/>
      <color indexed="8"/>
      <name val="Times New Roman"/>
      <family val="1"/>
    </font>
    <font>
      <sz val="8"/>
      <name val="Verdana"/>
    </font>
  </fonts>
  <fills count="3">
    <fill>
      <patternFill patternType="none"/>
    </fill>
    <fill>
      <patternFill patternType="gray125"/>
    </fill>
    <fill>
      <patternFill patternType="solid">
        <fgColor indexed="45"/>
        <bgColor indexed="64"/>
      </patternFill>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
    <xf numFmtId="0" fontId="0" fillId="0" borderId="0"/>
  </cellStyleXfs>
  <cellXfs count="35">
    <xf numFmtId="0" fontId="0" fillId="0" borderId="0" xfId="0"/>
    <xf numFmtId="164" fontId="0" fillId="0" borderId="0" xfId="0" applyNumberFormat="1"/>
    <xf numFmtId="0" fontId="0" fillId="0" borderId="0" xfId="0" applyAlignment="1">
      <alignment horizontal="center" vertical="center" wrapText="1"/>
    </xf>
    <xf numFmtId="164" fontId="1" fillId="0" borderId="0" xfId="0" applyNumberFormat="1" applyFont="1"/>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wrapText="1"/>
    </xf>
    <xf numFmtId="165" fontId="1" fillId="0" borderId="0" xfId="0" applyNumberFormat="1" applyFont="1" applyAlignment="1">
      <alignment horizontal="center" vertical="top" wrapText="1"/>
    </xf>
    <xf numFmtId="166" fontId="1" fillId="0" borderId="0" xfId="0" applyNumberFormat="1" applyFont="1" applyAlignment="1">
      <alignment horizontal="center" vertical="center" wrapText="1"/>
    </xf>
    <xf numFmtId="166" fontId="1" fillId="0" borderId="0" xfId="0" applyNumberFormat="1" applyFont="1" applyAlignment="1">
      <alignment horizont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2" fontId="1" fillId="0" borderId="0" xfId="0" applyNumberFormat="1" applyFont="1" applyAlignment="1">
      <alignment horizontal="center" wrapText="1"/>
    </xf>
    <xf numFmtId="0" fontId="0" fillId="2" borderId="0" xfId="0" applyFill="1" applyAlignment="1">
      <alignment horizontal="center" vertical="center" wrapText="1"/>
    </xf>
    <xf numFmtId="2" fontId="1" fillId="2" borderId="0" xfId="0" applyNumberFormat="1" applyFont="1" applyFill="1" applyAlignment="1">
      <alignment horizontal="center" wrapText="1"/>
    </xf>
    <xf numFmtId="2" fontId="1" fillId="0" borderId="0" xfId="0" applyNumberFormat="1" applyFont="1" applyBorder="1" applyAlignment="1">
      <alignment horizontal="center" wrapText="1"/>
    </xf>
    <xf numFmtId="0" fontId="1" fillId="0" borderId="0" xfId="0" applyFont="1" applyBorder="1" applyAlignment="1">
      <alignment horizontal="center" wrapText="1"/>
    </xf>
    <xf numFmtId="0" fontId="0" fillId="0" borderId="0" xfId="0" applyBorder="1"/>
    <xf numFmtId="165" fontId="1" fillId="0" borderId="4" xfId="0" applyNumberFormat="1" applyFont="1" applyBorder="1" applyAlignment="1">
      <alignment horizontal="center" vertical="top" wrapText="1"/>
    </xf>
    <xf numFmtId="0" fontId="0" fillId="0" borderId="4" xfId="0" applyBorder="1" applyAlignment="1">
      <alignment horizontal="center" vertical="center" wrapText="1"/>
    </xf>
    <xf numFmtId="0" fontId="1" fillId="0" borderId="0" xfId="0" applyFont="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1" fillId="0" borderId="4" xfId="0" applyFont="1" applyBorder="1" applyAlignment="1">
      <alignment horizontal="center" vertical="center" wrapText="1"/>
    </xf>
    <xf numFmtId="164" fontId="1" fillId="0" borderId="0" xfId="0" applyNumberFormat="1" applyFont="1" applyAlignment="1">
      <alignment horizontal="center" vertical="center"/>
    </xf>
    <xf numFmtId="164" fontId="1" fillId="0" borderId="0" xfId="0" applyNumberFormat="1" applyFont="1" applyBorder="1" applyAlignment="1">
      <alignment horizontal="center" vertical="center"/>
    </xf>
    <xf numFmtId="164" fontId="1" fillId="0" borderId="4" xfId="0" applyNumberFormat="1" applyFont="1" applyBorder="1" applyAlignment="1">
      <alignment horizontal="center" vertical="center"/>
    </xf>
    <xf numFmtId="0" fontId="1" fillId="0" borderId="2" xfId="0" applyFont="1" applyBorder="1" applyAlignment="1">
      <alignment horizontal="center" vertical="center"/>
    </xf>
    <xf numFmtId="164" fontId="1" fillId="0" borderId="3" xfId="0" applyNumberFormat="1"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right" vertical="center"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M39"/>
  <sheetViews>
    <sheetView topLeftCell="A25" workbookViewId="0">
      <selection activeCell="F16" sqref="A4:F17"/>
    </sheetView>
  </sheetViews>
  <sheetFormatPr defaultColWidth="8.85546875" defaultRowHeight="15"/>
  <cols>
    <col min="1" max="1" width="3" style="1" customWidth="1"/>
    <col min="2" max="2" width="11" customWidth="1"/>
    <col min="3" max="3" width="7" customWidth="1"/>
    <col min="4" max="4" width="27.28515625" customWidth="1"/>
    <col min="5" max="5" width="19.28515625" customWidth="1"/>
    <col min="6" max="6" width="32.140625" style="21" customWidth="1"/>
    <col min="7" max="8" width="13.42578125" style="2" customWidth="1"/>
    <col min="9" max="9" width="13.28515625" customWidth="1"/>
  </cols>
  <sheetData>
    <row r="1" spans="1:10" ht="15.75" thickBot="1">
      <c r="A1" s="22" t="s">
        <v>11</v>
      </c>
      <c r="B1" s="22"/>
      <c r="C1" s="22"/>
      <c r="D1" s="22"/>
      <c r="E1" s="22"/>
      <c r="F1" s="22"/>
      <c r="G1" s="22"/>
      <c r="H1" s="22"/>
      <c r="I1" s="22"/>
    </row>
    <row r="2" spans="1:10" ht="15.75" thickTop="1">
      <c r="A2" s="3"/>
      <c r="B2" s="9">
        <v>1</v>
      </c>
      <c r="C2" s="9">
        <v>2</v>
      </c>
      <c r="D2" s="9">
        <v>3</v>
      </c>
      <c r="E2" s="9">
        <v>4</v>
      </c>
      <c r="F2" s="9">
        <v>5</v>
      </c>
      <c r="G2" s="8">
        <v>6</v>
      </c>
      <c r="H2" s="8">
        <v>7</v>
      </c>
      <c r="I2" s="8">
        <v>8</v>
      </c>
    </row>
    <row r="3" spans="1:10" ht="76.5">
      <c r="A3" s="29" t="s">
        <v>25</v>
      </c>
      <c r="B3" s="29"/>
      <c r="C3" s="10" t="s">
        <v>24</v>
      </c>
      <c r="D3" s="11" t="s">
        <v>56</v>
      </c>
      <c r="E3" s="11" t="s">
        <v>40</v>
      </c>
      <c r="F3" s="10" t="s">
        <v>12</v>
      </c>
      <c r="G3" s="11" t="s">
        <v>69</v>
      </c>
      <c r="H3" s="11" t="s">
        <v>5</v>
      </c>
      <c r="I3" s="11" t="s">
        <v>30</v>
      </c>
    </row>
    <row r="4" spans="1:10" ht="24.95" customHeight="1">
      <c r="A4" s="30">
        <v>1</v>
      </c>
      <c r="B4" s="23" t="s">
        <v>44</v>
      </c>
      <c r="C4" s="23" t="s">
        <v>55</v>
      </c>
      <c r="D4" s="23" t="s">
        <v>4</v>
      </c>
      <c r="E4" s="23" t="s">
        <v>57</v>
      </c>
      <c r="F4" s="23" t="s">
        <v>47</v>
      </c>
      <c r="G4" s="6">
        <v>0.11</v>
      </c>
      <c r="H4" s="6">
        <v>0.05</v>
      </c>
      <c r="I4" s="6">
        <v>0.76</v>
      </c>
    </row>
    <row r="5" spans="1:10" ht="24.95" customHeight="1">
      <c r="A5" s="26"/>
      <c r="B5" s="23"/>
      <c r="C5" s="23"/>
      <c r="D5" s="23"/>
      <c r="E5" s="23"/>
      <c r="F5" s="23"/>
      <c r="G5" s="6"/>
      <c r="H5" s="7"/>
      <c r="I5" s="7">
        <f>I4*(1-I4)/SQRT(1300)</f>
        <v>5.0588657895740902E-3</v>
      </c>
    </row>
    <row r="6" spans="1:10">
      <c r="A6" s="3"/>
      <c r="B6" s="4"/>
      <c r="C6" s="4"/>
      <c r="D6" s="4"/>
      <c r="E6" s="4"/>
      <c r="F6" s="20"/>
      <c r="G6" s="6"/>
      <c r="H6" s="6"/>
      <c r="I6" s="5"/>
    </row>
    <row r="7" spans="1:10" ht="39.950000000000003" customHeight="1">
      <c r="A7" s="26">
        <v>2</v>
      </c>
      <c r="B7" s="23" t="s">
        <v>45</v>
      </c>
      <c r="C7" s="23" t="s">
        <v>54</v>
      </c>
      <c r="D7" s="23" t="s">
        <v>10</v>
      </c>
      <c r="E7" s="23" t="s">
        <v>58</v>
      </c>
      <c r="F7" s="23" t="s">
        <v>53</v>
      </c>
      <c r="G7" s="6">
        <v>7.0000000000000007E-2</v>
      </c>
      <c r="H7" s="6">
        <v>0.18</v>
      </c>
      <c r="I7" s="6">
        <v>0.54</v>
      </c>
    </row>
    <row r="8" spans="1:10" ht="39.950000000000003" customHeight="1">
      <c r="A8" s="26"/>
      <c r="B8" s="23"/>
      <c r="C8" s="23"/>
      <c r="D8" s="23"/>
      <c r="E8" s="23"/>
      <c r="F8" s="23"/>
      <c r="G8" s="6"/>
      <c r="H8" s="6"/>
      <c r="I8" s="7">
        <f>I7*(1-I7)/SQRT(530)</f>
        <v>1.0789806510234643E-2</v>
      </c>
    </row>
    <row r="9" spans="1:10">
      <c r="A9" s="3"/>
      <c r="B9" s="4"/>
      <c r="C9" s="4"/>
      <c r="D9" s="4"/>
      <c r="E9" s="4"/>
      <c r="F9" s="20"/>
      <c r="G9" s="6"/>
      <c r="H9" s="6"/>
      <c r="I9" s="5"/>
    </row>
    <row r="10" spans="1:10" ht="42" customHeight="1">
      <c r="A10" s="26">
        <v>3</v>
      </c>
      <c r="B10" s="23" t="s">
        <v>46</v>
      </c>
      <c r="C10" s="23" t="s">
        <v>54</v>
      </c>
      <c r="D10" s="23" t="s">
        <v>9</v>
      </c>
      <c r="E10" s="23" t="s">
        <v>59</v>
      </c>
      <c r="F10" s="23" t="s">
        <v>17</v>
      </c>
      <c r="G10" s="6">
        <v>0.05</v>
      </c>
      <c r="H10" s="6">
        <v>0.11</v>
      </c>
      <c r="I10" s="6">
        <v>0.53</v>
      </c>
    </row>
    <row r="11" spans="1:10" ht="42" customHeight="1">
      <c r="A11" s="26"/>
      <c r="B11" s="23"/>
      <c r="C11" s="23"/>
      <c r="D11" s="23"/>
      <c r="E11" s="23"/>
      <c r="F11" s="23"/>
      <c r="G11" s="6"/>
      <c r="H11" s="6"/>
      <c r="I11" s="7">
        <f>I10*(1-I10)/SQRT(811)</f>
        <v>8.7470840658328657E-3</v>
      </c>
    </row>
    <row r="12" spans="1:10">
      <c r="A12" s="3"/>
      <c r="B12" s="4"/>
      <c r="C12" s="4"/>
      <c r="D12" s="4"/>
      <c r="E12" s="4"/>
      <c r="F12" s="20"/>
      <c r="G12" s="6"/>
      <c r="H12" s="6"/>
      <c r="I12" s="5"/>
    </row>
    <row r="13" spans="1:10" ht="27.95" customHeight="1">
      <c r="A13" s="26">
        <v>4</v>
      </c>
      <c r="B13" s="23" t="s">
        <v>34</v>
      </c>
      <c r="C13" s="23" t="s">
        <v>20</v>
      </c>
      <c r="D13" s="23" t="s">
        <v>66</v>
      </c>
      <c r="E13" s="23" t="s">
        <v>3</v>
      </c>
      <c r="F13" s="23" t="s">
        <v>0</v>
      </c>
      <c r="G13" s="6">
        <v>0.09</v>
      </c>
      <c r="I13" s="12">
        <f>341/406</f>
        <v>0.83990147783251234</v>
      </c>
    </row>
    <row r="14" spans="1:10" ht="27.95" customHeight="1">
      <c r="A14" s="26"/>
      <c r="B14" s="23"/>
      <c r="C14" s="23"/>
      <c r="D14" s="23"/>
      <c r="E14" s="23"/>
      <c r="F14" s="23"/>
      <c r="G14" s="6"/>
      <c r="I14" s="7">
        <f>I13*(1-I13)/SQRT(341)</f>
        <v>7.2817955138456403E-3</v>
      </c>
    </row>
    <row r="15" spans="1:10">
      <c r="A15" s="3"/>
      <c r="B15" s="4"/>
      <c r="C15" s="4"/>
      <c r="D15" s="4"/>
      <c r="E15" s="4"/>
      <c r="F15" s="20"/>
      <c r="G15" s="6"/>
      <c r="I15" s="5"/>
    </row>
    <row r="16" spans="1:10" ht="33.950000000000003" customHeight="1">
      <c r="A16" s="26">
        <v>5</v>
      </c>
      <c r="B16" s="23" t="s">
        <v>35</v>
      </c>
      <c r="C16" s="23" t="s">
        <v>21</v>
      </c>
      <c r="D16" s="23" t="s">
        <v>73</v>
      </c>
      <c r="E16" s="23" t="s">
        <v>18</v>
      </c>
      <c r="F16" s="23" t="s">
        <v>74</v>
      </c>
      <c r="G16" s="6">
        <v>0.09</v>
      </c>
      <c r="H16" s="6" t="s">
        <v>8</v>
      </c>
      <c r="I16" s="14">
        <f>1994/3814</f>
        <v>0.52281069743051911</v>
      </c>
      <c r="J16" t="s">
        <v>19</v>
      </c>
    </row>
    <row r="17" spans="1:13" ht="33.950000000000003" customHeight="1">
      <c r="A17" s="26"/>
      <c r="B17" s="23"/>
      <c r="C17" s="23"/>
      <c r="D17" s="23"/>
      <c r="E17" s="23"/>
      <c r="F17" s="23"/>
      <c r="G17" s="5"/>
      <c r="H17" s="6"/>
      <c r="I17" s="7">
        <f>I16*(1-I16)/SQRT(1994)</f>
        <v>5.586921735148802E-3</v>
      </c>
    </row>
    <row r="18" spans="1:13">
      <c r="A18" s="3"/>
      <c r="B18" s="4"/>
      <c r="C18" s="4"/>
      <c r="D18" s="4"/>
      <c r="E18" s="4"/>
      <c r="F18" s="20"/>
      <c r="G18" s="6"/>
      <c r="H18" s="6"/>
      <c r="I18" s="5"/>
    </row>
    <row r="19" spans="1:13" ht="32.1" customHeight="1">
      <c r="A19" s="26">
        <v>6</v>
      </c>
      <c r="B19" s="23" t="s">
        <v>36</v>
      </c>
      <c r="C19" s="23" t="s">
        <v>32</v>
      </c>
      <c r="D19" s="23" t="s">
        <v>43</v>
      </c>
      <c r="E19" s="23" t="s">
        <v>70</v>
      </c>
      <c r="F19" s="23" t="s">
        <v>31</v>
      </c>
      <c r="G19" s="6"/>
      <c r="H19" s="6" t="s">
        <v>8</v>
      </c>
      <c r="I19" s="12">
        <f>52/850</f>
        <v>6.1176470588235297E-2</v>
      </c>
      <c r="J19" t="s">
        <v>7</v>
      </c>
      <c r="M19" t="s">
        <v>6</v>
      </c>
    </row>
    <row r="20" spans="1:13" ht="32.1" customHeight="1">
      <c r="A20" s="26"/>
      <c r="B20" s="23"/>
      <c r="C20" s="23"/>
      <c r="D20" s="23"/>
      <c r="E20" s="23"/>
      <c r="F20" s="23"/>
      <c r="G20" s="6"/>
      <c r="H20" s="6"/>
      <c r="I20" s="7">
        <f>I19*(1-I19)/SQRT(52)</f>
        <v>7.9646502915439836E-3</v>
      </c>
      <c r="J20" t="s">
        <v>72</v>
      </c>
    </row>
    <row r="21" spans="1:13">
      <c r="A21" s="3"/>
      <c r="B21" s="4"/>
      <c r="C21" s="4"/>
      <c r="D21" s="4"/>
      <c r="E21" s="4"/>
      <c r="F21" s="20"/>
      <c r="G21" s="6"/>
      <c r="H21" s="6"/>
      <c r="I21" s="5"/>
    </row>
    <row r="22" spans="1:13" ht="24" customHeight="1">
      <c r="A22" s="26">
        <v>7</v>
      </c>
      <c r="B22" s="23" t="s">
        <v>22</v>
      </c>
      <c r="C22" s="23" t="s">
        <v>32</v>
      </c>
      <c r="D22" s="23" t="s">
        <v>23</v>
      </c>
      <c r="E22" s="23" t="s">
        <v>48</v>
      </c>
      <c r="F22" s="23" t="s">
        <v>33</v>
      </c>
      <c r="G22" s="6">
        <v>7.0000000000000007E-2</v>
      </c>
      <c r="H22" s="6"/>
      <c r="I22" s="14">
        <f>388/801</f>
        <v>0.484394506866417</v>
      </c>
      <c r="J22" t="s">
        <v>15</v>
      </c>
      <c r="K22" t="s">
        <v>16</v>
      </c>
    </row>
    <row r="23" spans="1:13" ht="24" customHeight="1">
      <c r="A23" s="26"/>
      <c r="B23" s="23"/>
      <c r="C23" s="23"/>
      <c r="D23" s="23"/>
      <c r="E23" s="23"/>
      <c r="F23" s="23"/>
      <c r="G23" s="6"/>
      <c r="H23" s="6"/>
      <c r="I23" s="7">
        <f>I22*(1-I22)/SQRT(388)</f>
        <v>1.2679463629706908E-2</v>
      </c>
    </row>
    <row r="24" spans="1:13">
      <c r="A24" s="3"/>
      <c r="B24" s="4"/>
      <c r="C24" s="4"/>
      <c r="D24" s="4"/>
      <c r="E24" s="4"/>
      <c r="F24" s="20"/>
      <c r="G24" s="6"/>
      <c r="H24" s="6"/>
      <c r="I24" s="5"/>
    </row>
    <row r="25" spans="1:13" ht="24.95" customHeight="1">
      <c r="A25" s="26">
        <v>8</v>
      </c>
      <c r="B25" s="23" t="s">
        <v>37</v>
      </c>
      <c r="C25" s="23" t="s">
        <v>32</v>
      </c>
      <c r="D25" s="23" t="s">
        <v>60</v>
      </c>
      <c r="E25" s="23" t="s">
        <v>13</v>
      </c>
      <c r="F25" s="23" t="s">
        <v>50</v>
      </c>
      <c r="G25" s="6"/>
      <c r="H25" s="6"/>
      <c r="I25" s="14">
        <f>0.29</f>
        <v>0.28999999999999998</v>
      </c>
      <c r="J25" t="s">
        <v>14</v>
      </c>
    </row>
    <row r="26" spans="1:13" ht="24.95" customHeight="1">
      <c r="A26" s="26"/>
      <c r="B26" s="23"/>
      <c r="C26" s="23"/>
      <c r="D26" s="23"/>
      <c r="E26" s="23"/>
      <c r="F26" s="23"/>
      <c r="G26" s="6"/>
      <c r="H26" s="6"/>
      <c r="I26" s="7">
        <f>I25*(1-I25)/SQRT(11600)</f>
        <v>1.9117335065327488E-3</v>
      </c>
    </row>
    <row r="27" spans="1:13">
      <c r="A27" s="3"/>
      <c r="B27" s="4"/>
      <c r="C27" s="4"/>
      <c r="D27" s="4"/>
      <c r="E27" s="4"/>
      <c r="F27" s="20"/>
      <c r="G27" s="6"/>
      <c r="H27" s="6"/>
      <c r="I27" s="5"/>
    </row>
    <row r="28" spans="1:13" ht="42.95" customHeight="1">
      <c r="A28" s="26">
        <v>9</v>
      </c>
      <c r="B28" s="23" t="s">
        <v>38</v>
      </c>
      <c r="C28" s="23" t="s">
        <v>61</v>
      </c>
      <c r="D28" s="23" t="s">
        <v>28</v>
      </c>
      <c r="E28" s="23" t="s">
        <v>27</v>
      </c>
      <c r="F28" s="23" t="s">
        <v>50</v>
      </c>
      <c r="G28" s="6" t="s">
        <v>67</v>
      </c>
      <c r="H28" s="6"/>
      <c r="I28" s="5"/>
      <c r="J28" t="s">
        <v>26</v>
      </c>
      <c r="L28" t="s">
        <v>29</v>
      </c>
    </row>
    <row r="29" spans="1:13" ht="42.95" customHeight="1">
      <c r="A29" s="26"/>
      <c r="B29" s="23"/>
      <c r="C29" s="23"/>
      <c r="D29" s="23"/>
      <c r="E29" s="23"/>
      <c r="F29" s="23"/>
      <c r="G29" s="6"/>
      <c r="H29" s="6"/>
      <c r="I29" s="5"/>
      <c r="J29" t="s">
        <v>41</v>
      </c>
    </row>
    <row r="30" spans="1:13">
      <c r="A30" s="3"/>
      <c r="B30" s="4"/>
      <c r="C30" s="4"/>
      <c r="D30" s="4"/>
      <c r="E30" s="4"/>
      <c r="F30" s="20"/>
      <c r="G30" s="5"/>
      <c r="H30" s="6"/>
      <c r="I30" s="5"/>
      <c r="J30" t="s">
        <v>42</v>
      </c>
    </row>
    <row r="31" spans="1:13" ht="33.950000000000003" customHeight="1">
      <c r="A31" s="26">
        <v>10</v>
      </c>
      <c r="B31" s="23" t="s">
        <v>39</v>
      </c>
      <c r="C31" s="23" t="s">
        <v>64</v>
      </c>
      <c r="D31" s="23" t="s">
        <v>65</v>
      </c>
      <c r="E31" s="23" t="s">
        <v>71</v>
      </c>
      <c r="F31" s="23" t="s">
        <v>63</v>
      </c>
      <c r="G31" s="5"/>
      <c r="H31" s="6" t="s">
        <v>8</v>
      </c>
      <c r="I31" s="5"/>
    </row>
    <row r="32" spans="1:13" ht="33.950000000000003" customHeight="1">
      <c r="A32" s="26"/>
      <c r="B32" s="23"/>
      <c r="C32" s="23"/>
      <c r="D32" s="23"/>
      <c r="E32" s="23"/>
      <c r="F32" s="23"/>
      <c r="G32" s="5"/>
      <c r="H32" s="6"/>
      <c r="I32" s="5"/>
    </row>
    <row r="33" spans="1:12">
      <c r="A33" s="3"/>
      <c r="B33" s="4"/>
      <c r="C33" s="5"/>
      <c r="D33" s="4"/>
      <c r="E33" s="4"/>
      <c r="F33" s="20"/>
      <c r="G33" s="5"/>
      <c r="H33" s="6"/>
      <c r="I33" s="5"/>
    </row>
    <row r="34" spans="1:12" ht="24" customHeight="1">
      <c r="A34" s="27">
        <v>11</v>
      </c>
      <c r="B34" s="24" t="s">
        <v>1</v>
      </c>
      <c r="C34" s="24" t="s">
        <v>54</v>
      </c>
      <c r="D34" s="24" t="s">
        <v>51</v>
      </c>
      <c r="E34" s="24" t="s">
        <v>2</v>
      </c>
      <c r="F34" s="24" t="s">
        <v>52</v>
      </c>
      <c r="G34" s="15">
        <v>3.7999999999999999E-2</v>
      </c>
      <c r="H34" s="6" t="s">
        <v>8</v>
      </c>
      <c r="I34" s="16"/>
      <c r="J34" s="17" t="s">
        <v>62</v>
      </c>
      <c r="K34" s="17"/>
      <c r="L34" s="17"/>
    </row>
    <row r="35" spans="1:12" ht="24" customHeight="1" thickBot="1">
      <c r="A35" s="28"/>
      <c r="B35" s="25"/>
      <c r="C35" s="25"/>
      <c r="D35" s="25"/>
      <c r="E35" s="25"/>
      <c r="F35" s="25"/>
      <c r="G35" s="18"/>
      <c r="H35" s="19"/>
      <c r="I35" s="18"/>
    </row>
    <row r="36" spans="1:12">
      <c r="I36" s="2"/>
    </row>
    <row r="37" spans="1:12">
      <c r="I37" s="2"/>
    </row>
    <row r="38" spans="1:12">
      <c r="I38" s="2"/>
    </row>
    <row r="39" spans="1:12" ht="75">
      <c r="G39" s="2" t="s">
        <v>68</v>
      </c>
      <c r="I39" s="13" t="s">
        <v>49</v>
      </c>
    </row>
  </sheetData>
  <mergeCells count="68">
    <mergeCell ref="E16:E17"/>
    <mergeCell ref="F16:F17"/>
    <mergeCell ref="D19:D20"/>
    <mergeCell ref="C19:C20"/>
    <mergeCell ref="F13:F14"/>
    <mergeCell ref="D16:D17"/>
    <mergeCell ref="D13:D14"/>
    <mergeCell ref="C16:C17"/>
    <mergeCell ref="C13:C14"/>
    <mergeCell ref="E19:E20"/>
    <mergeCell ref="E13:E14"/>
    <mergeCell ref="F10:F11"/>
    <mergeCell ref="D7:D8"/>
    <mergeCell ref="F7:F8"/>
    <mergeCell ref="C10:C11"/>
    <mergeCell ref="E10:E11"/>
    <mergeCell ref="D10:D11"/>
    <mergeCell ref="C7:C8"/>
    <mergeCell ref="A3:B3"/>
    <mergeCell ref="A7:A8"/>
    <mergeCell ref="F4:F5"/>
    <mergeCell ref="E4:E5"/>
    <mergeCell ref="E7:E8"/>
    <mergeCell ref="A4:A5"/>
    <mergeCell ref="D4:D5"/>
    <mergeCell ref="C4:C5"/>
    <mergeCell ref="B4:B5"/>
    <mergeCell ref="B7:B8"/>
    <mergeCell ref="B10:B11"/>
    <mergeCell ref="B25:B26"/>
    <mergeCell ref="C31:C32"/>
    <mergeCell ref="D31:D32"/>
    <mergeCell ref="A10:A11"/>
    <mergeCell ref="A28:A29"/>
    <mergeCell ref="B28:B29"/>
    <mergeCell ref="A25:A26"/>
    <mergeCell ref="D22:D23"/>
    <mergeCell ref="A13:A14"/>
    <mergeCell ref="B13:B14"/>
    <mergeCell ref="C22:C23"/>
    <mergeCell ref="B16:B17"/>
    <mergeCell ref="A16:A17"/>
    <mergeCell ref="E22:E23"/>
    <mergeCell ref="A19:A20"/>
    <mergeCell ref="A22:A23"/>
    <mergeCell ref="E34:E35"/>
    <mergeCell ref="A34:A35"/>
    <mergeCell ref="B34:B35"/>
    <mergeCell ref="B22:B23"/>
    <mergeCell ref="B19:B20"/>
    <mergeCell ref="A31:A32"/>
    <mergeCell ref="B31:B32"/>
    <mergeCell ref="A1:I1"/>
    <mergeCell ref="F19:F20"/>
    <mergeCell ref="F34:F35"/>
    <mergeCell ref="C34:C35"/>
    <mergeCell ref="D34:D35"/>
    <mergeCell ref="F22:F23"/>
    <mergeCell ref="F31:F32"/>
    <mergeCell ref="E25:E26"/>
    <mergeCell ref="E31:E32"/>
    <mergeCell ref="F28:F29"/>
    <mergeCell ref="F25:F26"/>
    <mergeCell ref="D28:D29"/>
    <mergeCell ref="C25:C26"/>
    <mergeCell ref="C28:C29"/>
    <mergeCell ref="E28:E29"/>
    <mergeCell ref="D25:D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4:J26"/>
  <sheetViews>
    <sheetView tabSelected="1" workbookViewId="0">
      <selection activeCell="B6" sqref="B6:D6"/>
    </sheetView>
  </sheetViews>
  <sheetFormatPr defaultRowHeight="15"/>
  <cols>
    <col min="1" max="1" width="35.42578125" customWidth="1"/>
  </cols>
  <sheetData>
    <row r="4" spans="1:10">
      <c r="B4" s="31" t="s">
        <v>76</v>
      </c>
      <c r="C4" s="31"/>
      <c r="D4" s="31"/>
      <c r="E4" s="31"/>
      <c r="F4" s="31"/>
      <c r="G4" s="31"/>
      <c r="H4" s="31"/>
      <c r="I4" s="31"/>
      <c r="J4" s="31"/>
    </row>
    <row r="5" spans="1:10">
      <c r="B5" s="21"/>
      <c r="C5" s="21"/>
      <c r="D5" s="21"/>
      <c r="E5" s="21"/>
      <c r="F5" s="21"/>
      <c r="G5" s="21"/>
      <c r="H5" s="21"/>
      <c r="I5" s="21"/>
      <c r="J5" s="21"/>
    </row>
    <row r="6" spans="1:10" ht="34.5" customHeight="1">
      <c r="B6" s="32" t="s">
        <v>82</v>
      </c>
      <c r="C6" s="32"/>
      <c r="D6" s="32"/>
      <c r="E6" s="32" t="s">
        <v>83</v>
      </c>
      <c r="F6" s="32"/>
      <c r="G6" s="32"/>
      <c r="H6" s="32" t="s">
        <v>84</v>
      </c>
      <c r="I6" s="32"/>
      <c r="J6" s="32"/>
    </row>
    <row r="7" spans="1:10" ht="15.75" customHeight="1">
      <c r="B7" s="2" t="s">
        <v>81</v>
      </c>
      <c r="C7" s="2">
        <v>1</v>
      </c>
      <c r="D7" s="2">
        <v>2</v>
      </c>
      <c r="E7" s="2" t="s">
        <v>81</v>
      </c>
      <c r="F7" s="2">
        <v>1</v>
      </c>
      <c r="G7" s="2">
        <v>2</v>
      </c>
      <c r="H7" s="2" t="s">
        <v>81</v>
      </c>
      <c r="I7" s="2">
        <v>1</v>
      </c>
      <c r="J7" s="2">
        <v>2</v>
      </c>
    </row>
    <row r="9" spans="1:10">
      <c r="A9" s="32" t="s">
        <v>75</v>
      </c>
    </row>
    <row r="10" spans="1:10">
      <c r="A10" s="32"/>
    </row>
    <row r="12" spans="1:10">
      <c r="A12" s="33" t="s">
        <v>77</v>
      </c>
    </row>
    <row r="13" spans="1:10">
      <c r="A13" s="34" t="s">
        <v>78</v>
      </c>
    </row>
    <row r="15" spans="1:10">
      <c r="A15" s="34" t="s">
        <v>79</v>
      </c>
    </row>
    <row r="17" spans="1:10">
      <c r="B17" s="31" t="s">
        <v>80</v>
      </c>
      <c r="C17" s="31"/>
      <c r="D17" s="31"/>
      <c r="E17" s="31"/>
      <c r="F17" s="31"/>
      <c r="G17" s="31"/>
      <c r="H17" s="31"/>
      <c r="I17" s="31"/>
      <c r="J17" s="31"/>
    </row>
    <row r="18" spans="1:10">
      <c r="B18" s="32"/>
      <c r="C18" s="32"/>
      <c r="D18" s="32"/>
      <c r="E18" s="32"/>
      <c r="F18" s="32"/>
      <c r="G18" s="32"/>
      <c r="H18" s="31"/>
      <c r="I18" s="31"/>
      <c r="J18" s="31"/>
    </row>
    <row r="19" spans="1:10">
      <c r="B19" s="2" t="s">
        <v>81</v>
      </c>
      <c r="C19" s="2">
        <v>1</v>
      </c>
      <c r="D19" s="2">
        <v>2</v>
      </c>
      <c r="E19" s="2" t="s">
        <v>81</v>
      </c>
      <c r="F19" s="2">
        <v>1</v>
      </c>
      <c r="G19" s="2">
        <v>2</v>
      </c>
      <c r="H19" s="2" t="s">
        <v>81</v>
      </c>
      <c r="I19" s="2">
        <v>1</v>
      </c>
      <c r="J19" s="2">
        <v>2</v>
      </c>
    </row>
    <row r="20" spans="1:10">
      <c r="A20" s="32" t="s">
        <v>75</v>
      </c>
    </row>
    <row r="21" spans="1:10">
      <c r="A21" s="32"/>
    </row>
    <row r="23" spans="1:10">
      <c r="A23" s="33" t="s">
        <v>77</v>
      </c>
    </row>
    <row r="24" spans="1:10">
      <c r="A24" s="34" t="s">
        <v>78</v>
      </c>
    </row>
    <row r="26" spans="1:10">
      <c r="A26" s="34" t="s">
        <v>79</v>
      </c>
    </row>
  </sheetData>
  <mergeCells count="10">
    <mergeCell ref="A20:A21"/>
    <mergeCell ref="H6:J6"/>
    <mergeCell ref="B4:J4"/>
    <mergeCell ref="B17:J17"/>
    <mergeCell ref="B18:D18"/>
    <mergeCell ref="E18:G18"/>
    <mergeCell ref="H18:J18"/>
    <mergeCell ref="A9:A10"/>
    <mergeCell ref="B6:D6"/>
    <mergeCell ref="E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4</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Andrew Rohlfs</dc:creator>
  <cp:lastModifiedBy>Christopher Andrew Rohlfs</cp:lastModifiedBy>
  <cp:lastPrinted>2010-12-22T00:41:18Z</cp:lastPrinted>
  <dcterms:created xsi:type="dcterms:W3CDTF">2010-12-22T00:01:33Z</dcterms:created>
  <dcterms:modified xsi:type="dcterms:W3CDTF">2011-02-15T12:02:09Z</dcterms:modified>
</cp:coreProperties>
</file>