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ueda-my.sharepoint.com/personal/yvonne_gamble_neueda_com/Documents/2 Training Clients/HSBC/Excel Summer Grads 2025/Data Files/"/>
    </mc:Choice>
  </mc:AlternateContent>
  <xr:revisionPtr revIDLastSave="139" documentId="8_{8D40E70E-D480-4986-B1AF-3943A9AEE424}" xr6:coauthVersionLast="47" xr6:coauthVersionMax="47" xr10:uidLastSave="{33B74F6F-09CF-489A-BA79-8B7B3327A6B9}"/>
  <bookViews>
    <workbookView xWindow="57480" yWindow="-120" windowWidth="29040" windowHeight="15720" xr2:uid="{00000000-000D-0000-FFFF-FFFF00000000}"/>
  </bookViews>
  <sheets>
    <sheet name="Basic IF" sheetId="36" r:id="rId1"/>
    <sheet name="Nested IF" sheetId="28" r:id="rId2"/>
    <sheet name="AND OR" sheetId="29" r:id="rId3"/>
    <sheet name="Exercise 1" sheetId="37" r:id="rId4"/>
    <sheet name="Exercise 1 SOLUTIONS" sheetId="42" r:id="rId5"/>
    <sheet name="Exercise 2  Nested If" sheetId="44" r:id="rId6"/>
    <sheet name="Exercise 2  SOLUTIONS" sheetId="43" r:id="rId7"/>
    <sheet name="Exercise 3 And OR" sheetId="34" r:id="rId8"/>
    <sheet name="Exercise 3 SOLUTIONS" sheetId="35" r:id="rId9"/>
    <sheet name="Challenge" sheetId="45" r:id="rId10"/>
    <sheet name="Challenge SOLUTIONS" sheetId="46" r:id="rId11"/>
  </sheets>
  <definedNames>
    <definedName name="_xlnm._FilterDatabase" localSheetId="0" hidden="1">'Basic IF'!$A$2:$D$50</definedName>
    <definedName name="_xlnm._FilterDatabase" localSheetId="1" hidden="1">'Nested IF'!$F$1:$I$46</definedName>
    <definedName name="_Key1" localSheetId="2" hidden="1">#REF!</definedName>
    <definedName name="_Key1" localSheetId="0" hidden="1">#REF!</definedName>
    <definedName name="_Key1" localSheetId="1" hidden="1">#REF!</definedName>
    <definedName name="_Key1" hidden="1">#REF!</definedName>
    <definedName name="_Order1" localSheetId="2" hidden="1">255</definedName>
    <definedName name="_Order1" localSheetId="0" hidden="1">255</definedName>
    <definedName name="_Order1" localSheetId="1" hidden="1">255</definedName>
    <definedName name="_Order1" hidden="1">0</definedName>
    <definedName name="_Order2" hidden="1">0</definedName>
    <definedName name="_Sort" localSheetId="2" hidden="1">#REF!</definedName>
    <definedName name="_Sort" localSheetId="0" hidden="1">#REF!</definedName>
    <definedName name="_Sort" localSheetId="1" hidden="1">#REF!</definedName>
    <definedName name="_Sort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6" l="1"/>
  <c r="D14" i="46"/>
  <c r="D13" i="46"/>
  <c r="D12" i="46"/>
  <c r="D11" i="46"/>
  <c r="D10" i="46"/>
  <c r="D9" i="46"/>
  <c r="D8" i="46"/>
  <c r="D7" i="46"/>
  <c r="D6" i="46"/>
  <c r="N9" i="42"/>
  <c r="N10" i="42"/>
  <c r="N11" i="42"/>
  <c r="N12" i="42"/>
  <c r="N13" i="42"/>
  <c r="N14" i="42"/>
  <c r="N15" i="42"/>
  <c r="N16" i="42"/>
  <c r="N17" i="42"/>
  <c r="N18" i="42"/>
  <c r="N19" i="42"/>
  <c r="N8" i="42"/>
  <c r="I9" i="42"/>
  <c r="I10" i="42"/>
  <c r="I11" i="42"/>
  <c r="I12" i="42"/>
  <c r="I13" i="42"/>
  <c r="I14" i="42"/>
  <c r="I15" i="42"/>
  <c r="I16" i="42"/>
  <c r="I17" i="42"/>
  <c r="I18" i="42"/>
  <c r="I19" i="42"/>
  <c r="I8" i="42"/>
  <c r="C10" i="43"/>
  <c r="C11" i="43"/>
  <c r="C12" i="43"/>
  <c r="C13" i="43"/>
  <c r="C14" i="43"/>
  <c r="C15" i="43"/>
  <c r="C16" i="43"/>
  <c r="C17" i="43"/>
  <c r="C18" i="43"/>
  <c r="C19" i="43"/>
  <c r="C20" i="43"/>
  <c r="C9" i="43"/>
  <c r="J10" i="43" l="1"/>
  <c r="J11" i="43"/>
  <c r="J12" i="43"/>
  <c r="J13" i="43"/>
  <c r="J14" i="43"/>
  <c r="J15" i="43"/>
  <c r="J16" i="43"/>
  <c r="J17" i="43"/>
  <c r="J18" i="43"/>
  <c r="J19" i="43"/>
  <c r="J20" i="43"/>
  <c r="J9" i="43"/>
  <c r="O9" i="42"/>
  <c r="O10" i="42"/>
  <c r="O11" i="42"/>
  <c r="O12" i="42"/>
  <c r="O13" i="42"/>
  <c r="O14" i="42"/>
  <c r="O15" i="42"/>
  <c r="O16" i="42"/>
  <c r="O17" i="42"/>
  <c r="O18" i="42"/>
  <c r="O19" i="42"/>
  <c r="O8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J14" i="35" l="1"/>
  <c r="J13" i="35"/>
  <c r="J12" i="35"/>
  <c r="J11" i="35"/>
  <c r="E11" i="35"/>
  <c r="J10" i="35"/>
  <c r="E10" i="35"/>
  <c r="J9" i="35"/>
  <c r="E9" i="35"/>
  <c r="J8" i="35"/>
  <c r="E8" i="35"/>
  <c r="J7" i="35"/>
  <c r="E7" i="35"/>
</calcChain>
</file>

<file path=xl/sharedStrings.xml><?xml version="1.0" encoding="utf-8"?>
<sst xmlns="http://schemas.openxmlformats.org/spreadsheetml/2006/main" count="378" uniqueCount="150">
  <si>
    <t>Sales Target</t>
  </si>
  <si>
    <t>Commission</t>
  </si>
  <si>
    <t>Project Code</t>
  </si>
  <si>
    <t>Total Cost</t>
  </si>
  <si>
    <t>Budget</t>
  </si>
  <si>
    <t>Project In Budget Y/N</t>
  </si>
  <si>
    <t>Trader</t>
  </si>
  <si>
    <t>Total Sales</t>
  </si>
  <si>
    <t>Commission Y/N</t>
  </si>
  <si>
    <t>Commission Earned</t>
  </si>
  <si>
    <t>QZ001</t>
  </si>
  <si>
    <t>Zara</t>
  </si>
  <si>
    <t>QZ002</t>
  </si>
  <si>
    <t>Joe</t>
  </si>
  <si>
    <t>QZ004</t>
  </si>
  <si>
    <t>Phil</t>
  </si>
  <si>
    <t>Jane</t>
  </si>
  <si>
    <t>DR003</t>
  </si>
  <si>
    <t>Barry</t>
  </si>
  <si>
    <t>CV003</t>
  </si>
  <si>
    <t>Harry</t>
  </si>
  <si>
    <t>CV004</t>
  </si>
  <si>
    <t>Will</t>
  </si>
  <si>
    <t>Ron</t>
  </si>
  <si>
    <t>DR007</t>
  </si>
  <si>
    <t>Sue</t>
  </si>
  <si>
    <t>Year1</t>
  </si>
  <si>
    <t>Year2</t>
  </si>
  <si>
    <t>Down/Up/No Change</t>
  </si>
  <si>
    <t>Product ID</t>
  </si>
  <si>
    <t>Product Name</t>
  </si>
  <si>
    <t>Unit Price</t>
  </si>
  <si>
    <t>Stock Level</t>
  </si>
  <si>
    <t>Stock Status Level</t>
  </si>
  <si>
    <t>Chai</t>
  </si>
  <si>
    <t>Chang</t>
  </si>
  <si>
    <t>Under 40</t>
  </si>
  <si>
    <t>Low</t>
  </si>
  <si>
    <t>Aniseed Syrup</t>
  </si>
  <si>
    <t>Between 40 and 100</t>
  </si>
  <si>
    <t>Medium</t>
  </si>
  <si>
    <t>Chef Anton's Cajun Seasoning</t>
  </si>
  <si>
    <t>Over 100</t>
  </si>
  <si>
    <t>High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</si>
  <si>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</si>
  <si>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</si>
  <si>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</si>
  <si>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</si>
  <si>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</si>
  <si>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</si>
  <si>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Name</t>
  </si>
  <si>
    <t>Jan</t>
  </si>
  <si>
    <t>Feb</t>
  </si>
  <si>
    <t>Mar</t>
  </si>
  <si>
    <t>Commission Y/N (meets target EVERY month)</t>
  </si>
  <si>
    <t>Target Per Month</t>
  </si>
  <si>
    <t>Employee ID</t>
  </si>
  <si>
    <t>First Name</t>
  </si>
  <si>
    <t>Contract</t>
  </si>
  <si>
    <t>Dept</t>
  </si>
  <si>
    <t>Length of Service</t>
  </si>
  <si>
    <t>Training Required: Full-time AND LOS over 5 years</t>
  </si>
  <si>
    <t>AJ1</t>
  </si>
  <si>
    <t>Full-time</t>
  </si>
  <si>
    <t>Sales</t>
  </si>
  <si>
    <t>CC1</t>
  </si>
  <si>
    <t>Paul</t>
  </si>
  <si>
    <t>Admin</t>
  </si>
  <si>
    <t>CC2</t>
  </si>
  <si>
    <t>Maria</t>
  </si>
  <si>
    <t>FS1</t>
  </si>
  <si>
    <t>Georgia</t>
  </si>
  <si>
    <t>Part-time</t>
  </si>
  <si>
    <t>IT</t>
  </si>
  <si>
    <t>HR1</t>
  </si>
  <si>
    <t>Anna</t>
  </si>
  <si>
    <t>Colin</t>
  </si>
  <si>
    <t>JE1</t>
  </si>
  <si>
    <t>Conor</t>
  </si>
  <si>
    <t>HR</t>
  </si>
  <si>
    <t>Fred</t>
  </si>
  <si>
    <t>JE2</t>
  </si>
  <si>
    <t>Ryan</t>
  </si>
  <si>
    <t>JF1</t>
  </si>
  <si>
    <t>JF2</t>
  </si>
  <si>
    <t>Marketing</t>
  </si>
  <si>
    <t>Commission Y/N (Meets target AT LEAST one month)</t>
  </si>
  <si>
    <t>Training Required: Full-time OR LOS over 5 years</t>
  </si>
  <si>
    <t>1. Enter a formula in D8 which will display Yes if the Total in column B is greater than or equal to the Target in column C and No if not, then fill down to rest of cells</t>
  </si>
  <si>
    <t>2. Enter a formula in cell I8 to display "Over" if the value This Year is more than the value Last Year and "Under" if not</t>
  </si>
  <si>
    <t>3. Enter a formula in cell N8 to display "Y" if a discount is to be applied and "N" if not. A discount can be applied if the Sales Value is over or on 5,000</t>
  </si>
  <si>
    <t>4. Enter a formula in cell O8 to calculate a 5% discount on the Sales Value - but only where there is a "Y" in column N</t>
  </si>
  <si>
    <t>Table 1</t>
  </si>
  <si>
    <t>Table 2</t>
  </si>
  <si>
    <t>Table 3</t>
  </si>
  <si>
    <t>Month</t>
  </si>
  <si>
    <t>Total</t>
  </si>
  <si>
    <t>Target</t>
  </si>
  <si>
    <t>Target Achieved Y/N</t>
  </si>
  <si>
    <t>Last Year</t>
  </si>
  <si>
    <t>This Year</t>
  </si>
  <si>
    <t>Over/Under</t>
  </si>
  <si>
    <t>Transaction Date</t>
  </si>
  <si>
    <t>Sales Value</t>
  </si>
  <si>
    <t>Discount Y/N</t>
  </si>
  <si>
    <t>Discount Amount 5%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</si>
  <si>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</si>
  <si>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</si>
  <si>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</si>
  <si>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</si>
  <si>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</si>
  <si>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</si>
  <si>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</si>
  <si>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</si>
  <si>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</si>
  <si>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 In cell C9, calculate the Outcome for each result, using the table in cells E9:F12</t>
  </si>
  <si>
    <t>2. In cell J9, calculate the discount Amount for the Sales Value , using the table in cells L9:M12</t>
  </si>
  <si>
    <t>Date</t>
  </si>
  <si>
    <t>Result</t>
  </si>
  <si>
    <t>Outcome</t>
  </si>
  <si>
    <t>Discount Amount</t>
  </si>
  <si>
    <t>Discount</t>
  </si>
  <si>
    <t>Less than 500</t>
  </si>
  <si>
    <t>Room for Improvement</t>
  </si>
  <si>
    <t>Over 500</t>
  </si>
  <si>
    <t>Satisfactory</t>
  </si>
  <si>
    <t>Over or on 500</t>
  </si>
  <si>
    <t>Over 1000</t>
  </si>
  <si>
    <t>Great Result</t>
  </si>
  <si>
    <t>Over or on 1000</t>
  </si>
  <si>
    <t>1. Enter a formula in E7 which will return "Pass" if all 3 modules were over 60, otherwise "Fail" and fill down for other cells</t>
  </si>
  <si>
    <t>2. Enter a formula in cell J7 which will return "Completed" if there is a "yes" in both H and I, otherwise "Action Required"</t>
  </si>
  <si>
    <t>Module1</t>
  </si>
  <si>
    <t>Module2</t>
  </si>
  <si>
    <t>Module3</t>
  </si>
  <si>
    <t>Pass/Fail (Pass is over 60 in all 3 Modules</t>
  </si>
  <si>
    <t>Health and Safety at Work Submitted</t>
  </si>
  <si>
    <t>Internet Policy Submitted</t>
  </si>
  <si>
    <t>Status: Completed if YES to both, otherwise Action Required</t>
  </si>
  <si>
    <t>Yes</t>
  </si>
  <si>
    <t>No</t>
  </si>
  <si>
    <t>Mike</t>
  </si>
  <si>
    <t>Graham</t>
  </si>
  <si>
    <t>CHALLENGE: Enter a formula to show Y or N in column D. Approval is required if the amount is EUR and over 3000 or if the amount is GBP and over 2500</t>
  </si>
  <si>
    <t>Expense ID</t>
  </si>
  <si>
    <t>Amount</t>
  </si>
  <si>
    <t>Currency</t>
  </si>
  <si>
    <t>Approval Required Y/N</t>
  </si>
  <si>
    <t>EUR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</si>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</sst>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£&quot;* #,##0_-;\-&quot;£&quot;* #,##0_-;_-&quot;£&quot;* &quot;-&quot;??_-;_-@_-"/>
    <numFmt numFmtId="166" formatCode="_-* #,##0_-;\-* #,##0_-;_-* &quot;-&quot;??_-;_-@_-"/>
    <numFmt numFmtId="167" formatCode="&quot;£&quot;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43"/>
    <xf numFmtId="0" fontId="1" fillId="0" borderId="10" xfId="43" applyBorder="1"/>
    <xf numFmtId="0" fontId="18" fillId="0" borderId="0" xfId="42"/>
    <xf numFmtId="0" fontId="19" fillId="0" borderId="10" xfId="42" applyFont="1" applyBorder="1"/>
    <xf numFmtId="0" fontId="20" fillId="0" borderId="0" xfId="42" applyFont="1"/>
    <xf numFmtId="14" fontId="1" fillId="0" borderId="0" xfId="43" applyNumberFormat="1"/>
    <xf numFmtId="0" fontId="22" fillId="0" borderId="0" xfId="42" applyFont="1"/>
    <xf numFmtId="0" fontId="1" fillId="0" borderId="10" xfId="45" applyBorder="1"/>
    <xf numFmtId="0" fontId="18" fillId="0" borderId="10" xfId="42" applyBorder="1"/>
    <xf numFmtId="0" fontId="19" fillId="0" borderId="0" xfId="42" applyFont="1"/>
    <xf numFmtId="165" fontId="1" fillId="0" borderId="10" xfId="47" applyNumberFormat="1" applyBorder="1" applyAlignment="1">
      <alignment horizontal="left"/>
    </xf>
    <xf numFmtId="165" fontId="19" fillId="0" borderId="10" xfId="46" applyNumberFormat="1" applyFont="1" applyBorder="1" applyAlignment="1">
      <alignment horizontal="left"/>
    </xf>
    <xf numFmtId="0" fontId="20" fillId="0" borderId="10" xfId="46" applyFont="1" applyBorder="1"/>
    <xf numFmtId="165" fontId="20" fillId="0" borderId="10" xfId="46" applyNumberFormat="1" applyFont="1" applyBorder="1"/>
    <xf numFmtId="165" fontId="1" fillId="0" borderId="10" xfId="47" applyNumberFormat="1" applyBorder="1"/>
    <xf numFmtId="0" fontId="19" fillId="0" borderId="10" xfId="43" applyFont="1" applyBorder="1" applyAlignment="1">
      <alignment horizontal="center"/>
    </xf>
    <xf numFmtId="0" fontId="21" fillId="0" borderId="10" xfId="43" applyFont="1" applyBorder="1"/>
    <xf numFmtId="9" fontId="21" fillId="0" borderId="10" xfId="44" applyFont="1" applyFill="1" applyBorder="1"/>
    <xf numFmtId="0" fontId="22" fillId="0" borderId="10" xfId="42" applyFont="1" applyBorder="1"/>
    <xf numFmtId="0" fontId="1" fillId="0" borderId="10" xfId="48" applyBorder="1"/>
    <xf numFmtId="4" fontId="1" fillId="0" borderId="10" xfId="48" applyNumberFormat="1" applyBorder="1" applyAlignment="1">
      <alignment vertical="center"/>
    </xf>
    <xf numFmtId="0" fontId="21" fillId="0" borderId="10" xfId="51" applyFont="1" applyBorder="1" applyAlignment="1">
      <alignment vertical="center" wrapText="1"/>
    </xf>
    <xf numFmtId="0" fontId="1" fillId="0" borderId="10" xfId="51" applyBorder="1" applyAlignment="1">
      <alignment horizontal="center" wrapText="1"/>
    </xf>
    <xf numFmtId="166" fontId="1" fillId="0" borderId="10" xfId="52" applyNumberFormat="1" applyFont="1" applyFill="1" applyBorder="1" applyAlignment="1">
      <alignment horizontal="center" wrapText="1"/>
    </xf>
    <xf numFmtId="9" fontId="1" fillId="0" borderId="10" xfId="53" applyFont="1" applyFill="1" applyBorder="1" applyAlignment="1">
      <alignment horizontal="center" wrapText="1"/>
    </xf>
    <xf numFmtId="14" fontId="19" fillId="0" borderId="10" xfId="42" applyNumberFormat="1" applyFont="1" applyBorder="1"/>
    <xf numFmtId="165" fontId="19" fillId="0" borderId="10" xfId="42" applyNumberFormat="1" applyFont="1" applyBorder="1"/>
    <xf numFmtId="0" fontId="21" fillId="33" borderId="10" xfId="42" applyFont="1" applyFill="1" applyBorder="1" applyAlignment="1">
      <alignment wrapText="1"/>
    </xf>
    <xf numFmtId="0" fontId="21" fillId="0" borderId="10" xfId="51" applyFont="1" applyBorder="1" applyAlignment="1">
      <alignment horizontal="center" vertical="center" wrapText="1"/>
    </xf>
    <xf numFmtId="9" fontId="22" fillId="0" borderId="10" xfId="42" applyNumberFormat="1" applyFont="1" applyBorder="1"/>
    <xf numFmtId="167" fontId="22" fillId="0" borderId="10" xfId="42" applyNumberFormat="1" applyFont="1" applyBorder="1"/>
    <xf numFmtId="166" fontId="1" fillId="0" borderId="10" xfId="54" applyNumberFormat="1" applyBorder="1"/>
    <xf numFmtId="166" fontId="1" fillId="0" borderId="0" xfId="54" applyNumberFormat="1"/>
    <xf numFmtId="166" fontId="22" fillId="0" borderId="0" xfId="54" applyNumberFormat="1" applyFont="1"/>
    <xf numFmtId="166" fontId="19" fillId="0" borderId="10" xfId="54" applyNumberFormat="1" applyFont="1" applyBorder="1"/>
    <xf numFmtId="166" fontId="18" fillId="0" borderId="0" xfId="54" applyNumberFormat="1" applyFont="1"/>
    <xf numFmtId="166" fontId="18" fillId="0" borderId="10" xfId="54" applyNumberFormat="1" applyFont="1" applyBorder="1"/>
    <xf numFmtId="166" fontId="21" fillId="0" borderId="10" xfId="54" applyNumberFormat="1" applyFont="1" applyFill="1" applyBorder="1"/>
    <xf numFmtId="0" fontId="26" fillId="0" borderId="0" xfId="42" applyFont="1"/>
    <xf numFmtId="166" fontId="20" fillId="0" borderId="10" xfId="54" applyNumberFormat="1" applyFont="1" applyBorder="1"/>
    <xf numFmtId="0" fontId="21" fillId="33" borderId="10" xfId="43" applyFont="1" applyFill="1" applyBorder="1" applyAlignment="1">
      <alignment horizontal="center" vertical="center" wrapText="1"/>
    </xf>
    <xf numFmtId="0" fontId="21" fillId="33" borderId="10" xfId="48" applyFont="1" applyFill="1" applyBorder="1" applyAlignment="1">
      <alignment horizontal="center" vertical="center" wrapText="1"/>
    </xf>
    <xf numFmtId="0" fontId="17" fillId="35" borderId="10" xfId="42" applyFont="1" applyFill="1" applyBorder="1"/>
    <xf numFmtId="0" fontId="28" fillId="35" borderId="10" xfId="42" applyFont="1" applyFill="1" applyBorder="1"/>
    <xf numFmtId="164" fontId="19" fillId="0" borderId="10" xfId="54" applyFont="1" applyBorder="1"/>
    <xf numFmtId="0" fontId="13" fillId="35" borderId="10" xfId="42" applyFont="1" applyFill="1" applyBorder="1"/>
    <xf numFmtId="0" fontId="13" fillId="35" borderId="10" xfId="42" applyFont="1" applyFill="1" applyBorder="1" applyAlignment="1">
      <alignment wrapText="1"/>
    </xf>
    <xf numFmtId="0" fontId="29" fillId="35" borderId="10" xfId="46" applyFont="1" applyFill="1" applyBorder="1" applyAlignment="1">
      <alignment wrapText="1"/>
    </xf>
    <xf numFmtId="0" fontId="29" fillId="36" borderId="10" xfId="46" applyFont="1" applyFill="1" applyBorder="1" applyAlignment="1">
      <alignment wrapText="1"/>
    </xf>
    <xf numFmtId="0" fontId="29" fillId="36" borderId="10" xfId="46" applyFont="1" applyFill="1" applyBorder="1" applyAlignment="1">
      <alignment horizontal="center" wrapText="1"/>
    </xf>
    <xf numFmtId="0" fontId="24" fillId="0" borderId="11" xfId="43" applyFont="1" applyBorder="1" applyAlignment="1">
      <alignment wrapText="1"/>
    </xf>
    <xf numFmtId="0" fontId="24" fillId="0" borderId="12" xfId="43" applyFont="1" applyBorder="1" applyAlignment="1">
      <alignment wrapText="1"/>
    </xf>
    <xf numFmtId="0" fontId="25" fillId="34" borderId="10" xfId="42" applyFont="1" applyFill="1" applyBorder="1" applyAlignment="1">
      <alignment horizontal="center" vertical="center" wrapText="1"/>
    </xf>
    <xf numFmtId="0" fontId="25" fillId="34" borderId="11" xfId="42" applyFont="1" applyFill="1" applyBorder="1" applyAlignment="1">
      <alignment horizontal="center" vertical="center" wrapText="1"/>
    </xf>
    <xf numFmtId="0" fontId="25" fillId="34" borderId="13" xfId="42" applyFont="1" applyFill="1" applyBorder="1" applyAlignment="1">
      <alignment horizontal="center" vertical="center" wrapText="1"/>
    </xf>
    <xf numFmtId="0" fontId="25" fillId="34" borderId="12" xfId="42" applyFont="1" applyFill="1" applyBorder="1" applyAlignment="1">
      <alignment horizontal="center" vertical="center" wrapText="1"/>
    </xf>
    <xf numFmtId="0" fontId="27" fillId="35" borderId="11" xfId="42" applyFont="1" applyFill="1" applyBorder="1" applyAlignment="1">
      <alignment horizontal="center" vertical="center" wrapText="1"/>
    </xf>
    <xf numFmtId="0" fontId="27" fillId="35" borderId="13" xfId="42" applyFont="1" applyFill="1" applyBorder="1" applyAlignment="1">
      <alignment horizontal="center" vertical="center" wrapText="1"/>
    </xf>
    <xf numFmtId="0" fontId="27" fillId="35" borderId="12" xfId="42" applyFont="1" applyFill="1" applyBorder="1" applyAlignment="1">
      <alignment horizontal="center" vertical="center" wrapText="1"/>
    </xf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4" builtinId="3"/>
    <cellStyle name="Comma 2" xfId="52" xr:uid="{D8AE7718-44D2-44BC-9D4C-132C6628DE71}"/>
    <cellStyle name="Comma 2 3" xfId="50" xr:uid="{7785289D-6DBD-445B-A792-E1E1C5B3F21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1" xr:uid="{1A1057EC-A801-4D7A-839E-D4BC75F2D02B}"/>
    <cellStyle name="Normal 2" xfId="42" xr:uid="{E6EB4451-65C7-4F52-8DC2-AC6918492399}"/>
    <cellStyle name="Normal 2 3" xfId="43" xr:uid="{30673411-033A-4069-8CF2-59EFE41732B3}"/>
    <cellStyle name="Normal 2 4" xfId="46" xr:uid="{90D4F722-F3EB-494D-A77C-002BC567BEC5}"/>
    <cellStyle name="Normal 3 3" xfId="49" xr:uid="{68579DCD-709C-498D-AB0F-670054263E11}"/>
    <cellStyle name="Normal 6" xfId="48" xr:uid="{E777B500-5088-4DA4-A8AB-2CA3C6B7413C}"/>
    <cellStyle name="Normal 7" xfId="45" xr:uid="{3C88D386-F664-4689-B124-9947CFB9D21C}"/>
    <cellStyle name="Normal 8" xfId="47" xr:uid="{A42652A2-7F44-48C4-A4FF-1D64CAE976D8}"/>
    <cellStyle name="Note" xfId="15" builtinId="10" customBuiltin="1"/>
    <cellStyle name="Output" xfId="10" builtinId="21" customBuiltin="1"/>
    <cellStyle name="Percent 2" xfId="44" xr:uid="{0C117548-B6A6-4299-A426-4F92050BEF4D}"/>
    <cellStyle name="Percent 2 2" xfId="53" xr:uid="{809734F0-42FB-431A-8F76-24A06A18E0D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39ED-56D7-450C-AAE5-D2257DA56D37}">
  <dimension ref="A1:I119"/>
  <sheetViews>
    <sheetView tabSelected="1" zoomScaleNormal="100" workbookViewId="0">
      <selection activeCell="D26" sqref="D26"/>
    </sheetView>
  </sheetViews>
  <sheetFormatPr defaultColWidth="9.140625" defaultRowHeight="14.45"/>
  <cols>
    <col min="1" max="1" width="11.5703125" style="1" bestFit="1" customWidth="1"/>
    <col min="2" max="2" width="10.5703125" style="1" customWidth="1"/>
    <col min="3" max="3" width="9.28515625" style="1" customWidth="1"/>
    <col min="4" max="4" width="14.7109375" style="1" customWidth="1"/>
    <col min="5" max="6" width="12.42578125" style="1" customWidth="1"/>
    <col min="7" max="7" width="11.85546875" style="1" customWidth="1"/>
    <col min="8" max="9" width="16.42578125" style="1" customWidth="1"/>
    <col min="10" max="16384" width="9.140625" style="1"/>
  </cols>
  <sheetData>
    <row r="1" spans="1:9" ht="14.45" customHeight="1">
      <c r="A1" s="3"/>
      <c r="B1" s="3"/>
      <c r="C1" s="3"/>
      <c r="D1" s="3"/>
      <c r="E1" s="3"/>
      <c r="F1" s="17" t="s">
        <v>0</v>
      </c>
      <c r="G1" s="38">
        <v>5000</v>
      </c>
      <c r="H1" s="17" t="s">
        <v>1</v>
      </c>
      <c r="I1" s="18">
        <v>0.1</v>
      </c>
    </row>
    <row r="2" spans="1:9" ht="29.1">
      <c r="A2" s="41" t="s">
        <v>2</v>
      </c>
      <c r="B2" s="41" t="s">
        <v>3</v>
      </c>
      <c r="C2" s="41" t="s">
        <v>4</v>
      </c>
      <c r="D2" s="41" t="s">
        <v>5</v>
      </c>
      <c r="F2" s="41" t="s">
        <v>6</v>
      </c>
      <c r="G2" s="41" t="s">
        <v>7</v>
      </c>
      <c r="H2" s="41" t="s">
        <v>8</v>
      </c>
      <c r="I2" s="41" t="s">
        <v>9</v>
      </c>
    </row>
    <row r="3" spans="1:9">
      <c r="A3" s="2" t="s">
        <v>10</v>
      </c>
      <c r="B3" s="32">
        <v>1960</v>
      </c>
      <c r="C3" s="32">
        <v>2000</v>
      </c>
      <c r="D3" s="2"/>
      <c r="F3" s="2" t="s">
        <v>11</v>
      </c>
      <c r="G3" s="32">
        <v>6000</v>
      </c>
      <c r="H3" s="4"/>
      <c r="I3" s="4"/>
    </row>
    <row r="4" spans="1:9">
      <c r="A4" s="2" t="s">
        <v>12</v>
      </c>
      <c r="B4" s="32">
        <v>6580</v>
      </c>
      <c r="C4" s="32">
        <v>6000</v>
      </c>
      <c r="D4" s="2"/>
      <c r="F4" s="2" t="s">
        <v>13</v>
      </c>
      <c r="G4" s="32">
        <v>4500</v>
      </c>
      <c r="H4" s="4"/>
      <c r="I4" s="4"/>
    </row>
    <row r="5" spans="1:9">
      <c r="A5" s="2" t="s">
        <v>14</v>
      </c>
      <c r="B5" s="32">
        <v>6430</v>
      </c>
      <c r="C5" s="32">
        <v>8000</v>
      </c>
      <c r="D5" s="2"/>
      <c r="F5" s="2" t="s">
        <v>15</v>
      </c>
      <c r="G5" s="32">
        <v>3700</v>
      </c>
      <c r="H5" s="4"/>
      <c r="I5" s="4"/>
    </row>
    <row r="6" spans="1:9">
      <c r="A6" s="2" t="s">
        <v>10</v>
      </c>
      <c r="B6" s="32">
        <v>7060</v>
      </c>
      <c r="C6" s="32">
        <v>7000</v>
      </c>
      <c r="D6" s="2"/>
      <c r="F6" s="2" t="s">
        <v>16</v>
      </c>
      <c r="G6" s="32">
        <v>5000</v>
      </c>
      <c r="H6" s="4"/>
      <c r="I6" s="4"/>
    </row>
    <row r="7" spans="1:9">
      <c r="A7" s="2" t="s">
        <v>17</v>
      </c>
      <c r="B7" s="32">
        <v>1790</v>
      </c>
      <c r="C7" s="32">
        <v>2000</v>
      </c>
      <c r="D7" s="2"/>
      <c r="F7" s="2" t="s">
        <v>18</v>
      </c>
      <c r="G7" s="32">
        <v>2500</v>
      </c>
      <c r="H7" s="4"/>
      <c r="I7" s="4"/>
    </row>
    <row r="8" spans="1:9">
      <c r="A8" s="2" t="s">
        <v>19</v>
      </c>
      <c r="B8" s="32">
        <v>7140</v>
      </c>
      <c r="C8" s="32">
        <v>8000</v>
      </c>
      <c r="D8" s="2"/>
      <c r="F8" s="2" t="s">
        <v>20</v>
      </c>
      <c r="G8" s="32">
        <v>5600</v>
      </c>
      <c r="H8" s="4"/>
      <c r="I8" s="4"/>
    </row>
    <row r="9" spans="1:9">
      <c r="A9" s="2" t="s">
        <v>21</v>
      </c>
      <c r="B9" s="32">
        <v>7380</v>
      </c>
      <c r="C9" s="32">
        <v>7000</v>
      </c>
      <c r="D9" s="2"/>
      <c r="F9" s="2" t="s">
        <v>22</v>
      </c>
      <c r="G9" s="32">
        <v>4900</v>
      </c>
      <c r="H9" s="4"/>
      <c r="I9" s="4"/>
    </row>
    <row r="10" spans="1:9">
      <c r="A10" s="2" t="s">
        <v>14</v>
      </c>
      <c r="B10" s="32">
        <v>1360</v>
      </c>
      <c r="C10" s="32">
        <v>1000</v>
      </c>
      <c r="D10" s="2"/>
      <c r="F10" s="2" t="s">
        <v>23</v>
      </c>
      <c r="G10" s="32">
        <v>8900</v>
      </c>
      <c r="H10" s="4"/>
      <c r="I10" s="4"/>
    </row>
    <row r="11" spans="1:9">
      <c r="A11" s="2" t="s">
        <v>24</v>
      </c>
      <c r="B11" s="32">
        <v>8780</v>
      </c>
      <c r="C11" s="32">
        <v>9000</v>
      </c>
      <c r="D11" s="2"/>
      <c r="F11" s="2" t="s">
        <v>25</v>
      </c>
      <c r="G11" s="32">
        <v>2800</v>
      </c>
      <c r="H11" s="4"/>
      <c r="I11" s="4"/>
    </row>
    <row r="12" spans="1:9">
      <c r="A12"/>
      <c r="B12"/>
      <c r="C12"/>
      <c r="D12"/>
      <c r="G12" s="33"/>
    </row>
    <row r="13" spans="1:9">
      <c r="A13" s="3"/>
      <c r="B13" s="3"/>
      <c r="C13" s="3"/>
      <c r="D13" s="3"/>
    </row>
    <row r="14" spans="1:9">
      <c r="A14" s="3"/>
      <c r="B14" s="3"/>
      <c r="C14" s="3"/>
    </row>
    <row r="16" spans="1:9" ht="18" customHeight="1"/>
    <row r="28" spans="1:4">
      <c r="A28" s="5"/>
      <c r="B28" s="5"/>
      <c r="C28" s="5"/>
      <c r="D28" s="5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C51" s="6"/>
      <c r="D51" s="6"/>
    </row>
    <row r="52" spans="1:4">
      <c r="C52" s="6"/>
      <c r="D52" s="6"/>
    </row>
    <row r="53" spans="1:4">
      <c r="C53" s="6"/>
      <c r="D53" s="6"/>
    </row>
    <row r="54" spans="1:4">
      <c r="C54" s="6"/>
      <c r="D54" s="6"/>
    </row>
    <row r="55" spans="1:4">
      <c r="C55" s="6"/>
      <c r="D55" s="6"/>
    </row>
    <row r="56" spans="1:4">
      <c r="C56" s="6"/>
      <c r="D56" s="6"/>
    </row>
    <row r="57" spans="1:4">
      <c r="C57" s="6"/>
      <c r="D57" s="6"/>
    </row>
    <row r="58" spans="1:4">
      <c r="C58" s="6"/>
      <c r="D58" s="6"/>
    </row>
    <row r="59" spans="1:4">
      <c r="C59" s="6"/>
      <c r="D59" s="6"/>
    </row>
    <row r="60" spans="1:4">
      <c r="C60" s="6"/>
      <c r="D60" s="6"/>
    </row>
    <row r="61" spans="1:4"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328C-D67D-45EC-A8A2-86A66002F34D}">
  <dimension ref="A1:D15"/>
  <sheetViews>
    <sheetView zoomScale="90" zoomScaleNormal="90" workbookViewId="0">
      <selection activeCell="F36" sqref="F36"/>
    </sheetView>
  </sheetViews>
  <sheetFormatPr defaultColWidth="8.7109375" defaultRowHeight="12.95"/>
  <cols>
    <col min="1" max="1" width="16" style="7" customWidth="1"/>
    <col min="2" max="2" width="9.85546875" style="7" bestFit="1" customWidth="1"/>
    <col min="3" max="3" width="11.42578125" style="7" customWidth="1"/>
    <col min="4" max="4" width="26.5703125" style="7" customWidth="1"/>
    <col min="5" max="6" width="12.140625" style="7" bestFit="1" customWidth="1"/>
    <col min="7" max="16384" width="8.7109375" style="7"/>
  </cols>
  <sheetData>
    <row r="1" spans="1:4" ht="18.600000000000001">
      <c r="A1" s="39" t="s">
        <v>143</v>
      </c>
    </row>
    <row r="5" spans="1:4" ht="14.1">
      <c r="A5" s="49" t="s">
        <v>144</v>
      </c>
      <c r="B5" s="49" t="s">
        <v>145</v>
      </c>
      <c r="C5" s="49" t="s">
        <v>146</v>
      </c>
      <c r="D5" s="50" t="s">
        <v>147</v>
      </c>
    </row>
    <row r="6" spans="1:4" ht="14.45">
      <c r="A6" s="13">
        <v>1</v>
      </c>
      <c r="B6" s="40">
        <v>3500</v>
      </c>
      <c r="C6" s="14" t="s">
        <v>148</v>
      </c>
      <c r="D6" s="15"/>
    </row>
    <row r="7" spans="1:4" ht="14.45">
      <c r="A7" s="13">
        <v>2</v>
      </c>
      <c r="B7" s="40">
        <v>3785</v>
      </c>
      <c r="C7" s="14" t="s">
        <v>149</v>
      </c>
      <c r="D7" s="15"/>
    </row>
    <row r="8" spans="1:4" ht="14.45">
      <c r="A8" s="13">
        <v>3</v>
      </c>
      <c r="B8" s="40">
        <v>2700</v>
      </c>
      <c r="C8" s="14" t="s">
        <v>148</v>
      </c>
      <c r="D8" s="15"/>
    </row>
    <row r="9" spans="1:4" ht="14.45">
      <c r="A9" s="13">
        <v>4</v>
      </c>
      <c r="B9" s="40">
        <v>2800</v>
      </c>
      <c r="C9" s="14" t="s">
        <v>148</v>
      </c>
      <c r="D9" s="15"/>
    </row>
    <row r="10" spans="1:4" ht="14.45">
      <c r="A10" s="13">
        <v>5</v>
      </c>
      <c r="B10" s="40">
        <v>5800</v>
      </c>
      <c r="C10" s="14" t="s">
        <v>148</v>
      </c>
      <c r="D10" s="15"/>
    </row>
    <row r="11" spans="1:4" ht="14.45">
      <c r="A11" s="13">
        <v>6</v>
      </c>
      <c r="B11" s="40">
        <v>2309</v>
      </c>
      <c r="C11" s="14" t="s">
        <v>148</v>
      </c>
      <c r="D11" s="15"/>
    </row>
    <row r="12" spans="1:4" ht="14.45">
      <c r="A12" s="13">
        <v>7</v>
      </c>
      <c r="B12" s="40">
        <v>3459</v>
      </c>
      <c r="C12" s="14" t="s">
        <v>149</v>
      </c>
      <c r="D12" s="15"/>
    </row>
    <row r="13" spans="1:4" ht="14.45">
      <c r="A13" s="13">
        <v>8</v>
      </c>
      <c r="B13" s="40">
        <v>2600</v>
      </c>
      <c r="C13" s="14" t="s">
        <v>149</v>
      </c>
      <c r="D13" s="15"/>
    </row>
    <row r="14" spans="1:4" ht="14.45">
      <c r="A14" s="13">
        <v>9</v>
      </c>
      <c r="B14" s="40">
        <v>1243</v>
      </c>
      <c r="C14" s="14" t="s">
        <v>149</v>
      </c>
      <c r="D14" s="15"/>
    </row>
    <row r="15" spans="1:4" ht="14.45">
      <c r="A15" s="13">
        <v>10</v>
      </c>
      <c r="B15" s="40">
        <v>2818</v>
      </c>
      <c r="C15" s="14" t="s">
        <v>148</v>
      </c>
      <c r="D15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D7E8-8E45-425D-8E54-493039390980}">
  <dimension ref="A1:D15"/>
  <sheetViews>
    <sheetView zoomScale="90" zoomScaleNormal="90" workbookViewId="0">
      <selection activeCell="D30" sqref="D30"/>
    </sheetView>
  </sheetViews>
  <sheetFormatPr defaultColWidth="8.7109375" defaultRowHeight="12.95"/>
  <cols>
    <col min="1" max="1" width="16" style="7" customWidth="1"/>
    <col min="2" max="2" width="9.85546875" style="7" bestFit="1" customWidth="1"/>
    <col min="3" max="3" width="11.42578125" style="7" customWidth="1"/>
    <col min="4" max="4" width="26.5703125" style="7" customWidth="1"/>
    <col min="5" max="6" width="12.140625" style="7" bestFit="1" customWidth="1"/>
    <col min="7" max="16384" width="8.7109375" style="7"/>
  </cols>
  <sheetData>
    <row r="1" spans="1:4" ht="18.600000000000001">
      <c r="A1" s="39" t="s">
        <v>143</v>
      </c>
    </row>
    <row r="5" spans="1:4" ht="14.1">
      <c r="A5" s="49" t="s">
        <v>144</v>
      </c>
      <c r="B5" s="49" t="s">
        <v>145</v>
      </c>
      <c r="C5" s="49" t="s">
        <v>146</v>
      </c>
      <c r="D5" s="50" t="s">
        <v>147</v>
      </c>
    </row>
    <row r="6" spans="1:4" ht="14.45">
      <c r="A6" s="13">
        <v>1</v>
      </c>
      <c r="B6" s="40">
        <v>3500</v>
      </c>
      <c r="C6" s="14" t="s">
        <v>148</v>
      </c>
      <c r="D6" s="15" t="str">
        <f>IF(OR(AND(B6&gt;3000,C6="eur"),AND(B6&gt;2500,C6="gbp")),"Y","N")</f>
        <v>Y</v>
      </c>
    </row>
    <row r="7" spans="1:4" ht="14.45">
      <c r="A7" s="13">
        <v>2</v>
      </c>
      <c r="B7" s="40">
        <v>3785</v>
      </c>
      <c r="C7" s="14" t="s">
        <v>149</v>
      </c>
      <c r="D7" s="15" t="str">
        <f t="shared" ref="D7:D15" si="0">IF(OR(AND(B7&gt;3000,C7="eur"),AND(B7&gt;2500,C7="gbp")),"Y","N")</f>
        <v>Y</v>
      </c>
    </row>
    <row r="8" spans="1:4" ht="14.45">
      <c r="A8" s="13">
        <v>3</v>
      </c>
      <c r="B8" s="40">
        <v>2700</v>
      </c>
      <c r="C8" s="14" t="s">
        <v>148</v>
      </c>
      <c r="D8" s="15" t="str">
        <f t="shared" si="0"/>
        <v>N</v>
      </c>
    </row>
    <row r="9" spans="1:4" ht="14.45">
      <c r="A9" s="13">
        <v>4</v>
      </c>
      <c r="B9" s="40">
        <v>2800</v>
      </c>
      <c r="C9" s="14" t="s">
        <v>148</v>
      </c>
      <c r="D9" s="15" t="str">
        <f t="shared" si="0"/>
        <v>N</v>
      </c>
    </row>
    <row r="10" spans="1:4" ht="14.45">
      <c r="A10" s="13">
        <v>5</v>
      </c>
      <c r="B10" s="40">
        <v>5800</v>
      </c>
      <c r="C10" s="14" t="s">
        <v>148</v>
      </c>
      <c r="D10" s="15" t="str">
        <f t="shared" si="0"/>
        <v>Y</v>
      </c>
    </row>
    <row r="11" spans="1:4" ht="14.45">
      <c r="A11" s="13">
        <v>6</v>
      </c>
      <c r="B11" s="40">
        <v>2309</v>
      </c>
      <c r="C11" s="14" t="s">
        <v>148</v>
      </c>
      <c r="D11" s="15" t="str">
        <f t="shared" si="0"/>
        <v>N</v>
      </c>
    </row>
    <row r="12" spans="1:4" ht="14.45">
      <c r="A12" s="13">
        <v>7</v>
      </c>
      <c r="B12" s="40">
        <v>3459</v>
      </c>
      <c r="C12" s="14" t="s">
        <v>149</v>
      </c>
      <c r="D12" s="15" t="str">
        <f t="shared" si="0"/>
        <v>Y</v>
      </c>
    </row>
    <row r="13" spans="1:4" ht="14.45">
      <c r="A13" s="13">
        <v>8</v>
      </c>
      <c r="B13" s="40">
        <v>2600</v>
      </c>
      <c r="C13" s="14" t="s">
        <v>149</v>
      </c>
      <c r="D13" s="15" t="str">
        <f t="shared" si="0"/>
        <v>Y</v>
      </c>
    </row>
    <row r="14" spans="1:4" ht="14.45">
      <c r="A14" s="13">
        <v>9</v>
      </c>
      <c r="B14" s="40">
        <v>1243</v>
      </c>
      <c r="C14" s="14" t="s">
        <v>149</v>
      </c>
      <c r="D14" s="15" t="str">
        <f t="shared" si="0"/>
        <v>N</v>
      </c>
    </row>
    <row r="15" spans="1:4" ht="14.45">
      <c r="A15" s="13">
        <v>10</v>
      </c>
      <c r="B15" s="40">
        <v>2818</v>
      </c>
      <c r="C15" s="14" t="s">
        <v>148</v>
      </c>
      <c r="D15" s="15" t="str">
        <f t="shared" si="0"/>
        <v>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46BF-1D42-4905-A5CE-F4925EDEA5A1}">
  <dimension ref="A1:N18"/>
  <sheetViews>
    <sheetView zoomScaleNormal="100" workbookViewId="0">
      <selection activeCell="H23" sqref="H23"/>
    </sheetView>
  </sheetViews>
  <sheetFormatPr defaultColWidth="9.140625" defaultRowHeight="14.45"/>
  <cols>
    <col min="1" max="1" width="12.42578125" style="1" customWidth="1"/>
    <col min="2" max="2" width="16.85546875" style="1" bestFit="1" customWidth="1"/>
    <col min="3" max="3" width="25" style="1" customWidth="1"/>
    <col min="4" max="5" width="9.140625" style="1"/>
    <col min="6" max="6" width="8.28515625" customWidth="1"/>
    <col min="7" max="7" width="22.85546875" customWidth="1"/>
    <col min="8" max="8" width="9.28515625" customWidth="1"/>
    <col min="9" max="9" width="11.140625" customWidth="1"/>
    <col min="10" max="10" width="20.140625" customWidth="1"/>
    <col min="11" max="11" width="13.5703125" style="1" customWidth="1"/>
    <col min="12" max="12" width="10.140625" style="1" bestFit="1" customWidth="1"/>
    <col min="13" max="16384" width="9.140625" style="1"/>
  </cols>
  <sheetData>
    <row r="1" spans="1:14">
      <c r="A1"/>
      <c r="B1"/>
      <c r="C1"/>
    </row>
    <row r="2" spans="1:14" ht="29.1">
      <c r="A2" s="41" t="s">
        <v>26</v>
      </c>
      <c r="B2" s="41" t="s">
        <v>27</v>
      </c>
      <c r="C2" s="41" t="s">
        <v>28</v>
      </c>
      <c r="F2" s="42" t="s">
        <v>29</v>
      </c>
      <c r="G2" s="42" t="s">
        <v>30</v>
      </c>
      <c r="H2" s="42" t="s">
        <v>31</v>
      </c>
      <c r="I2" s="42" t="s">
        <v>32</v>
      </c>
      <c r="J2" s="42" t="s">
        <v>33</v>
      </c>
    </row>
    <row r="3" spans="1:14" ht="14.45" customHeight="1">
      <c r="A3" s="32">
        <v>8800</v>
      </c>
      <c r="B3" s="32">
        <v>6000</v>
      </c>
      <c r="C3" s="4"/>
      <c r="F3" s="20">
        <v>1</v>
      </c>
      <c r="G3" s="20" t="s">
        <v>34</v>
      </c>
      <c r="H3" s="21">
        <v>36</v>
      </c>
      <c r="I3" s="4">
        <v>71</v>
      </c>
      <c r="J3" s="4"/>
    </row>
    <row r="4" spans="1:14" ht="15.6">
      <c r="A4" s="32">
        <v>9600</v>
      </c>
      <c r="B4" s="32">
        <v>4500</v>
      </c>
      <c r="C4" s="4"/>
      <c r="F4" s="20">
        <v>2</v>
      </c>
      <c r="G4" s="20" t="s">
        <v>35</v>
      </c>
      <c r="H4" s="21">
        <v>38</v>
      </c>
      <c r="I4" s="4">
        <v>26</v>
      </c>
      <c r="J4" s="4"/>
      <c r="L4" s="51" t="s">
        <v>36</v>
      </c>
      <c r="M4" s="52"/>
      <c r="N4" s="16" t="s">
        <v>37</v>
      </c>
    </row>
    <row r="5" spans="1:14" ht="15.6">
      <c r="A5" s="32">
        <v>3800</v>
      </c>
      <c r="B5" s="32">
        <v>3900</v>
      </c>
      <c r="C5" s="4"/>
      <c r="F5" s="20">
        <v>3</v>
      </c>
      <c r="G5" s="20" t="s">
        <v>38</v>
      </c>
      <c r="H5" s="21">
        <v>20</v>
      </c>
      <c r="I5" s="4">
        <v>39</v>
      </c>
      <c r="J5" s="4"/>
      <c r="L5" s="51" t="s">
        <v>39</v>
      </c>
      <c r="M5" s="52"/>
      <c r="N5" s="16" t="s">
        <v>40</v>
      </c>
    </row>
    <row r="6" spans="1:14" ht="15.6">
      <c r="A6" s="32">
        <v>4700</v>
      </c>
      <c r="B6" s="32">
        <v>5000</v>
      </c>
      <c r="C6" s="4"/>
      <c r="F6" s="20">
        <v>4</v>
      </c>
      <c r="G6" s="20" t="s">
        <v>41</v>
      </c>
      <c r="H6" s="21">
        <v>44</v>
      </c>
      <c r="I6" s="4">
        <v>83</v>
      </c>
      <c r="J6" s="4"/>
      <c r="L6" s="51" t="s">
        <v>42</v>
      </c>
      <c r="M6" s="52"/>
      <c r="N6" s="16" t="s">
        <v>43</v>
      </c>
    </row>
    <row r="7" spans="1:14">
      <c r="A7" s="32">
        <v>8200</v>
      </c>
      <c r="B7" s="32">
        <v>2500</v>
      </c>
      <c r="C7" s="4"/>
      <c r="F7" s="20">
        <v>5</v>
      </c>
      <c r="G7" s="20" t="s">
        <v>44</v>
      </c>
      <c r="H7" s="21">
        <v>42.7</v>
      </c>
      <c r="I7" s="4">
        <v>85</v>
      </c>
      <c r="J7" s="4"/>
    </row>
    <row r="8" spans="1:14">
      <c r="A8" s="32">
        <v>6200</v>
      </c>
      <c r="B8" s="32">
        <v>11230</v>
      </c>
      <c r="C8" s="4"/>
      <c r="F8" s="20">
        <v>6</v>
      </c>
      <c r="G8" s="20" t="s">
        <v>45</v>
      </c>
      <c r="H8" s="21">
        <v>50</v>
      </c>
      <c r="I8" s="4">
        <v>5</v>
      </c>
      <c r="J8" s="4"/>
    </row>
    <row r="9" spans="1:14">
      <c r="A9" s="32">
        <v>4900</v>
      </c>
      <c r="B9" s="32">
        <v>4900</v>
      </c>
      <c r="C9" s="4"/>
      <c r="F9" s="20">
        <v>7</v>
      </c>
      <c r="G9" s="20" t="s">
        <v>46</v>
      </c>
      <c r="H9" s="21">
        <v>60</v>
      </c>
      <c r="I9" s="4">
        <v>44</v>
      </c>
      <c r="J9" s="4"/>
    </row>
    <row r="10" spans="1:14">
      <c r="A10" s="32">
        <v>4000</v>
      </c>
      <c r="B10" s="32">
        <v>8900</v>
      </c>
      <c r="C10" s="4"/>
      <c r="F10" s="20">
        <v>8</v>
      </c>
      <c r="G10" s="20" t="s">
        <v>47</v>
      </c>
      <c r="H10" s="21">
        <v>80</v>
      </c>
      <c r="I10" s="4">
        <v>120</v>
      </c>
      <c r="J10" s="4"/>
    </row>
    <row r="11" spans="1:14">
      <c r="A11" s="32">
        <v>9600</v>
      </c>
      <c r="B11" s="32">
        <v>2800</v>
      </c>
      <c r="C11" s="4"/>
      <c r="F11" s="20">
        <v>9</v>
      </c>
      <c r="G11" s="20" t="s">
        <v>48</v>
      </c>
      <c r="H11" s="21">
        <v>194</v>
      </c>
      <c r="I11" s="4">
        <v>44</v>
      </c>
      <c r="J11" s="4"/>
    </row>
    <row r="12" spans="1:14">
      <c r="A12" s="32">
        <v>3400</v>
      </c>
      <c r="B12" s="32">
        <v>3300</v>
      </c>
      <c r="C12" s="2"/>
      <c r="F12" s="20">
        <v>10</v>
      </c>
      <c r="G12" s="20" t="s">
        <v>49</v>
      </c>
      <c r="H12" s="21">
        <v>62</v>
      </c>
      <c r="I12" s="4">
        <v>134</v>
      </c>
      <c r="J12" s="4"/>
    </row>
    <row r="18" ht="18" customHeight="1"/>
  </sheetData>
  <mergeCells count="3">
    <mergeCell ref="L4:M4"/>
    <mergeCell ref="L5:M5"/>
    <mergeCell ref="L6:M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08DF-1F63-484E-9135-8C1163260D9B}">
  <dimension ref="A1:O22"/>
  <sheetViews>
    <sheetView zoomScale="90" zoomScaleNormal="90" workbookViewId="0">
      <selection activeCell="E2" sqref="E2"/>
    </sheetView>
  </sheetViews>
  <sheetFormatPr defaultColWidth="8.7109375" defaultRowHeight="12.95"/>
  <cols>
    <col min="1" max="1" width="8.7109375" style="7"/>
    <col min="2" max="4" width="9.5703125" style="7" bestFit="1" customWidth="1"/>
    <col min="5" max="5" width="26.140625" style="7" customWidth="1"/>
    <col min="6" max="6" width="12.28515625" style="7" bestFit="1" customWidth="1"/>
    <col min="7" max="7" width="14.28515625" style="7" bestFit="1" customWidth="1"/>
    <col min="8" max="8" width="12.140625" style="7" bestFit="1" customWidth="1"/>
    <col min="9" max="9" width="18.85546875" style="7" bestFit="1" customWidth="1"/>
    <col min="10" max="10" width="8.7109375" style="7"/>
    <col min="11" max="11" width="12.140625" style="7" bestFit="1" customWidth="1"/>
    <col min="12" max="12" width="17.7109375" style="7" customWidth="1"/>
    <col min="13" max="13" width="10.5703125" style="7" customWidth="1"/>
    <col min="14" max="14" width="25.28515625" style="7" customWidth="1"/>
    <col min="15" max="15" width="8.7109375" style="3"/>
    <col min="16" max="19" width="8.7109375" style="7"/>
    <col min="20" max="20" width="11.7109375" style="7" customWidth="1"/>
    <col min="21" max="16384" width="8.7109375" style="7"/>
  </cols>
  <sheetData>
    <row r="1" spans="1:14" ht="42.95" customHeight="1">
      <c r="A1" s="28" t="s">
        <v>50</v>
      </c>
      <c r="B1" s="28" t="s">
        <v>51</v>
      </c>
      <c r="C1" s="28" t="s">
        <v>52</v>
      </c>
      <c r="D1" s="28" t="s">
        <v>53</v>
      </c>
      <c r="E1" s="28" t="s">
        <v>54</v>
      </c>
      <c r="G1" s="28" t="s">
        <v>55</v>
      </c>
      <c r="I1" s="28" t="s">
        <v>56</v>
      </c>
      <c r="J1" s="28" t="s">
        <v>57</v>
      </c>
      <c r="K1" s="28" t="s">
        <v>58</v>
      </c>
      <c r="L1" s="28" t="s">
        <v>59</v>
      </c>
      <c r="M1" s="28" t="s">
        <v>60</v>
      </c>
      <c r="N1" s="28" t="s">
        <v>61</v>
      </c>
    </row>
    <row r="2" spans="1:14" ht="14.45">
      <c r="A2" s="2" t="s">
        <v>11</v>
      </c>
      <c r="B2" s="32">
        <v>6000</v>
      </c>
      <c r="C2" s="32">
        <v>5600</v>
      </c>
      <c r="D2" s="32">
        <v>4000</v>
      </c>
      <c r="E2" s="4"/>
      <c r="G2" s="38">
        <v>5000</v>
      </c>
      <c r="I2" s="8" t="s">
        <v>62</v>
      </c>
      <c r="J2" s="4" t="s">
        <v>11</v>
      </c>
      <c r="K2" s="8" t="s">
        <v>63</v>
      </c>
      <c r="L2" s="8" t="s">
        <v>64</v>
      </c>
      <c r="M2" s="2">
        <v>19</v>
      </c>
      <c r="N2" s="9"/>
    </row>
    <row r="3" spans="1:14" ht="14.45">
      <c r="A3" s="2" t="s">
        <v>13</v>
      </c>
      <c r="B3" s="32">
        <v>4500</v>
      </c>
      <c r="C3" s="32">
        <v>6000</v>
      </c>
      <c r="D3" s="32">
        <v>4500</v>
      </c>
      <c r="E3" s="4"/>
      <c r="I3" s="8" t="s">
        <v>65</v>
      </c>
      <c r="J3" s="4" t="s">
        <v>66</v>
      </c>
      <c r="K3" s="8" t="s">
        <v>63</v>
      </c>
      <c r="L3" s="8" t="s">
        <v>67</v>
      </c>
      <c r="M3" s="2">
        <v>3</v>
      </c>
      <c r="N3" s="9"/>
    </row>
    <row r="4" spans="1:14" ht="14.45">
      <c r="A4" s="2" t="s">
        <v>15</v>
      </c>
      <c r="B4" s="32">
        <v>7000</v>
      </c>
      <c r="C4" s="32">
        <v>6000</v>
      </c>
      <c r="D4" s="32">
        <v>5600</v>
      </c>
      <c r="E4" s="4"/>
      <c r="I4" s="8" t="s">
        <v>68</v>
      </c>
      <c r="J4" s="4" t="s">
        <v>69</v>
      </c>
      <c r="K4" s="8" t="s">
        <v>63</v>
      </c>
      <c r="L4" s="8" t="s">
        <v>67</v>
      </c>
      <c r="M4" s="2">
        <v>22</v>
      </c>
      <c r="N4" s="9"/>
    </row>
    <row r="5" spans="1:14" ht="14.45">
      <c r="A5" s="2" t="s">
        <v>16</v>
      </c>
      <c r="B5" s="32">
        <v>5000</v>
      </c>
      <c r="C5" s="32">
        <v>4500</v>
      </c>
      <c r="D5" s="32">
        <v>4500</v>
      </c>
      <c r="E5" s="4"/>
      <c r="I5" s="8" t="s">
        <v>70</v>
      </c>
      <c r="J5" s="4" t="s">
        <v>71</v>
      </c>
      <c r="K5" s="8" t="s">
        <v>72</v>
      </c>
      <c r="L5" s="8" t="s">
        <v>73</v>
      </c>
      <c r="M5" s="2">
        <v>6</v>
      </c>
      <c r="N5" s="9"/>
    </row>
    <row r="6" spans="1:14" ht="14.45">
      <c r="A6" s="2" t="s">
        <v>18</v>
      </c>
      <c r="B6" s="32">
        <v>2500</v>
      </c>
      <c r="C6" s="32">
        <v>2340</v>
      </c>
      <c r="D6" s="32">
        <v>3700</v>
      </c>
      <c r="E6" s="4"/>
      <c r="I6" s="8" t="s">
        <v>74</v>
      </c>
      <c r="J6" s="2" t="s">
        <v>75</v>
      </c>
      <c r="K6" s="8" t="s">
        <v>72</v>
      </c>
      <c r="L6" s="8" t="s">
        <v>73</v>
      </c>
      <c r="M6" s="2">
        <v>1</v>
      </c>
      <c r="N6" s="9"/>
    </row>
    <row r="7" spans="1:14" ht="14.45">
      <c r="A7" s="8" t="s">
        <v>76</v>
      </c>
      <c r="B7" s="32">
        <v>3050</v>
      </c>
      <c r="C7" s="32">
        <v>2482</v>
      </c>
      <c r="D7" s="32">
        <v>4280</v>
      </c>
      <c r="E7" s="4"/>
      <c r="I7" s="8" t="s">
        <v>77</v>
      </c>
      <c r="J7" s="2" t="s">
        <v>78</v>
      </c>
      <c r="K7" s="8" t="s">
        <v>63</v>
      </c>
      <c r="L7" s="8" t="s">
        <v>79</v>
      </c>
      <c r="M7" s="2">
        <v>29</v>
      </c>
      <c r="N7" s="9"/>
    </row>
    <row r="8" spans="1:14" ht="14.45">
      <c r="A8" s="8" t="s">
        <v>80</v>
      </c>
      <c r="B8" s="32">
        <v>5600</v>
      </c>
      <c r="C8" s="32">
        <v>5700</v>
      </c>
      <c r="D8" s="32">
        <v>8000</v>
      </c>
      <c r="E8" s="4"/>
      <c r="I8" s="8" t="s">
        <v>81</v>
      </c>
      <c r="J8" s="2" t="s">
        <v>82</v>
      </c>
      <c r="K8" s="8" t="s">
        <v>63</v>
      </c>
      <c r="L8" s="8" t="s">
        <v>79</v>
      </c>
      <c r="M8" s="2">
        <v>2</v>
      </c>
      <c r="N8" s="9"/>
    </row>
    <row r="9" spans="1:14" ht="14.45">
      <c r="A9" s="8" t="s">
        <v>20</v>
      </c>
      <c r="B9" s="32">
        <v>1750</v>
      </c>
      <c r="C9" s="32">
        <v>2400</v>
      </c>
      <c r="D9" s="32">
        <v>4160</v>
      </c>
      <c r="E9" s="4"/>
      <c r="I9" s="8" t="s">
        <v>83</v>
      </c>
      <c r="J9" s="2" t="s">
        <v>13</v>
      </c>
      <c r="K9" s="8" t="s">
        <v>63</v>
      </c>
      <c r="L9" s="8" t="s">
        <v>67</v>
      </c>
      <c r="M9" s="2">
        <v>8</v>
      </c>
      <c r="N9" s="9"/>
    </row>
    <row r="10" spans="1:14" ht="14.45">
      <c r="B10" s="34"/>
      <c r="C10" s="34"/>
      <c r="D10" s="34"/>
      <c r="I10" s="8" t="s">
        <v>84</v>
      </c>
      <c r="J10" s="2" t="s">
        <v>15</v>
      </c>
      <c r="K10" s="8" t="s">
        <v>72</v>
      </c>
      <c r="L10" s="8" t="s">
        <v>85</v>
      </c>
      <c r="M10" s="2">
        <v>3</v>
      </c>
      <c r="N10" s="9"/>
    </row>
    <row r="11" spans="1:14">
      <c r="B11" s="34"/>
      <c r="C11" s="34"/>
      <c r="D11" s="34"/>
    </row>
    <row r="12" spans="1:14">
      <c r="B12" s="34"/>
      <c r="C12" s="34"/>
      <c r="D12" s="34"/>
    </row>
    <row r="13" spans="1:14" ht="48.6" customHeight="1">
      <c r="A13" s="28" t="s">
        <v>50</v>
      </c>
      <c r="B13" s="28" t="s">
        <v>51</v>
      </c>
      <c r="C13" s="28" t="s">
        <v>52</v>
      </c>
      <c r="D13" s="28" t="s">
        <v>53</v>
      </c>
      <c r="E13" s="28" t="s">
        <v>86</v>
      </c>
      <c r="G13" s="28" t="s">
        <v>55</v>
      </c>
      <c r="I13" s="28" t="s">
        <v>56</v>
      </c>
      <c r="J13" s="28" t="s">
        <v>57</v>
      </c>
      <c r="K13" s="28" t="s">
        <v>58</v>
      </c>
      <c r="L13" s="28" t="s">
        <v>59</v>
      </c>
      <c r="M13" s="28" t="s">
        <v>60</v>
      </c>
      <c r="N13" s="28" t="s">
        <v>87</v>
      </c>
    </row>
    <row r="14" spans="1:14" ht="14.45">
      <c r="A14" s="2" t="s">
        <v>11</v>
      </c>
      <c r="B14" s="32">
        <v>6000</v>
      </c>
      <c r="C14" s="32">
        <v>5600</v>
      </c>
      <c r="D14" s="32">
        <v>4000</v>
      </c>
      <c r="E14" s="4"/>
      <c r="G14" s="38">
        <v>5000</v>
      </c>
      <c r="I14" s="8" t="s">
        <v>62</v>
      </c>
      <c r="J14" s="4" t="s">
        <v>11</v>
      </c>
      <c r="K14" s="8" t="s">
        <v>63</v>
      </c>
      <c r="L14" s="8" t="s">
        <v>64</v>
      </c>
      <c r="M14" s="2">
        <v>19</v>
      </c>
      <c r="N14" s="9"/>
    </row>
    <row r="15" spans="1:14" ht="14.45">
      <c r="A15" s="2" t="s">
        <v>13</v>
      </c>
      <c r="B15" s="32">
        <v>4500</v>
      </c>
      <c r="C15" s="32">
        <v>6000</v>
      </c>
      <c r="D15" s="32">
        <v>4500</v>
      </c>
      <c r="E15" s="4"/>
      <c r="I15" s="8" t="s">
        <v>65</v>
      </c>
      <c r="J15" s="4" t="s">
        <v>66</v>
      </c>
      <c r="K15" s="8" t="s">
        <v>63</v>
      </c>
      <c r="L15" s="8" t="s">
        <v>67</v>
      </c>
      <c r="M15" s="2">
        <v>3</v>
      </c>
      <c r="N15" s="9"/>
    </row>
    <row r="16" spans="1:14" ht="14.45">
      <c r="A16" s="2" t="s">
        <v>15</v>
      </c>
      <c r="B16" s="32">
        <v>7000</v>
      </c>
      <c r="C16" s="32">
        <v>6000</v>
      </c>
      <c r="D16" s="32">
        <v>5600</v>
      </c>
      <c r="E16" s="4"/>
      <c r="I16" s="8" t="s">
        <v>68</v>
      </c>
      <c r="J16" s="4" t="s">
        <v>69</v>
      </c>
      <c r="K16" s="8" t="s">
        <v>63</v>
      </c>
      <c r="L16" s="8" t="s">
        <v>67</v>
      </c>
      <c r="M16" s="2">
        <v>22</v>
      </c>
      <c r="N16" s="9"/>
    </row>
    <row r="17" spans="1:14" ht="14.45">
      <c r="A17" s="2" t="s">
        <v>16</v>
      </c>
      <c r="B17" s="32">
        <v>5000</v>
      </c>
      <c r="C17" s="32">
        <v>4500</v>
      </c>
      <c r="D17" s="32">
        <v>4500</v>
      </c>
      <c r="E17" s="4"/>
      <c r="I17" s="8" t="s">
        <v>70</v>
      </c>
      <c r="J17" s="4" t="s">
        <v>71</v>
      </c>
      <c r="K17" s="8" t="s">
        <v>72</v>
      </c>
      <c r="L17" s="8" t="s">
        <v>73</v>
      </c>
      <c r="M17" s="2">
        <v>6</v>
      </c>
      <c r="N17" s="9"/>
    </row>
    <row r="18" spans="1:14" ht="14.45">
      <c r="A18" s="2" t="s">
        <v>18</v>
      </c>
      <c r="B18" s="32">
        <v>2500</v>
      </c>
      <c r="C18" s="32">
        <v>2340</v>
      </c>
      <c r="D18" s="32">
        <v>3700</v>
      </c>
      <c r="E18" s="4"/>
      <c r="I18" s="8" t="s">
        <v>74</v>
      </c>
      <c r="J18" s="2" t="s">
        <v>75</v>
      </c>
      <c r="K18" s="8" t="s">
        <v>72</v>
      </c>
      <c r="L18" s="8" t="s">
        <v>73</v>
      </c>
      <c r="M18" s="2">
        <v>1</v>
      </c>
      <c r="N18" s="9"/>
    </row>
    <row r="19" spans="1:14" ht="14.45">
      <c r="A19" s="8" t="s">
        <v>76</v>
      </c>
      <c r="B19" s="32">
        <v>3050</v>
      </c>
      <c r="C19" s="32">
        <v>2482</v>
      </c>
      <c r="D19" s="32">
        <v>4280</v>
      </c>
      <c r="E19" s="4"/>
      <c r="I19" s="8" t="s">
        <v>77</v>
      </c>
      <c r="J19" s="2" t="s">
        <v>78</v>
      </c>
      <c r="K19" s="8" t="s">
        <v>63</v>
      </c>
      <c r="L19" s="8" t="s">
        <v>79</v>
      </c>
      <c r="M19" s="2">
        <v>29</v>
      </c>
      <c r="N19" s="9"/>
    </row>
    <row r="20" spans="1:14" ht="14.45">
      <c r="A20" s="8" t="s">
        <v>80</v>
      </c>
      <c r="B20" s="32">
        <v>5600</v>
      </c>
      <c r="C20" s="32">
        <v>5700</v>
      </c>
      <c r="D20" s="32">
        <v>8000</v>
      </c>
      <c r="E20" s="4"/>
      <c r="I20" s="8" t="s">
        <v>81</v>
      </c>
      <c r="J20" s="2" t="s">
        <v>82</v>
      </c>
      <c r="K20" s="8" t="s">
        <v>63</v>
      </c>
      <c r="L20" s="8" t="s">
        <v>79</v>
      </c>
      <c r="M20" s="2">
        <v>2</v>
      </c>
      <c r="N20" s="9"/>
    </row>
    <row r="21" spans="1:14" ht="14.45">
      <c r="A21" s="8" t="s">
        <v>20</v>
      </c>
      <c r="B21" s="32">
        <v>1750</v>
      </c>
      <c r="C21" s="32">
        <v>2400</v>
      </c>
      <c r="D21" s="32">
        <v>4160</v>
      </c>
      <c r="E21" s="4"/>
      <c r="I21" s="8" t="s">
        <v>83</v>
      </c>
      <c r="J21" s="2" t="s">
        <v>13</v>
      </c>
      <c r="K21" s="8" t="s">
        <v>63</v>
      </c>
      <c r="L21" s="8" t="s">
        <v>67</v>
      </c>
      <c r="M21" s="2">
        <v>8</v>
      </c>
      <c r="N21" s="9"/>
    </row>
    <row r="22" spans="1:14" ht="14.45">
      <c r="I22" s="8" t="s">
        <v>84</v>
      </c>
      <c r="J22" s="2" t="s">
        <v>15</v>
      </c>
      <c r="K22" s="8" t="s">
        <v>72</v>
      </c>
      <c r="L22" s="8" t="s">
        <v>85</v>
      </c>
      <c r="M22" s="2">
        <v>3</v>
      </c>
      <c r="N2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3DE3-1C10-4B5C-8291-BD8729390C39}">
  <dimension ref="A1:P19"/>
  <sheetViews>
    <sheetView workbookViewId="0">
      <selection activeCell="O8" sqref="O8"/>
    </sheetView>
  </sheetViews>
  <sheetFormatPr defaultColWidth="8.7109375" defaultRowHeight="12.6"/>
  <cols>
    <col min="1" max="1" width="8.42578125" style="3" customWidth="1"/>
    <col min="2" max="3" width="8.85546875" style="3" bestFit="1" customWidth="1"/>
    <col min="4" max="4" width="22.42578125" style="3" bestFit="1" customWidth="1"/>
    <col min="5" max="5" width="8.7109375" style="3"/>
    <col min="6" max="6" width="10.5703125" style="3" bestFit="1" customWidth="1"/>
    <col min="7" max="7" width="13.5703125" style="3" bestFit="1" customWidth="1"/>
    <col min="8" max="8" width="10.42578125" style="3" bestFit="1" customWidth="1"/>
    <col min="9" max="9" width="12.5703125" style="3" customWidth="1"/>
    <col min="10" max="10" width="9.85546875" style="3" customWidth="1"/>
    <col min="11" max="11" width="8.7109375" style="3"/>
    <col min="12" max="12" width="12.28515625" style="3" customWidth="1"/>
    <col min="13" max="13" width="15.42578125" style="3" customWidth="1"/>
    <col min="14" max="14" width="17.5703125" style="3" customWidth="1"/>
    <col min="15" max="15" width="12.7109375" style="3" customWidth="1"/>
    <col min="16" max="16384" width="8.7109375" style="3"/>
  </cols>
  <sheetData>
    <row r="1" spans="1:16" ht="14.45">
      <c r="A1" s="10" t="s">
        <v>88</v>
      </c>
    </row>
    <row r="2" spans="1:16" ht="14.45">
      <c r="A2" s="10" t="s">
        <v>89</v>
      </c>
    </row>
    <row r="3" spans="1:16" ht="14.45">
      <c r="A3" s="10" t="s">
        <v>90</v>
      </c>
    </row>
    <row r="4" spans="1:16" ht="14.45">
      <c r="A4" s="10" t="s">
        <v>91</v>
      </c>
    </row>
    <row r="6" spans="1:16" s="7" customFormat="1" ht="23.45" customHeight="1">
      <c r="A6" s="53" t="s">
        <v>92</v>
      </c>
      <c r="B6" s="53"/>
      <c r="C6" s="53"/>
      <c r="D6" s="53"/>
      <c r="F6"/>
      <c r="G6" s="53" t="s">
        <v>93</v>
      </c>
      <c r="H6" s="53"/>
      <c r="I6" s="53"/>
      <c r="J6"/>
      <c r="L6" s="54" t="s">
        <v>94</v>
      </c>
      <c r="M6" s="55"/>
      <c r="N6" s="55"/>
      <c r="O6" s="56"/>
    </row>
    <row r="7" spans="1:16" s="7" customFormat="1" ht="38.1" customHeight="1">
      <c r="A7" s="22" t="s">
        <v>95</v>
      </c>
      <c r="B7" s="22" t="s">
        <v>96</v>
      </c>
      <c r="C7" s="22" t="s">
        <v>97</v>
      </c>
      <c r="D7" s="22" t="s">
        <v>98</v>
      </c>
      <c r="F7"/>
      <c r="G7" s="22" t="s">
        <v>99</v>
      </c>
      <c r="H7" s="22" t="s">
        <v>100</v>
      </c>
      <c r="I7" s="22" t="s">
        <v>101</v>
      </c>
      <c r="J7"/>
      <c r="L7" s="29" t="s">
        <v>102</v>
      </c>
      <c r="M7" s="29" t="s">
        <v>103</v>
      </c>
      <c r="N7" s="29" t="s">
        <v>104</v>
      </c>
      <c r="O7" s="29" t="s">
        <v>105</v>
      </c>
    </row>
    <row r="8" spans="1:16" s="7" customFormat="1" ht="14.45">
      <c r="A8" s="23" t="s">
        <v>51</v>
      </c>
      <c r="B8" s="24">
        <v>6200</v>
      </c>
      <c r="C8" s="24">
        <v>5000</v>
      </c>
      <c r="D8" s="25"/>
      <c r="F8"/>
      <c r="G8" s="35">
        <v>2500</v>
      </c>
      <c r="H8" s="35">
        <v>2989</v>
      </c>
      <c r="I8" s="26"/>
      <c r="J8"/>
      <c r="K8" s="10"/>
      <c r="L8" s="26">
        <v>45809</v>
      </c>
      <c r="M8" s="37">
        <v>9110</v>
      </c>
      <c r="N8" s="26"/>
      <c r="O8" s="45"/>
      <c r="P8" s="10"/>
    </row>
    <row r="9" spans="1:16" s="7" customFormat="1" ht="14.45">
      <c r="A9" s="23" t="s">
        <v>52</v>
      </c>
      <c r="B9" s="24">
        <v>4590</v>
      </c>
      <c r="C9" s="24">
        <v>5000</v>
      </c>
      <c r="D9" s="25"/>
      <c r="F9"/>
      <c r="G9" s="35">
        <v>2000</v>
      </c>
      <c r="H9" s="35">
        <v>1958</v>
      </c>
      <c r="I9" s="26"/>
      <c r="J9"/>
      <c r="K9" s="10"/>
      <c r="L9" s="26">
        <v>45810</v>
      </c>
      <c r="M9" s="37">
        <v>4990</v>
      </c>
      <c r="N9" s="26"/>
      <c r="O9" s="45"/>
      <c r="P9" s="10"/>
    </row>
    <row r="10" spans="1:16" s="7" customFormat="1" ht="14.45">
      <c r="A10" s="23" t="s">
        <v>53</v>
      </c>
      <c r="B10" s="24">
        <v>5080</v>
      </c>
      <c r="C10" s="24">
        <v>6000</v>
      </c>
      <c r="D10" s="25"/>
      <c r="F10"/>
      <c r="G10" s="35">
        <v>2500</v>
      </c>
      <c r="H10" s="35">
        <v>2646</v>
      </c>
      <c r="I10" s="26"/>
      <c r="J10"/>
      <c r="K10" s="10"/>
      <c r="L10" s="26">
        <v>45811</v>
      </c>
      <c r="M10" s="37">
        <v>7330</v>
      </c>
      <c r="N10" s="26"/>
      <c r="O10" s="45"/>
      <c r="P10" s="10"/>
    </row>
    <row r="11" spans="1:16" s="7" customFormat="1" ht="14.45">
      <c r="A11" s="23" t="s">
        <v>106</v>
      </c>
      <c r="B11" s="24">
        <v>8600</v>
      </c>
      <c r="C11" s="24">
        <v>6000</v>
      </c>
      <c r="D11" s="25"/>
      <c r="G11" s="35">
        <v>2000</v>
      </c>
      <c r="H11" s="35">
        <v>2010</v>
      </c>
      <c r="I11" s="26"/>
      <c r="J11"/>
      <c r="K11" s="10"/>
      <c r="L11" s="26">
        <v>45812</v>
      </c>
      <c r="M11" s="37">
        <v>1180</v>
      </c>
      <c r="N11" s="26"/>
      <c r="O11" s="45"/>
      <c r="P11" s="10"/>
    </row>
    <row r="12" spans="1:16" s="7" customFormat="1" ht="14.45">
      <c r="A12" s="23" t="s">
        <v>107</v>
      </c>
      <c r="B12" s="24">
        <v>5690</v>
      </c>
      <c r="C12" s="24">
        <v>6000</v>
      </c>
      <c r="D12" s="25"/>
      <c r="F12"/>
      <c r="G12" s="35">
        <v>1000</v>
      </c>
      <c r="H12" s="35">
        <v>1353</v>
      </c>
      <c r="I12" s="26"/>
      <c r="J12"/>
      <c r="K12" s="10"/>
      <c r="L12" s="26">
        <v>45813</v>
      </c>
      <c r="M12" s="37">
        <v>8360</v>
      </c>
      <c r="N12" s="26"/>
      <c r="O12" s="45"/>
      <c r="P12" s="10"/>
    </row>
    <row r="13" spans="1:16" s="7" customFormat="1" ht="14.45">
      <c r="A13" s="23" t="s">
        <v>108</v>
      </c>
      <c r="B13" s="24">
        <v>7010</v>
      </c>
      <c r="C13" s="24">
        <v>6000</v>
      </c>
      <c r="D13" s="25"/>
      <c r="F13"/>
      <c r="G13" s="35">
        <v>6000</v>
      </c>
      <c r="H13" s="35">
        <v>6320</v>
      </c>
      <c r="I13" s="26"/>
      <c r="J13"/>
      <c r="K13" s="10"/>
      <c r="L13" s="26">
        <v>45814</v>
      </c>
      <c r="M13" s="37">
        <v>9660</v>
      </c>
      <c r="N13" s="26"/>
      <c r="O13" s="45"/>
      <c r="P13" s="10"/>
    </row>
    <row r="14" spans="1:16" s="7" customFormat="1" ht="14.45">
      <c r="A14" s="23" t="s">
        <v>109</v>
      </c>
      <c r="B14" s="24">
        <v>8320</v>
      </c>
      <c r="C14" s="24">
        <v>8000</v>
      </c>
      <c r="D14" s="25"/>
      <c r="F14"/>
      <c r="G14" s="35">
        <v>1800</v>
      </c>
      <c r="H14" s="35">
        <v>2244</v>
      </c>
      <c r="I14" s="26"/>
      <c r="J14"/>
      <c r="K14" s="10"/>
      <c r="L14" s="26">
        <v>45815</v>
      </c>
      <c r="M14" s="37">
        <v>2080</v>
      </c>
      <c r="N14" s="26"/>
      <c r="O14" s="45"/>
      <c r="P14" s="10"/>
    </row>
    <row r="15" spans="1:16" s="7" customFormat="1" ht="14.45">
      <c r="A15" s="23" t="s">
        <v>110</v>
      </c>
      <c r="B15" s="24">
        <v>6140</v>
      </c>
      <c r="C15" s="24">
        <v>8000</v>
      </c>
      <c r="D15" s="25"/>
      <c r="F15"/>
      <c r="G15" s="35">
        <v>1000</v>
      </c>
      <c r="H15" s="35">
        <v>825</v>
      </c>
      <c r="I15" s="26"/>
      <c r="J15"/>
      <c r="K15" s="10"/>
      <c r="L15" s="26">
        <v>45816</v>
      </c>
      <c r="M15" s="37">
        <v>8720</v>
      </c>
      <c r="N15" s="26"/>
      <c r="O15" s="45"/>
      <c r="P15" s="10"/>
    </row>
    <row r="16" spans="1:16" s="7" customFormat="1" ht="14.45">
      <c r="A16" s="23" t="s">
        <v>111</v>
      </c>
      <c r="B16" s="24">
        <v>5310</v>
      </c>
      <c r="C16" s="24">
        <v>8000</v>
      </c>
      <c r="D16" s="25"/>
      <c r="F16"/>
      <c r="G16" s="35">
        <v>500</v>
      </c>
      <c r="H16" s="35">
        <v>885</v>
      </c>
      <c r="I16" s="26"/>
      <c r="J16"/>
      <c r="K16" s="10"/>
      <c r="L16" s="26">
        <v>45817</v>
      </c>
      <c r="M16" s="37">
        <v>4030</v>
      </c>
      <c r="N16" s="26"/>
      <c r="O16" s="45"/>
      <c r="P16" s="10"/>
    </row>
    <row r="17" spans="1:16" s="7" customFormat="1" ht="14.45">
      <c r="A17" s="23" t="s">
        <v>112</v>
      </c>
      <c r="B17" s="24">
        <v>9500</v>
      </c>
      <c r="C17" s="24">
        <v>5000</v>
      </c>
      <c r="D17" s="25"/>
      <c r="F17"/>
      <c r="G17" s="35">
        <v>4500</v>
      </c>
      <c r="H17" s="35">
        <v>4519</v>
      </c>
      <c r="I17" s="26"/>
      <c r="J17"/>
      <c r="K17" s="10"/>
      <c r="L17" s="26">
        <v>45818</v>
      </c>
      <c r="M17" s="37">
        <v>7300</v>
      </c>
      <c r="N17" s="26"/>
      <c r="O17" s="45"/>
      <c r="P17" s="10"/>
    </row>
    <row r="18" spans="1:16" s="7" customFormat="1" ht="14.45">
      <c r="A18" s="23" t="s">
        <v>113</v>
      </c>
      <c r="B18" s="24">
        <v>3670</v>
      </c>
      <c r="C18" s="24">
        <v>5000</v>
      </c>
      <c r="D18" s="25"/>
      <c r="F18"/>
      <c r="G18" s="35">
        <v>500</v>
      </c>
      <c r="H18" s="35">
        <v>446</v>
      </c>
      <c r="I18" s="26"/>
      <c r="J18"/>
      <c r="K18" s="10"/>
      <c r="L18" s="26">
        <v>45819</v>
      </c>
      <c r="M18" s="37">
        <v>6920</v>
      </c>
      <c r="N18" s="26"/>
      <c r="O18" s="45"/>
      <c r="P18" s="10"/>
    </row>
    <row r="19" spans="1:16" s="7" customFormat="1" ht="14.45">
      <c r="A19" s="23" t="s">
        <v>114</v>
      </c>
      <c r="B19" s="24">
        <v>11300</v>
      </c>
      <c r="C19" s="24">
        <v>10000</v>
      </c>
      <c r="D19" s="25"/>
      <c r="F19"/>
      <c r="G19" s="35">
        <v>2000</v>
      </c>
      <c r="H19" s="35">
        <v>1882</v>
      </c>
      <c r="I19" s="26"/>
      <c r="J19"/>
      <c r="K19" s="10"/>
      <c r="L19" s="26">
        <v>45820</v>
      </c>
      <c r="M19" s="37">
        <v>3890</v>
      </c>
      <c r="N19" s="26"/>
      <c r="O19" s="45"/>
      <c r="P19" s="10"/>
    </row>
  </sheetData>
  <mergeCells count="3">
    <mergeCell ref="A6:D6"/>
    <mergeCell ref="L6:O6"/>
    <mergeCell ref="G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80EB-9227-4055-8EED-C564CF85F57F}">
  <dimension ref="A1:O20"/>
  <sheetViews>
    <sheetView workbookViewId="0">
      <selection activeCell="N19" sqref="N19"/>
    </sheetView>
  </sheetViews>
  <sheetFormatPr defaultColWidth="8.7109375" defaultRowHeight="12.6"/>
  <cols>
    <col min="1" max="1" width="8.42578125" style="3" customWidth="1"/>
    <col min="2" max="3" width="8.85546875" style="3" bestFit="1" customWidth="1"/>
    <col min="4" max="4" width="22.42578125" style="3" bestFit="1" customWidth="1"/>
    <col min="5" max="5" width="8.7109375" style="3"/>
    <col min="6" max="6" width="10.5703125" style="3" bestFit="1" customWidth="1"/>
    <col min="7" max="7" width="13.5703125" style="3" bestFit="1" customWidth="1"/>
    <col min="8" max="8" width="10.42578125" style="3" bestFit="1" customWidth="1"/>
    <col min="9" max="9" width="13.42578125" style="3" customWidth="1"/>
    <col min="10" max="10" width="8.7109375" style="3"/>
    <col min="11" max="11" width="12.28515625" style="3" customWidth="1"/>
    <col min="12" max="12" width="15.42578125" style="3" customWidth="1"/>
    <col min="13" max="13" width="17.5703125" style="3" customWidth="1"/>
    <col min="14" max="14" width="19" style="3" customWidth="1"/>
    <col min="15" max="15" width="12.7109375" style="3" customWidth="1"/>
    <col min="16" max="16384" width="8.7109375" style="3"/>
  </cols>
  <sheetData>
    <row r="1" spans="1:15" ht="14.45">
      <c r="A1" s="10" t="s">
        <v>88</v>
      </c>
    </row>
    <row r="2" spans="1:15" ht="14.45">
      <c r="A2" s="10" t="s">
        <v>89</v>
      </c>
    </row>
    <row r="3" spans="1:15" ht="14.45">
      <c r="A3" s="10" t="s">
        <v>90</v>
      </c>
    </row>
    <row r="4" spans="1:15" ht="14.45">
      <c r="A4" s="10" t="s">
        <v>91</v>
      </c>
    </row>
    <row r="6" spans="1:15" s="7" customFormat="1" ht="23.45" customHeight="1">
      <c r="A6" s="53" t="s">
        <v>92</v>
      </c>
      <c r="B6" s="53"/>
      <c r="C6" s="53"/>
      <c r="D6" s="53"/>
      <c r="F6"/>
      <c r="G6" s="53" t="s">
        <v>93</v>
      </c>
      <c r="H6" s="53"/>
      <c r="I6" s="53"/>
      <c r="J6"/>
      <c r="L6" s="54" t="s">
        <v>94</v>
      </c>
      <c r="M6" s="55"/>
      <c r="N6" s="55"/>
      <c r="O6" s="56"/>
    </row>
    <row r="7" spans="1:15" s="7" customFormat="1" ht="38.1" customHeight="1">
      <c r="A7" s="22" t="s">
        <v>95</v>
      </c>
      <c r="B7" s="22" t="s">
        <v>96</v>
      </c>
      <c r="C7" s="22" t="s">
        <v>97</v>
      </c>
      <c r="D7" s="22" t="s">
        <v>98</v>
      </c>
      <c r="F7"/>
      <c r="G7" s="22" t="s">
        <v>99</v>
      </c>
      <c r="H7" s="22" t="s">
        <v>100</v>
      </c>
      <c r="I7" s="22" t="s">
        <v>101</v>
      </c>
      <c r="L7" s="29" t="s">
        <v>102</v>
      </c>
      <c r="M7" s="29" t="s">
        <v>103</v>
      </c>
      <c r="N7" s="29" t="s">
        <v>104</v>
      </c>
      <c r="O7" s="29" t="s">
        <v>105</v>
      </c>
    </row>
    <row r="8" spans="1:15" s="7" customFormat="1" ht="14.45">
      <c r="A8" s="23" t="s">
        <v>51</v>
      </c>
      <c r="B8" s="24">
        <v>6200</v>
      </c>
      <c r="C8" s="24">
        <v>5000</v>
      </c>
      <c r="D8" s="25" t="str">
        <f>IF(B8&gt;=C8,"Yes","No")</f>
        <v>Yes</v>
      </c>
      <c r="F8"/>
      <c r="G8" s="35">
        <v>2500</v>
      </c>
      <c r="H8" s="35">
        <v>2989</v>
      </c>
      <c r="I8" s="26" t="str">
        <f>IF(H8&gt;G8,"Over","Under")</f>
        <v>Over</v>
      </c>
      <c r="J8" s="10"/>
      <c r="L8" s="26">
        <v>45809</v>
      </c>
      <c r="M8" s="37">
        <v>9110</v>
      </c>
      <c r="N8" s="26" t="str">
        <f>IF(M8&gt;=5000,"Y","N")</f>
        <v>Y</v>
      </c>
      <c r="O8" s="45">
        <f>IF(N8="Y",M8*5%,0)</f>
        <v>455.5</v>
      </c>
    </row>
    <row r="9" spans="1:15" s="7" customFormat="1" ht="14.45">
      <c r="A9" s="23" t="s">
        <v>52</v>
      </c>
      <c r="B9" s="24">
        <v>4590</v>
      </c>
      <c r="C9" s="24">
        <v>5000</v>
      </c>
      <c r="D9" s="25" t="str">
        <f t="shared" ref="D9:D19" si="0">IF(B9&gt;=C9,"Yes","No")</f>
        <v>No</v>
      </c>
      <c r="F9"/>
      <c r="G9" s="35">
        <v>2000</v>
      </c>
      <c r="H9" s="35">
        <v>1958</v>
      </c>
      <c r="I9" s="26" t="str">
        <f t="shared" ref="I9:I19" si="1">IF(H9&gt;G9,"Over","Under")</f>
        <v>Under</v>
      </c>
      <c r="J9" s="10"/>
      <c r="L9" s="26">
        <v>45810</v>
      </c>
      <c r="M9" s="37">
        <v>4990</v>
      </c>
      <c r="N9" s="26" t="str">
        <f t="shared" ref="N9:N19" si="2">IF(M9&gt;=5000,"Y","N")</f>
        <v>N</v>
      </c>
      <c r="O9" s="45">
        <f t="shared" ref="O9:O19" si="3">IF(N9="Y",M9*5%,0)</f>
        <v>0</v>
      </c>
    </row>
    <row r="10" spans="1:15" s="7" customFormat="1" ht="14.45">
      <c r="A10" s="23" t="s">
        <v>53</v>
      </c>
      <c r="B10" s="24">
        <v>5080</v>
      </c>
      <c r="C10" s="24">
        <v>6000</v>
      </c>
      <c r="D10" s="25" t="str">
        <f t="shared" si="0"/>
        <v>No</v>
      </c>
      <c r="F10"/>
      <c r="G10" s="35">
        <v>2500</v>
      </c>
      <c r="H10" s="35">
        <v>2646</v>
      </c>
      <c r="I10" s="26" t="str">
        <f t="shared" si="1"/>
        <v>Over</v>
      </c>
      <c r="J10" s="10"/>
      <c r="L10" s="26">
        <v>45811</v>
      </c>
      <c r="M10" s="37">
        <v>7330</v>
      </c>
      <c r="N10" s="26" t="str">
        <f t="shared" si="2"/>
        <v>Y</v>
      </c>
      <c r="O10" s="45">
        <f t="shared" si="3"/>
        <v>366.5</v>
      </c>
    </row>
    <row r="11" spans="1:15" s="7" customFormat="1" ht="14.45">
      <c r="A11" s="23" t="s">
        <v>106</v>
      </c>
      <c r="B11" s="24">
        <v>8600</v>
      </c>
      <c r="C11" s="24">
        <v>6000</v>
      </c>
      <c r="D11" s="25" t="str">
        <f t="shared" si="0"/>
        <v>Yes</v>
      </c>
      <c r="F11"/>
      <c r="G11" s="35">
        <v>2000</v>
      </c>
      <c r="H11" s="35">
        <v>2010</v>
      </c>
      <c r="I11" s="26" t="str">
        <f t="shared" si="1"/>
        <v>Over</v>
      </c>
      <c r="J11" s="10"/>
      <c r="L11" s="26">
        <v>45812</v>
      </c>
      <c r="M11" s="37">
        <v>1180</v>
      </c>
      <c r="N11" s="26" t="str">
        <f t="shared" si="2"/>
        <v>N</v>
      </c>
      <c r="O11" s="45">
        <f t="shared" si="3"/>
        <v>0</v>
      </c>
    </row>
    <row r="12" spans="1:15" s="7" customFormat="1" ht="14.45">
      <c r="A12" s="23" t="s">
        <v>107</v>
      </c>
      <c r="B12" s="24">
        <v>5690</v>
      </c>
      <c r="C12" s="24">
        <v>6000</v>
      </c>
      <c r="D12" s="25" t="str">
        <f t="shared" si="0"/>
        <v>No</v>
      </c>
      <c r="F12"/>
      <c r="G12" s="35">
        <v>1000</v>
      </c>
      <c r="H12" s="35">
        <v>1353</v>
      </c>
      <c r="I12" s="26" t="str">
        <f t="shared" si="1"/>
        <v>Over</v>
      </c>
      <c r="J12" s="10"/>
      <c r="L12" s="26">
        <v>45813</v>
      </c>
      <c r="M12" s="37">
        <v>8360</v>
      </c>
      <c r="N12" s="26" t="str">
        <f t="shared" si="2"/>
        <v>Y</v>
      </c>
      <c r="O12" s="45">
        <f t="shared" si="3"/>
        <v>418</v>
      </c>
    </row>
    <row r="13" spans="1:15" s="7" customFormat="1" ht="14.45">
      <c r="A13" s="23" t="s">
        <v>108</v>
      </c>
      <c r="B13" s="24">
        <v>7010</v>
      </c>
      <c r="C13" s="24">
        <v>6000</v>
      </c>
      <c r="D13" s="25" t="str">
        <f t="shared" si="0"/>
        <v>Yes</v>
      </c>
      <c r="F13"/>
      <c r="G13" s="35">
        <v>6000</v>
      </c>
      <c r="H13" s="35">
        <v>6320</v>
      </c>
      <c r="I13" s="26" t="str">
        <f t="shared" si="1"/>
        <v>Over</v>
      </c>
      <c r="J13" s="10"/>
      <c r="L13" s="26">
        <v>45814</v>
      </c>
      <c r="M13" s="37">
        <v>9660</v>
      </c>
      <c r="N13" s="26" t="str">
        <f t="shared" si="2"/>
        <v>Y</v>
      </c>
      <c r="O13" s="45">
        <f t="shared" si="3"/>
        <v>483</v>
      </c>
    </row>
    <row r="14" spans="1:15" s="7" customFormat="1" ht="14.45">
      <c r="A14" s="23" t="s">
        <v>109</v>
      </c>
      <c r="B14" s="24">
        <v>8320</v>
      </c>
      <c r="C14" s="24">
        <v>8000</v>
      </c>
      <c r="D14" s="25" t="str">
        <f t="shared" si="0"/>
        <v>Yes</v>
      </c>
      <c r="F14"/>
      <c r="G14" s="35">
        <v>1800</v>
      </c>
      <c r="H14" s="35">
        <v>2244</v>
      </c>
      <c r="I14" s="26" t="str">
        <f t="shared" si="1"/>
        <v>Over</v>
      </c>
      <c r="J14" s="10"/>
      <c r="L14" s="26">
        <v>45815</v>
      </c>
      <c r="M14" s="37">
        <v>2080</v>
      </c>
      <c r="N14" s="26" t="str">
        <f t="shared" si="2"/>
        <v>N</v>
      </c>
      <c r="O14" s="45">
        <f t="shared" si="3"/>
        <v>0</v>
      </c>
    </row>
    <row r="15" spans="1:15" s="7" customFormat="1" ht="14.45">
      <c r="A15" s="23" t="s">
        <v>110</v>
      </c>
      <c r="B15" s="24">
        <v>6140</v>
      </c>
      <c r="C15" s="24">
        <v>8000</v>
      </c>
      <c r="D15" s="25" t="str">
        <f t="shared" si="0"/>
        <v>No</v>
      </c>
      <c r="F15"/>
      <c r="G15" s="35">
        <v>1000</v>
      </c>
      <c r="H15" s="35">
        <v>825</v>
      </c>
      <c r="I15" s="26" t="str">
        <f t="shared" si="1"/>
        <v>Under</v>
      </c>
      <c r="J15" s="10"/>
      <c r="L15" s="26">
        <v>45816</v>
      </c>
      <c r="M15" s="37">
        <v>8720</v>
      </c>
      <c r="N15" s="26" t="str">
        <f t="shared" si="2"/>
        <v>Y</v>
      </c>
      <c r="O15" s="45">
        <f t="shared" si="3"/>
        <v>436</v>
      </c>
    </row>
    <row r="16" spans="1:15" s="7" customFormat="1" ht="14.45">
      <c r="A16" s="23" t="s">
        <v>111</v>
      </c>
      <c r="B16" s="24">
        <v>5310</v>
      </c>
      <c r="C16" s="24">
        <v>8000</v>
      </c>
      <c r="D16" s="25" t="str">
        <f t="shared" si="0"/>
        <v>No</v>
      </c>
      <c r="F16"/>
      <c r="G16" s="35">
        <v>500</v>
      </c>
      <c r="H16" s="35">
        <v>885</v>
      </c>
      <c r="I16" s="26" t="str">
        <f t="shared" si="1"/>
        <v>Over</v>
      </c>
      <c r="J16" s="10"/>
      <c r="L16" s="26">
        <v>45817</v>
      </c>
      <c r="M16" s="37">
        <v>4030</v>
      </c>
      <c r="N16" s="26" t="str">
        <f t="shared" si="2"/>
        <v>N</v>
      </c>
      <c r="O16" s="45">
        <f t="shared" si="3"/>
        <v>0</v>
      </c>
    </row>
    <row r="17" spans="1:15" s="7" customFormat="1" ht="14.45">
      <c r="A17" s="23" t="s">
        <v>112</v>
      </c>
      <c r="B17" s="24">
        <v>9500</v>
      </c>
      <c r="C17" s="24">
        <v>5000</v>
      </c>
      <c r="D17" s="25" t="str">
        <f t="shared" si="0"/>
        <v>Yes</v>
      </c>
      <c r="F17"/>
      <c r="G17" s="35">
        <v>4500</v>
      </c>
      <c r="H17" s="35">
        <v>4519</v>
      </c>
      <c r="I17" s="26" t="str">
        <f t="shared" si="1"/>
        <v>Over</v>
      </c>
      <c r="J17" s="10"/>
      <c r="L17" s="26">
        <v>45818</v>
      </c>
      <c r="M17" s="37">
        <v>7300</v>
      </c>
      <c r="N17" s="26" t="str">
        <f t="shared" si="2"/>
        <v>Y</v>
      </c>
      <c r="O17" s="45">
        <f t="shared" si="3"/>
        <v>365</v>
      </c>
    </row>
    <row r="18" spans="1:15" s="7" customFormat="1" ht="14.45">
      <c r="A18" s="23" t="s">
        <v>113</v>
      </c>
      <c r="B18" s="24">
        <v>3670</v>
      </c>
      <c r="C18" s="24">
        <v>5000</v>
      </c>
      <c r="D18" s="25" t="str">
        <f t="shared" si="0"/>
        <v>No</v>
      </c>
      <c r="F18"/>
      <c r="G18" s="35">
        <v>500</v>
      </c>
      <c r="H18" s="35">
        <v>446</v>
      </c>
      <c r="I18" s="26" t="str">
        <f t="shared" si="1"/>
        <v>Under</v>
      </c>
      <c r="J18" s="10"/>
      <c r="L18" s="26">
        <v>45819</v>
      </c>
      <c r="M18" s="37">
        <v>6920</v>
      </c>
      <c r="N18" s="26" t="str">
        <f t="shared" si="2"/>
        <v>Y</v>
      </c>
      <c r="O18" s="45">
        <f t="shared" si="3"/>
        <v>346</v>
      </c>
    </row>
    <row r="19" spans="1:15" s="7" customFormat="1" ht="14.45">
      <c r="A19" s="23" t="s">
        <v>114</v>
      </c>
      <c r="B19" s="24">
        <v>11300</v>
      </c>
      <c r="C19" s="24">
        <v>10000</v>
      </c>
      <c r="D19" s="25" t="str">
        <f t="shared" si="0"/>
        <v>Yes</v>
      </c>
      <c r="F19"/>
      <c r="G19" s="35">
        <v>2000</v>
      </c>
      <c r="H19" s="35">
        <v>1882</v>
      </c>
      <c r="I19" s="26" t="str">
        <f t="shared" si="1"/>
        <v>Under</v>
      </c>
      <c r="J19" s="10"/>
      <c r="L19" s="26">
        <v>45820</v>
      </c>
      <c r="M19" s="37">
        <v>3890</v>
      </c>
      <c r="N19" s="26" t="str">
        <f t="shared" si="2"/>
        <v>N</v>
      </c>
      <c r="O19" s="45">
        <f t="shared" si="3"/>
        <v>0</v>
      </c>
    </row>
    <row r="20" spans="1:15" ht="14.45">
      <c r="F20"/>
    </row>
  </sheetData>
  <mergeCells count="3">
    <mergeCell ref="A6:D6"/>
    <mergeCell ref="G6:I6"/>
    <mergeCell ref="L6:O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2946-993A-47D6-A68F-1C328DA9B726}">
  <dimension ref="A1:M36"/>
  <sheetViews>
    <sheetView workbookViewId="0">
      <selection activeCell="D30" sqref="D30"/>
    </sheetView>
  </sheetViews>
  <sheetFormatPr defaultColWidth="8.7109375" defaultRowHeight="12.6"/>
  <cols>
    <col min="1" max="1" width="13.7109375" style="3" customWidth="1"/>
    <col min="2" max="2" width="17.85546875" style="3" customWidth="1"/>
    <col min="3" max="3" width="24.5703125" style="3" customWidth="1"/>
    <col min="4" max="4" width="8.7109375" style="3"/>
    <col min="5" max="5" width="12" style="3" customWidth="1"/>
    <col min="6" max="6" width="18.5703125" style="3" customWidth="1"/>
    <col min="7" max="7" width="9.85546875" style="3" customWidth="1"/>
    <col min="8" max="8" width="14.140625" style="3" customWidth="1"/>
    <col min="9" max="9" width="12.28515625" style="3" customWidth="1"/>
    <col min="10" max="10" width="15.42578125" style="3" customWidth="1"/>
    <col min="11" max="11" width="17.5703125" style="3" customWidth="1"/>
    <col min="12" max="12" width="19" style="3" customWidth="1"/>
    <col min="13" max="16384" width="8.7109375" style="3"/>
  </cols>
  <sheetData>
    <row r="1" spans="1:13" ht="14.45">
      <c r="A1" s="10" t="s">
        <v>115</v>
      </c>
    </row>
    <row r="2" spans="1:13" ht="14.45">
      <c r="A2" s="10" t="s">
        <v>116</v>
      </c>
    </row>
    <row r="3" spans="1:13" ht="14.45">
      <c r="A3" s="10"/>
    </row>
    <row r="4" spans="1:13" ht="14.45">
      <c r="A4" s="10"/>
    </row>
    <row r="7" spans="1:13" s="7" customFormat="1" ht="23.45" customHeight="1">
      <c r="A7" s="57" t="s">
        <v>92</v>
      </c>
      <c r="B7" s="58"/>
      <c r="C7" s="59"/>
      <c r="H7" s="57" t="s">
        <v>93</v>
      </c>
      <c r="I7" s="58"/>
      <c r="J7" s="58"/>
      <c r="K7"/>
    </row>
    <row r="8" spans="1:13" s="7" customFormat="1" ht="38.1" customHeight="1">
      <c r="A8" s="29" t="s">
        <v>117</v>
      </c>
      <c r="B8" s="29" t="s">
        <v>118</v>
      </c>
      <c r="C8" s="29" t="s">
        <v>119</v>
      </c>
      <c r="H8" s="29" t="s">
        <v>102</v>
      </c>
      <c r="I8" s="29" t="s">
        <v>103</v>
      </c>
      <c r="J8" s="29" t="s">
        <v>120</v>
      </c>
    </row>
    <row r="9" spans="1:13" s="7" customFormat="1" ht="14.45">
      <c r="A9" s="26">
        <v>45414</v>
      </c>
      <c r="B9" s="35">
        <v>642</v>
      </c>
      <c r="C9" s="27"/>
      <c r="E9" s="57" t="s">
        <v>118</v>
      </c>
      <c r="F9" s="58" t="s">
        <v>119</v>
      </c>
      <c r="H9" s="26">
        <v>45870</v>
      </c>
      <c r="I9" s="35">
        <v>911</v>
      </c>
      <c r="J9" s="45"/>
      <c r="L9" s="43" t="s">
        <v>103</v>
      </c>
      <c r="M9" s="44" t="s">
        <v>121</v>
      </c>
    </row>
    <row r="10" spans="1:13" s="7" customFormat="1" ht="14.45">
      <c r="A10" s="26">
        <v>45416</v>
      </c>
      <c r="B10" s="35">
        <v>855</v>
      </c>
      <c r="C10" s="27"/>
      <c r="E10" s="19" t="s">
        <v>122</v>
      </c>
      <c r="F10" s="31" t="s">
        <v>123</v>
      </c>
      <c r="H10" s="26">
        <v>45871</v>
      </c>
      <c r="I10" s="35">
        <v>1230</v>
      </c>
      <c r="J10" s="45"/>
      <c r="L10" s="19" t="s">
        <v>122</v>
      </c>
      <c r="M10" s="19">
        <v>0</v>
      </c>
    </row>
    <row r="11" spans="1:13" s="7" customFormat="1" ht="14.45">
      <c r="A11" s="26">
        <v>45418</v>
      </c>
      <c r="B11" s="35">
        <v>237</v>
      </c>
      <c r="C11" s="27"/>
      <c r="E11" s="19" t="s">
        <v>124</v>
      </c>
      <c r="F11" s="31" t="s">
        <v>125</v>
      </c>
      <c r="H11" s="26">
        <v>45872</v>
      </c>
      <c r="I11" s="35">
        <v>733</v>
      </c>
      <c r="J11" s="45"/>
      <c r="L11" s="19" t="s">
        <v>126</v>
      </c>
      <c r="M11" s="30">
        <v>0.05</v>
      </c>
    </row>
    <row r="12" spans="1:13" s="7" customFormat="1" ht="14.45">
      <c r="A12" s="26">
        <v>45420</v>
      </c>
      <c r="B12" s="35">
        <v>656</v>
      </c>
      <c r="C12" s="27"/>
      <c r="E12" s="19" t="s">
        <v>127</v>
      </c>
      <c r="F12" s="31" t="s">
        <v>128</v>
      </c>
      <c r="H12" s="26">
        <v>45873</v>
      </c>
      <c r="I12" s="35">
        <v>118</v>
      </c>
      <c r="J12" s="45"/>
      <c r="L12" s="19" t="s">
        <v>129</v>
      </c>
      <c r="M12" s="30">
        <v>0.1</v>
      </c>
    </row>
    <row r="13" spans="1:13" s="7" customFormat="1" ht="14.45">
      <c r="A13" s="26">
        <v>45422</v>
      </c>
      <c r="B13" s="35">
        <v>1453</v>
      </c>
      <c r="C13" s="27"/>
      <c r="H13" s="26">
        <v>45874</v>
      </c>
      <c r="I13" s="35">
        <v>836</v>
      </c>
      <c r="J13" s="45"/>
      <c r="L13" s="10"/>
    </row>
    <row r="14" spans="1:13" s="7" customFormat="1" ht="14.45">
      <c r="A14" s="26">
        <v>45424</v>
      </c>
      <c r="B14" s="35">
        <v>371</v>
      </c>
      <c r="C14" s="27"/>
      <c r="H14" s="26">
        <v>45875</v>
      </c>
      <c r="I14" s="35">
        <v>966</v>
      </c>
      <c r="J14" s="45"/>
      <c r="L14" s="10"/>
    </row>
    <row r="15" spans="1:13" s="7" customFormat="1" ht="14.45">
      <c r="A15" s="26">
        <v>45426</v>
      </c>
      <c r="B15" s="35">
        <v>674</v>
      </c>
      <c r="C15" s="27"/>
      <c r="H15" s="26">
        <v>45876</v>
      </c>
      <c r="I15" s="35">
        <v>208</v>
      </c>
      <c r="J15" s="45"/>
      <c r="L15" s="10"/>
    </row>
    <row r="16" spans="1:13" s="7" customFormat="1" ht="14.45">
      <c r="A16" s="26">
        <v>45428</v>
      </c>
      <c r="B16" s="35">
        <v>434</v>
      </c>
      <c r="C16" s="27"/>
      <c r="H16" s="26">
        <v>45877</v>
      </c>
      <c r="I16" s="35">
        <v>872</v>
      </c>
      <c r="J16" s="45"/>
      <c r="L16" s="10"/>
    </row>
    <row r="17" spans="1:12" s="7" customFormat="1" ht="14.45">
      <c r="A17" s="26">
        <v>45430</v>
      </c>
      <c r="B17" s="35">
        <v>239</v>
      </c>
      <c r="C17" s="27"/>
      <c r="H17" s="26">
        <v>45878</v>
      </c>
      <c r="I17" s="35">
        <v>1340</v>
      </c>
      <c r="J17" s="45"/>
      <c r="L17" s="10"/>
    </row>
    <row r="18" spans="1:12" s="7" customFormat="1" ht="14.45">
      <c r="A18" s="26">
        <v>45432</v>
      </c>
      <c r="B18" s="35">
        <v>2981</v>
      </c>
      <c r="C18" s="27"/>
      <c r="H18" s="26">
        <v>45879</v>
      </c>
      <c r="I18" s="35">
        <v>730</v>
      </c>
      <c r="J18" s="45"/>
      <c r="L18" s="10"/>
    </row>
    <row r="19" spans="1:12" s="7" customFormat="1" ht="14.45">
      <c r="A19" s="26">
        <v>45434</v>
      </c>
      <c r="B19" s="35">
        <v>834</v>
      </c>
      <c r="C19" s="27"/>
      <c r="H19" s="26">
        <v>45880</v>
      </c>
      <c r="I19" s="35">
        <v>692</v>
      </c>
      <c r="J19" s="45"/>
      <c r="L19" s="10"/>
    </row>
    <row r="20" spans="1:12" s="7" customFormat="1" ht="14.45">
      <c r="A20" s="26">
        <v>45436</v>
      </c>
      <c r="B20" s="35">
        <v>358</v>
      </c>
      <c r="C20" s="27"/>
      <c r="H20" s="26">
        <v>45881</v>
      </c>
      <c r="I20" s="35">
        <v>389</v>
      </c>
      <c r="J20" s="45"/>
      <c r="L20" s="10"/>
    </row>
    <row r="24" spans="1:12">
      <c r="B24" s="36"/>
    </row>
    <row r="25" spans="1:12">
      <c r="B25" s="36"/>
    </row>
    <row r="26" spans="1:12">
      <c r="B26" s="36"/>
    </row>
    <row r="27" spans="1:12">
      <c r="B27" s="36"/>
    </row>
    <row r="28" spans="1:12">
      <c r="B28" s="36"/>
    </row>
    <row r="29" spans="1:12">
      <c r="B29" s="36"/>
    </row>
    <row r="30" spans="1:12">
      <c r="B30" s="36"/>
    </row>
    <row r="31" spans="1:12">
      <c r="B31" s="36"/>
    </row>
    <row r="32" spans="1:12">
      <c r="B32" s="36"/>
    </row>
    <row r="33" spans="2:2">
      <c r="B33" s="36"/>
    </row>
    <row r="34" spans="2:2">
      <c r="B34" s="36"/>
    </row>
    <row r="35" spans="2:2">
      <c r="B35" s="36"/>
    </row>
    <row r="36" spans="2:2">
      <c r="B36" s="36"/>
    </row>
  </sheetData>
  <mergeCells count="3">
    <mergeCell ref="A7:C7"/>
    <mergeCell ref="H7:J7"/>
    <mergeCell ref="E9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7063-4375-4030-9021-5CE18FBCF05C}">
  <dimension ref="A1:M20"/>
  <sheetViews>
    <sheetView workbookViewId="0">
      <selection activeCell="M17" sqref="M17"/>
    </sheetView>
  </sheetViews>
  <sheetFormatPr defaultColWidth="8.7109375" defaultRowHeight="12.6"/>
  <cols>
    <col min="1" max="1" width="13.7109375" style="3" customWidth="1"/>
    <col min="2" max="2" width="17.85546875" style="3" customWidth="1"/>
    <col min="3" max="3" width="24.5703125" style="3" customWidth="1"/>
    <col min="4" max="4" width="8.7109375" style="3"/>
    <col min="5" max="5" width="12" style="3" customWidth="1"/>
    <col min="6" max="6" width="18.5703125" style="3" customWidth="1"/>
    <col min="7" max="7" width="9.85546875" style="3" customWidth="1"/>
    <col min="8" max="8" width="14.140625" style="3" customWidth="1"/>
    <col min="9" max="9" width="12.28515625" style="3" customWidth="1"/>
    <col min="10" max="10" width="15.42578125" style="3" customWidth="1"/>
    <col min="11" max="11" width="17.5703125" style="3" customWidth="1"/>
    <col min="12" max="12" width="19" style="3" customWidth="1"/>
    <col min="13" max="16384" width="8.7109375" style="3"/>
  </cols>
  <sheetData>
    <row r="1" spans="1:13" ht="14.45">
      <c r="A1" s="10" t="s">
        <v>115</v>
      </c>
    </row>
    <row r="2" spans="1:13" ht="14.45">
      <c r="A2" s="10" t="s">
        <v>116</v>
      </c>
    </row>
    <row r="3" spans="1:13" ht="14.45">
      <c r="A3" s="10"/>
    </row>
    <row r="4" spans="1:13" ht="14.45">
      <c r="A4" s="10"/>
    </row>
    <row r="7" spans="1:13" s="7" customFormat="1" ht="23.45" customHeight="1">
      <c r="A7" s="57" t="s">
        <v>92</v>
      </c>
      <c r="B7" s="58"/>
      <c r="C7" s="59"/>
      <c r="H7" s="57" t="s">
        <v>93</v>
      </c>
      <c r="I7" s="58"/>
      <c r="J7" s="58"/>
      <c r="K7"/>
    </row>
    <row r="8" spans="1:13" s="7" customFormat="1" ht="38.1" customHeight="1">
      <c r="A8" s="29" t="s">
        <v>117</v>
      </c>
      <c r="B8" s="29" t="s">
        <v>118</v>
      </c>
      <c r="C8" s="29" t="s">
        <v>119</v>
      </c>
      <c r="H8" s="29" t="s">
        <v>102</v>
      </c>
      <c r="I8" s="29" t="s">
        <v>103</v>
      </c>
      <c r="J8" s="29" t="s">
        <v>120</v>
      </c>
    </row>
    <row r="9" spans="1:13" s="7" customFormat="1" ht="14.45">
      <c r="A9" s="26">
        <v>44683</v>
      </c>
      <c r="B9" s="35">
        <v>642</v>
      </c>
      <c r="C9" s="27" t="str">
        <f>IF(B9&gt;1000,"Great Result",IF(B9&gt;500,"Satisfactory","Room for Improvement"))</f>
        <v>Satisfactory</v>
      </c>
      <c r="E9" s="57" t="s">
        <v>118</v>
      </c>
      <c r="F9" s="58" t="s">
        <v>119</v>
      </c>
      <c r="H9" s="26">
        <v>45870</v>
      </c>
      <c r="I9" s="35">
        <v>911</v>
      </c>
      <c r="J9" s="45">
        <f>IF(I9&gt;=1000,I9*10%,IF(I9&gt;=500,I9*5%,0))</f>
        <v>45.550000000000004</v>
      </c>
      <c r="L9" s="43" t="s">
        <v>103</v>
      </c>
      <c r="M9" s="44" t="s">
        <v>121</v>
      </c>
    </row>
    <row r="10" spans="1:13" s="7" customFormat="1" ht="14.45">
      <c r="A10" s="26">
        <v>44685</v>
      </c>
      <c r="B10" s="35">
        <v>855</v>
      </c>
      <c r="C10" s="27" t="str">
        <f t="shared" ref="C10:C20" si="0">IF(B10&gt;1000,"Great Result",IF(B10&gt;500,"Satisfactory","Room for Improvement"))</f>
        <v>Satisfactory</v>
      </c>
      <c r="E10" s="19" t="s">
        <v>122</v>
      </c>
      <c r="F10" s="31" t="s">
        <v>123</v>
      </c>
      <c r="H10" s="26">
        <v>45871</v>
      </c>
      <c r="I10" s="35">
        <v>1230</v>
      </c>
      <c r="J10" s="45">
        <f t="shared" ref="J10:J20" si="1">IF(I10&gt;=1000,I10*10%,IF(I10&gt;=500,I10*5%,0))</f>
        <v>123</v>
      </c>
      <c r="L10" s="19" t="s">
        <v>122</v>
      </c>
      <c r="M10" s="19">
        <v>0</v>
      </c>
    </row>
    <row r="11" spans="1:13" s="7" customFormat="1" ht="14.45">
      <c r="A11" s="26">
        <v>44687</v>
      </c>
      <c r="B11" s="35">
        <v>237</v>
      </c>
      <c r="C11" s="27" t="str">
        <f t="shared" si="0"/>
        <v>Room for Improvement</v>
      </c>
      <c r="E11" s="19" t="s">
        <v>124</v>
      </c>
      <c r="F11" s="31" t="s">
        <v>125</v>
      </c>
      <c r="H11" s="26">
        <v>45872</v>
      </c>
      <c r="I11" s="35">
        <v>733</v>
      </c>
      <c r="J11" s="45">
        <f t="shared" si="1"/>
        <v>36.65</v>
      </c>
      <c r="L11" s="19" t="s">
        <v>126</v>
      </c>
      <c r="M11" s="30">
        <v>0.05</v>
      </c>
    </row>
    <row r="12" spans="1:13" s="7" customFormat="1" ht="14.45">
      <c r="A12" s="26">
        <v>44689</v>
      </c>
      <c r="B12" s="35">
        <v>656</v>
      </c>
      <c r="C12" s="27" t="str">
        <f t="shared" si="0"/>
        <v>Satisfactory</v>
      </c>
      <c r="E12" s="19" t="s">
        <v>127</v>
      </c>
      <c r="F12" s="31" t="s">
        <v>128</v>
      </c>
      <c r="H12" s="26">
        <v>45873</v>
      </c>
      <c r="I12" s="35">
        <v>118</v>
      </c>
      <c r="J12" s="45">
        <f t="shared" si="1"/>
        <v>0</v>
      </c>
      <c r="L12" s="19" t="s">
        <v>129</v>
      </c>
      <c r="M12" s="30">
        <v>0.1</v>
      </c>
    </row>
    <row r="13" spans="1:13" s="7" customFormat="1" ht="14.45">
      <c r="A13" s="26">
        <v>44691</v>
      </c>
      <c r="B13" s="35">
        <v>1453</v>
      </c>
      <c r="C13" s="27" t="str">
        <f t="shared" si="0"/>
        <v>Great Result</v>
      </c>
      <c r="H13" s="26">
        <v>45874</v>
      </c>
      <c r="I13" s="35">
        <v>836</v>
      </c>
      <c r="J13" s="45">
        <f t="shared" si="1"/>
        <v>41.800000000000004</v>
      </c>
      <c r="L13" s="10"/>
    </row>
    <row r="14" spans="1:13" s="7" customFormat="1" ht="14.45">
      <c r="A14" s="26">
        <v>44693</v>
      </c>
      <c r="B14" s="35">
        <v>371</v>
      </c>
      <c r="C14" s="27" t="str">
        <f t="shared" si="0"/>
        <v>Room for Improvement</v>
      </c>
      <c r="H14" s="26">
        <v>45875</v>
      </c>
      <c r="I14" s="35">
        <v>966</v>
      </c>
      <c r="J14" s="45">
        <f t="shared" si="1"/>
        <v>48.300000000000004</v>
      </c>
      <c r="L14" s="10"/>
    </row>
    <row r="15" spans="1:13" s="7" customFormat="1" ht="14.45">
      <c r="A15" s="26">
        <v>44695</v>
      </c>
      <c r="B15" s="35">
        <v>674</v>
      </c>
      <c r="C15" s="27" t="str">
        <f t="shared" si="0"/>
        <v>Satisfactory</v>
      </c>
      <c r="H15" s="26">
        <v>45876</v>
      </c>
      <c r="I15" s="35">
        <v>208</v>
      </c>
      <c r="J15" s="45">
        <f t="shared" si="1"/>
        <v>0</v>
      </c>
      <c r="L15" s="10"/>
    </row>
    <row r="16" spans="1:13" s="7" customFormat="1" ht="14.45">
      <c r="A16" s="26">
        <v>44697</v>
      </c>
      <c r="B16" s="35">
        <v>434</v>
      </c>
      <c r="C16" s="27" t="str">
        <f t="shared" si="0"/>
        <v>Room for Improvement</v>
      </c>
      <c r="H16" s="26">
        <v>45877</v>
      </c>
      <c r="I16" s="35">
        <v>872</v>
      </c>
      <c r="J16" s="45">
        <f t="shared" si="1"/>
        <v>43.6</v>
      </c>
      <c r="L16" s="10"/>
    </row>
    <row r="17" spans="1:12" s="7" customFormat="1" ht="14.45">
      <c r="A17" s="26">
        <v>44699</v>
      </c>
      <c r="B17" s="35">
        <v>239</v>
      </c>
      <c r="C17" s="27" t="str">
        <f t="shared" si="0"/>
        <v>Room for Improvement</v>
      </c>
      <c r="H17" s="26">
        <v>45878</v>
      </c>
      <c r="I17" s="35">
        <v>1340</v>
      </c>
      <c r="J17" s="45">
        <f t="shared" si="1"/>
        <v>134</v>
      </c>
      <c r="L17" s="10"/>
    </row>
    <row r="18" spans="1:12" s="7" customFormat="1" ht="14.45">
      <c r="A18" s="26">
        <v>44701</v>
      </c>
      <c r="B18" s="35">
        <v>2981</v>
      </c>
      <c r="C18" s="27" t="str">
        <f t="shared" si="0"/>
        <v>Great Result</v>
      </c>
      <c r="H18" s="26">
        <v>45879</v>
      </c>
      <c r="I18" s="35">
        <v>730</v>
      </c>
      <c r="J18" s="45">
        <f t="shared" si="1"/>
        <v>36.5</v>
      </c>
      <c r="L18" s="10"/>
    </row>
    <row r="19" spans="1:12" s="7" customFormat="1" ht="14.45">
      <c r="A19" s="26">
        <v>44703</v>
      </c>
      <c r="B19" s="35">
        <v>834</v>
      </c>
      <c r="C19" s="27" t="str">
        <f t="shared" si="0"/>
        <v>Satisfactory</v>
      </c>
      <c r="H19" s="26">
        <v>45880</v>
      </c>
      <c r="I19" s="35">
        <v>692</v>
      </c>
      <c r="J19" s="45">
        <f t="shared" si="1"/>
        <v>34.6</v>
      </c>
      <c r="L19" s="10"/>
    </row>
    <row r="20" spans="1:12" s="7" customFormat="1" ht="14.45">
      <c r="A20" s="26">
        <v>44705</v>
      </c>
      <c r="B20" s="35">
        <v>358</v>
      </c>
      <c r="C20" s="27" t="str">
        <f t="shared" si="0"/>
        <v>Room for Improvement</v>
      </c>
      <c r="H20" s="26">
        <v>45881</v>
      </c>
      <c r="I20" s="35">
        <v>389</v>
      </c>
      <c r="J20" s="45">
        <f t="shared" si="1"/>
        <v>0</v>
      </c>
      <c r="L20" s="10"/>
    </row>
  </sheetData>
  <mergeCells count="3">
    <mergeCell ref="H7:J7"/>
    <mergeCell ref="A7:C7"/>
    <mergeCell ref="E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7B39-B981-4070-9B2F-DDA2509B0632}">
  <dimension ref="A1:J14"/>
  <sheetViews>
    <sheetView zoomScale="90" zoomScaleNormal="90" workbookViewId="0">
      <selection activeCell="J7" sqref="J7"/>
    </sheetView>
  </sheetViews>
  <sheetFormatPr defaultColWidth="8.7109375" defaultRowHeight="12.95"/>
  <cols>
    <col min="1" max="4" width="8.7109375" style="7"/>
    <col min="5" max="5" width="24.5703125" style="7" bestFit="1" customWidth="1"/>
    <col min="6" max="6" width="12.28515625" style="7" bestFit="1" customWidth="1"/>
    <col min="7" max="7" width="12.140625" style="7" bestFit="1" customWidth="1"/>
    <col min="8" max="8" width="16.5703125" style="3" customWidth="1"/>
    <col min="9" max="9" width="15.140625" style="3" customWidth="1"/>
    <col min="10" max="10" width="34.85546875" style="3" customWidth="1"/>
    <col min="11" max="11" width="6.7109375" style="7" bestFit="1" customWidth="1"/>
    <col min="12" max="16384" width="8.7109375" style="7"/>
  </cols>
  <sheetData>
    <row r="1" spans="1:10" ht="14.45">
      <c r="A1" s="10" t="s">
        <v>130</v>
      </c>
    </row>
    <row r="2" spans="1:10" ht="14.45">
      <c r="A2" s="10" t="s">
        <v>131</v>
      </c>
    </row>
    <row r="6" spans="1:10" ht="42.6">
      <c r="A6" s="46"/>
      <c r="B6" s="46" t="s">
        <v>132</v>
      </c>
      <c r="C6" s="46" t="s">
        <v>133</v>
      </c>
      <c r="D6" s="46" t="s">
        <v>134</v>
      </c>
      <c r="E6" s="47" t="s">
        <v>135</v>
      </c>
      <c r="G6" s="48" t="s">
        <v>50</v>
      </c>
      <c r="H6" s="48" t="s">
        <v>136</v>
      </c>
      <c r="I6" s="48" t="s">
        <v>137</v>
      </c>
      <c r="J6" s="48" t="s">
        <v>138</v>
      </c>
    </row>
    <row r="7" spans="1:10" ht="14.45">
      <c r="A7" s="2" t="s">
        <v>16</v>
      </c>
      <c r="B7" s="2">
        <v>64</v>
      </c>
      <c r="C7" s="2">
        <v>63</v>
      </c>
      <c r="D7" s="2">
        <v>69</v>
      </c>
      <c r="E7" s="2"/>
      <c r="G7" s="4" t="s">
        <v>66</v>
      </c>
      <c r="H7" s="11" t="s">
        <v>139</v>
      </c>
      <c r="I7" s="11" t="s">
        <v>139</v>
      </c>
      <c r="J7" s="12"/>
    </row>
    <row r="8" spans="1:10" ht="14.45">
      <c r="A8" s="2" t="s">
        <v>25</v>
      </c>
      <c r="B8" s="2">
        <v>40</v>
      </c>
      <c r="C8" s="2">
        <v>45</v>
      </c>
      <c r="D8" s="2">
        <v>53</v>
      </c>
      <c r="E8" s="2"/>
      <c r="G8" s="4" t="s">
        <v>69</v>
      </c>
      <c r="H8" s="11" t="s">
        <v>139</v>
      </c>
      <c r="I8" s="11" t="s">
        <v>139</v>
      </c>
      <c r="J8" s="12"/>
    </row>
    <row r="9" spans="1:10" ht="14.45">
      <c r="A9" s="2" t="s">
        <v>11</v>
      </c>
      <c r="B9" s="2">
        <v>67</v>
      </c>
      <c r="C9" s="2">
        <v>79</v>
      </c>
      <c r="D9" s="2">
        <v>80</v>
      </c>
      <c r="E9" s="2"/>
      <c r="G9" s="4" t="s">
        <v>71</v>
      </c>
      <c r="H9" s="11" t="s">
        <v>139</v>
      </c>
      <c r="I9" s="11" t="s">
        <v>140</v>
      </c>
      <c r="J9" s="12"/>
    </row>
    <row r="10" spans="1:10" ht="14.45">
      <c r="A10" s="2" t="s">
        <v>141</v>
      </c>
      <c r="B10" s="2">
        <v>80</v>
      </c>
      <c r="C10" s="2">
        <v>85</v>
      </c>
      <c r="D10" s="2">
        <v>89</v>
      </c>
      <c r="E10" s="2"/>
      <c r="G10" s="2" t="s">
        <v>75</v>
      </c>
      <c r="H10" s="11" t="s">
        <v>140</v>
      </c>
      <c r="I10" s="11" t="s">
        <v>139</v>
      </c>
      <c r="J10" s="12"/>
    </row>
    <row r="11" spans="1:10" ht="14.45">
      <c r="A11" s="2" t="s">
        <v>142</v>
      </c>
      <c r="B11" s="2">
        <v>76</v>
      </c>
      <c r="C11" s="2">
        <v>61</v>
      </c>
      <c r="D11" s="2">
        <v>34</v>
      </c>
      <c r="E11" s="2"/>
      <c r="G11" s="2" t="s">
        <v>78</v>
      </c>
      <c r="H11" s="11" t="s">
        <v>139</v>
      </c>
      <c r="I11" s="11" t="s">
        <v>140</v>
      </c>
      <c r="J11" s="12"/>
    </row>
    <row r="12" spans="1:10" ht="14.45">
      <c r="G12" s="2" t="s">
        <v>82</v>
      </c>
      <c r="H12" s="11" t="s">
        <v>140</v>
      </c>
      <c r="I12" s="11" t="s">
        <v>139</v>
      </c>
      <c r="J12" s="12"/>
    </row>
    <row r="13" spans="1:10" ht="14.45">
      <c r="G13" s="2" t="s">
        <v>13</v>
      </c>
      <c r="H13" s="11" t="s">
        <v>139</v>
      </c>
      <c r="I13" s="11" t="s">
        <v>139</v>
      </c>
      <c r="J13" s="12"/>
    </row>
    <row r="14" spans="1:10" ht="14.45">
      <c r="G14" s="2" t="s">
        <v>15</v>
      </c>
      <c r="H14" s="11" t="s">
        <v>139</v>
      </c>
      <c r="I14" s="11" t="s">
        <v>139</v>
      </c>
      <c r="J1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9D22-E3CC-43C6-BA5A-3DE67B8B4824}">
  <dimension ref="A1:J14"/>
  <sheetViews>
    <sheetView zoomScale="90" zoomScaleNormal="90" workbookViewId="0">
      <selection activeCell="E27" sqref="E27"/>
    </sheetView>
  </sheetViews>
  <sheetFormatPr defaultColWidth="8.7109375" defaultRowHeight="12.95"/>
  <cols>
    <col min="1" max="4" width="8.7109375" style="7"/>
    <col min="5" max="5" width="24.5703125" style="7" bestFit="1" customWidth="1"/>
    <col min="6" max="6" width="12.28515625" style="7" bestFit="1" customWidth="1"/>
    <col min="7" max="7" width="12.140625" style="7" bestFit="1" customWidth="1"/>
    <col min="8" max="8" width="16.5703125" style="3" customWidth="1"/>
    <col min="9" max="9" width="15.140625" style="3" customWidth="1"/>
    <col min="10" max="10" width="34.85546875" style="3" customWidth="1"/>
    <col min="11" max="11" width="6.7109375" style="7" bestFit="1" customWidth="1"/>
    <col min="12" max="16384" width="8.7109375" style="7"/>
  </cols>
  <sheetData>
    <row r="1" spans="1:10" ht="14.45">
      <c r="A1" s="10" t="s">
        <v>130</v>
      </c>
    </row>
    <row r="2" spans="1:10" ht="14.45">
      <c r="A2" s="10" t="s">
        <v>131</v>
      </c>
    </row>
    <row r="6" spans="1:10" ht="42.6">
      <c r="A6" s="46"/>
      <c r="B6" s="46" t="s">
        <v>132</v>
      </c>
      <c r="C6" s="46" t="s">
        <v>133</v>
      </c>
      <c r="D6" s="46" t="s">
        <v>134</v>
      </c>
      <c r="E6" s="47" t="s">
        <v>135</v>
      </c>
      <c r="G6" s="48" t="s">
        <v>50</v>
      </c>
      <c r="H6" s="48" t="s">
        <v>136</v>
      </c>
      <c r="I6" s="48" t="s">
        <v>137</v>
      </c>
      <c r="J6" s="48" t="s">
        <v>138</v>
      </c>
    </row>
    <row r="7" spans="1:10" ht="14.45">
      <c r="A7" s="2" t="s">
        <v>16</v>
      </c>
      <c r="B7" s="2">
        <v>64</v>
      </c>
      <c r="C7" s="2">
        <v>63</v>
      </c>
      <c r="D7" s="2">
        <v>69</v>
      </c>
      <c r="E7" s="2" t="str">
        <f>IF(AND(B7&gt;60,C7&gt;60,D7&gt;60),"Pass","Fail")</f>
        <v>Pass</v>
      </c>
      <c r="G7" s="4" t="s">
        <v>66</v>
      </c>
      <c r="H7" s="11" t="s">
        <v>139</v>
      </c>
      <c r="I7" s="11" t="s">
        <v>139</v>
      </c>
      <c r="J7" s="12" t="str">
        <f>IF(AND(H7="yes",I7="yes"),"Completed","Action Required")</f>
        <v>Completed</v>
      </c>
    </row>
    <row r="8" spans="1:10" ht="14.45">
      <c r="A8" s="2" t="s">
        <v>25</v>
      </c>
      <c r="B8" s="2">
        <v>40</v>
      </c>
      <c r="C8" s="2">
        <v>45</v>
      </c>
      <c r="D8" s="2">
        <v>61</v>
      </c>
      <c r="E8" s="2" t="str">
        <f t="shared" ref="E8:E11" si="0">IF(AND(B8&gt;60,C8&gt;60,D8&gt;60),"Pass","Fail")</f>
        <v>Fail</v>
      </c>
      <c r="G8" s="4" t="s">
        <v>69</v>
      </c>
      <c r="H8" s="11" t="s">
        <v>139</v>
      </c>
      <c r="I8" s="11" t="s">
        <v>139</v>
      </c>
      <c r="J8" s="12" t="str">
        <f t="shared" ref="J8:J14" si="1">IF(AND(H8="yes",I8="yes"),"Completed","Action Required")</f>
        <v>Completed</v>
      </c>
    </row>
    <row r="9" spans="1:10" ht="14.45">
      <c r="A9" s="2" t="s">
        <v>11</v>
      </c>
      <c r="B9" s="2">
        <v>67</v>
      </c>
      <c r="C9" s="2">
        <v>79</v>
      </c>
      <c r="D9" s="2">
        <v>80</v>
      </c>
      <c r="E9" s="2" t="str">
        <f t="shared" si="0"/>
        <v>Pass</v>
      </c>
      <c r="G9" s="4" t="s">
        <v>71</v>
      </c>
      <c r="H9" s="11" t="s">
        <v>139</v>
      </c>
      <c r="I9" s="11" t="s">
        <v>140</v>
      </c>
      <c r="J9" s="12" t="str">
        <f t="shared" si="1"/>
        <v>Action Required</v>
      </c>
    </row>
    <row r="10" spans="1:10" ht="14.45">
      <c r="A10" s="2" t="s">
        <v>141</v>
      </c>
      <c r="B10" s="2">
        <v>80</v>
      </c>
      <c r="C10" s="2">
        <v>85</v>
      </c>
      <c r="D10" s="2">
        <v>89</v>
      </c>
      <c r="E10" s="2" t="str">
        <f t="shared" si="0"/>
        <v>Pass</v>
      </c>
      <c r="G10" s="2" t="s">
        <v>75</v>
      </c>
      <c r="H10" s="11" t="s">
        <v>140</v>
      </c>
      <c r="I10" s="11" t="s">
        <v>139</v>
      </c>
      <c r="J10" s="12" t="str">
        <f t="shared" si="1"/>
        <v>Action Required</v>
      </c>
    </row>
    <row r="11" spans="1:10" ht="14.45">
      <c r="A11" s="2" t="s">
        <v>142</v>
      </c>
      <c r="B11" s="2">
        <v>76</v>
      </c>
      <c r="C11" s="2">
        <v>61</v>
      </c>
      <c r="D11" s="2">
        <v>34</v>
      </c>
      <c r="E11" s="2" t="str">
        <f t="shared" si="0"/>
        <v>Fail</v>
      </c>
      <c r="G11" s="2" t="s">
        <v>78</v>
      </c>
      <c r="H11" s="11" t="s">
        <v>139</v>
      </c>
      <c r="I11" s="11" t="s">
        <v>140</v>
      </c>
      <c r="J11" s="12" t="str">
        <f t="shared" si="1"/>
        <v>Action Required</v>
      </c>
    </row>
    <row r="12" spans="1:10" ht="14.45">
      <c r="G12" s="2" t="s">
        <v>82</v>
      </c>
      <c r="H12" s="11" t="s">
        <v>140</v>
      </c>
      <c r="I12" s="11" t="s">
        <v>139</v>
      </c>
      <c r="J12" s="12" t="str">
        <f t="shared" si="1"/>
        <v>Action Required</v>
      </c>
    </row>
    <row r="13" spans="1:10" ht="14.45">
      <c r="G13" s="2" t="s">
        <v>13</v>
      </c>
      <c r="H13" s="11" t="s">
        <v>139</v>
      </c>
      <c r="I13" s="11" t="s">
        <v>139</v>
      </c>
      <c r="J13" s="12" t="str">
        <f t="shared" si="1"/>
        <v>Completed</v>
      </c>
    </row>
    <row r="14" spans="1:10" ht="14.45">
      <c r="G14" s="2" t="s">
        <v>15</v>
      </c>
      <c r="H14" s="11" t="s">
        <v>139</v>
      </c>
      <c r="I14" s="11" t="s">
        <v>139</v>
      </c>
      <c r="J14" s="12" t="str">
        <f t="shared" si="1"/>
        <v>Completed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C56CCA5A1C94AB07F13D7F09C17CA" ma:contentTypeVersion="23" ma:contentTypeDescription="Create a new document." ma:contentTypeScope="" ma:versionID="351a5b341ef409924420f1f741cf44b9">
  <xsd:schema xmlns:xsd="http://www.w3.org/2001/XMLSchema" xmlns:xs="http://www.w3.org/2001/XMLSchema" xmlns:p="http://schemas.microsoft.com/office/2006/metadata/properties" xmlns:ns2="2c08f754-a9ea-4773-b604-7244bf3e6a7b" xmlns:ns3="d905f990-1265-453a-8377-6052b5295bf7" targetNamespace="http://schemas.microsoft.com/office/2006/metadata/properties" ma:root="true" ma:fieldsID="ece637ccb12c8e4946d6f59d07938efc" ns2:_="" ns3:_="">
    <xsd:import namespace="2c08f754-a9ea-4773-b604-7244bf3e6a7b"/>
    <xsd:import namespace="d905f990-1265-453a-8377-6052b5295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DefaultOrde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  <xsd:element ref="ns2:Addtowebsite" minOccurs="0"/>
                <xsd:element ref="ns2:MediaServiceObjectDetectorVersions" minOccurs="0"/>
                <xsd:element ref="ns2:MediaServiceBillingMetadata" minOccurs="0"/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f754-a9ea-4773-b604-7244bf3e6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3482690-7c15-4db0-a421-5a175f9ff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faultOrder" ma:index="20" nillable="true" ma:displayName="DefaultOrder" ma:default="0" ma:description="Integer to order folders" ma:format="Dropdown" ma:internalName="DefaultOrder" ma:percentage="FALSE">
      <xsd:simpleType>
        <xsd:restriction base="dms:Number">
          <xsd:minInclusive value="0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Addtowebsite" ma:index="25" nillable="true" ma:displayName="Add to website " ma:format="Dropdown" ma:internalName="Addtowebsite">
      <xsd:simpleType>
        <xsd:restriction base="dms:Choice">
          <xsd:enumeration value="Yes"/>
          <xsd:enumeration value="No"/>
          <xsd:enumeration value="Choice 3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Test" ma:index="28" nillable="true" ma:displayName="Test" ma:format="Dropdown" ma:list="UserInfo" ma:SharePointGroup="0" ma:internalName="Tes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5f990-1265-453a-8377-6052b5295b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696fa-5d9f-492f-b5c6-7d28dca96e11}" ma:internalName="TaxCatchAll" ma:showField="CatchAllData" ma:web="d905f990-1265-453a-8377-6052b5295b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ddtowebsite xmlns="2c08f754-a9ea-4773-b604-7244bf3e6a7b" xsi:nil="true"/>
    <TaxCatchAll xmlns="d905f990-1265-453a-8377-6052b5295bf7" xsi:nil="true"/>
    <lcf76f155ced4ddcb4097134ff3c332f xmlns="2c08f754-a9ea-4773-b604-7244bf3e6a7b">
      <Terms xmlns="http://schemas.microsoft.com/office/infopath/2007/PartnerControls"/>
    </lcf76f155ced4ddcb4097134ff3c332f>
    <DefaultOrder xmlns="2c08f754-a9ea-4773-b604-7244bf3e6a7b">0</DefaultOrder>
    <Test xmlns="2c08f754-a9ea-4773-b604-7244bf3e6a7b">
      <UserInfo>
        <DisplayName/>
        <AccountId xsi:nil="true"/>
        <AccountType/>
      </UserInfo>
    </Test>
  </documentManagement>
</p:properties>
</file>

<file path=customXml/itemProps1.xml><?xml version="1.0" encoding="utf-8"?>
<ds:datastoreItem xmlns:ds="http://schemas.openxmlformats.org/officeDocument/2006/customXml" ds:itemID="{849B3992-AE42-4E25-A64C-439E46CFB9CC}"/>
</file>

<file path=customXml/itemProps2.xml><?xml version="1.0" encoding="utf-8"?>
<ds:datastoreItem xmlns:ds="http://schemas.openxmlformats.org/officeDocument/2006/customXml" ds:itemID="{F207CDC5-1DDC-4804-BA3B-44F5A2A2DDF9}"/>
</file>

<file path=customXml/itemProps3.xml><?xml version="1.0" encoding="utf-8"?>
<ds:datastoreItem xmlns:ds="http://schemas.openxmlformats.org/officeDocument/2006/customXml" ds:itemID="{D58DDD0E-ACDC-4CF7-9E64-5FCEA3D9DE37}"/>
</file>

<file path=docMetadata/LabelInfo.xml><?xml version="1.0" encoding="utf-8"?>
<clbl:labelList xmlns:clbl="http://schemas.microsoft.com/office/2020/mipLabelMetadata">
  <clbl:label id="{48852407-12ea-48e5-9625-3a29b0f5c452}" enabled="0" method="" siteId="{48852407-12ea-48e5-9625-3a29b0f5c4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yvonne.gamble@neueda.com</dc:creator>
  <cp:keywords/>
  <dc:description/>
  <cp:lastModifiedBy>Yvonne Gamble</cp:lastModifiedBy>
  <cp:revision/>
  <dcterms:created xsi:type="dcterms:W3CDTF">2020-08-17T15:59:35Z</dcterms:created>
  <dcterms:modified xsi:type="dcterms:W3CDTF">2025-06-20T15:48:33Z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0x010100015C56CCA5A1C94AB07F13D7F09C17CA</vt:lpwstr>
  </property>
  <property fmtid="{D5CDD505-2E9C-101B-9397-08002B2CF9AE}" pid="3" name="MediaServiceImageTags">
    <vt:lpwstr/>
  </property>
</Properties>
</file>