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\Documents\GitHub\cs590-trees-hw3\CS590_HW03_code\"/>
    </mc:Choice>
  </mc:AlternateContent>
  <xr:revisionPtr revIDLastSave="0" documentId="13_ncr:1_{79CED7AF-7F59-4112-AB58-3BBE4EE111AD}" xr6:coauthVersionLast="47" xr6:coauthVersionMax="47" xr10:uidLastSave="{00000000-0000-0000-0000-000000000000}"/>
  <bookViews>
    <workbookView xWindow="-120" yWindow="-120" windowWidth="29040" windowHeight="15720" xr2:uid="{A72E69EC-939E-48D6-ADAE-755832BDA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8" i="1" l="1" a="1"/>
  <c r="J68" i="1" s="1"/>
  <c r="F57" i="1" a="1"/>
  <c r="F57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L34" i="1" a="1"/>
  <c r="L34" i="1" s="1"/>
  <c r="M68" i="1" a="1"/>
  <c r="M68" i="1" s="1"/>
  <c r="L68" i="1" a="1"/>
  <c r="L68" i="1" s="1"/>
  <c r="K68" i="1" a="1"/>
  <c r="K68" i="1" s="1"/>
  <c r="I68" i="1" a="1"/>
  <c r="I68" i="1" s="1"/>
  <c r="H68" i="1" a="1"/>
  <c r="H68" i="1" s="1"/>
  <c r="G68" i="1" a="1"/>
  <c r="G68" i="1" s="1"/>
  <c r="F68" i="1" a="1"/>
  <c r="F68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F34" i="1" a="1"/>
  <c r="F34" i="1" s="1"/>
  <c r="H46" i="1" a="1"/>
  <c r="H46" i="1" s="1"/>
  <c r="G46" i="1" a="1"/>
  <c r="G46" i="1" s="1"/>
  <c r="F46" i="1" a="1"/>
  <c r="F46" i="1" s="1"/>
  <c r="H34" i="1" a="1"/>
  <c r="H34" i="1" s="1"/>
  <c r="G34" i="1" a="1"/>
  <c r="G34" i="1" s="1"/>
  <c r="K34" i="1" a="1"/>
  <c r="K34" i="1" s="1"/>
  <c r="J34" i="1" a="1"/>
  <c r="J34" i="1" s="1"/>
  <c r="I34" i="1" a="1"/>
  <c r="I3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<sst xmlns="http://schemas.openxmlformats.org/spreadsheetml/2006/main" count="112" uniqueCount="40">
  <si>
    <t>extracted-duplicates</t>
  </si>
  <si>
    <t>extracted-sizes</t>
  </si>
  <si>
    <t>extracted-sort-time</t>
  </si>
  <si>
    <t>output-bs-tree-random</t>
  </si>
  <si>
    <t>mean</t>
  </si>
  <si>
    <t>mean2</t>
  </si>
  <si>
    <t>mean3</t>
  </si>
  <si>
    <t>output-rb-tree-sorted-descending</t>
  </si>
  <si>
    <t>output-bs-tree-sorted-ascending</t>
  </si>
  <si>
    <t>output-rb-tree-random</t>
  </si>
  <si>
    <t>output-bs-tree-sorted-descending</t>
  </si>
  <si>
    <t>output-rb-tree-sorted-ascending</t>
  </si>
  <si>
    <t>Descending Order: D = -1</t>
  </si>
  <si>
    <t>Random Order</t>
  </si>
  <si>
    <t>Ascending Order</t>
  </si>
  <si>
    <t>Size</t>
  </si>
  <si>
    <t>(n)</t>
  </si>
  <si>
    <t>BST</t>
  </si>
  <si>
    <t>RBT</t>
  </si>
  <si>
    <t>runtime</t>
  </si>
  <si>
    <t>mean4</t>
  </si>
  <si>
    <t>mean5</t>
  </si>
  <si>
    <t>mean6</t>
  </si>
  <si>
    <t>mean7</t>
  </si>
  <si>
    <t>mean8</t>
  </si>
  <si>
    <t>extracted-case1</t>
  </si>
  <si>
    <t>extracted-case2</t>
  </si>
  <si>
    <t>extracted-case3</t>
  </si>
  <si>
    <t>extracted-leftrotate</t>
  </si>
  <si>
    <t>extracted-rightrotate</t>
  </si>
  <si>
    <t>Counter duplicates BST</t>
  </si>
  <si>
    <t>Counter duplicates RBT</t>
  </si>
  <si>
    <t>Counter Case 1</t>
  </si>
  <si>
    <t>Counter Case 2</t>
  </si>
  <si>
    <t>Counter Case 3</t>
  </si>
  <si>
    <t>Left Rotate</t>
  </si>
  <si>
    <t>Right Rotate</t>
  </si>
  <si>
    <t>Random Input</t>
  </si>
  <si>
    <t>Descending Input</t>
  </si>
  <si>
    <t>Ascending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</si>
</sst>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3" fillId="0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RumTime - Descending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Sheet1!$G$33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Sheet1!$F$34:$F$40</c:f>
              <c:numCache>
                <c:formatCode>General</c:formatCode>
                <c:ptCount val="7"/>
                <c:pt idx="0">
                  <c:v>50000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xVal>
          <c:yVal>
            <c:numRef>
              <c:f>Sheet1!$G$34:$G$40</c:f>
              <c:numCache>
                <c:formatCode>General</c:formatCode>
                <c:ptCount val="7"/>
                <c:pt idx="0">
                  <c:v>1858</c:v>
                </c:pt>
                <c:pt idx="1">
                  <c:v>6678</c:v>
                </c:pt>
                <c:pt idx="2">
                  <c:v>6678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E2-47F3-A8BC-D02BC2644BE8}"/>
            </c:ext>
          </c:extLst>
        </c:ser>
        <c:ser>
          <c:idx val="1"/>
          <c:order val="1"/>
          <c:tx>
            <c:strRef>
              <c:f>Sheet1!$H$33</c:f>
              <c:strCache>
                <c:ptCount val="1"/>
                <c:pt idx="0">
                  <c:v>RBT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Sheet1!$F$34:$F$40</c:f>
              <c:numCache>
                <c:formatCode>General</c:formatCode>
                <c:ptCount val="7"/>
                <c:pt idx="0">
                  <c:v>50000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xVal>
          <c:yVal>
            <c:numRef>
              <c:f>Sheet1!$H$34:$H$40</c:f>
              <c:numCache>
                <c:formatCode>General</c:formatCode>
                <c:ptCount val="7"/>
                <c:pt idx="0">
                  <c:v>9</c:v>
                </c:pt>
                <c:pt idx="1">
                  <c:v>18</c:v>
                </c:pt>
                <c:pt idx="2">
                  <c:v>46</c:v>
                </c:pt>
                <c:pt idx="3">
                  <c:v>100</c:v>
                </c:pt>
                <c:pt idx="4">
                  <c:v>194</c:v>
                </c:pt>
                <c:pt idx="5">
                  <c:v>507</c:v>
                </c:pt>
                <c:pt idx="6">
                  <c:v>1075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E2-47F3-A8BC-D02BC2644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666015"/>
        <c:axId val="1908648127"/>
      </c:scatterChart>
      <c:valAx>
        <c:axId val="1908666015"/>
        <c:scaling>
          <c:orientation val="minMax"/>
          <c:max val="5500000"/>
          <c:min val="-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48127"/>
        <c:crosses val="autoZero"/>
        <c:crossBetween val="midCat"/>
      </c:valAx>
      <c:valAx>
        <c:axId val="1908648127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rumtime</a:t>
                </a:r>
                <a:r>
                  <a:rPr lang="en-US" baseline="0"/>
                  <a:t> in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6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RumTime - Random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Sheet1!$I$33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Sheet1!$F$34:$F$40</c:f>
              <c:numCache>
                <c:formatCode>General</c:formatCode>
                <c:ptCount val="7"/>
                <c:pt idx="0">
                  <c:v>50000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xVal>
          <c:yVal>
            <c:numRef>
              <c:f>Sheet1!$I$34:$I$40</c:f>
              <c:numCache>
                <c:formatCode>General</c:formatCode>
                <c:ptCount val="7"/>
                <c:pt idx="0">
                  <c:v>14</c:v>
                </c:pt>
                <c:pt idx="1">
                  <c:v>29</c:v>
                </c:pt>
                <c:pt idx="2">
                  <c:v>128</c:v>
                </c:pt>
                <c:pt idx="3">
                  <c:v>265</c:v>
                </c:pt>
                <c:pt idx="4">
                  <c:v>664</c:v>
                </c:pt>
                <c:pt idx="5">
                  <c:v>2230</c:v>
                </c:pt>
                <c:pt idx="6">
                  <c:v>5241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13-40EF-818A-EEFB3EA5956B}"/>
            </c:ext>
          </c:extLst>
        </c:ser>
        <c:ser>
          <c:idx val="1"/>
          <c:order val="1"/>
          <c:tx>
            <c:strRef>
              <c:f>Sheet1!$J$33</c:f>
              <c:strCache>
                <c:ptCount val="1"/>
                <c:pt idx="0">
                  <c:v>RBT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Sheet1!$F$34:$F$40</c:f>
              <c:numCache>
                <c:formatCode>General</c:formatCode>
                <c:ptCount val="7"/>
                <c:pt idx="0">
                  <c:v>50000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xVal>
          <c:yVal>
            <c:numRef>
              <c:f>Sheet1!$J$34:$J$40</c:f>
              <c:numCache>
                <c:formatCode>General</c:formatCode>
                <c:ptCount val="7"/>
                <c:pt idx="0">
                  <c:v>16</c:v>
                </c:pt>
                <c:pt idx="1">
                  <c:v>44</c:v>
                </c:pt>
                <c:pt idx="2">
                  <c:v>135</c:v>
                </c:pt>
                <c:pt idx="3">
                  <c:v>268</c:v>
                </c:pt>
                <c:pt idx="4">
                  <c:v>680</c:v>
                </c:pt>
                <c:pt idx="5">
                  <c:v>2211</c:v>
                </c:pt>
                <c:pt idx="6">
                  <c:v>4995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13-40EF-818A-EEFB3EA59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666015"/>
        <c:axId val="1908648127"/>
      </c:scatterChart>
      <c:valAx>
        <c:axId val="1908666015"/>
        <c:scaling>
          <c:orientation val="minMax"/>
          <c:max val="55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48127"/>
        <c:crosses val="autoZero"/>
        <c:crossBetween val="midCat"/>
      </c:valAx>
      <c:valAx>
        <c:axId val="1908648127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rumtime</a:t>
                </a:r>
                <a:r>
                  <a:rPr lang="en-US" baseline="0"/>
                  <a:t> in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6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RumTime - Ascending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Sheet1!$K$33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Sheet1!$F$34:$F$40</c:f>
              <c:numCache>
                <c:formatCode>General</c:formatCode>
                <c:ptCount val="7"/>
                <c:pt idx="0">
                  <c:v>50000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xVal>
          <c:yVal>
            <c:numRef>
              <c:f>Sheet1!$K$34:$K$40</c:f>
              <c:numCache>
                <c:formatCode>General</c:formatCode>
                <c:ptCount val="7"/>
                <c:pt idx="0">
                  <c:v>2579</c:v>
                </c:pt>
                <c:pt idx="1">
                  <c:v>9139</c:v>
                </c:pt>
                <c:pt idx="2">
                  <c:v>9139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2B-46C9-9E63-A3D0024D025A}"/>
            </c:ext>
          </c:extLst>
        </c:ser>
        <c:ser>
          <c:idx val="1"/>
          <c:order val="1"/>
          <c:tx>
            <c:strRef>
              <c:f>Sheet1!$L$33</c:f>
              <c:strCache>
                <c:ptCount val="1"/>
                <c:pt idx="0">
                  <c:v>RBT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Sheet1!$F$34:$F$40</c:f>
              <c:numCache>
                <c:formatCode>General</c:formatCode>
                <c:ptCount val="7"/>
                <c:pt idx="0">
                  <c:v>50000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xVal>
          <c:yVal>
            <c:numRef>
              <c:f>Sheet1!$L$34:$L$40</c:f>
              <c:numCache>
                <c:formatCode>General</c:formatCode>
                <c:ptCount val="7"/>
                <c:pt idx="0">
                  <c:v>8</c:v>
                </c:pt>
                <c:pt idx="1">
                  <c:v>20</c:v>
                </c:pt>
                <c:pt idx="2">
                  <c:v>48</c:v>
                </c:pt>
                <c:pt idx="3">
                  <c:v>104</c:v>
                </c:pt>
                <c:pt idx="4">
                  <c:v>208</c:v>
                </c:pt>
                <c:pt idx="5">
                  <c:v>536</c:v>
                </c:pt>
                <c:pt idx="6">
                  <c:v>1145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2B-46C9-9E63-A3D0024D0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666015"/>
        <c:axId val="1908648127"/>
      </c:scatterChart>
      <c:valAx>
        <c:axId val="1908666015"/>
        <c:scaling>
          <c:orientation val="minMax"/>
          <c:max val="55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48127"/>
        <c:crosses val="autoZero"/>
        <c:crossBetween val="midCat"/>
      </c:valAx>
      <c:valAx>
        <c:axId val="1908648127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rumtime</a:t>
                </a:r>
                <a:r>
                  <a:rPr lang="en-US" baseline="0"/>
                  <a:t> in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6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28</xdr:row>
      <xdr:rowOff>33337</xdr:rowOff>
    </xdr:from>
    <xdr:to>
      <xdr:col>4</xdr:col>
      <xdr:colOff>238125</xdr:colOff>
      <xdr:row>42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4BCE8-F8A5-4E4C-728A-1FFD97181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42</xdr:row>
      <xdr:rowOff>133350</xdr:rowOff>
    </xdr:from>
    <xdr:to>
      <xdr:col>4</xdr:col>
      <xdr:colOff>247650</xdr:colOff>
      <xdr:row>57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9A3CBE-D7C2-4463-BBF0-508DDDA3E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57</xdr:row>
      <xdr:rowOff>114300</xdr:rowOff>
    </xdr:from>
    <xdr:to>
      <xdr:col>4</xdr:col>
      <xdr:colOff>123825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9E36A7-5FC0-429B-A010-BEDCB1A4E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37A6E3-0F41-4A25-B3F3-CE807389C36D}" name="Table1" displayName="Table1" ref="A3:F10" totalsRowShown="0">
  <autoFilter ref="A3:F10" xr:uid="{2937A6E3-0F41-4A25-B3F3-CE807389C36D}"/>
  <sortState xmlns:xlrd2="http://schemas.microsoft.com/office/spreadsheetml/2017/richdata2" ref="A4:F10">
    <sortCondition ref="A3:A10"/>
  </sortState>
  <tableColumns count="6">
    <tableColumn id="1" xr3:uid="{0E7F9C2A-5228-4420-8829-7E3A4F1399A4}" name="extracted-duplicates"/>
    <tableColumn id="2" xr3:uid="{665D2CFA-2794-491E-938B-C0F84D86871B}" name="mean"/>
    <tableColumn id="3" xr3:uid="{3D904E9F-0ECF-4F5E-B793-4A7B6D7D9796}" name="extracted-sizes"/>
    <tableColumn id="4" xr3:uid="{545E3F16-5312-477A-8C34-1FFAD37EBED7}" name="mean2"/>
    <tableColumn id="5" xr3:uid="{F5EF6C8C-CCEA-433F-AD77-E4431BDAA19D}" name="extracted-sort-time"/>
    <tableColumn id="6" xr3:uid="{5641555C-0A34-4F79-B649-74AD7FF02212}" name="mea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2609B0-28F3-4036-9780-A074AE967B0B}" name="Table3" displayName="Table3" ref="A23:F26" totalsRowShown="0">
  <autoFilter ref="A23:F26" xr:uid="{3B2609B0-28F3-4036-9780-A074AE967B0B}"/>
  <sortState xmlns:xlrd2="http://schemas.microsoft.com/office/spreadsheetml/2017/richdata2" ref="A24:F26">
    <sortCondition ref="A23:A26"/>
  </sortState>
  <tableColumns count="6">
    <tableColumn id="1" xr3:uid="{14129E43-996A-483C-B535-0496CAFEA0E0}" name="extracted-duplicates"/>
    <tableColumn id="2" xr3:uid="{E875D290-58C9-42D9-BAB5-EB468FE2CBC6}" name="mean"/>
    <tableColumn id="3" xr3:uid="{F8B8BAAE-154A-43F2-94C3-48CAE08BC27E}" name="extracted-sizes"/>
    <tableColumn id="4" xr3:uid="{64FA8DBF-A3C9-438F-82CD-0D7B57A1D50E}" name="mean2"/>
    <tableColumn id="5" xr3:uid="{90BDE6DB-F7A7-4F57-9D76-E42C96C352F0}" name="extracted-sort-time"/>
    <tableColumn id="6" xr3:uid="{438F6A81-8CFD-4933-A70B-26DB94650D8F}" name="mea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2748650-E436-40AB-B1A0-9F8350F55A8F}" name="Table4" displayName="Table4" ref="H2:W9" totalsRowShown="0">
  <autoFilter ref="H2:W9" xr:uid="{D2748650-E436-40AB-B1A0-9F8350F55A8F}"/>
  <sortState xmlns:xlrd2="http://schemas.microsoft.com/office/spreadsheetml/2017/richdata2" ref="H3:W9">
    <sortCondition ref="H2:H9"/>
  </sortState>
  <tableColumns count="16">
    <tableColumn id="1" xr3:uid="{A99FF29E-4AE9-4E38-92F2-E905695E314C}" name="extracted-duplicates"/>
    <tableColumn id="2" xr3:uid="{728F4F32-DFA1-4AE1-BC9A-6FEDEEB56573}" name="mean"/>
    <tableColumn id="3" xr3:uid="{D678131F-ABA3-4DEA-9904-9A0D17EB1AD3}" name="extracted-sizes"/>
    <tableColumn id="4" xr3:uid="{9307C4D4-3164-4E1F-8990-026A9510DA8C}" name="mean2"/>
    <tableColumn id="5" xr3:uid="{B8002417-2271-4CAA-B797-1E916F7A2AF7}" name="extracted-sort-time"/>
    <tableColumn id="6" xr3:uid="{CBE8CF50-3647-43A7-9D17-F93A34FAEC9D}" name="mean3"/>
    <tableColumn id="7" xr3:uid="{8CF0350A-E8A7-4032-BD16-12C3426AE059}" name="extracted-case1"/>
    <tableColumn id="8" xr3:uid="{F44A820E-F75F-4601-82B0-A3372DF81025}" name="mean4"/>
    <tableColumn id="9" xr3:uid="{197243B2-3E98-44FB-9012-B644172DD42B}" name="extracted-case2"/>
    <tableColumn id="10" xr3:uid="{17C56EC9-B119-427B-A526-07B4A0548FE5}" name="mean5"/>
    <tableColumn id="11" xr3:uid="{4DECF8C2-1F43-45BA-8385-3E574ABC8BAF}" name="extracted-case3"/>
    <tableColumn id="12" xr3:uid="{B06EB0CD-4BA2-4144-8AD8-A0C5E773F366}" name="mean6"/>
    <tableColumn id="13" xr3:uid="{9560B972-80D2-4DB8-91FE-6EAE698558DF}" name="extracted-leftrotate"/>
    <tableColumn id="14" xr3:uid="{2E3EC8C4-10ED-4E0B-AEC2-ED4C0D66215B}" name="mean7"/>
    <tableColumn id="15" xr3:uid="{108AB47B-0DC4-4DB4-A6D9-67082E0A8AE1}" name="extracted-rightrotate"/>
    <tableColumn id="16" xr3:uid="{1CB50050-4BD9-4C64-81E6-9D09D287DEC9}" name="mean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0F82E3-C5DF-4761-8F28-F5BAF9A06F51}" name="Table2" displayName="Table2" ref="A14:F17" totalsRowShown="0">
  <autoFilter ref="A14:F17" xr:uid="{9B0F82E3-C5DF-4761-8F28-F5BAF9A06F51}"/>
  <sortState xmlns:xlrd2="http://schemas.microsoft.com/office/spreadsheetml/2017/richdata2" ref="A15:F17">
    <sortCondition ref="A14:A17"/>
  </sortState>
  <tableColumns count="6">
    <tableColumn id="1" xr3:uid="{32162D07-7FF1-40A6-B389-91FAB099B8C4}" name="extracted-duplicates"/>
    <tableColumn id="2" xr3:uid="{29125754-E451-43F9-AF01-C31E4231D46D}" name="mean"/>
    <tableColumn id="3" xr3:uid="{ED29C096-75E1-4B1F-A32E-6572F45C21CB}" name="extracted-sizes"/>
    <tableColumn id="4" xr3:uid="{68D1FAA8-E75D-470F-A4DD-6CEB01DEB121}" name="mean2"/>
    <tableColumn id="5" xr3:uid="{92B78B9B-514B-4CF7-BBED-AEA205736D44}" name="extracted-sort-time"/>
    <tableColumn id="6" xr3:uid="{48321AF7-D753-4BEF-9BC7-E363087587A0}" name="mean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B050CC-8DA4-419C-88C3-A6C9B47B68E8}" name="Table5" displayName="Table5" ref="H12:W19" totalsRowShown="0">
  <autoFilter ref="H12:W19" xr:uid="{33B050CC-8DA4-419C-88C3-A6C9B47B68E8}"/>
  <sortState xmlns:xlrd2="http://schemas.microsoft.com/office/spreadsheetml/2017/richdata2" ref="H13:W20">
    <sortCondition ref="H12:H20"/>
  </sortState>
  <tableColumns count="16">
    <tableColumn id="1" xr3:uid="{8B9993D2-6144-4F53-91ED-E4D83CAAE5F0}" name="extracted-duplicates"/>
    <tableColumn id="2" xr3:uid="{4A37FB93-CD30-4AA3-84F9-00BEE7BE7340}" name="mean"/>
    <tableColumn id="3" xr3:uid="{692F416F-2C0D-4768-9699-46932C3D772D}" name="extracted-sizes"/>
    <tableColumn id="4" xr3:uid="{ACF2399C-BD92-46D1-8CC2-DB84F2D7D192}" name="mean2"/>
    <tableColumn id="5" xr3:uid="{864D8D43-0225-41DC-AC5E-96BD1475EE94}" name="extracted-sort-time"/>
    <tableColumn id="6" xr3:uid="{9ED711D2-FDBE-4468-A6FF-370C5630E9AE}" name="mean3"/>
    <tableColumn id="7" xr3:uid="{3E744F92-E506-4CBC-AB9F-0525AF4324B2}" name="extracted-case1"/>
    <tableColumn id="8" xr3:uid="{AC736510-D781-4469-B12A-F5A63B5F5DCF}" name="mean4"/>
    <tableColumn id="9" xr3:uid="{9DA4A4CE-DE93-4130-817E-AF3DF1DADEBF}" name="extracted-case2"/>
    <tableColumn id="10" xr3:uid="{DCB56423-14AD-488C-8E74-E37C41411CCF}" name="mean5"/>
    <tableColumn id="11" xr3:uid="{375FEF8F-9E56-42B2-BB02-47B86383B166}" name="extracted-case3"/>
    <tableColumn id="12" xr3:uid="{80B51727-A91C-4E91-AED9-4374403B583A}" name="mean6"/>
    <tableColumn id="13" xr3:uid="{95849E4C-1874-4E30-87E6-6B8F9F498963}" name="extracted-leftrotate"/>
    <tableColumn id="14" xr3:uid="{2C3A909A-A94A-405F-8344-869379BEEF5B}" name="mean7"/>
    <tableColumn id="15" xr3:uid="{D2A685D1-CBBE-4024-A189-552161A39AD4}" name="extracted-rightrotate"/>
    <tableColumn id="16" xr3:uid="{E7FDCE69-5E10-4E7A-AB62-AE25CD41BACA}" name="mean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2698F2E-7709-4C40-B8BC-FBEC39230E7A}" name="Table6" displayName="Table6" ref="H23:W30" totalsRowShown="0">
  <autoFilter ref="H23:W30" xr:uid="{C2698F2E-7709-4C40-B8BC-FBEC39230E7A}"/>
  <sortState xmlns:xlrd2="http://schemas.microsoft.com/office/spreadsheetml/2017/richdata2" ref="H24:W30">
    <sortCondition ref="H11:H18"/>
  </sortState>
  <tableColumns count="16">
    <tableColumn id="1" xr3:uid="{8ED973B6-DDE6-49AE-98B4-51239DCED433}" name="extracted-duplicates"/>
    <tableColumn id="2" xr3:uid="{F4DC4978-1933-4493-B4BA-D7DD3D1666B5}" name="mean"/>
    <tableColumn id="3" xr3:uid="{385C6E64-407F-4209-8D99-320285BDA8C0}" name="extracted-sizes"/>
    <tableColumn id="4" xr3:uid="{9B685DFD-8C68-4591-A1A4-5A903F3DB298}" name="mean2"/>
    <tableColumn id="5" xr3:uid="{75C07B35-404D-4B54-B094-1FDCD0DB742A}" name="extracted-sort-time"/>
    <tableColumn id="6" xr3:uid="{D8C02495-B065-4DBD-908B-5D7225F0A383}" name="mean3"/>
    <tableColumn id="7" xr3:uid="{8F7C6B72-6AAF-4A52-9810-D04D66B74783}" name="extracted-case1"/>
    <tableColumn id="8" xr3:uid="{E3F2E1EF-CA65-48B4-A599-478683C20D9C}" name="mean4"/>
    <tableColumn id="9" xr3:uid="{7AD785C1-88F4-4828-A2AB-DC81709AC1A6}" name="extracted-case2"/>
    <tableColumn id="10" xr3:uid="{941D58F2-1BE8-4DBC-903A-75AA9280C8A6}" name="mean5"/>
    <tableColumn id="11" xr3:uid="{F3C69457-3C2F-4448-985D-8CAE95C7DD8C}" name="extracted-case3"/>
    <tableColumn id="12" xr3:uid="{61A102BD-7358-44F8-84E0-CF1AD74234E3}" name="mean6"/>
    <tableColumn id="13" xr3:uid="{5B16F844-DD4A-4E9E-BFF3-20FA60ABC682}" name="extracted-leftrotate"/>
    <tableColumn id="14" xr3:uid="{5420362A-BDA1-4505-8FC6-314905CB1C0D}" name="mean7"/>
    <tableColumn id="15" xr3:uid="{2A6C0F02-6E6B-4863-9011-1B87B1D41FC7}" name="extracted-rightrotate"/>
    <tableColumn id="16" xr3:uid="{ED4D5327-B198-4D37-9638-01022E79FFFA}" name="mea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55E0-8AA6-40A7-BC8E-B15D93420A1D}">
  <dimension ref="A1:W74"/>
  <sheetViews>
    <sheetView tabSelected="1" topLeftCell="E22" workbookViewId="0">
      <selection activeCell="Q19" sqref="Q19"/>
    </sheetView>
  </sheetViews>
  <sheetFormatPr defaultRowHeight="15" x14ac:dyDescent="0.25"/>
  <cols>
    <col min="1" max="1" width="21.42578125" customWidth="1"/>
    <col min="2" max="2" width="11" customWidth="1"/>
    <col min="3" max="3" width="16.5703125" customWidth="1"/>
    <col min="4" max="4" width="17.7109375" customWidth="1"/>
    <col min="5" max="5" width="22.28515625" customWidth="1"/>
    <col min="6" max="6" width="11" customWidth="1"/>
    <col min="7" max="7" width="18.28515625" customWidth="1"/>
    <col min="8" max="8" width="21.42578125" customWidth="1"/>
    <col min="9" max="9" width="12.42578125" customWidth="1"/>
    <col min="10" max="10" width="13" customWidth="1"/>
    <col min="11" max="11" width="11" customWidth="1"/>
    <col min="12" max="12" width="12.7109375" customWidth="1"/>
    <col min="13" max="13" width="11" customWidth="1"/>
    <col min="14" max="14" width="19.85546875" customWidth="1"/>
    <col min="16" max="16" width="21.140625" customWidth="1"/>
    <col min="17" max="17" width="10.85546875" customWidth="1"/>
    <col min="18" max="18" width="18.140625" customWidth="1"/>
    <col min="19" max="19" width="13.5703125" customWidth="1"/>
    <col min="20" max="20" width="18.140625" customWidth="1"/>
    <col min="22" max="22" width="16.5703125" customWidth="1"/>
    <col min="23" max="23" width="12.42578125" customWidth="1"/>
  </cols>
  <sheetData>
    <row r="1" spans="1:23" x14ac:dyDescent="0.25">
      <c r="H1" t="s">
        <v>9</v>
      </c>
    </row>
    <row r="2" spans="1:23" x14ac:dyDescent="0.25">
      <c r="A2" t="s">
        <v>3</v>
      </c>
      <c r="H2" t="s">
        <v>0</v>
      </c>
      <c r="I2" s="1" t="s">
        <v>4</v>
      </c>
      <c r="J2" t="s">
        <v>1</v>
      </c>
      <c r="K2" s="1" t="s">
        <v>5</v>
      </c>
      <c r="L2" t="s">
        <v>2</v>
      </c>
      <c r="M2" s="1" t="s">
        <v>6</v>
      </c>
      <c r="N2" t="s">
        <v>25</v>
      </c>
      <c r="O2" s="1" t="s">
        <v>20</v>
      </c>
      <c r="P2" t="s">
        <v>26</v>
      </c>
      <c r="Q2" s="1" t="s">
        <v>21</v>
      </c>
      <c r="R2" t="s">
        <v>27</v>
      </c>
      <c r="S2" s="1" t="s">
        <v>22</v>
      </c>
      <c r="T2" t="s">
        <v>28</v>
      </c>
      <c r="U2" s="1" t="s">
        <v>23</v>
      </c>
      <c r="V2" t="s">
        <v>29</v>
      </c>
      <c r="W2" s="1" t="s">
        <v>24</v>
      </c>
    </row>
    <row r="3" spans="1:23" x14ac:dyDescent="0.25">
      <c r="A3" t="s">
        <v>0</v>
      </c>
      <c r="B3" t="s">
        <v>4</v>
      </c>
      <c r="C3" t="s">
        <v>1</v>
      </c>
      <c r="D3" t="s">
        <v>5</v>
      </c>
      <c r="E3" t="s">
        <v>2</v>
      </c>
      <c r="F3" t="s">
        <v>6</v>
      </c>
      <c r="H3">
        <v>50000</v>
      </c>
      <c r="I3">
        <v>0</v>
      </c>
      <c r="J3">
        <v>50000</v>
      </c>
      <c r="K3">
        <v>50000</v>
      </c>
      <c r="L3">
        <v>50000</v>
      </c>
      <c r="M3">
        <v>16</v>
      </c>
      <c r="N3">
        <v>50000</v>
      </c>
      <c r="O3">
        <v>12832</v>
      </c>
      <c r="P3">
        <v>50000</v>
      </c>
      <c r="Q3">
        <v>4869</v>
      </c>
      <c r="R3">
        <v>50000</v>
      </c>
      <c r="S3">
        <v>9721</v>
      </c>
      <c r="T3">
        <v>50000</v>
      </c>
      <c r="U3">
        <v>14588</v>
      </c>
      <c r="V3">
        <v>50000</v>
      </c>
      <c r="W3">
        <v>9740</v>
      </c>
    </row>
    <row r="4" spans="1:23" x14ac:dyDescent="0.25">
      <c r="A4">
        <v>50000</v>
      </c>
      <c r="B4">
        <v>1</v>
      </c>
      <c r="C4">
        <v>50000</v>
      </c>
      <c r="D4">
        <v>49999</v>
      </c>
      <c r="E4">
        <v>50000</v>
      </c>
      <c r="F4">
        <v>14</v>
      </c>
      <c r="H4">
        <v>100000</v>
      </c>
      <c r="I4">
        <v>2</v>
      </c>
      <c r="J4">
        <v>100000</v>
      </c>
      <c r="K4">
        <v>99998</v>
      </c>
      <c r="L4">
        <v>100000</v>
      </c>
      <c r="M4">
        <v>44</v>
      </c>
      <c r="N4">
        <v>100000</v>
      </c>
      <c r="O4">
        <v>25665</v>
      </c>
      <c r="P4">
        <v>100000</v>
      </c>
      <c r="Q4">
        <v>9696</v>
      </c>
      <c r="R4">
        <v>100000</v>
      </c>
      <c r="S4">
        <v>19431</v>
      </c>
      <c r="T4">
        <v>100000</v>
      </c>
      <c r="U4">
        <v>29110</v>
      </c>
      <c r="V4">
        <v>100000</v>
      </c>
      <c r="W4">
        <v>19435</v>
      </c>
    </row>
    <row r="5" spans="1:23" x14ac:dyDescent="0.25">
      <c r="A5">
        <v>100000</v>
      </c>
      <c r="B5">
        <v>2</v>
      </c>
      <c r="C5">
        <v>100000</v>
      </c>
      <c r="D5">
        <v>99998</v>
      </c>
      <c r="E5">
        <v>100000</v>
      </c>
      <c r="F5">
        <v>29</v>
      </c>
      <c r="H5">
        <v>250000</v>
      </c>
      <c r="I5">
        <v>13</v>
      </c>
      <c r="J5">
        <v>250000</v>
      </c>
      <c r="K5">
        <v>249987</v>
      </c>
      <c r="L5">
        <v>250000</v>
      </c>
      <c r="M5">
        <v>135</v>
      </c>
      <c r="N5">
        <v>250000</v>
      </c>
      <c r="O5">
        <v>64217</v>
      </c>
      <c r="P5">
        <v>250000</v>
      </c>
      <c r="Q5">
        <v>24288</v>
      </c>
      <c r="R5">
        <v>250000</v>
      </c>
      <c r="S5">
        <v>48528</v>
      </c>
      <c r="T5">
        <v>250000</v>
      </c>
      <c r="U5">
        <v>72818</v>
      </c>
      <c r="V5">
        <v>250000</v>
      </c>
      <c r="W5">
        <v>48523</v>
      </c>
    </row>
    <row r="6" spans="1:23" x14ac:dyDescent="0.25">
      <c r="A6">
        <v>250000</v>
      </c>
      <c r="B6">
        <v>15</v>
      </c>
      <c r="C6">
        <v>250000</v>
      </c>
      <c r="D6">
        <v>249985</v>
      </c>
      <c r="E6">
        <v>250000</v>
      </c>
      <c r="F6">
        <v>128</v>
      </c>
      <c r="H6">
        <v>500000</v>
      </c>
      <c r="I6">
        <v>60</v>
      </c>
      <c r="J6">
        <v>500000</v>
      </c>
      <c r="K6">
        <v>499940</v>
      </c>
      <c r="L6">
        <v>500000</v>
      </c>
      <c r="M6">
        <v>268</v>
      </c>
      <c r="N6">
        <v>500000</v>
      </c>
      <c r="O6">
        <v>128359</v>
      </c>
      <c r="P6">
        <v>500000</v>
      </c>
      <c r="Q6">
        <v>48572</v>
      </c>
      <c r="R6">
        <v>500000</v>
      </c>
      <c r="S6">
        <v>97155</v>
      </c>
      <c r="T6">
        <v>500000</v>
      </c>
      <c r="U6">
        <v>145747</v>
      </c>
      <c r="V6">
        <v>500000</v>
      </c>
      <c r="W6">
        <v>97132</v>
      </c>
    </row>
    <row r="7" spans="1:23" x14ac:dyDescent="0.25">
      <c r="A7">
        <v>500000</v>
      </c>
      <c r="B7">
        <v>57</v>
      </c>
      <c r="C7">
        <v>500000</v>
      </c>
      <c r="D7">
        <v>499943</v>
      </c>
      <c r="E7">
        <v>500000</v>
      </c>
      <c r="F7">
        <v>265</v>
      </c>
      <c r="H7">
        <v>1000000</v>
      </c>
      <c r="I7">
        <v>232</v>
      </c>
      <c r="J7">
        <v>1000000</v>
      </c>
      <c r="K7">
        <v>999768</v>
      </c>
      <c r="L7">
        <v>1000000</v>
      </c>
      <c r="M7">
        <v>680</v>
      </c>
      <c r="N7">
        <v>1000000</v>
      </c>
      <c r="O7">
        <v>256679</v>
      </c>
      <c r="P7">
        <v>1000000</v>
      </c>
      <c r="Q7">
        <v>97020</v>
      </c>
      <c r="R7">
        <v>1000000</v>
      </c>
      <c r="S7">
        <v>194005</v>
      </c>
      <c r="T7">
        <v>1000000</v>
      </c>
      <c r="U7">
        <v>290997</v>
      </c>
      <c r="V7">
        <v>1000000</v>
      </c>
      <c r="W7">
        <v>194132</v>
      </c>
    </row>
    <row r="8" spans="1:23" x14ac:dyDescent="0.25">
      <c r="A8">
        <v>1000000</v>
      </c>
      <c r="B8">
        <v>230</v>
      </c>
      <c r="C8">
        <v>1000000</v>
      </c>
      <c r="D8">
        <v>999770</v>
      </c>
      <c r="E8">
        <v>1000000</v>
      </c>
      <c r="F8">
        <v>664</v>
      </c>
      <c r="H8">
        <v>2500000</v>
      </c>
      <c r="I8">
        <v>1463</v>
      </c>
      <c r="J8">
        <v>2500000</v>
      </c>
      <c r="K8">
        <v>2498537</v>
      </c>
      <c r="L8">
        <v>2500000</v>
      </c>
      <c r="M8">
        <v>2211</v>
      </c>
      <c r="N8">
        <v>2500000</v>
      </c>
      <c r="O8">
        <v>641489</v>
      </c>
      <c r="P8">
        <v>2500000</v>
      </c>
      <c r="Q8">
        <v>242674</v>
      </c>
      <c r="R8">
        <v>2500000</v>
      </c>
      <c r="S8">
        <v>485303</v>
      </c>
      <c r="T8">
        <v>2500000</v>
      </c>
      <c r="U8">
        <v>727955</v>
      </c>
      <c r="V8">
        <v>2500000</v>
      </c>
      <c r="W8">
        <v>485224</v>
      </c>
    </row>
    <row r="9" spans="1:23" x14ac:dyDescent="0.25">
      <c r="A9">
        <v>2500000</v>
      </c>
      <c r="B9">
        <v>1472</v>
      </c>
      <c r="C9">
        <v>2500000</v>
      </c>
      <c r="D9">
        <v>2498528</v>
      </c>
      <c r="E9">
        <v>2500000</v>
      </c>
      <c r="F9">
        <v>2230</v>
      </c>
      <c r="H9">
        <v>5000000</v>
      </c>
      <c r="I9">
        <v>5817</v>
      </c>
      <c r="J9">
        <v>5000000</v>
      </c>
      <c r="K9">
        <v>4994183</v>
      </c>
      <c r="L9">
        <v>5000000</v>
      </c>
      <c r="M9">
        <v>4995</v>
      </c>
      <c r="N9">
        <v>5000000</v>
      </c>
      <c r="O9">
        <v>1282130</v>
      </c>
      <c r="P9">
        <v>5000000</v>
      </c>
      <c r="Q9">
        <v>484694</v>
      </c>
      <c r="R9">
        <v>5000000</v>
      </c>
      <c r="S9">
        <v>969715</v>
      </c>
      <c r="T9">
        <v>5000000</v>
      </c>
      <c r="U9">
        <v>1454575</v>
      </c>
      <c r="V9">
        <v>5000000</v>
      </c>
      <c r="W9">
        <v>969442</v>
      </c>
    </row>
    <row r="10" spans="1:23" x14ac:dyDescent="0.25">
      <c r="A10">
        <v>5000000</v>
      </c>
      <c r="B10">
        <v>5851</v>
      </c>
      <c r="C10">
        <v>5000000</v>
      </c>
      <c r="D10">
        <v>4994149</v>
      </c>
      <c r="E10">
        <v>5000000</v>
      </c>
      <c r="F10">
        <v>5241</v>
      </c>
    </row>
    <row r="11" spans="1:23" x14ac:dyDescent="0.25">
      <c r="H11" t="s">
        <v>7</v>
      </c>
    </row>
    <row r="12" spans="1:23" x14ac:dyDescent="0.25">
      <c r="H12" t="s">
        <v>0</v>
      </c>
      <c r="I12" s="1" t="s">
        <v>4</v>
      </c>
      <c r="J12" t="s">
        <v>1</v>
      </c>
      <c r="K12" s="1" t="s">
        <v>5</v>
      </c>
      <c r="L12" t="s">
        <v>2</v>
      </c>
      <c r="M12" s="2" t="s">
        <v>6</v>
      </c>
      <c r="N12" t="s">
        <v>25</v>
      </c>
      <c r="O12" s="1" t="s">
        <v>20</v>
      </c>
      <c r="P12" t="s">
        <v>26</v>
      </c>
      <c r="Q12" s="1" t="s">
        <v>21</v>
      </c>
      <c r="R12" t="s">
        <v>27</v>
      </c>
      <c r="S12" s="1" t="s">
        <v>22</v>
      </c>
      <c r="T12" t="s">
        <v>28</v>
      </c>
      <c r="U12" s="1" t="s">
        <v>23</v>
      </c>
      <c r="V12" t="s">
        <v>29</v>
      </c>
      <c r="W12" s="1" t="s">
        <v>24</v>
      </c>
    </row>
    <row r="13" spans="1:23" x14ac:dyDescent="0.25">
      <c r="A13" t="s">
        <v>10</v>
      </c>
      <c r="H13">
        <v>50000</v>
      </c>
      <c r="I13">
        <v>0</v>
      </c>
      <c r="J13">
        <v>50000</v>
      </c>
      <c r="K13">
        <v>50000</v>
      </c>
      <c r="L13">
        <v>50000</v>
      </c>
      <c r="M13">
        <v>9</v>
      </c>
      <c r="N13">
        <v>50000</v>
      </c>
      <c r="O13">
        <v>24984</v>
      </c>
      <c r="P13">
        <v>50000</v>
      </c>
      <c r="Q13">
        <v>0</v>
      </c>
      <c r="R13">
        <v>50000</v>
      </c>
      <c r="S13">
        <v>24987</v>
      </c>
      <c r="T13">
        <v>50000</v>
      </c>
      <c r="U13">
        <v>0</v>
      </c>
      <c r="V13">
        <v>50000</v>
      </c>
      <c r="W13">
        <v>49971</v>
      </c>
    </row>
    <row r="14" spans="1:23" x14ac:dyDescent="0.25">
      <c r="A14" t="s">
        <v>0</v>
      </c>
      <c r="B14" s="1" t="s">
        <v>4</v>
      </c>
      <c r="C14" t="s">
        <v>1</v>
      </c>
      <c r="D14" s="1" t="s">
        <v>5</v>
      </c>
      <c r="E14" t="s">
        <v>2</v>
      </c>
      <c r="F14" s="1" t="s">
        <v>6</v>
      </c>
      <c r="H14">
        <v>100000</v>
      </c>
      <c r="I14">
        <v>0</v>
      </c>
      <c r="J14">
        <v>100000</v>
      </c>
      <c r="K14">
        <v>100000</v>
      </c>
      <c r="L14">
        <v>100000</v>
      </c>
      <c r="M14">
        <v>18</v>
      </c>
      <c r="N14">
        <v>100000</v>
      </c>
      <c r="O14">
        <v>49982</v>
      </c>
      <c r="P14">
        <v>100000</v>
      </c>
      <c r="Q14">
        <v>0</v>
      </c>
      <c r="R14">
        <v>100000</v>
      </c>
      <c r="S14">
        <v>49986</v>
      </c>
      <c r="T14">
        <v>100000</v>
      </c>
      <c r="U14">
        <v>0</v>
      </c>
      <c r="V14">
        <v>100000</v>
      </c>
      <c r="W14">
        <v>99969</v>
      </c>
    </row>
    <row r="15" spans="1:23" x14ac:dyDescent="0.25">
      <c r="A15">
        <v>50000</v>
      </c>
      <c r="B15">
        <v>0</v>
      </c>
      <c r="C15">
        <v>50000</v>
      </c>
      <c r="D15">
        <v>50000</v>
      </c>
      <c r="E15">
        <v>50000</v>
      </c>
      <c r="F15">
        <v>1858</v>
      </c>
      <c r="H15">
        <v>250000</v>
      </c>
      <c r="I15">
        <v>0</v>
      </c>
      <c r="J15">
        <v>250000</v>
      </c>
      <c r="K15">
        <v>250000</v>
      </c>
      <c r="L15">
        <v>250000</v>
      </c>
      <c r="M15">
        <v>46</v>
      </c>
      <c r="N15">
        <v>250000</v>
      </c>
      <c r="O15">
        <v>124981</v>
      </c>
      <c r="P15">
        <v>250000</v>
      </c>
      <c r="Q15">
        <v>0</v>
      </c>
      <c r="R15">
        <v>250000</v>
      </c>
      <c r="S15">
        <v>124985</v>
      </c>
      <c r="T15">
        <v>250000</v>
      </c>
      <c r="U15">
        <v>0</v>
      </c>
      <c r="V15">
        <v>250000</v>
      </c>
      <c r="W15">
        <v>249967</v>
      </c>
    </row>
    <row r="16" spans="1:23" x14ac:dyDescent="0.25">
      <c r="A16">
        <v>100000</v>
      </c>
      <c r="B16">
        <v>0</v>
      </c>
      <c r="C16">
        <v>100000</v>
      </c>
      <c r="D16">
        <v>100000</v>
      </c>
      <c r="E16">
        <v>100000</v>
      </c>
      <c r="F16">
        <v>6678</v>
      </c>
      <c r="H16">
        <v>500000</v>
      </c>
      <c r="I16">
        <v>0</v>
      </c>
      <c r="J16">
        <v>500000</v>
      </c>
      <c r="K16">
        <v>500000</v>
      </c>
      <c r="L16">
        <v>500000</v>
      </c>
      <c r="M16">
        <v>100</v>
      </c>
      <c r="N16">
        <v>500000</v>
      </c>
      <c r="O16">
        <v>249980</v>
      </c>
      <c r="P16">
        <v>500000</v>
      </c>
      <c r="Q16">
        <v>0</v>
      </c>
      <c r="R16">
        <v>500000</v>
      </c>
      <c r="S16">
        <v>249984</v>
      </c>
      <c r="T16">
        <v>500000</v>
      </c>
      <c r="U16">
        <v>0</v>
      </c>
      <c r="V16">
        <v>500000</v>
      </c>
      <c r="W16">
        <v>499965</v>
      </c>
    </row>
    <row r="17" spans="1:23" x14ac:dyDescent="0.25">
      <c r="A17">
        <v>250000</v>
      </c>
      <c r="B17">
        <v>0</v>
      </c>
      <c r="C17">
        <v>250000</v>
      </c>
      <c r="D17">
        <v>250000</v>
      </c>
      <c r="E17">
        <v>250000</v>
      </c>
      <c r="F17">
        <v>6678</v>
      </c>
      <c r="H17">
        <v>1000000</v>
      </c>
      <c r="I17">
        <v>0</v>
      </c>
      <c r="J17">
        <v>1000000</v>
      </c>
      <c r="K17">
        <v>1000000</v>
      </c>
      <c r="L17">
        <v>1000000</v>
      </c>
      <c r="M17">
        <v>194</v>
      </c>
      <c r="N17">
        <v>1000000</v>
      </c>
      <c r="O17">
        <v>499979</v>
      </c>
      <c r="P17">
        <v>1000000</v>
      </c>
      <c r="Q17">
        <v>0</v>
      </c>
      <c r="R17">
        <v>1000000</v>
      </c>
      <c r="S17">
        <v>499983</v>
      </c>
      <c r="T17">
        <v>1000000</v>
      </c>
      <c r="U17">
        <v>0</v>
      </c>
      <c r="V17">
        <v>1000000</v>
      </c>
      <c r="W17">
        <v>999963</v>
      </c>
    </row>
    <row r="18" spans="1:23" x14ac:dyDescent="0.25">
      <c r="H18">
        <v>2500000</v>
      </c>
      <c r="I18">
        <v>0</v>
      </c>
      <c r="J18">
        <v>2500000</v>
      </c>
      <c r="K18">
        <v>2500000</v>
      </c>
      <c r="L18">
        <v>2500000</v>
      </c>
      <c r="M18">
        <v>507</v>
      </c>
      <c r="N18">
        <v>2500000</v>
      </c>
      <c r="O18">
        <v>1249976</v>
      </c>
      <c r="P18">
        <v>2500000</v>
      </c>
      <c r="Q18">
        <v>0</v>
      </c>
      <c r="R18">
        <v>2500000</v>
      </c>
      <c r="S18">
        <v>1249982</v>
      </c>
      <c r="T18">
        <v>2500000</v>
      </c>
      <c r="U18">
        <v>0</v>
      </c>
      <c r="V18">
        <v>2500000</v>
      </c>
      <c r="W18">
        <v>2499960</v>
      </c>
    </row>
    <row r="19" spans="1:23" x14ac:dyDescent="0.25">
      <c r="H19">
        <v>5000000</v>
      </c>
      <c r="I19">
        <v>0</v>
      </c>
      <c r="J19">
        <v>5000000</v>
      </c>
      <c r="K19">
        <v>5000000</v>
      </c>
      <c r="L19">
        <v>5000000</v>
      </c>
      <c r="M19">
        <v>1075</v>
      </c>
      <c r="N19">
        <v>5000000</v>
      </c>
      <c r="O19">
        <v>2499976</v>
      </c>
      <c r="P19">
        <v>5000000</v>
      </c>
      <c r="Q19">
        <v>0</v>
      </c>
      <c r="R19">
        <v>5000000</v>
      </c>
      <c r="S19">
        <v>2499980</v>
      </c>
      <c r="T19">
        <v>5000000</v>
      </c>
      <c r="U19">
        <v>0</v>
      </c>
      <c r="V19">
        <v>5000000</v>
      </c>
      <c r="W19">
        <v>4999958</v>
      </c>
    </row>
    <row r="22" spans="1:23" x14ac:dyDescent="0.25">
      <c r="A22" t="s">
        <v>8</v>
      </c>
      <c r="H22" t="s">
        <v>11</v>
      </c>
    </row>
    <row r="23" spans="1:23" x14ac:dyDescent="0.25">
      <c r="A23" t="s">
        <v>0</v>
      </c>
      <c r="B23" s="1" t="s">
        <v>4</v>
      </c>
      <c r="C23" t="s">
        <v>1</v>
      </c>
      <c r="D23" s="1" t="s">
        <v>5</v>
      </c>
      <c r="E23" t="s">
        <v>2</v>
      </c>
      <c r="F23" s="1" t="s">
        <v>6</v>
      </c>
      <c r="H23" t="s">
        <v>0</v>
      </c>
      <c r="I23" t="s">
        <v>4</v>
      </c>
      <c r="J23" t="s">
        <v>1</v>
      </c>
      <c r="K23" t="s">
        <v>5</v>
      </c>
      <c r="L23" t="s">
        <v>2</v>
      </c>
      <c r="M23" t="s">
        <v>6</v>
      </c>
      <c r="N23" t="s">
        <v>25</v>
      </c>
      <c r="O23" s="1" t="s">
        <v>20</v>
      </c>
      <c r="P23" t="s">
        <v>26</v>
      </c>
      <c r="Q23" s="1" t="s">
        <v>21</v>
      </c>
      <c r="R23" t="s">
        <v>27</v>
      </c>
      <c r="S23" s="1" t="s">
        <v>22</v>
      </c>
      <c r="T23" t="s">
        <v>28</v>
      </c>
      <c r="U23" s="1" t="s">
        <v>23</v>
      </c>
      <c r="V23" t="s">
        <v>29</v>
      </c>
      <c r="W23" s="1" t="s">
        <v>24</v>
      </c>
    </row>
    <row r="24" spans="1:23" x14ac:dyDescent="0.25">
      <c r="A24">
        <v>50000</v>
      </c>
      <c r="B24">
        <v>0</v>
      </c>
      <c r="C24">
        <v>50000</v>
      </c>
      <c r="D24">
        <v>50000</v>
      </c>
      <c r="E24">
        <v>50000</v>
      </c>
      <c r="F24">
        <v>2579</v>
      </c>
      <c r="H24">
        <v>50000</v>
      </c>
      <c r="I24">
        <v>0</v>
      </c>
      <c r="J24">
        <v>50000</v>
      </c>
      <c r="K24">
        <v>50000</v>
      </c>
      <c r="L24">
        <v>50000</v>
      </c>
      <c r="M24">
        <v>8</v>
      </c>
      <c r="N24">
        <v>50000</v>
      </c>
      <c r="O24">
        <v>24984</v>
      </c>
      <c r="P24">
        <v>50000</v>
      </c>
      <c r="Q24">
        <v>0</v>
      </c>
      <c r="R24">
        <v>50000</v>
      </c>
      <c r="S24">
        <v>24987</v>
      </c>
      <c r="T24">
        <v>50000</v>
      </c>
      <c r="U24">
        <v>49971</v>
      </c>
      <c r="V24">
        <v>50000</v>
      </c>
      <c r="W24">
        <v>0</v>
      </c>
    </row>
    <row r="25" spans="1:23" x14ac:dyDescent="0.25">
      <c r="A25">
        <v>100000</v>
      </c>
      <c r="B25">
        <v>0</v>
      </c>
      <c r="C25">
        <v>100000</v>
      </c>
      <c r="D25">
        <v>100000</v>
      </c>
      <c r="E25">
        <v>100000</v>
      </c>
      <c r="F25">
        <v>9139</v>
      </c>
      <c r="H25">
        <v>100000</v>
      </c>
      <c r="I25">
        <v>0</v>
      </c>
      <c r="J25">
        <v>100000</v>
      </c>
      <c r="K25">
        <v>100000</v>
      </c>
      <c r="L25">
        <v>100000</v>
      </c>
      <c r="M25">
        <v>20</v>
      </c>
      <c r="N25">
        <v>100000</v>
      </c>
      <c r="O25">
        <v>49982</v>
      </c>
      <c r="P25">
        <v>100000</v>
      </c>
      <c r="Q25">
        <v>0</v>
      </c>
      <c r="R25">
        <v>100000</v>
      </c>
      <c r="S25">
        <v>49986</v>
      </c>
      <c r="T25">
        <v>100000</v>
      </c>
      <c r="U25">
        <v>99969</v>
      </c>
      <c r="V25">
        <v>100000</v>
      </c>
      <c r="W25">
        <v>0</v>
      </c>
    </row>
    <row r="26" spans="1:23" x14ac:dyDescent="0.25">
      <c r="A26">
        <v>250000</v>
      </c>
      <c r="B26">
        <v>0</v>
      </c>
      <c r="C26">
        <v>250000</v>
      </c>
      <c r="D26">
        <v>250000</v>
      </c>
      <c r="E26">
        <v>250000</v>
      </c>
      <c r="F26">
        <v>9139</v>
      </c>
      <c r="H26">
        <v>250000</v>
      </c>
      <c r="I26">
        <v>0</v>
      </c>
      <c r="J26">
        <v>250000</v>
      </c>
      <c r="K26">
        <v>250000</v>
      </c>
      <c r="L26">
        <v>250000</v>
      </c>
      <c r="M26">
        <v>48</v>
      </c>
      <c r="N26">
        <v>250000</v>
      </c>
      <c r="O26">
        <v>124981</v>
      </c>
      <c r="P26">
        <v>250000</v>
      </c>
      <c r="Q26">
        <v>0</v>
      </c>
      <c r="R26">
        <v>250000</v>
      </c>
      <c r="S26">
        <v>124985</v>
      </c>
      <c r="T26">
        <v>250000</v>
      </c>
      <c r="U26">
        <v>249967</v>
      </c>
      <c r="V26">
        <v>250000</v>
      </c>
      <c r="W26">
        <v>0</v>
      </c>
    </row>
    <row r="27" spans="1:23" x14ac:dyDescent="0.25">
      <c r="H27">
        <v>500000</v>
      </c>
      <c r="I27">
        <v>0</v>
      </c>
      <c r="J27">
        <v>500000</v>
      </c>
      <c r="K27">
        <v>500000</v>
      </c>
      <c r="L27">
        <v>500000</v>
      </c>
      <c r="M27">
        <v>104</v>
      </c>
      <c r="N27">
        <v>500000</v>
      </c>
      <c r="O27">
        <v>249980</v>
      </c>
      <c r="P27">
        <v>500000</v>
      </c>
      <c r="Q27">
        <v>0</v>
      </c>
      <c r="R27">
        <v>500000</v>
      </c>
      <c r="S27">
        <v>249984</v>
      </c>
      <c r="T27">
        <v>500000</v>
      </c>
      <c r="U27">
        <v>499965</v>
      </c>
      <c r="V27">
        <v>500000</v>
      </c>
      <c r="W27">
        <v>0</v>
      </c>
    </row>
    <row r="28" spans="1:23" x14ac:dyDescent="0.25">
      <c r="H28">
        <v>1000000</v>
      </c>
      <c r="I28">
        <v>0</v>
      </c>
      <c r="J28">
        <v>1000000</v>
      </c>
      <c r="K28">
        <v>1000000</v>
      </c>
      <c r="L28">
        <v>1000000</v>
      </c>
      <c r="M28">
        <v>208</v>
      </c>
      <c r="N28">
        <v>1000000</v>
      </c>
      <c r="O28">
        <v>499979</v>
      </c>
      <c r="P28">
        <v>1000000</v>
      </c>
      <c r="Q28">
        <v>0</v>
      </c>
      <c r="R28">
        <v>1000000</v>
      </c>
      <c r="S28">
        <v>499983</v>
      </c>
      <c r="T28">
        <v>1000000</v>
      </c>
      <c r="U28">
        <v>999963</v>
      </c>
      <c r="V28">
        <v>1000000</v>
      </c>
      <c r="W28">
        <v>0</v>
      </c>
    </row>
    <row r="29" spans="1:23" x14ac:dyDescent="0.25">
      <c r="H29">
        <v>2500000</v>
      </c>
      <c r="I29">
        <v>0</v>
      </c>
      <c r="J29">
        <v>2500000</v>
      </c>
      <c r="K29">
        <v>2500000</v>
      </c>
      <c r="L29">
        <v>2500000</v>
      </c>
      <c r="M29">
        <v>536</v>
      </c>
      <c r="N29">
        <v>2500000</v>
      </c>
      <c r="O29">
        <v>1249976</v>
      </c>
      <c r="P29">
        <v>2500000</v>
      </c>
      <c r="Q29">
        <v>0</v>
      </c>
      <c r="R29">
        <v>2500000</v>
      </c>
      <c r="S29">
        <v>1249982</v>
      </c>
      <c r="T29">
        <v>2500000</v>
      </c>
      <c r="U29">
        <v>2499960</v>
      </c>
      <c r="V29">
        <v>2500000</v>
      </c>
      <c r="W29">
        <v>0</v>
      </c>
    </row>
    <row r="30" spans="1:23" x14ac:dyDescent="0.25">
      <c r="H30">
        <v>5000000</v>
      </c>
      <c r="I30">
        <v>0</v>
      </c>
      <c r="J30">
        <v>5000000</v>
      </c>
      <c r="K30">
        <v>5000000</v>
      </c>
      <c r="L30">
        <v>5000000</v>
      </c>
      <c r="M30">
        <v>1145</v>
      </c>
      <c r="N30">
        <v>5000000</v>
      </c>
      <c r="O30">
        <v>2499976</v>
      </c>
      <c r="P30">
        <v>5000000</v>
      </c>
      <c r="Q30">
        <v>0</v>
      </c>
      <c r="R30">
        <v>5000000</v>
      </c>
      <c r="S30">
        <v>2499980</v>
      </c>
      <c r="T30">
        <v>5000000</v>
      </c>
      <c r="U30">
        <v>4999958</v>
      </c>
      <c r="V30">
        <v>5000000</v>
      </c>
      <c r="W30">
        <v>0</v>
      </c>
    </row>
    <row r="32" spans="1:23" ht="15.75" customHeight="1" x14ac:dyDescent="0.25">
      <c r="F32" s="10" t="s">
        <v>19</v>
      </c>
      <c r="G32" s="11" t="s">
        <v>12</v>
      </c>
      <c r="H32" s="12"/>
      <c r="I32" s="11" t="s">
        <v>13</v>
      </c>
      <c r="J32" s="12"/>
      <c r="K32" s="11" t="s">
        <v>14</v>
      </c>
      <c r="L32" s="12"/>
    </row>
    <row r="33" spans="6:13" ht="15.75" x14ac:dyDescent="0.25">
      <c r="F33" s="10" t="s">
        <v>15</v>
      </c>
      <c r="G33" s="10" t="s">
        <v>17</v>
      </c>
      <c r="H33" s="10" t="s">
        <v>18</v>
      </c>
      <c r="I33" s="10" t="s">
        <v>17</v>
      </c>
      <c r="J33" s="10" t="s">
        <v>18</v>
      </c>
      <c r="K33" s="10" t="s">
        <v>17</v>
      </c>
      <c r="L33" s="10" t="s">
        <v>18</v>
      </c>
    </row>
    <row r="34" spans="6:13" ht="15.75" x14ac:dyDescent="0.25">
      <c r="F34" s="13" cm="1">
        <f t="array" ref="F34:F40">Table1[extracted-sort-time]</f>
        <v>50000</v>
      </c>
      <c r="G34" s="14" cm="1">
        <f t="array" ref="G34:G36">Table2[mean3]</f>
        <v>1858</v>
      </c>
      <c r="H34" s="13" cm="1">
        <f t="array" ref="H34:H40">Table5[mean3]</f>
        <v>9</v>
      </c>
      <c r="I34" s="14" cm="1">
        <f t="array" ref="I34:I40">Table1[mean3]</f>
        <v>14</v>
      </c>
      <c r="J34" s="14" cm="1">
        <f t="array" ref="J34:J40">Table4[mean3]</f>
        <v>16</v>
      </c>
      <c r="K34" s="14" cm="1">
        <f t="array" ref="K34:K36">Table3[mean3]</f>
        <v>2579</v>
      </c>
      <c r="L34" s="14" cm="1">
        <f t="array" ref="L34:L40">Table6[mean3]</f>
        <v>8</v>
      </c>
    </row>
    <row r="35" spans="6:13" ht="15.75" x14ac:dyDescent="0.25">
      <c r="F35" s="15">
        <v>100000</v>
      </c>
      <c r="G35" s="14">
        <v>6678</v>
      </c>
      <c r="H35" s="14">
        <v>18</v>
      </c>
      <c r="I35" s="14">
        <v>29</v>
      </c>
      <c r="J35" s="14">
        <v>44</v>
      </c>
      <c r="K35" s="14">
        <v>9139</v>
      </c>
      <c r="L35" s="14">
        <v>20</v>
      </c>
    </row>
    <row r="36" spans="6:13" ht="15.75" x14ac:dyDescent="0.25">
      <c r="F36" s="15">
        <v>250000</v>
      </c>
      <c r="G36" s="14">
        <v>6678</v>
      </c>
      <c r="H36" s="14">
        <v>46</v>
      </c>
      <c r="I36" s="14">
        <v>128</v>
      </c>
      <c r="J36" s="14">
        <v>135</v>
      </c>
      <c r="K36" s="14">
        <v>9139</v>
      </c>
      <c r="L36" s="14">
        <v>48</v>
      </c>
    </row>
    <row r="37" spans="6:13" ht="15.75" x14ac:dyDescent="0.25">
      <c r="F37" s="15">
        <v>500000</v>
      </c>
      <c r="G37" s="14"/>
      <c r="H37" s="14">
        <v>100</v>
      </c>
      <c r="I37" s="14">
        <v>265</v>
      </c>
      <c r="J37" s="14">
        <v>268</v>
      </c>
      <c r="K37" s="14"/>
      <c r="L37" s="14">
        <v>104</v>
      </c>
    </row>
    <row r="38" spans="6:13" ht="15.75" x14ac:dyDescent="0.25">
      <c r="F38" s="15">
        <v>1000000</v>
      </c>
      <c r="G38" s="14"/>
      <c r="H38" s="14">
        <v>194</v>
      </c>
      <c r="I38" s="14">
        <v>664</v>
      </c>
      <c r="J38" s="14">
        <v>680</v>
      </c>
      <c r="K38" s="14"/>
      <c r="L38" s="14">
        <v>208</v>
      </c>
    </row>
    <row r="39" spans="6:13" ht="15.75" x14ac:dyDescent="0.25">
      <c r="F39" s="15">
        <v>2500000</v>
      </c>
      <c r="G39" s="14"/>
      <c r="H39" s="14">
        <v>507</v>
      </c>
      <c r="I39" s="14">
        <v>2230</v>
      </c>
      <c r="J39" s="14">
        <v>2211</v>
      </c>
      <c r="K39" s="14"/>
      <c r="L39" s="14">
        <v>536</v>
      </c>
    </row>
    <row r="40" spans="6:13" x14ac:dyDescent="0.25">
      <c r="F40" s="13">
        <v>5000000</v>
      </c>
      <c r="G40" s="13"/>
      <c r="H40" s="13">
        <v>1075</v>
      </c>
      <c r="I40" s="13">
        <v>5241</v>
      </c>
      <c r="J40" s="13">
        <v>4995</v>
      </c>
      <c r="K40" s="13"/>
      <c r="L40" s="13">
        <v>1145</v>
      </c>
    </row>
    <row r="43" spans="6:13" ht="15.75" x14ac:dyDescent="0.25">
      <c r="F43" s="5"/>
      <c r="G43" s="4" t="s">
        <v>37</v>
      </c>
      <c r="H43" s="4"/>
      <c r="I43" s="4"/>
      <c r="J43" s="4"/>
      <c r="K43" s="4"/>
      <c r="L43" s="4"/>
      <c r="M43" s="4"/>
    </row>
    <row r="44" spans="6:13" ht="15.75" x14ac:dyDescent="0.25">
      <c r="F44" s="5" t="s">
        <v>15</v>
      </c>
      <c r="G44" s="3" t="s">
        <v>30</v>
      </c>
      <c r="H44" s="3" t="s">
        <v>31</v>
      </c>
      <c r="I44" s="3" t="s">
        <v>32</v>
      </c>
      <c r="J44" s="3" t="s">
        <v>33</v>
      </c>
      <c r="K44" s="3" t="s">
        <v>34</v>
      </c>
      <c r="L44" s="3" t="s">
        <v>35</v>
      </c>
      <c r="M44" s="3" t="s">
        <v>36</v>
      </c>
    </row>
    <row r="45" spans="6:13" ht="15.75" x14ac:dyDescent="0.25">
      <c r="F45" s="5" t="s">
        <v>16</v>
      </c>
      <c r="G45" s="3"/>
      <c r="H45" s="3"/>
      <c r="I45" s="3"/>
      <c r="J45" s="3"/>
      <c r="K45" s="3"/>
      <c r="L45" s="3"/>
      <c r="M45" s="3"/>
    </row>
    <row r="46" spans="6:13" ht="15.75" x14ac:dyDescent="0.25">
      <c r="F46" s="6" cm="1">
        <f t="array" ref="F46:F52">Table1[extracted-sort-time]</f>
        <v>50000</v>
      </c>
      <c r="G46" s="7" cm="1">
        <f t="array" ref="G46:G52">Table1[mean]</f>
        <v>1</v>
      </c>
      <c r="H46" s="7" cm="1">
        <f t="array" ref="H46:H52">Table4[mean]</f>
        <v>0</v>
      </c>
      <c r="I46" s="7" cm="1">
        <f t="array" ref="I46:I52">Table4[mean4]</f>
        <v>12832</v>
      </c>
      <c r="J46" s="7" cm="1">
        <f t="array" ref="J46:J52">Table4[mean5]</f>
        <v>4869</v>
      </c>
      <c r="K46" s="7" cm="1">
        <f t="array" ref="K46:K52">Table4[mean6]</f>
        <v>9721</v>
      </c>
      <c r="L46" s="7" cm="1">
        <f t="array" ref="L46:L52">Table4[mean7]</f>
        <v>14588</v>
      </c>
      <c r="M46" s="7" cm="1">
        <f t="array" ref="M46:M52">Table4[mean8]</f>
        <v>9740</v>
      </c>
    </row>
    <row r="47" spans="6:13" ht="15.75" x14ac:dyDescent="0.25">
      <c r="F47" s="7">
        <v>100000</v>
      </c>
      <c r="G47" s="7">
        <v>2</v>
      </c>
      <c r="H47" s="7">
        <v>2</v>
      </c>
      <c r="I47" s="7">
        <v>25665</v>
      </c>
      <c r="J47" s="7">
        <v>9696</v>
      </c>
      <c r="K47" s="7">
        <v>19431</v>
      </c>
      <c r="L47">
        <v>29110</v>
      </c>
      <c r="M47" s="7">
        <v>19435</v>
      </c>
    </row>
    <row r="48" spans="6:13" ht="15.75" x14ac:dyDescent="0.25">
      <c r="F48" s="7">
        <v>250000</v>
      </c>
      <c r="G48" s="7">
        <v>15</v>
      </c>
      <c r="H48" s="7">
        <v>13</v>
      </c>
      <c r="I48" s="7">
        <v>64217</v>
      </c>
      <c r="J48" s="7">
        <v>24288</v>
      </c>
      <c r="K48" s="7">
        <v>48528</v>
      </c>
      <c r="L48" s="7">
        <v>72818</v>
      </c>
      <c r="M48" s="7">
        <v>48523</v>
      </c>
    </row>
    <row r="49" spans="6:13" ht="15.75" x14ac:dyDescent="0.25">
      <c r="F49" s="7">
        <v>500000</v>
      </c>
      <c r="G49" s="7">
        <v>57</v>
      </c>
      <c r="H49" s="7">
        <v>60</v>
      </c>
      <c r="I49" s="7">
        <v>128359</v>
      </c>
      <c r="J49" s="7">
        <v>48572</v>
      </c>
      <c r="K49" s="7">
        <v>97155</v>
      </c>
      <c r="L49" s="7">
        <v>145747</v>
      </c>
      <c r="M49" s="7">
        <v>97132</v>
      </c>
    </row>
    <row r="50" spans="6:13" ht="15.75" x14ac:dyDescent="0.25">
      <c r="F50" s="7">
        <v>1000000</v>
      </c>
      <c r="G50" s="7">
        <v>230</v>
      </c>
      <c r="H50" s="7">
        <v>232</v>
      </c>
      <c r="I50" s="7">
        <v>256679</v>
      </c>
      <c r="J50" s="7">
        <v>97020</v>
      </c>
      <c r="K50" s="7">
        <v>194005</v>
      </c>
      <c r="L50" s="7">
        <v>290997</v>
      </c>
      <c r="M50" s="7">
        <v>194132</v>
      </c>
    </row>
    <row r="51" spans="6:13" ht="15.75" x14ac:dyDescent="0.25">
      <c r="F51" s="7">
        <v>2500000</v>
      </c>
      <c r="G51" s="7">
        <v>1472</v>
      </c>
      <c r="H51" s="7">
        <v>1463</v>
      </c>
      <c r="I51" s="7">
        <v>641489</v>
      </c>
      <c r="J51" s="7">
        <v>242674</v>
      </c>
      <c r="K51" s="7">
        <v>485303</v>
      </c>
      <c r="L51" s="7">
        <v>727955</v>
      </c>
      <c r="M51" s="7">
        <v>485224</v>
      </c>
    </row>
    <row r="52" spans="6:13" x14ac:dyDescent="0.25">
      <c r="F52" s="6">
        <v>5000000</v>
      </c>
      <c r="G52" s="6">
        <v>5851</v>
      </c>
      <c r="H52" s="6">
        <v>5817</v>
      </c>
      <c r="I52" s="6">
        <v>1282130</v>
      </c>
      <c r="J52" s="6">
        <v>484694</v>
      </c>
      <c r="K52" s="6">
        <v>969715</v>
      </c>
      <c r="L52" s="6">
        <v>1454575</v>
      </c>
      <c r="M52" s="6">
        <v>969442</v>
      </c>
    </row>
    <row r="54" spans="6:13" ht="15.75" x14ac:dyDescent="0.25">
      <c r="F54" s="5"/>
      <c r="G54" s="8" t="s">
        <v>38</v>
      </c>
      <c r="H54" s="18"/>
      <c r="I54" s="18"/>
      <c r="J54" s="18"/>
      <c r="K54" s="18"/>
      <c r="L54" s="18"/>
      <c r="M54" s="9"/>
    </row>
    <row r="55" spans="6:13" ht="15.75" customHeight="1" x14ac:dyDescent="0.25">
      <c r="F55" s="19" t="s">
        <v>15</v>
      </c>
      <c r="G55" s="16" t="s">
        <v>30</v>
      </c>
      <c r="H55" s="16" t="s">
        <v>31</v>
      </c>
      <c r="I55" s="16" t="s">
        <v>32</v>
      </c>
      <c r="J55" s="16" t="s">
        <v>33</v>
      </c>
      <c r="K55" s="16" t="s">
        <v>34</v>
      </c>
      <c r="L55" s="16" t="s">
        <v>35</v>
      </c>
      <c r="M55" s="16" t="s">
        <v>36</v>
      </c>
    </row>
    <row r="56" spans="6:13" ht="15.75" customHeight="1" x14ac:dyDescent="0.25">
      <c r="F56" s="20"/>
      <c r="G56" s="17"/>
      <c r="H56" s="17"/>
      <c r="I56" s="17"/>
      <c r="J56" s="17"/>
      <c r="K56" s="17"/>
      <c r="L56" s="17"/>
      <c r="M56" s="17"/>
    </row>
    <row r="57" spans="6:13" ht="15.75" x14ac:dyDescent="0.25">
      <c r="F57" s="6" cm="1">
        <f t="array" ref="F57:F63">Table5[extracted-sort-time]</f>
        <v>50000</v>
      </c>
      <c r="G57" s="7" cm="1">
        <f t="array" ref="G57:G59">Table2[mean]</f>
        <v>0</v>
      </c>
      <c r="H57" s="7" cm="1">
        <f t="array" ref="H57:H63">Table5[mean]</f>
        <v>0</v>
      </c>
      <c r="I57" s="7" cm="1">
        <f t="array" ref="I57:I63">Table5[mean4]</f>
        <v>24984</v>
      </c>
      <c r="J57" s="7" cm="1">
        <f t="array" ref="J57:J63">Table5[mean5]</f>
        <v>0</v>
      </c>
      <c r="K57" s="7" cm="1">
        <f t="array" ref="K57:K63">Table5[mean6]</f>
        <v>24987</v>
      </c>
      <c r="L57" s="7" cm="1">
        <f t="array" ref="L57:L63">Table5[mean7]</f>
        <v>0</v>
      </c>
      <c r="M57" s="7" cm="1">
        <f t="array" ref="M57:M63">Table5[mean8]</f>
        <v>49971</v>
      </c>
    </row>
    <row r="58" spans="6:13" ht="15.75" x14ac:dyDescent="0.25">
      <c r="F58" s="7">
        <v>100000</v>
      </c>
      <c r="G58" s="7">
        <v>0</v>
      </c>
      <c r="H58" s="7">
        <v>0</v>
      </c>
      <c r="I58" s="7">
        <v>49982</v>
      </c>
      <c r="J58" s="7">
        <v>0</v>
      </c>
      <c r="K58" s="7">
        <v>49986</v>
      </c>
      <c r="L58">
        <v>0</v>
      </c>
      <c r="M58" s="7">
        <v>99969</v>
      </c>
    </row>
    <row r="59" spans="6:13" ht="15.75" x14ac:dyDescent="0.25">
      <c r="F59" s="7">
        <v>250000</v>
      </c>
      <c r="G59" s="7">
        <v>0</v>
      </c>
      <c r="H59" s="7">
        <v>0</v>
      </c>
      <c r="I59" s="7">
        <v>124981</v>
      </c>
      <c r="J59" s="7">
        <v>0</v>
      </c>
      <c r="K59" s="7">
        <v>124985</v>
      </c>
      <c r="L59" s="7">
        <v>0</v>
      </c>
      <c r="M59" s="7">
        <v>249967</v>
      </c>
    </row>
    <row r="60" spans="6:13" ht="15.75" x14ac:dyDescent="0.25">
      <c r="F60" s="7">
        <v>500000</v>
      </c>
      <c r="G60" s="7"/>
      <c r="H60" s="7">
        <v>0</v>
      </c>
      <c r="I60" s="7">
        <v>249980</v>
      </c>
      <c r="J60" s="7">
        <v>0</v>
      </c>
      <c r="K60" s="7">
        <v>249984</v>
      </c>
      <c r="L60" s="7">
        <v>0</v>
      </c>
      <c r="M60" s="7">
        <v>499965</v>
      </c>
    </row>
    <row r="61" spans="6:13" ht="15.75" x14ac:dyDescent="0.25">
      <c r="F61" s="7">
        <v>1000000</v>
      </c>
      <c r="G61" s="7"/>
      <c r="H61" s="7">
        <v>0</v>
      </c>
      <c r="I61" s="7">
        <v>499979</v>
      </c>
      <c r="J61" s="7">
        <v>0</v>
      </c>
      <c r="K61" s="7">
        <v>499983</v>
      </c>
      <c r="L61" s="7">
        <v>0</v>
      </c>
      <c r="M61" s="7">
        <v>999963</v>
      </c>
    </row>
    <row r="62" spans="6:13" ht="15.75" x14ac:dyDescent="0.25">
      <c r="F62" s="7">
        <v>2500000</v>
      </c>
      <c r="G62" s="7"/>
      <c r="H62" s="7">
        <v>0</v>
      </c>
      <c r="I62" s="7">
        <v>1249976</v>
      </c>
      <c r="J62" s="7">
        <v>0</v>
      </c>
      <c r="K62" s="7">
        <v>1249982</v>
      </c>
      <c r="L62" s="7">
        <v>0</v>
      </c>
      <c r="M62" s="7">
        <v>2499960</v>
      </c>
    </row>
    <row r="63" spans="6:13" x14ac:dyDescent="0.25">
      <c r="F63" s="6">
        <v>5000000</v>
      </c>
      <c r="G63" s="6"/>
      <c r="H63" s="6">
        <v>0</v>
      </c>
      <c r="I63" s="6">
        <v>2499976</v>
      </c>
      <c r="J63" s="6">
        <v>0</v>
      </c>
      <c r="K63" s="6">
        <v>2499980</v>
      </c>
      <c r="L63" s="6">
        <v>0</v>
      </c>
      <c r="M63" s="6">
        <v>4999958</v>
      </c>
    </row>
    <row r="65" spans="6:13" ht="15.75" x14ac:dyDescent="0.25">
      <c r="F65" s="5"/>
      <c r="G65" s="4" t="s">
        <v>39</v>
      </c>
      <c r="H65" s="4"/>
      <c r="I65" s="4"/>
      <c r="J65" s="4"/>
      <c r="K65" s="4"/>
      <c r="L65" s="4"/>
      <c r="M65" s="4"/>
    </row>
    <row r="66" spans="6:13" ht="15.75" x14ac:dyDescent="0.25">
      <c r="F66" s="5" t="s">
        <v>15</v>
      </c>
      <c r="G66" s="3" t="s">
        <v>30</v>
      </c>
      <c r="H66" s="3" t="s">
        <v>31</v>
      </c>
      <c r="I66" s="3" t="s">
        <v>32</v>
      </c>
      <c r="J66" s="3" t="s">
        <v>33</v>
      </c>
      <c r="K66" s="3" t="s">
        <v>34</v>
      </c>
      <c r="L66" s="3" t="s">
        <v>35</v>
      </c>
      <c r="M66" s="3" t="s">
        <v>36</v>
      </c>
    </row>
    <row r="67" spans="6:13" ht="15.75" x14ac:dyDescent="0.25">
      <c r="F67" s="5" t="s">
        <v>16</v>
      </c>
      <c r="G67" s="3"/>
      <c r="H67" s="3"/>
      <c r="I67" s="3"/>
      <c r="J67" s="3"/>
      <c r="K67" s="3"/>
      <c r="L67" s="3"/>
      <c r="M67" s="3"/>
    </row>
    <row r="68" spans="6:13" ht="15.75" x14ac:dyDescent="0.25">
      <c r="F68" s="6" cm="1">
        <f t="array" ref="F68:F74">Table5[extracted-sort-time]</f>
        <v>50000</v>
      </c>
      <c r="G68" s="7" cm="1">
        <f t="array" ref="G68:G70">Table3[mean]</f>
        <v>0</v>
      </c>
      <c r="H68" s="7" cm="1">
        <f t="array" ref="H68:H74">Table6[mean]</f>
        <v>0</v>
      </c>
      <c r="I68" s="7" cm="1">
        <f t="array" ref="I68:I74">Table6[mean4]</f>
        <v>24984</v>
      </c>
      <c r="J68" s="7" cm="1">
        <f t="array" ref="J68:J74">Table6[mean5]</f>
        <v>0</v>
      </c>
      <c r="K68" s="7" cm="1">
        <f t="array" ref="K68:K74">Table6[mean6]</f>
        <v>24987</v>
      </c>
      <c r="L68" s="7" cm="1">
        <f t="array" ref="L68:L74">Table6[mean7]</f>
        <v>49971</v>
      </c>
      <c r="M68" s="7" cm="1">
        <f t="array" ref="M68:M74">Table6[mean8]</f>
        <v>0</v>
      </c>
    </row>
    <row r="69" spans="6:13" ht="15.75" x14ac:dyDescent="0.25">
      <c r="F69" s="7">
        <v>100000</v>
      </c>
      <c r="G69" s="7">
        <v>0</v>
      </c>
      <c r="H69" s="7">
        <v>0</v>
      </c>
      <c r="I69" s="7">
        <v>49982</v>
      </c>
      <c r="J69" s="7">
        <v>0</v>
      </c>
      <c r="K69" s="7">
        <v>49986</v>
      </c>
      <c r="L69">
        <v>99969</v>
      </c>
      <c r="M69" s="7">
        <v>0</v>
      </c>
    </row>
    <row r="70" spans="6:13" ht="15.75" x14ac:dyDescent="0.25">
      <c r="F70" s="7">
        <v>250000</v>
      </c>
      <c r="G70" s="7">
        <v>0</v>
      </c>
      <c r="H70" s="7">
        <v>0</v>
      </c>
      <c r="I70" s="7">
        <v>124981</v>
      </c>
      <c r="J70" s="7">
        <v>0</v>
      </c>
      <c r="K70" s="7">
        <v>124985</v>
      </c>
      <c r="L70" s="7">
        <v>249967</v>
      </c>
      <c r="M70" s="7">
        <v>0</v>
      </c>
    </row>
    <row r="71" spans="6:13" ht="15.75" x14ac:dyDescent="0.25">
      <c r="F71" s="7">
        <v>500000</v>
      </c>
      <c r="G71" s="7"/>
      <c r="H71" s="7">
        <v>0</v>
      </c>
      <c r="I71" s="7">
        <v>249980</v>
      </c>
      <c r="J71" s="7">
        <v>0</v>
      </c>
      <c r="K71" s="7">
        <v>249984</v>
      </c>
      <c r="L71" s="7">
        <v>499965</v>
      </c>
      <c r="M71" s="7">
        <v>0</v>
      </c>
    </row>
    <row r="72" spans="6:13" ht="15.75" x14ac:dyDescent="0.25">
      <c r="F72" s="7">
        <v>1000000</v>
      </c>
      <c r="G72" s="7"/>
      <c r="H72" s="7">
        <v>0</v>
      </c>
      <c r="I72" s="7">
        <v>499979</v>
      </c>
      <c r="J72" s="7">
        <v>0</v>
      </c>
      <c r="K72" s="7">
        <v>499983</v>
      </c>
      <c r="L72" s="7">
        <v>999963</v>
      </c>
      <c r="M72" s="7">
        <v>0</v>
      </c>
    </row>
    <row r="73" spans="6:13" ht="15.75" x14ac:dyDescent="0.25">
      <c r="F73" s="7">
        <v>2500000</v>
      </c>
      <c r="G73" s="7"/>
      <c r="H73" s="7">
        <v>0</v>
      </c>
      <c r="I73" s="7">
        <v>1249976</v>
      </c>
      <c r="J73" s="7">
        <v>0</v>
      </c>
      <c r="K73" s="7">
        <v>1249982</v>
      </c>
      <c r="L73" s="7">
        <v>2499960</v>
      </c>
      <c r="M73" s="7">
        <v>0</v>
      </c>
    </row>
    <row r="74" spans="6:13" x14ac:dyDescent="0.25">
      <c r="F74" s="6">
        <v>5000000</v>
      </c>
      <c r="G74" s="6"/>
      <c r="H74" s="6">
        <v>0</v>
      </c>
      <c r="I74" s="6">
        <v>2499976</v>
      </c>
      <c r="J74" s="6">
        <v>0</v>
      </c>
      <c r="K74" s="6">
        <v>2499980</v>
      </c>
      <c r="L74" s="6">
        <v>4999958</v>
      </c>
      <c r="M74" s="6">
        <v>0</v>
      </c>
    </row>
  </sheetData>
  <mergeCells count="28">
    <mergeCell ref="G55:G56"/>
    <mergeCell ref="G54:M54"/>
    <mergeCell ref="F55:F56"/>
    <mergeCell ref="M55:M56"/>
    <mergeCell ref="L55:L56"/>
    <mergeCell ref="K55:K56"/>
    <mergeCell ref="J55:J56"/>
    <mergeCell ref="I55:I56"/>
    <mergeCell ref="H55:H56"/>
    <mergeCell ref="G65:M65"/>
    <mergeCell ref="G66:G67"/>
    <mergeCell ref="H66:H67"/>
    <mergeCell ref="I66:I67"/>
    <mergeCell ref="J66:J67"/>
    <mergeCell ref="K66:K67"/>
    <mergeCell ref="L66:L67"/>
    <mergeCell ref="M66:M67"/>
    <mergeCell ref="M44:M45"/>
    <mergeCell ref="G43:M43"/>
    <mergeCell ref="G44:G45"/>
    <mergeCell ref="H44:H45"/>
    <mergeCell ref="I44:I45"/>
    <mergeCell ref="J44:J45"/>
    <mergeCell ref="K44:K45"/>
    <mergeCell ref="L44:L45"/>
    <mergeCell ref="I32:J32"/>
    <mergeCell ref="K32:L32"/>
    <mergeCell ref="G32:H32"/>
  </mergeCells>
  <phoneticPr fontId="4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</dc:creator>
  <cp:lastModifiedBy>sanje</cp:lastModifiedBy>
  <dcterms:created xsi:type="dcterms:W3CDTF">2022-11-14T22:23:41Z</dcterms:created>
  <dcterms:modified xsi:type="dcterms:W3CDTF">2022-11-15T02:01:35Z</dcterms:modified>
</cp:coreProperties>
</file>