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JAYARAJ\721500\Brokers\MIBL\Vignesh Polymers\Renewal 2024-25\"/>
    </mc:Choice>
  </mc:AlternateContent>
  <xr:revisionPtr revIDLastSave="0" documentId="13_ncr:1_{430BB6F3-44A3-4154-BEBD-87790B90EEF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VPIPL - DETAILS" sheetId="1" r:id="rId1"/>
    <sheet name="FIRE QUOTE" sheetId="2" r:id="rId2"/>
    <sheet name="IAR QUO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J3Wlm4UI9lmQVz2eaHvuGJC8QTtENLoxRkIC4+V5tDQ="/>
    </ext>
  </extLst>
</workbook>
</file>

<file path=xl/calcChain.xml><?xml version="1.0" encoding="utf-8"?>
<calcChain xmlns="http://schemas.openxmlformats.org/spreadsheetml/2006/main">
  <c r="H24" i="2" l="1"/>
  <c r="H23" i="2"/>
  <c r="H22" i="2"/>
  <c r="H30" i="3"/>
  <c r="H29" i="3"/>
  <c r="H28" i="3"/>
  <c r="H27" i="3"/>
  <c r="C27" i="3"/>
  <c r="D27" i="3"/>
  <c r="E27" i="3"/>
  <c r="F27" i="3"/>
  <c r="G27" i="3"/>
  <c r="B27" i="3"/>
  <c r="H25" i="3"/>
  <c r="B25" i="3"/>
  <c r="G19" i="3"/>
  <c r="G23" i="3" s="1"/>
  <c r="F19" i="3"/>
  <c r="F23" i="3" s="1"/>
  <c r="E19" i="3"/>
  <c r="E23" i="3" s="1"/>
  <c r="D19" i="3"/>
  <c r="D23" i="3" s="1"/>
  <c r="C19" i="3"/>
  <c r="C23" i="3" s="1"/>
  <c r="B19" i="3"/>
  <c r="B23" i="3" s="1"/>
  <c r="H18" i="3"/>
  <c r="H17" i="3"/>
  <c r="H16" i="3"/>
  <c r="H15" i="3"/>
  <c r="H14" i="3"/>
  <c r="H13" i="3"/>
  <c r="H12" i="3"/>
  <c r="H11" i="3"/>
  <c r="H10" i="3"/>
  <c r="H9" i="3"/>
  <c r="H19" i="3" s="1"/>
  <c r="B22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H23" i="3" l="1"/>
  <c r="I23" i="3" s="1"/>
  <c r="G19" i="2" l="1"/>
  <c r="F19" i="2"/>
  <c r="E19" i="2"/>
  <c r="D19" i="2"/>
  <c r="C19" i="2"/>
  <c r="B19" i="2"/>
  <c r="H18" i="2"/>
  <c r="H17" i="2"/>
  <c r="H16" i="2"/>
  <c r="H15" i="2"/>
  <c r="H14" i="2"/>
  <c r="H13" i="2"/>
  <c r="H12" i="2"/>
  <c r="H11" i="2"/>
  <c r="H10" i="2"/>
  <c r="H9" i="2"/>
  <c r="H19" i="2" s="1"/>
</calcChain>
</file>

<file path=xl/sharedStrings.xml><?xml version="1.0" encoding="utf-8"?>
<sst xmlns="http://schemas.openxmlformats.org/spreadsheetml/2006/main" count="332" uniqueCount="143">
  <si>
    <t>VIGNESH POLYMERS INDIA PRIVATE LIMITED - RISK DETAILS</t>
  </si>
  <si>
    <t>NAME OF PROPOSER</t>
  </si>
  <si>
    <t>VIGNESH POLYMERS INDIA PRIVATE LIMITED</t>
  </si>
  <si>
    <t>ADDRESS OF PROPOSER</t>
  </si>
  <si>
    <t>Plot No. G-13 and G-14/1, SIPCOT Industrial Park, 3rd Cross Road, Vadagal Village, Echoor Post, Sriperumbudur Taluk, Kanchipuram District - 631604.</t>
  </si>
  <si>
    <t>Telephone / Mobile #</t>
  </si>
  <si>
    <t>9840688079 / 6379633838</t>
  </si>
  <si>
    <t>E mail</t>
  </si>
  <si>
    <t>murugesan@vigneshpolymers.com,  accounts@vigneshpolymers.com</t>
  </si>
  <si>
    <t>Contact Person</t>
  </si>
  <si>
    <t>Murugesan P - General Manager - Finance &amp; Accounts</t>
  </si>
  <si>
    <t>Policy to be issued in favour of including the financial Institutions</t>
  </si>
  <si>
    <t xml:space="preserve">Hypothecation Details  </t>
  </si>
  <si>
    <r>
      <rPr>
        <b/>
        <u/>
        <sz val="10"/>
        <color theme="1"/>
        <rFont val="Calibri"/>
      </rPr>
      <t>HDFC Bank Limited</t>
    </r>
    <r>
      <rPr>
        <sz val="10"/>
        <color theme="1"/>
        <rFont val="Calibri"/>
      </rPr>
      <t>, No.115, Dr Radhakrishnan Salai, 7th Floor, Mylapore, Chennai – 600 004.</t>
    </r>
  </si>
  <si>
    <t>Period of Insurance</t>
  </si>
  <si>
    <t>Business &amp; Location of Business</t>
  </si>
  <si>
    <t>Office</t>
  </si>
  <si>
    <t>Insured Name</t>
  </si>
  <si>
    <t>Risk Location</t>
  </si>
  <si>
    <t>Location 1 : No. G-13 and G-14/1, SIPCOT Industrial Park, Vadagal Village, Echoor Post, Sriperumbudur Taluk, Kanchipuram District - 631</t>
  </si>
  <si>
    <t>G-10, Vallam Vadagal Sipcot Industrial Park, Sriperumbudur, Vallam Vadagal Village, Echoor, Kancheepuram, Tamil Nadu, 631604</t>
  </si>
  <si>
    <t>Survey No. 174 &amp; 175 Mettupalayam Village, Vallam, Sriperumbudur Taluk, Kanchipuram, - 602 105</t>
  </si>
  <si>
    <t xml:space="preserve">Survey No.194/2, 194/3, Mettupalyam Road, Vallam village, Sriperumbudur Taluk, Kancheepuram,
Tamil Nadu, 602105
</t>
  </si>
  <si>
    <t>PLOT NO S6/1 &amp; S6/2, 1st Main Road, SIPCOT AEROSPACE INDUSTRIAL PARK, VALLAM VILL, VALLAM VADAGAL SIPCOT AEROSPACE PARK, VALLAM, Kancheepuram, Tamil Nadu, 602105</t>
  </si>
  <si>
    <t xml:space="preserve">S No 24, Plot No S1/1,S1/2, 1st Main Road, Sipcot Aerospace Park, Vallam Vadagal Village, Kancheepuram Industrial Park, Kancheepuram Industrial Park, Kancheepuram,
Tamil Nadu, 602105
</t>
  </si>
  <si>
    <t>Plot No B2B6/B, 2nd Main Road, Olaipatti Village, Salamarthupatti PO, Bargur Industrial Park, Uthangarai Taluk, Krishnagiri, Bargur Industrial Park, Krishnagiri, Tamil Nadu, 635304</t>
  </si>
  <si>
    <t>Location 2 : PLOT NO L -69, SIPCOT INDUSTRIAL PARK, VERNA, SALACETE, SOUTH GOA, GOA - 403722</t>
  </si>
  <si>
    <t>Age of Building in years</t>
  </si>
  <si>
    <t>7 Years</t>
  </si>
  <si>
    <t>2 years - Rented Premises</t>
  </si>
  <si>
    <t>1 years - Rented Premises</t>
  </si>
  <si>
    <t>0 years - Rented Premises</t>
  </si>
  <si>
    <t>5 Years</t>
  </si>
  <si>
    <t>Occupancy</t>
  </si>
  <si>
    <t>Pet/ Plastic Goods Manufacturing Factory</t>
  </si>
  <si>
    <t>Distance from nearest Water Bodies in KMS water bodies like seashore, lake, rivers, canel etc.</t>
  </si>
  <si>
    <t>3 .6 KMS ( 12.902819, 79.925465 - 12°54'10.2"N 79°55'31.7"E)</t>
  </si>
  <si>
    <t>3 .7 KMS ( 12.902819, 79.925465 - 12°54'10.2"N 79°55'31.7"E)</t>
  </si>
  <si>
    <t>4 kms, back side royal enfiled (
Sriperumbudur, Tamil Nadu 631604)</t>
  </si>
  <si>
    <t>2.9 kms, back side royal enfiled (
Sriperumbudur, Tamil Nadu 631604)</t>
  </si>
  <si>
    <t xml:space="preserve">6.5 kms, Sengampatti Ambedkar nagar, 79FG+4HX, Podar, Tamil Nadu 635304 </t>
  </si>
  <si>
    <t>6 KMS - Ambulor Lake, Verna, Goa (8WRR+PP Verna, Goa)</t>
  </si>
  <si>
    <t>No.of Floors in the Building</t>
  </si>
  <si>
    <t>Ground floor only + (First Floor  - Office )</t>
  </si>
  <si>
    <t>Ground Floor &amp; First Floor</t>
  </si>
  <si>
    <t>Ground Floor &amp; First Floor - UNDER CONSTRUCTION</t>
  </si>
  <si>
    <t>Ground floor only + (First Floor - Office )</t>
  </si>
  <si>
    <t>Construction material used - Walls</t>
  </si>
  <si>
    <t>pucca (WALL + IRON/STEEL)</t>
  </si>
  <si>
    <t>pucca</t>
  </si>
  <si>
    <t> pucca (WALL + IRON/STEEL)</t>
  </si>
  <si>
    <t>Construction material used - Floors</t>
  </si>
  <si>
    <t>Construction material used - Roof</t>
  </si>
  <si>
    <t> pucca</t>
  </si>
  <si>
    <t>Basement in the building used for operations / storage / plant machinery installed therein</t>
  </si>
  <si>
    <t>No</t>
  </si>
  <si>
    <t>No Basement</t>
  </si>
  <si>
    <t>Is building level above or below the surrounding road level</t>
  </si>
  <si>
    <t>Above</t>
  </si>
  <si>
    <t>It is Above the Surrounding Level</t>
  </si>
  <si>
    <t>Distance from nearest fire station in KMS</t>
  </si>
  <si>
    <t>2.3 KMS Fire station, Irungattukottai, Sipcot Main Rd, Sriperumbudur, Tamil Nadu 602117</t>
  </si>
  <si>
    <t>2.4 KMS Fire station, Irungattukottai, Sipcot Main Rd, Sriperumbudur, Tamil Nadu 602117</t>
  </si>
  <si>
    <t>4 kms - Irungattukottai Fire Station</t>
  </si>
  <si>
    <t>4.4 kms - Irungattukottai Fire Station</t>
  </si>
  <si>
    <t>8.9 kms ( 88MX+6J7, Pochampalli, Tamil Nadu 635206)</t>
  </si>
  <si>
    <t>700 Meters -  Fire Station Verna, near IDC Office, Verna Industrial Estate, Verna, Goa 403722</t>
  </si>
  <si>
    <t>Fire Extinguishers Available</t>
  </si>
  <si>
    <t>Yes</t>
  </si>
  <si>
    <t>Electrical Installations - Well maintained standard equipment and installations</t>
  </si>
  <si>
    <t>Provision of Storm water drainage system and buildings with plinth level at least 1.5 Ft above ground.</t>
  </si>
  <si>
    <t>Operational Fire Hydrant / Sprinkler / water spray system/ fire alarm/ Smoke Detectors</t>
  </si>
  <si>
    <t>Is there a compound wall surrounding the premises</t>
  </si>
  <si>
    <t>Security Guard 24x7</t>
  </si>
  <si>
    <t>CCTV Cameras with recording available</t>
  </si>
  <si>
    <t>Past 3 years claims</t>
  </si>
  <si>
    <t>Yes /No</t>
  </si>
  <si>
    <t>Not Applicable</t>
  </si>
  <si>
    <t>Risk located in thickly populated area with no access to fire brigade vehicle</t>
  </si>
  <si>
    <t>AGE OF THE ENTITY</t>
  </si>
  <si>
    <t>4 Years</t>
  </si>
  <si>
    <t>DISTANCE FOR RAILWAY CROSSING</t>
  </si>
  <si>
    <t>23.6 KMS - Walajabad Railway Station</t>
  </si>
  <si>
    <t>13.8 kms Samalpatti railway Station (8F6M+954, Samalpatti, Tamil Nadu 635306)</t>
  </si>
  <si>
    <t>7 KMS Verna, Cuelim, Goa 403722</t>
  </si>
  <si>
    <t>Sum Insured</t>
  </si>
  <si>
    <t>Rate</t>
  </si>
  <si>
    <t>Premium</t>
  </si>
  <si>
    <t>M/S Vignesh Polymers India Pvt Ltd</t>
  </si>
  <si>
    <t>M/S Vignesh Polymers (Prop)</t>
  </si>
  <si>
    <t>GRAND TOTAL</t>
  </si>
  <si>
    <t>COMMUNICATION ADDRESS</t>
  </si>
  <si>
    <t>Sriperumbudur, Kancheepuram District</t>
  </si>
  <si>
    <t>Salcete, Goa</t>
  </si>
  <si>
    <t>Buildings</t>
  </si>
  <si>
    <t>Plant &amp; Machinery</t>
  </si>
  <si>
    <t>DG Set</t>
  </si>
  <si>
    <t>Electrical Instl &amp; Others</t>
  </si>
  <si>
    <t>Furniture &amp; Fixtures</t>
  </si>
  <si>
    <t>Electronic Equipment (Computers, Printers, Scanners, Servers, Data Storage Equipment, UPS, Voltage Stabliser, CCTV, TV, AV Equipments, Projectors, etc)</t>
  </si>
  <si>
    <t>Office Equipment (Copiers, Fax Machines,Telephones, etc)</t>
  </si>
  <si>
    <t>Air Conditioners</t>
  </si>
  <si>
    <t>Inspection Equipments</t>
  </si>
  <si>
    <t>Other Contents</t>
  </si>
  <si>
    <t>Total Fixed Assets</t>
  </si>
  <si>
    <t xml:space="preserve">INSURED   </t>
  </si>
  <si>
    <t xml:space="preserve">Plot No : G-13, 14/1, SIPCOT Industrial Park, 3Rd Cross Road, Vadagal, Echoor(PO), Sriperumbudur (Taluk), Kancheepuram District - 631 604, TN, India </t>
  </si>
  <si>
    <t>INSURED BUSINESS</t>
  </si>
  <si>
    <t>Mfg Of Injection Moulded Plastic Components</t>
  </si>
  <si>
    <t>HYPOTHECATION</t>
  </si>
  <si>
    <t xml:space="preserve">Assorted - Done on the basis of Product &amp; Asset, Please Refer Annexure </t>
  </si>
  <si>
    <t>RISK LOCATION ADDRESS</t>
  </si>
  <si>
    <t xml:space="preserve">Unit I : Plot No : G-13, 14/1, SIPCOT Industrial Park, 3Rd Cross Road, Vadagal, Echoor(PO), Sriperumbudur (Taluk), Kancheepuram District - 631 604, TN, India </t>
  </si>
  <si>
    <t xml:space="preserve">Unit II : No S6/1, S6/2 &amp; Plot No 24, S1/1, S1/2, 1st Main Road, Aerospace SIPCOT Industrial Park, Vallam, Vadagal, Sriperumbudur (Taluk), Kancheepuram District - 602 105, TN, India </t>
  </si>
  <si>
    <t xml:space="preserve">Unit III : No 174 &amp; 175, Mettupalayam Village, Vallam, Sriperumbudur (Taluk), Kancheepuram District - 602 105, TN, India </t>
  </si>
  <si>
    <t xml:space="preserve">Unit IV : No 194/2 &amp; 194/3, Mettupalayam Village, Vallam, Sriperumbudur (Taluk), Kancheepuram District - 602 105, TN, India </t>
  </si>
  <si>
    <t xml:space="preserve">Goa Unit : L-69, Verna Industrial Estate, Verna,  South Goa, Salcete, Goa - 403 722, India </t>
  </si>
  <si>
    <t xml:space="preserve"> Plot No : G10, SIPCOT Industrial Park,  Vadagal, Echoor(PO), Sriperumbudur (Taluk), Kancheepuram District - 631 304, TN, India </t>
  </si>
  <si>
    <t xml:space="preserve">RISK LOCATION  </t>
  </si>
  <si>
    <t xml:space="preserve"> OCCUPANCY</t>
  </si>
  <si>
    <t xml:space="preserve">Plastic Injection Moulding Mfg </t>
  </si>
  <si>
    <t>Plastic Injection Moulding Mfg &amp; Paint Shop Factory</t>
  </si>
  <si>
    <t>Expanded Polyster (EPS) Moulding Plant - Thermocol</t>
  </si>
  <si>
    <t>Plastic Injection Moulding Mfg</t>
  </si>
  <si>
    <t>A.  Fixed Assets</t>
  </si>
  <si>
    <t>Final Rate</t>
  </si>
  <si>
    <t>Policy Type</t>
  </si>
  <si>
    <t>SFSP</t>
  </si>
  <si>
    <t>Laghu Sookshma</t>
  </si>
  <si>
    <t>GST</t>
  </si>
  <si>
    <t>Total Premium Payable</t>
  </si>
  <si>
    <t>IAR</t>
  </si>
  <si>
    <t>Fire Premium</t>
  </si>
  <si>
    <t>FLOP SUM INSURED</t>
  </si>
  <si>
    <t>FLOP Premium</t>
  </si>
  <si>
    <t>MBD Rate</t>
  </si>
  <si>
    <t>MBD Premium</t>
  </si>
  <si>
    <t>TOTAL PREMIUM</t>
  </si>
  <si>
    <t>TOTAL</t>
  </si>
  <si>
    <t>PREMIUM PAYABLE</t>
  </si>
  <si>
    <t>Policy Type (FIRE, STFI &amp; EQ)</t>
  </si>
  <si>
    <t>Fire Rate (FIRE, STFI &amp; EQ)</t>
  </si>
  <si>
    <t>FLOP Rate (6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</si>
</sst>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8" formatCode="_(* #,##0.00_);_(* \(#,##0.00\);_(* &quot;-&quot;??_);_(@_)"/>
    <numFmt numFmtId="169" formatCode="_(* #,##0_);_(* \(#,##0\);_(* &quot;-&quot;??_);_(@_)"/>
    <numFmt numFmtId="170" formatCode="_ * #,##0_ ;_ * \-#,##0_ ;_ * &quot;-&quot;??_ ;_ @_ "/>
    <numFmt numFmtId="173" formatCode="_(* #,##0.0000_);_(* \(#,##0.0000\);_(* &quot;-&quot;??_);_(@_)"/>
  </numFmts>
  <fonts count="2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</font>
    <font>
      <b/>
      <u/>
      <sz val="10"/>
      <color rgb="FFFF0000"/>
      <name val="Calibri"/>
    </font>
    <font>
      <b/>
      <u/>
      <sz val="10"/>
      <color theme="1"/>
      <name val="Calibri"/>
    </font>
    <font>
      <b/>
      <sz val="10"/>
      <color theme="1"/>
      <name val="Calibri"/>
    </font>
    <font>
      <b/>
      <u/>
      <sz val="10"/>
      <color theme="1"/>
      <name val="Calibri"/>
    </font>
    <font>
      <b/>
      <sz val="10"/>
      <color rgb="FF1F497D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sz val="10"/>
      <color rgb="FF1F497D"/>
      <name val="Calibri"/>
    </font>
    <font>
      <b/>
      <sz val="11"/>
      <color rgb="FF222222"/>
      <name val="Arial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ACB9CA"/>
        <bgColor rgb="FFACB9CA"/>
      </patternFill>
    </fill>
    <fill>
      <patternFill patternType="solid">
        <fgColor rgb="FFB4C6E7"/>
        <bgColor rgb="FFB4C6E7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3" fillId="0" borderId="0" applyFont="0" applyFill="0" applyBorder="0" applyAlignment="0" applyProtection="0"/>
    <xf numFmtId="168" fontId="16" fillId="0" borderId="1" applyFont="0" applyFill="0" applyBorder="0" applyAlignment="0" applyProtection="0"/>
    <xf numFmtId="0" fontId="16" fillId="0" borderId="1"/>
  </cellStyleXfs>
  <cellXfs count="93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quotePrefix="1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5" borderId="0" xfId="0" applyFont="1" applyFill="1" applyAlignment="1">
      <alignment horizontal="center"/>
    </xf>
    <xf numFmtId="169" fontId="17" fillId="0" borderId="4" xfId="2" applyNumberFormat="1" applyFont="1" applyFill="1" applyBorder="1" applyAlignment="1">
      <alignment horizontal="left" vertical="center" wrapText="1"/>
    </xf>
    <xf numFmtId="0" fontId="18" fillId="6" borderId="5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170" fontId="20" fillId="0" borderId="5" xfId="1" applyNumberFormat="1" applyFont="1" applyFill="1" applyBorder="1" applyAlignment="1">
      <alignment horizontal="center" vertical="center" wrapText="1"/>
    </xf>
    <xf numFmtId="170" fontId="20" fillId="0" borderId="6" xfId="1" applyNumberFormat="1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170" fontId="20" fillId="0" borderId="4" xfId="1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70" fontId="21" fillId="0" borderId="4" xfId="1" applyNumberFormat="1" applyFont="1" applyFill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vertical="center" wrapText="1"/>
    </xf>
    <xf numFmtId="0" fontId="17" fillId="0" borderId="4" xfId="2" applyNumberFormat="1" applyFont="1" applyFill="1" applyBorder="1" applyAlignment="1">
      <alignment horizontal="left" vertical="center" wrapText="1"/>
    </xf>
    <xf numFmtId="170" fontId="20" fillId="0" borderId="4" xfId="1" applyNumberFormat="1" applyFont="1" applyFill="1" applyBorder="1" applyAlignment="1">
      <alignment horizontal="center" vertical="center" wrapText="1"/>
    </xf>
    <xf numFmtId="170" fontId="20" fillId="0" borderId="4" xfId="1" applyNumberFormat="1" applyFont="1" applyFill="1" applyBorder="1" applyAlignment="1">
      <alignment vertical="center"/>
    </xf>
    <xf numFmtId="0" fontId="21" fillId="8" borderId="4" xfId="0" applyFont="1" applyFill="1" applyBorder="1" applyAlignment="1">
      <alignment horizontal="center" vertical="center" wrapText="1"/>
    </xf>
    <xf numFmtId="170" fontId="21" fillId="8" borderId="4" xfId="1" applyNumberFormat="1" applyFont="1" applyFill="1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22" fillId="0" borderId="4" xfId="3" applyFont="1" applyBorder="1" applyAlignment="1">
      <alignment vertical="center"/>
    </xf>
    <xf numFmtId="169" fontId="23" fillId="0" borderId="4" xfId="1" applyNumberFormat="1" applyFont="1" applyFill="1" applyBorder="1" applyAlignment="1" applyProtection="1">
      <alignment horizontal="center" vertical="center"/>
    </xf>
    <xf numFmtId="169" fontId="22" fillId="0" borderId="10" xfId="0" applyNumberFormat="1" applyFont="1" applyBorder="1" applyAlignment="1">
      <alignment vertical="center"/>
    </xf>
    <xf numFmtId="169" fontId="22" fillId="0" borderId="11" xfId="0" applyNumberFormat="1" applyFont="1" applyBorder="1" applyAlignment="1">
      <alignment vertical="center"/>
    </xf>
    <xf numFmtId="0" fontId="22" fillId="0" borderId="4" xfId="3" applyFont="1" applyBorder="1" applyAlignment="1">
      <alignment vertical="center" wrapText="1"/>
    </xf>
    <xf numFmtId="0" fontId="20" fillId="0" borderId="4" xfId="3" applyFont="1" applyBorder="1" applyAlignment="1">
      <alignment vertical="center"/>
    </xf>
    <xf numFmtId="169" fontId="20" fillId="0" borderId="4" xfId="1" applyNumberFormat="1" applyFont="1" applyFill="1" applyBorder="1" applyAlignment="1" applyProtection="1">
      <alignment horizontal="center" vertical="center"/>
    </xf>
    <xf numFmtId="0" fontId="21" fillId="9" borderId="12" xfId="3" applyFont="1" applyFill="1" applyBorder="1" applyAlignment="1">
      <alignment horizontal="right" vertical="center"/>
    </xf>
    <xf numFmtId="169" fontId="21" fillId="9" borderId="12" xfId="1" applyNumberFormat="1" applyFont="1" applyFill="1" applyBorder="1" applyAlignment="1" applyProtection="1">
      <alignment horizontal="center" vertical="center"/>
    </xf>
    <xf numFmtId="169" fontId="24" fillId="9" borderId="11" xfId="0" applyNumberFormat="1" applyFont="1" applyFill="1" applyBorder="1" applyAlignment="1">
      <alignment vertical="center"/>
    </xf>
    <xf numFmtId="0" fontId="15" fillId="10" borderId="4" xfId="0" applyFont="1" applyFill="1" applyBorder="1" applyAlignment="1">
      <alignment horizontal="center"/>
    </xf>
    <xf numFmtId="169" fontId="15" fillId="10" borderId="4" xfId="0" applyNumberFormat="1" applyFont="1" applyFill="1" applyBorder="1" applyAlignment="1">
      <alignment horizontal="center"/>
    </xf>
    <xf numFmtId="0" fontId="15" fillId="10" borderId="4" xfId="0" applyFont="1" applyFill="1" applyBorder="1" applyAlignment="1">
      <alignment horizontal="center"/>
    </xf>
    <xf numFmtId="169" fontId="24" fillId="9" borderId="1" xfId="0" applyNumberFormat="1" applyFont="1" applyFill="1" applyBorder="1" applyAlignment="1">
      <alignment vertical="center"/>
    </xf>
    <xf numFmtId="169" fontId="15" fillId="10" borderId="4" xfId="0" applyNumberFormat="1" applyFont="1" applyFill="1" applyBorder="1" applyAlignment="1">
      <alignment horizontal="center"/>
    </xf>
    <xf numFmtId="0" fontId="0" fillId="0" borderId="1" xfId="0" applyBorder="1"/>
    <xf numFmtId="169" fontId="21" fillId="9" borderId="13" xfId="1" applyNumberFormat="1" applyFont="1" applyFill="1" applyBorder="1" applyAlignment="1" applyProtection="1">
      <alignment vertical="center"/>
    </xf>
    <xf numFmtId="169" fontId="21" fillId="9" borderId="14" xfId="1" applyNumberFormat="1" applyFont="1" applyFill="1" applyBorder="1" applyAlignment="1" applyProtection="1">
      <alignment vertical="center"/>
    </xf>
    <xf numFmtId="169" fontId="21" fillId="9" borderId="15" xfId="1" applyNumberFormat="1" applyFont="1" applyFill="1" applyBorder="1" applyAlignment="1" applyProtection="1">
      <alignment vertical="center"/>
    </xf>
    <xf numFmtId="0" fontId="0" fillId="10" borderId="4" xfId="0" applyFill="1" applyBorder="1"/>
    <xf numFmtId="169" fontId="0" fillId="10" borderId="4" xfId="0" applyNumberFormat="1" applyFill="1" applyBorder="1"/>
    <xf numFmtId="0" fontId="0" fillId="11" borderId="4" xfId="0" applyFill="1" applyBorder="1"/>
    <xf numFmtId="169" fontId="0" fillId="11" borderId="4" xfId="0" applyNumberFormat="1" applyFill="1" applyBorder="1"/>
    <xf numFmtId="0" fontId="1" fillId="11" borderId="4" xfId="0" applyFont="1" applyFill="1" applyBorder="1"/>
    <xf numFmtId="169" fontId="0" fillId="10" borderId="12" xfId="0" applyNumberFormat="1" applyFill="1" applyBorder="1"/>
    <xf numFmtId="169" fontId="0" fillId="11" borderId="12" xfId="0" applyNumberFormat="1" applyFill="1" applyBorder="1"/>
    <xf numFmtId="0" fontId="15" fillId="0" borderId="16" xfId="0" applyFont="1" applyBorder="1"/>
    <xf numFmtId="169" fontId="15" fillId="0" borderId="17" xfId="0" applyNumberFormat="1" applyFont="1" applyBorder="1"/>
    <xf numFmtId="0" fontId="15" fillId="0" borderId="18" xfId="0" applyFont="1" applyBorder="1"/>
    <xf numFmtId="0" fontId="15" fillId="0" borderId="11" xfId="0" applyFont="1" applyBorder="1"/>
    <xf numFmtId="0" fontId="15" fillId="0" borderId="19" xfId="0" applyFont="1" applyBorder="1"/>
    <xf numFmtId="169" fontId="15" fillId="0" borderId="20" xfId="0" applyNumberFormat="1" applyFont="1" applyBorder="1"/>
    <xf numFmtId="169" fontId="24" fillId="9" borderId="21" xfId="0" applyNumberFormat="1" applyFont="1" applyFill="1" applyBorder="1" applyAlignment="1">
      <alignment vertical="center"/>
    </xf>
    <xf numFmtId="0" fontId="15" fillId="10" borderId="16" xfId="0" applyFont="1" applyFill="1" applyBorder="1" applyAlignment="1">
      <alignment horizontal="center"/>
    </xf>
    <xf numFmtId="0" fontId="15" fillId="10" borderId="22" xfId="0" applyFont="1" applyFill="1" applyBorder="1" applyAlignment="1">
      <alignment horizontal="center"/>
    </xf>
    <xf numFmtId="0" fontId="15" fillId="10" borderId="18" xfId="0" applyFont="1" applyFill="1" applyBorder="1" applyAlignment="1">
      <alignment horizontal="center"/>
    </xf>
    <xf numFmtId="0" fontId="15" fillId="10" borderId="19" xfId="0" applyFont="1" applyFill="1" applyBorder="1" applyAlignment="1">
      <alignment horizontal="center"/>
    </xf>
    <xf numFmtId="169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/>
    </xf>
    <xf numFmtId="169" fontId="15" fillId="10" borderId="5" xfId="0" applyNumberFormat="1" applyFont="1" applyFill="1" applyBorder="1" applyAlignment="1">
      <alignment horizontal="center"/>
    </xf>
    <xf numFmtId="169" fontId="15" fillId="10" borderId="25" xfId="0" applyNumberFormat="1" applyFont="1" applyFill="1" applyBorder="1" applyAlignment="1">
      <alignment horizontal="center"/>
    </xf>
    <xf numFmtId="0" fontId="15" fillId="10" borderId="26" xfId="0" applyFont="1" applyFill="1" applyBorder="1" applyAlignment="1">
      <alignment horizontal="center"/>
    </xf>
    <xf numFmtId="0" fontId="15" fillId="11" borderId="27" xfId="0" applyFont="1" applyFill="1" applyBorder="1"/>
    <xf numFmtId="169" fontId="15" fillId="11" borderId="27" xfId="0" applyNumberFormat="1" applyFont="1" applyFill="1" applyBorder="1" applyAlignment="1">
      <alignment horizontal="center"/>
    </xf>
    <xf numFmtId="169" fontId="15" fillId="11" borderId="28" xfId="0" applyNumberFormat="1" applyFont="1" applyFill="1" applyBorder="1" applyAlignment="1">
      <alignment horizontal="center"/>
    </xf>
    <xf numFmtId="173" fontId="14" fillId="12" borderId="1" xfId="0" applyNumberFormat="1" applyFont="1" applyFill="1" applyBorder="1" applyAlignment="1">
      <alignment horizontal="center"/>
    </xf>
  </cellXfs>
  <cellStyles count="4">
    <cellStyle name="Comma" xfId="1" builtinId="3"/>
    <cellStyle name="Comma 3" xfId="2" xr:uid="{7FE4D8D7-165E-41C1-8F66-CDA9CE3CD535}"/>
    <cellStyle name="Normal" xfId="0" builtinId="0"/>
    <cellStyle name="Normal 2" xfId="3" xr:uid="{3BDD8FED-B037-4F83-8708-8000F0F5E805}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opLeftCell="B22" workbookViewId="0">
      <selection activeCell="D49" sqref="D49"/>
    </sheetView>
  </sheetViews>
  <sheetFormatPr defaultColWidth="14.42578125" defaultRowHeight="15" customHeight="1" x14ac:dyDescent="0.25"/>
  <cols>
    <col min="1" max="1" width="9.140625" customWidth="1"/>
    <col min="2" max="2" width="6.140625" customWidth="1"/>
    <col min="3" max="3" width="30.5703125" customWidth="1"/>
    <col min="4" max="4" width="36.140625" customWidth="1"/>
    <col min="5" max="5" width="44" customWidth="1"/>
    <col min="6" max="6" width="35.140625" customWidth="1"/>
    <col min="7" max="7" width="36.85546875" customWidth="1"/>
    <col min="8" max="8" width="48.7109375" customWidth="1"/>
    <col min="9" max="9" width="42.140625" customWidth="1"/>
    <col min="10" max="10" width="41.140625" customWidth="1"/>
    <col min="11" max="11" width="35.28515625" customWidth="1"/>
    <col min="12" max="26" width="8.7109375" customWidth="1"/>
  </cols>
  <sheetData>
    <row r="1" spans="1:26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/>
      <c r="B2" s="1"/>
      <c r="C2" s="2" t="s">
        <v>0</v>
      </c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"/>
      <c r="B3" s="1"/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4" t="s">
        <v>1</v>
      </c>
      <c r="D4" s="5" t="s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"/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/>
      <c r="C6" s="4" t="s">
        <v>3</v>
      </c>
      <c r="D6" s="6" t="s">
        <v>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"/>
      <c r="C7" s="4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"/>
      <c r="C8" s="4" t="s">
        <v>5</v>
      </c>
      <c r="D8" s="7" t="s">
        <v>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1"/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/>
      <c r="C10" s="4" t="s">
        <v>7</v>
      </c>
      <c r="D10" s="6" t="s">
        <v>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/>
      <c r="C11" s="4"/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/>
      <c r="C12" s="4" t="s">
        <v>9</v>
      </c>
      <c r="D12" s="6" t="s">
        <v>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"/>
      <c r="C13" s="4"/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/>
      <c r="C14" s="8" t="s">
        <v>11</v>
      </c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/>
      <c r="C15" s="8"/>
      <c r="D15" s="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/>
      <c r="C16" s="8" t="s">
        <v>12</v>
      </c>
      <c r="D16" s="6" t="s">
        <v>13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"/>
      <c r="C17" s="4"/>
      <c r="D17" s="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"/>
      <c r="C18" s="4" t="s">
        <v>14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"/>
      <c r="C19" s="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4" t="s">
        <v>15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4"/>
      <c r="D21" s="1"/>
      <c r="E21" s="1"/>
      <c r="F21" s="1"/>
      <c r="G21" s="1"/>
      <c r="H21" s="1"/>
      <c r="I21" s="1" t="s">
        <v>16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9"/>
      <c r="C22" s="10"/>
      <c r="D22" s="10">
        <v>1</v>
      </c>
      <c r="E22" s="10">
        <v>2</v>
      </c>
      <c r="F22" s="10">
        <v>3</v>
      </c>
      <c r="G22" s="10">
        <v>4</v>
      </c>
      <c r="H22" s="10">
        <v>5</v>
      </c>
      <c r="I22" s="10">
        <v>6</v>
      </c>
      <c r="J22" s="10">
        <v>7</v>
      </c>
      <c r="K22" s="10">
        <v>8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1">
        <v>1</v>
      </c>
      <c r="C23" s="12" t="s">
        <v>17</v>
      </c>
      <c r="D23" s="13" t="s">
        <v>2</v>
      </c>
      <c r="E23" s="13" t="s">
        <v>2</v>
      </c>
      <c r="F23" s="13" t="s">
        <v>2</v>
      </c>
      <c r="G23" s="13" t="s">
        <v>2</v>
      </c>
      <c r="H23" s="13" t="s">
        <v>2</v>
      </c>
      <c r="I23" s="13" t="s">
        <v>2</v>
      </c>
      <c r="J23" s="13" t="s">
        <v>2</v>
      </c>
      <c r="K23" s="13" t="s">
        <v>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4">
        <v>2</v>
      </c>
      <c r="C24" s="15" t="s">
        <v>18</v>
      </c>
      <c r="D24" s="16" t="s">
        <v>19</v>
      </c>
      <c r="E24" s="16" t="s">
        <v>20</v>
      </c>
      <c r="F24" s="16" t="s">
        <v>21</v>
      </c>
      <c r="G24" s="16" t="s">
        <v>22</v>
      </c>
      <c r="H24" s="15" t="s">
        <v>23</v>
      </c>
      <c r="I24" s="17" t="s">
        <v>24</v>
      </c>
      <c r="J24" s="15" t="s">
        <v>25</v>
      </c>
      <c r="K24" s="16" t="s">
        <v>26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1">
        <v>3</v>
      </c>
      <c r="C25" s="18" t="s">
        <v>27</v>
      </c>
      <c r="D25" s="19" t="s">
        <v>28</v>
      </c>
      <c r="E25" s="19" t="s">
        <v>29</v>
      </c>
      <c r="F25" s="19" t="s">
        <v>30</v>
      </c>
      <c r="G25" s="19" t="s">
        <v>30</v>
      </c>
      <c r="H25" s="19" t="s">
        <v>31</v>
      </c>
      <c r="I25" s="19" t="s">
        <v>31</v>
      </c>
      <c r="J25" s="19" t="s">
        <v>31</v>
      </c>
      <c r="K25" s="19" t="s">
        <v>32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1">
        <v>4</v>
      </c>
      <c r="C26" s="20" t="s">
        <v>33</v>
      </c>
      <c r="D26" s="21" t="s">
        <v>34</v>
      </c>
      <c r="E26" s="21" t="s">
        <v>34</v>
      </c>
      <c r="F26" s="21" t="s">
        <v>34</v>
      </c>
      <c r="G26" s="21" t="s">
        <v>34</v>
      </c>
      <c r="H26" s="21" t="s">
        <v>34</v>
      </c>
      <c r="I26" s="21" t="s">
        <v>34</v>
      </c>
      <c r="J26" s="21" t="s">
        <v>34</v>
      </c>
      <c r="K26" s="21" t="s">
        <v>34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1">
        <v>5</v>
      </c>
      <c r="C27" s="18" t="s">
        <v>35</v>
      </c>
      <c r="D27" s="19" t="s">
        <v>36</v>
      </c>
      <c r="E27" s="19" t="s">
        <v>37</v>
      </c>
      <c r="F27" s="19" t="s">
        <v>38</v>
      </c>
      <c r="G27" s="19" t="s">
        <v>38</v>
      </c>
      <c r="H27" s="19" t="s">
        <v>39</v>
      </c>
      <c r="I27" s="19" t="s">
        <v>39</v>
      </c>
      <c r="J27" s="22" t="s">
        <v>40</v>
      </c>
      <c r="K27" s="19" t="s">
        <v>41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1">
        <v>6</v>
      </c>
      <c r="C28" s="18" t="s">
        <v>42</v>
      </c>
      <c r="D28" s="19" t="s">
        <v>43</v>
      </c>
      <c r="E28" s="19" t="s">
        <v>43</v>
      </c>
      <c r="F28" s="19" t="s">
        <v>44</v>
      </c>
      <c r="G28" s="19" t="s">
        <v>44</v>
      </c>
      <c r="H28" s="19" t="s">
        <v>44</v>
      </c>
      <c r="I28" s="19" t="s">
        <v>44</v>
      </c>
      <c r="J28" s="21" t="s">
        <v>45</v>
      </c>
      <c r="K28" s="19" t="s">
        <v>46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1">
        <v>7</v>
      </c>
      <c r="C29" s="18" t="s">
        <v>47</v>
      </c>
      <c r="D29" s="19" t="s">
        <v>48</v>
      </c>
      <c r="E29" s="19" t="s">
        <v>48</v>
      </c>
      <c r="F29" s="19" t="s">
        <v>49</v>
      </c>
      <c r="G29" s="19" t="s">
        <v>49</v>
      </c>
      <c r="H29" s="19" t="s">
        <v>49</v>
      </c>
      <c r="I29" s="19" t="s">
        <v>49</v>
      </c>
      <c r="J29" s="19" t="s">
        <v>49</v>
      </c>
      <c r="K29" s="19" t="s">
        <v>50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1">
        <v>8</v>
      </c>
      <c r="C30" s="18" t="s">
        <v>51</v>
      </c>
      <c r="D30" s="19" t="s">
        <v>49</v>
      </c>
      <c r="E30" s="19" t="s">
        <v>49</v>
      </c>
      <c r="F30" s="19" t="s">
        <v>49</v>
      </c>
      <c r="G30" s="19" t="s">
        <v>49</v>
      </c>
      <c r="H30" s="19" t="s">
        <v>49</v>
      </c>
      <c r="I30" s="19" t="s">
        <v>49</v>
      </c>
      <c r="J30" s="19" t="s">
        <v>49</v>
      </c>
      <c r="K30" s="19" t="s">
        <v>49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1">
        <v>9</v>
      </c>
      <c r="C31" s="18" t="s">
        <v>52</v>
      </c>
      <c r="D31" s="19" t="s">
        <v>49</v>
      </c>
      <c r="E31" s="19" t="s">
        <v>49</v>
      </c>
      <c r="F31" s="19" t="s">
        <v>49</v>
      </c>
      <c r="G31" s="19" t="s">
        <v>49</v>
      </c>
      <c r="H31" s="19" t="s">
        <v>49</v>
      </c>
      <c r="I31" s="19" t="s">
        <v>49</v>
      </c>
      <c r="J31" s="19" t="s">
        <v>49</v>
      </c>
      <c r="K31" s="19" t="s">
        <v>53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1">
        <v>10</v>
      </c>
      <c r="C32" s="18" t="s">
        <v>54</v>
      </c>
      <c r="D32" s="19" t="s">
        <v>55</v>
      </c>
      <c r="E32" s="19" t="s">
        <v>55</v>
      </c>
      <c r="F32" s="19" t="s">
        <v>56</v>
      </c>
      <c r="G32" s="19" t="s">
        <v>56</v>
      </c>
      <c r="H32" s="19" t="s">
        <v>56</v>
      </c>
      <c r="I32" s="19" t="s">
        <v>56</v>
      </c>
      <c r="J32" s="19" t="s">
        <v>56</v>
      </c>
      <c r="K32" s="19" t="s">
        <v>56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1">
        <v>11</v>
      </c>
      <c r="C33" s="18" t="s">
        <v>57</v>
      </c>
      <c r="D33" s="19" t="s">
        <v>58</v>
      </c>
      <c r="E33" s="19" t="s">
        <v>58</v>
      </c>
      <c r="F33" s="19" t="s">
        <v>59</v>
      </c>
      <c r="G33" s="19" t="s">
        <v>59</v>
      </c>
      <c r="H33" s="19" t="s">
        <v>59</v>
      </c>
      <c r="I33" s="19" t="s">
        <v>59</v>
      </c>
      <c r="J33" s="19" t="s">
        <v>59</v>
      </c>
      <c r="K33" s="19" t="s">
        <v>59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1">
        <v>12</v>
      </c>
      <c r="C34" s="18" t="s">
        <v>60</v>
      </c>
      <c r="D34" s="19" t="s">
        <v>61</v>
      </c>
      <c r="E34" s="19" t="s">
        <v>62</v>
      </c>
      <c r="F34" s="19" t="s">
        <v>63</v>
      </c>
      <c r="G34" s="19" t="s">
        <v>63</v>
      </c>
      <c r="H34" s="19" t="s">
        <v>64</v>
      </c>
      <c r="I34" s="19" t="s">
        <v>64</v>
      </c>
      <c r="J34" s="19" t="s">
        <v>65</v>
      </c>
      <c r="K34" s="19" t="s">
        <v>66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1">
        <v>13</v>
      </c>
      <c r="C35" s="18" t="s">
        <v>67</v>
      </c>
      <c r="D35" s="19" t="s">
        <v>68</v>
      </c>
      <c r="E35" s="19" t="s">
        <v>68</v>
      </c>
      <c r="F35" s="19" t="s">
        <v>68</v>
      </c>
      <c r="G35" s="19" t="s">
        <v>68</v>
      </c>
      <c r="H35" s="19" t="s">
        <v>68</v>
      </c>
      <c r="I35" s="19" t="s">
        <v>68</v>
      </c>
      <c r="J35" s="19" t="s">
        <v>68</v>
      </c>
      <c r="K35" s="19" t="s">
        <v>68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1">
        <v>14</v>
      </c>
      <c r="C36" s="18" t="s">
        <v>69</v>
      </c>
      <c r="D36" s="19" t="s">
        <v>68</v>
      </c>
      <c r="E36" s="19" t="s">
        <v>68</v>
      </c>
      <c r="F36" s="19" t="s">
        <v>68</v>
      </c>
      <c r="G36" s="19" t="s">
        <v>68</v>
      </c>
      <c r="H36" s="19" t="s">
        <v>68</v>
      </c>
      <c r="I36" s="19" t="s">
        <v>68</v>
      </c>
      <c r="J36" s="19" t="s">
        <v>68</v>
      </c>
      <c r="K36" s="19" t="s">
        <v>68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1">
        <v>15</v>
      </c>
      <c r="C37" s="18" t="s">
        <v>70</v>
      </c>
      <c r="D37" s="19" t="s">
        <v>55</v>
      </c>
      <c r="E37" s="19" t="s">
        <v>55</v>
      </c>
      <c r="F37" s="19" t="s">
        <v>68</v>
      </c>
      <c r="G37" s="19" t="s">
        <v>68</v>
      </c>
      <c r="H37" s="19" t="s">
        <v>68</v>
      </c>
      <c r="I37" s="19" t="s">
        <v>68</v>
      </c>
      <c r="J37" s="19" t="s">
        <v>68</v>
      </c>
      <c r="K37" s="19" t="s">
        <v>55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1">
        <v>16</v>
      </c>
      <c r="C38" s="18" t="s">
        <v>71</v>
      </c>
      <c r="D38" s="19" t="s">
        <v>68</v>
      </c>
      <c r="E38" s="19" t="s">
        <v>68</v>
      </c>
      <c r="F38" s="19" t="s">
        <v>68</v>
      </c>
      <c r="G38" s="19" t="s">
        <v>68</v>
      </c>
      <c r="H38" s="19" t="s">
        <v>68</v>
      </c>
      <c r="I38" s="19" t="s">
        <v>68</v>
      </c>
      <c r="J38" s="19" t="s">
        <v>68</v>
      </c>
      <c r="K38" s="19" t="s">
        <v>68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1">
        <v>17</v>
      </c>
      <c r="C39" s="18" t="s">
        <v>72</v>
      </c>
      <c r="D39" s="19" t="s">
        <v>68</v>
      </c>
      <c r="E39" s="19" t="s">
        <v>68</v>
      </c>
      <c r="F39" s="19" t="s">
        <v>68</v>
      </c>
      <c r="G39" s="19" t="s">
        <v>68</v>
      </c>
      <c r="H39" s="19" t="s">
        <v>68</v>
      </c>
      <c r="I39" s="19" t="s">
        <v>68</v>
      </c>
      <c r="J39" s="19" t="s">
        <v>68</v>
      </c>
      <c r="K39" s="19" t="s">
        <v>68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1">
        <v>18</v>
      </c>
      <c r="C40" s="18" t="s">
        <v>73</v>
      </c>
      <c r="D40" s="19" t="s">
        <v>68</v>
      </c>
      <c r="E40" s="19" t="s">
        <v>68</v>
      </c>
      <c r="F40" s="19" t="s">
        <v>68</v>
      </c>
      <c r="G40" s="19" t="s">
        <v>68</v>
      </c>
      <c r="H40" s="19" t="s">
        <v>68</v>
      </c>
      <c r="I40" s="19" t="s">
        <v>68</v>
      </c>
      <c r="J40" s="19" t="s">
        <v>68</v>
      </c>
      <c r="K40" s="19" t="s">
        <v>68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1">
        <v>19</v>
      </c>
      <c r="C41" s="18" t="s">
        <v>74</v>
      </c>
      <c r="D41" s="19" t="s">
        <v>68</v>
      </c>
      <c r="E41" s="19" t="s">
        <v>68</v>
      </c>
      <c r="F41" s="19" t="s">
        <v>68</v>
      </c>
      <c r="G41" s="19" t="s">
        <v>68</v>
      </c>
      <c r="H41" s="19" t="s">
        <v>68</v>
      </c>
      <c r="I41" s="19" t="s">
        <v>68</v>
      </c>
      <c r="J41" s="19" t="s">
        <v>68</v>
      </c>
      <c r="K41" s="19" t="s">
        <v>68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1">
        <v>20</v>
      </c>
      <c r="C42" s="18" t="s">
        <v>75</v>
      </c>
      <c r="D42" s="19" t="s">
        <v>76</v>
      </c>
      <c r="E42" s="19" t="s">
        <v>77</v>
      </c>
      <c r="F42" s="19" t="s">
        <v>77</v>
      </c>
      <c r="G42" s="19" t="s">
        <v>77</v>
      </c>
      <c r="H42" s="19" t="s">
        <v>77</v>
      </c>
      <c r="I42" s="19" t="s">
        <v>77</v>
      </c>
      <c r="J42" s="19" t="s">
        <v>77</v>
      </c>
      <c r="K42" s="19" t="s">
        <v>77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1">
        <v>21</v>
      </c>
      <c r="C43" s="18" t="s">
        <v>78</v>
      </c>
      <c r="D43" s="19" t="s">
        <v>55</v>
      </c>
      <c r="E43" s="19" t="s">
        <v>55</v>
      </c>
      <c r="F43" s="19" t="s">
        <v>55</v>
      </c>
      <c r="G43" s="19" t="s">
        <v>55</v>
      </c>
      <c r="H43" s="19" t="s">
        <v>55</v>
      </c>
      <c r="I43" s="19" t="s">
        <v>55</v>
      </c>
      <c r="J43" s="19" t="s">
        <v>55</v>
      </c>
      <c r="K43" s="19" t="s">
        <v>55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1">
        <v>22</v>
      </c>
      <c r="C44" s="18" t="s">
        <v>79</v>
      </c>
      <c r="D44" s="19" t="s">
        <v>28</v>
      </c>
      <c r="E44" s="19" t="s">
        <v>28</v>
      </c>
      <c r="F44" s="19">
        <v>2022</v>
      </c>
      <c r="G44" s="19">
        <v>2022</v>
      </c>
      <c r="H44" s="19">
        <v>2022</v>
      </c>
      <c r="I44" s="19">
        <v>2022</v>
      </c>
      <c r="J44" s="19">
        <v>2023</v>
      </c>
      <c r="K44" s="19" t="s">
        <v>80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1">
        <v>23</v>
      </c>
      <c r="C45" s="18" t="s">
        <v>81</v>
      </c>
      <c r="D45" s="19" t="s">
        <v>82</v>
      </c>
      <c r="E45" s="19" t="s">
        <v>82</v>
      </c>
      <c r="F45" s="19" t="s">
        <v>82</v>
      </c>
      <c r="G45" s="19" t="s">
        <v>82</v>
      </c>
      <c r="H45" s="19" t="s">
        <v>82</v>
      </c>
      <c r="I45" s="19" t="s">
        <v>82</v>
      </c>
      <c r="J45" s="19" t="s">
        <v>83</v>
      </c>
      <c r="K45" s="19" t="s">
        <v>84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23"/>
      <c r="C46" s="1" t="s">
        <v>85</v>
      </c>
      <c r="D46" s="24">
        <v>522000000</v>
      </c>
      <c r="F46" s="1">
        <v>224300000</v>
      </c>
      <c r="G46" s="1"/>
      <c r="H46" s="1">
        <v>227800000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 t="s">
        <v>86</v>
      </c>
      <c r="D47" s="1">
        <v>1.508</v>
      </c>
      <c r="E47" s="1">
        <v>1.508</v>
      </c>
      <c r="F47" s="1">
        <v>1.508</v>
      </c>
      <c r="G47" s="1">
        <v>1.508</v>
      </c>
      <c r="H47" s="1">
        <v>1.508</v>
      </c>
      <c r="I47" s="1">
        <v>1.508</v>
      </c>
      <c r="J47" s="1">
        <v>1.508</v>
      </c>
      <c r="K47" s="1">
        <v>1.5580000000000001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 t="s">
        <v>87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AB4D1-E1CF-4164-A103-A966E9640F64}">
  <dimension ref="A1:H24"/>
  <sheetViews>
    <sheetView topLeftCell="A15" workbookViewId="0">
      <selection activeCell="H24" sqref="H24"/>
    </sheetView>
  </sheetViews>
  <sheetFormatPr defaultRowHeight="15" x14ac:dyDescent="0.25"/>
  <cols>
    <col min="1" max="1" width="28.85546875" customWidth="1"/>
    <col min="2" max="2" width="20.5703125" customWidth="1"/>
    <col min="3" max="3" width="20.42578125" customWidth="1"/>
    <col min="4" max="4" width="19.5703125" customWidth="1"/>
    <col min="5" max="5" width="20.28515625" customWidth="1"/>
    <col min="6" max="6" width="19.140625" bestFit="1" customWidth="1"/>
    <col min="7" max="7" width="27.5703125" customWidth="1"/>
    <col min="8" max="8" width="19.85546875" bestFit="1" customWidth="1"/>
  </cols>
  <sheetData>
    <row r="1" spans="1:8" x14ac:dyDescent="0.25">
      <c r="A1" s="25" t="s">
        <v>105</v>
      </c>
      <c r="B1" s="26" t="s">
        <v>88</v>
      </c>
      <c r="C1" s="27"/>
      <c r="D1" s="27"/>
      <c r="E1" s="27"/>
      <c r="F1" s="27"/>
      <c r="G1" s="28" t="s">
        <v>89</v>
      </c>
      <c r="H1" s="29" t="s">
        <v>90</v>
      </c>
    </row>
    <row r="2" spans="1:8" ht="51" x14ac:dyDescent="0.25">
      <c r="A2" s="25" t="s">
        <v>91</v>
      </c>
      <c r="B2" s="30" t="s">
        <v>106</v>
      </c>
      <c r="C2" s="31"/>
      <c r="D2" s="31"/>
      <c r="E2" s="31"/>
      <c r="F2" s="31"/>
      <c r="G2" s="31"/>
      <c r="H2" s="32"/>
    </row>
    <row r="3" spans="1:8" ht="25.5" x14ac:dyDescent="0.25">
      <c r="A3" s="25" t="s">
        <v>107</v>
      </c>
      <c r="B3" s="33" t="s">
        <v>108</v>
      </c>
      <c r="C3" s="33"/>
      <c r="D3" s="33"/>
      <c r="E3" s="33"/>
      <c r="F3" s="33"/>
      <c r="G3" s="33"/>
      <c r="H3" s="32"/>
    </row>
    <row r="4" spans="1:8" ht="38.25" x14ac:dyDescent="0.25">
      <c r="A4" s="25" t="s">
        <v>109</v>
      </c>
      <c r="B4" s="34" t="s">
        <v>110</v>
      </c>
      <c r="C4" s="34"/>
      <c r="D4" s="34"/>
      <c r="E4" s="34"/>
      <c r="F4" s="34"/>
      <c r="G4" s="34"/>
      <c r="H4" s="32"/>
    </row>
    <row r="5" spans="1:8" ht="280.5" x14ac:dyDescent="0.25">
      <c r="A5" s="25" t="s">
        <v>111</v>
      </c>
      <c r="B5" s="35" t="s">
        <v>112</v>
      </c>
      <c r="C5" s="36" t="s">
        <v>113</v>
      </c>
      <c r="D5" s="36" t="s">
        <v>114</v>
      </c>
      <c r="E5" s="36" t="s">
        <v>115</v>
      </c>
      <c r="F5" s="36" t="s">
        <v>116</v>
      </c>
      <c r="G5" s="35" t="s">
        <v>117</v>
      </c>
      <c r="H5" s="32"/>
    </row>
    <row r="6" spans="1:8" ht="63.75" x14ac:dyDescent="0.25">
      <c r="A6" s="25" t="s">
        <v>118</v>
      </c>
      <c r="B6" s="37" t="s">
        <v>92</v>
      </c>
      <c r="C6" s="37"/>
      <c r="D6" s="37"/>
      <c r="E6" s="37"/>
      <c r="F6" s="38" t="s">
        <v>93</v>
      </c>
      <c r="G6" s="39" t="s">
        <v>92</v>
      </c>
      <c r="H6" s="32"/>
    </row>
    <row r="7" spans="1:8" ht="89.25" x14ac:dyDescent="0.25">
      <c r="A7" s="40" t="s">
        <v>119</v>
      </c>
      <c r="B7" s="41" t="s">
        <v>120</v>
      </c>
      <c r="C7" s="41" t="s">
        <v>120</v>
      </c>
      <c r="D7" s="41" t="s">
        <v>121</v>
      </c>
      <c r="E7" s="41" t="s">
        <v>122</v>
      </c>
      <c r="F7" s="41" t="s">
        <v>123</v>
      </c>
      <c r="G7" s="42" t="s">
        <v>120</v>
      </c>
      <c r="H7" s="32"/>
    </row>
    <row r="8" spans="1:8" ht="25.5" x14ac:dyDescent="0.25">
      <c r="A8" s="43" t="s">
        <v>124</v>
      </c>
      <c r="B8" s="44"/>
      <c r="C8" s="44"/>
      <c r="D8" s="44"/>
      <c r="E8" s="44"/>
      <c r="F8" s="44"/>
      <c r="G8" s="44"/>
      <c r="H8" s="45"/>
    </row>
    <row r="9" spans="1:8" x14ac:dyDescent="0.25">
      <c r="A9" s="46" t="s">
        <v>94</v>
      </c>
      <c r="B9" s="47">
        <v>150000000</v>
      </c>
      <c r="C9" s="47">
        <v>0</v>
      </c>
      <c r="D9" s="47">
        <v>0</v>
      </c>
      <c r="E9" s="47">
        <v>0</v>
      </c>
      <c r="F9" s="47">
        <v>0</v>
      </c>
      <c r="G9" s="47">
        <v>0</v>
      </c>
      <c r="H9" s="48">
        <f>SUM(B9:G9)</f>
        <v>150000000</v>
      </c>
    </row>
    <row r="10" spans="1:8" x14ac:dyDescent="0.25">
      <c r="A10" s="46" t="s">
        <v>95</v>
      </c>
      <c r="B10" s="47">
        <v>330000000</v>
      </c>
      <c r="C10" s="47">
        <v>200000000</v>
      </c>
      <c r="D10" s="47">
        <v>200000000</v>
      </c>
      <c r="E10" s="47">
        <v>200000000</v>
      </c>
      <c r="F10" s="47">
        <v>200000000</v>
      </c>
      <c r="G10" s="47">
        <v>120000000</v>
      </c>
      <c r="H10" s="49">
        <f t="shared" ref="H10:H18" si="0">SUM(B10:G10)</f>
        <v>1250000000</v>
      </c>
    </row>
    <row r="11" spans="1:8" x14ac:dyDescent="0.25">
      <c r="A11" s="46" t="s">
        <v>96</v>
      </c>
      <c r="B11" s="47">
        <v>10000000</v>
      </c>
      <c r="C11" s="47">
        <v>5000000</v>
      </c>
      <c r="D11" s="47">
        <v>5000000</v>
      </c>
      <c r="E11" s="47">
        <v>5000000</v>
      </c>
      <c r="F11" s="47">
        <v>10000000</v>
      </c>
      <c r="G11" s="47">
        <v>5000000</v>
      </c>
      <c r="H11" s="49">
        <f t="shared" si="0"/>
        <v>40000000</v>
      </c>
    </row>
    <row r="12" spans="1:8" x14ac:dyDescent="0.25">
      <c r="A12" s="46" t="s">
        <v>97</v>
      </c>
      <c r="B12" s="47">
        <v>20000000</v>
      </c>
      <c r="C12" s="47">
        <v>15000000</v>
      </c>
      <c r="D12" s="47">
        <v>12500000</v>
      </c>
      <c r="E12" s="47">
        <v>12500000</v>
      </c>
      <c r="F12" s="47">
        <v>10000000</v>
      </c>
      <c r="G12" s="47">
        <v>10000000</v>
      </c>
      <c r="H12" s="49">
        <f t="shared" si="0"/>
        <v>80000000</v>
      </c>
    </row>
    <row r="13" spans="1:8" x14ac:dyDescent="0.25">
      <c r="A13" s="46" t="s">
        <v>98</v>
      </c>
      <c r="B13" s="47">
        <v>5000000</v>
      </c>
      <c r="C13" s="47">
        <v>2500000</v>
      </c>
      <c r="D13" s="47">
        <v>2000000</v>
      </c>
      <c r="E13" s="47">
        <v>2000000</v>
      </c>
      <c r="F13" s="47">
        <v>2500000</v>
      </c>
      <c r="G13" s="47">
        <v>1000000</v>
      </c>
      <c r="H13" s="49">
        <f t="shared" si="0"/>
        <v>15000000</v>
      </c>
    </row>
    <row r="14" spans="1:8" ht="255" x14ac:dyDescent="0.25">
      <c r="A14" s="50" t="s">
        <v>99</v>
      </c>
      <c r="B14" s="47">
        <v>2000000</v>
      </c>
      <c r="C14" s="47">
        <v>1000000</v>
      </c>
      <c r="D14" s="47">
        <v>1000000</v>
      </c>
      <c r="E14" s="47">
        <v>500000</v>
      </c>
      <c r="F14" s="47">
        <v>1000000</v>
      </c>
      <c r="G14" s="47">
        <v>500000</v>
      </c>
      <c r="H14" s="49">
        <f t="shared" si="0"/>
        <v>6000000</v>
      </c>
    </row>
    <row r="15" spans="1:8" ht="89.25" x14ac:dyDescent="0.25">
      <c r="A15" s="50" t="s">
        <v>100</v>
      </c>
      <c r="B15" s="47">
        <v>1500000</v>
      </c>
      <c r="C15" s="47">
        <v>1500000</v>
      </c>
      <c r="D15" s="47">
        <v>1500000</v>
      </c>
      <c r="E15" s="47">
        <v>1500000</v>
      </c>
      <c r="F15" s="47">
        <v>1500000</v>
      </c>
      <c r="G15" s="47">
        <v>1500000</v>
      </c>
      <c r="H15" s="49">
        <f t="shared" si="0"/>
        <v>9000000</v>
      </c>
    </row>
    <row r="16" spans="1:8" x14ac:dyDescent="0.25">
      <c r="A16" s="46" t="s">
        <v>101</v>
      </c>
      <c r="B16" s="47">
        <v>1000000</v>
      </c>
      <c r="C16" s="47">
        <v>300000</v>
      </c>
      <c r="D16" s="47">
        <v>300000</v>
      </c>
      <c r="E16" s="47">
        <v>300000</v>
      </c>
      <c r="F16" s="47">
        <v>300000</v>
      </c>
      <c r="G16" s="47">
        <v>300000</v>
      </c>
      <c r="H16" s="49">
        <f t="shared" si="0"/>
        <v>2500000</v>
      </c>
    </row>
    <row r="17" spans="1:8" x14ac:dyDescent="0.25">
      <c r="A17" s="46" t="s">
        <v>102</v>
      </c>
      <c r="B17" s="47">
        <v>1000000</v>
      </c>
      <c r="C17" s="47">
        <v>1000000</v>
      </c>
      <c r="D17" s="47">
        <v>500000</v>
      </c>
      <c r="E17" s="47">
        <v>500000</v>
      </c>
      <c r="F17" s="47">
        <v>500000</v>
      </c>
      <c r="G17" s="47">
        <v>500000</v>
      </c>
      <c r="H17" s="49">
        <f t="shared" si="0"/>
        <v>4000000</v>
      </c>
    </row>
    <row r="18" spans="1:8" x14ac:dyDescent="0.25">
      <c r="A18" s="51" t="s">
        <v>103</v>
      </c>
      <c r="B18" s="52">
        <v>1500000</v>
      </c>
      <c r="C18" s="52">
        <v>1500000</v>
      </c>
      <c r="D18" s="52">
        <v>1500000</v>
      </c>
      <c r="E18" s="52">
        <v>1500000</v>
      </c>
      <c r="F18" s="52">
        <v>1500000</v>
      </c>
      <c r="G18" s="52">
        <v>1500000</v>
      </c>
      <c r="H18" s="49">
        <f t="shared" si="0"/>
        <v>9000000</v>
      </c>
    </row>
    <row r="19" spans="1:8" ht="16.5" thickBot="1" x14ac:dyDescent="0.3">
      <c r="A19" s="53" t="s">
        <v>104</v>
      </c>
      <c r="B19" s="54">
        <f t="shared" ref="B19:H19" si="1">SUM(B9:B18)</f>
        <v>522000000</v>
      </c>
      <c r="C19" s="54">
        <f t="shared" si="1"/>
        <v>227800000</v>
      </c>
      <c r="D19" s="54">
        <f t="shared" si="1"/>
        <v>224300000</v>
      </c>
      <c r="E19" s="54">
        <f t="shared" si="1"/>
        <v>223800000</v>
      </c>
      <c r="F19" s="54">
        <f t="shared" si="1"/>
        <v>227300000</v>
      </c>
      <c r="G19" s="54">
        <f t="shared" si="1"/>
        <v>140300000</v>
      </c>
      <c r="H19" s="78">
        <f t="shared" si="1"/>
        <v>1565500000</v>
      </c>
    </row>
    <row r="20" spans="1:8" x14ac:dyDescent="0.25">
      <c r="A20" s="79" t="s">
        <v>140</v>
      </c>
      <c r="B20" s="80" t="s">
        <v>127</v>
      </c>
      <c r="C20" s="80" t="s">
        <v>128</v>
      </c>
      <c r="D20" s="80" t="s">
        <v>128</v>
      </c>
      <c r="E20" s="80" t="s">
        <v>128</v>
      </c>
      <c r="F20" s="80" t="s">
        <v>128</v>
      </c>
      <c r="G20" s="84" t="s">
        <v>128</v>
      </c>
      <c r="H20" s="88" t="s">
        <v>138</v>
      </c>
    </row>
    <row r="21" spans="1:8" x14ac:dyDescent="0.25">
      <c r="A21" s="81" t="s">
        <v>125</v>
      </c>
      <c r="B21" s="56">
        <v>1.508</v>
      </c>
      <c r="C21" s="56">
        <v>0.85729999999999995</v>
      </c>
      <c r="D21" s="56">
        <v>0.85729999999999995</v>
      </c>
      <c r="E21" s="56">
        <v>0.85729999999999995</v>
      </c>
      <c r="F21" s="56">
        <v>0.91349999999999998</v>
      </c>
      <c r="G21" s="85">
        <v>0.85729999999999995</v>
      </c>
      <c r="H21" s="89"/>
    </row>
    <row r="22" spans="1:8" x14ac:dyDescent="0.25">
      <c r="A22" s="81" t="s">
        <v>87</v>
      </c>
      <c r="B22" s="57">
        <f>B21*B19/1000</f>
        <v>787176</v>
      </c>
      <c r="C22" s="57">
        <f t="shared" ref="C22:G22" si="2">C21*C19/1000</f>
        <v>195292.94</v>
      </c>
      <c r="D22" s="57">
        <f t="shared" si="2"/>
        <v>192292.39</v>
      </c>
      <c r="E22" s="57">
        <f t="shared" si="2"/>
        <v>191863.74</v>
      </c>
      <c r="F22" s="57">
        <f t="shared" si="2"/>
        <v>207638.55</v>
      </c>
      <c r="G22" s="86">
        <f t="shared" si="2"/>
        <v>120279.19</v>
      </c>
      <c r="H22" s="90">
        <f>SUM(B22:G22)</f>
        <v>1694542.81</v>
      </c>
    </row>
    <row r="23" spans="1:8" x14ac:dyDescent="0.25">
      <c r="A23" s="81" t="s">
        <v>129</v>
      </c>
      <c r="B23" s="56">
        <f>ROUNDUP(B22*18%,0)</f>
        <v>141692</v>
      </c>
      <c r="C23" s="56">
        <f t="shared" ref="C23:G23" si="3">ROUNDUP(C22*18%,0)</f>
        <v>35153</v>
      </c>
      <c r="D23" s="56">
        <f t="shared" si="3"/>
        <v>34613</v>
      </c>
      <c r="E23" s="56">
        <f t="shared" si="3"/>
        <v>34536</v>
      </c>
      <c r="F23" s="56">
        <f t="shared" si="3"/>
        <v>37375</v>
      </c>
      <c r="G23" s="85">
        <f t="shared" si="3"/>
        <v>21651</v>
      </c>
      <c r="H23" s="90">
        <f t="shared" ref="H23:H24" si="4">SUM(B23:G23)</f>
        <v>305020</v>
      </c>
    </row>
    <row r="24" spans="1:8" ht="15.75" thickBot="1" x14ac:dyDescent="0.3">
      <c r="A24" s="82" t="s">
        <v>130</v>
      </c>
      <c r="B24" s="83">
        <f>B22+B23</f>
        <v>928868</v>
      </c>
      <c r="C24" s="83">
        <f t="shared" ref="C24:G24" si="5">C22+C23</f>
        <v>230445.94</v>
      </c>
      <c r="D24" s="83">
        <f t="shared" si="5"/>
        <v>226905.39</v>
      </c>
      <c r="E24" s="83">
        <f t="shared" si="5"/>
        <v>226399.74</v>
      </c>
      <c r="F24" s="83">
        <f t="shared" si="5"/>
        <v>245013.55</v>
      </c>
      <c r="G24" s="87">
        <f t="shared" si="5"/>
        <v>141930.19</v>
      </c>
      <c r="H24" s="91">
        <f t="shared" si="4"/>
        <v>1999562.81</v>
      </c>
    </row>
  </sheetData>
  <mergeCells count="6">
    <mergeCell ref="B1:F1"/>
    <mergeCell ref="H1:H8"/>
    <mergeCell ref="B2:G2"/>
    <mergeCell ref="B3:G3"/>
    <mergeCell ref="B4:G4"/>
    <mergeCell ref="B6:E6"/>
  </mergeCells>
  <conditionalFormatting sqref="A1:A7">
    <cfRule type="containsText" dxfId="1" priority="1" operator="containsText" text="Not covered">
      <formula>NOT(ISERROR(SEARCH("Not covered",A1)))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DCD1-9692-43F9-AE66-53A873F05ECD}">
  <dimension ref="A1:I30"/>
  <sheetViews>
    <sheetView tabSelected="1" workbookViewId="0">
      <selection activeCell="C32" sqref="C32"/>
    </sheetView>
  </sheetViews>
  <sheetFormatPr defaultRowHeight="15" x14ac:dyDescent="0.25"/>
  <cols>
    <col min="1" max="1" width="28.85546875" customWidth="1"/>
    <col min="2" max="2" width="20.5703125" customWidth="1"/>
    <col min="3" max="3" width="20.42578125" customWidth="1"/>
    <col min="4" max="4" width="19.5703125" customWidth="1"/>
    <col min="5" max="5" width="20.28515625" customWidth="1"/>
    <col min="6" max="6" width="19.140625" bestFit="1" customWidth="1"/>
    <col min="7" max="7" width="27.5703125" customWidth="1"/>
    <col min="8" max="8" width="19.85546875" bestFit="1" customWidth="1"/>
  </cols>
  <sheetData>
    <row r="1" spans="1:8" x14ac:dyDescent="0.25">
      <c r="A1" s="25" t="s">
        <v>105</v>
      </c>
      <c r="B1" s="26" t="s">
        <v>88</v>
      </c>
      <c r="C1" s="27"/>
      <c r="D1" s="27"/>
      <c r="E1" s="27"/>
      <c r="F1" s="27"/>
      <c r="G1" s="28" t="s">
        <v>89</v>
      </c>
      <c r="H1" s="29" t="s">
        <v>90</v>
      </c>
    </row>
    <row r="2" spans="1:8" ht="51" x14ac:dyDescent="0.25">
      <c r="A2" s="25" t="s">
        <v>91</v>
      </c>
      <c r="B2" s="30" t="s">
        <v>106</v>
      </c>
      <c r="C2" s="31"/>
      <c r="D2" s="31"/>
      <c r="E2" s="31"/>
      <c r="F2" s="31"/>
      <c r="G2" s="31"/>
      <c r="H2" s="32"/>
    </row>
    <row r="3" spans="1:8" x14ac:dyDescent="0.25">
      <c r="A3" s="25" t="s">
        <v>107</v>
      </c>
      <c r="B3" s="33" t="s">
        <v>108</v>
      </c>
      <c r="C3" s="33"/>
      <c r="D3" s="33"/>
      <c r="E3" s="33"/>
      <c r="F3" s="33"/>
      <c r="G3" s="33"/>
      <c r="H3" s="32"/>
    </row>
    <row r="4" spans="1:8" x14ac:dyDescent="0.25">
      <c r="A4" s="25" t="s">
        <v>109</v>
      </c>
      <c r="B4" s="34" t="s">
        <v>110</v>
      </c>
      <c r="C4" s="34"/>
      <c r="D4" s="34"/>
      <c r="E4" s="34"/>
      <c r="F4" s="34"/>
      <c r="G4" s="34"/>
      <c r="H4" s="32"/>
    </row>
    <row r="5" spans="1:8" ht="114.75" x14ac:dyDescent="0.25">
      <c r="A5" s="25" t="s">
        <v>111</v>
      </c>
      <c r="B5" s="35" t="s">
        <v>112</v>
      </c>
      <c r="C5" s="36" t="s">
        <v>113</v>
      </c>
      <c r="D5" s="36" t="s">
        <v>114</v>
      </c>
      <c r="E5" s="36" t="s">
        <v>115</v>
      </c>
      <c r="F5" s="36" t="s">
        <v>116</v>
      </c>
      <c r="G5" s="35" t="s">
        <v>117</v>
      </c>
      <c r="H5" s="32"/>
    </row>
    <row r="6" spans="1:8" ht="25.5" x14ac:dyDescent="0.25">
      <c r="A6" s="25" t="s">
        <v>118</v>
      </c>
      <c r="B6" s="37" t="s">
        <v>92</v>
      </c>
      <c r="C6" s="37"/>
      <c r="D6" s="37"/>
      <c r="E6" s="37"/>
      <c r="F6" s="38" t="s">
        <v>93</v>
      </c>
      <c r="G6" s="39" t="s">
        <v>92</v>
      </c>
      <c r="H6" s="32"/>
    </row>
    <row r="7" spans="1:8" ht="38.25" x14ac:dyDescent="0.25">
      <c r="A7" s="40" t="s">
        <v>119</v>
      </c>
      <c r="B7" s="41" t="s">
        <v>120</v>
      </c>
      <c r="C7" s="41" t="s">
        <v>120</v>
      </c>
      <c r="D7" s="41" t="s">
        <v>121</v>
      </c>
      <c r="E7" s="41" t="s">
        <v>122</v>
      </c>
      <c r="F7" s="41" t="s">
        <v>123</v>
      </c>
      <c r="G7" s="42" t="s">
        <v>120</v>
      </c>
      <c r="H7" s="32"/>
    </row>
    <row r="8" spans="1:8" ht="25.5" x14ac:dyDescent="0.25">
      <c r="A8" s="43" t="s">
        <v>124</v>
      </c>
      <c r="B8" s="44"/>
      <c r="C8" s="44"/>
      <c r="D8" s="44"/>
      <c r="E8" s="44"/>
      <c r="F8" s="44"/>
      <c r="G8" s="44"/>
      <c r="H8" s="45"/>
    </row>
    <row r="9" spans="1:8" x14ac:dyDescent="0.25">
      <c r="A9" s="46" t="s">
        <v>94</v>
      </c>
      <c r="B9" s="47">
        <v>150000000</v>
      </c>
      <c r="C9" s="47">
        <v>0</v>
      </c>
      <c r="D9" s="47">
        <v>0</v>
      </c>
      <c r="E9" s="47">
        <v>0</v>
      </c>
      <c r="F9" s="47">
        <v>0</v>
      </c>
      <c r="G9" s="47">
        <v>0</v>
      </c>
      <c r="H9" s="48">
        <f>SUM(B9:G9)</f>
        <v>150000000</v>
      </c>
    </row>
    <row r="10" spans="1:8" x14ac:dyDescent="0.25">
      <c r="A10" s="46" t="s">
        <v>95</v>
      </c>
      <c r="B10" s="47">
        <v>330000000</v>
      </c>
      <c r="C10" s="47">
        <v>200000000</v>
      </c>
      <c r="D10" s="47">
        <v>200000000</v>
      </c>
      <c r="E10" s="47">
        <v>200000000</v>
      </c>
      <c r="F10" s="47">
        <v>200000000</v>
      </c>
      <c r="G10" s="47">
        <v>120000000</v>
      </c>
      <c r="H10" s="49">
        <f t="shared" ref="H10:H18" si="0">SUM(B10:G10)</f>
        <v>1250000000</v>
      </c>
    </row>
    <row r="11" spans="1:8" x14ac:dyDescent="0.25">
      <c r="A11" s="46" t="s">
        <v>96</v>
      </c>
      <c r="B11" s="47">
        <v>10000000</v>
      </c>
      <c r="C11" s="47">
        <v>5000000</v>
      </c>
      <c r="D11" s="47">
        <v>5000000</v>
      </c>
      <c r="E11" s="47">
        <v>5000000</v>
      </c>
      <c r="F11" s="47">
        <v>10000000</v>
      </c>
      <c r="G11" s="47">
        <v>5000000</v>
      </c>
      <c r="H11" s="49">
        <f t="shared" si="0"/>
        <v>40000000</v>
      </c>
    </row>
    <row r="12" spans="1:8" x14ac:dyDescent="0.25">
      <c r="A12" s="46" t="s">
        <v>97</v>
      </c>
      <c r="B12" s="47">
        <v>20000000</v>
      </c>
      <c r="C12" s="47">
        <v>15000000</v>
      </c>
      <c r="D12" s="47">
        <v>12500000</v>
      </c>
      <c r="E12" s="47">
        <v>12500000</v>
      </c>
      <c r="F12" s="47">
        <v>10000000</v>
      </c>
      <c r="G12" s="47">
        <v>10000000</v>
      </c>
      <c r="H12" s="49">
        <f t="shared" si="0"/>
        <v>80000000</v>
      </c>
    </row>
    <row r="13" spans="1:8" x14ac:dyDescent="0.25">
      <c r="A13" s="46" t="s">
        <v>98</v>
      </c>
      <c r="B13" s="47">
        <v>5000000</v>
      </c>
      <c r="C13" s="47">
        <v>2500000</v>
      </c>
      <c r="D13" s="47">
        <v>2000000</v>
      </c>
      <c r="E13" s="47">
        <v>2000000</v>
      </c>
      <c r="F13" s="47">
        <v>2500000</v>
      </c>
      <c r="G13" s="47">
        <v>1000000</v>
      </c>
      <c r="H13" s="49">
        <f t="shared" si="0"/>
        <v>15000000</v>
      </c>
    </row>
    <row r="14" spans="1:8" ht="63.75" x14ac:dyDescent="0.25">
      <c r="A14" s="50" t="s">
        <v>99</v>
      </c>
      <c r="B14" s="47">
        <v>2000000</v>
      </c>
      <c r="C14" s="47">
        <v>1000000</v>
      </c>
      <c r="D14" s="47">
        <v>1000000</v>
      </c>
      <c r="E14" s="47">
        <v>500000</v>
      </c>
      <c r="F14" s="47">
        <v>1000000</v>
      </c>
      <c r="G14" s="47">
        <v>500000</v>
      </c>
      <c r="H14" s="49">
        <f t="shared" si="0"/>
        <v>6000000</v>
      </c>
    </row>
    <row r="15" spans="1:8" ht="25.5" x14ac:dyDescent="0.25">
      <c r="A15" s="50" t="s">
        <v>100</v>
      </c>
      <c r="B15" s="47">
        <v>1500000</v>
      </c>
      <c r="C15" s="47">
        <v>1500000</v>
      </c>
      <c r="D15" s="47">
        <v>1500000</v>
      </c>
      <c r="E15" s="47">
        <v>1500000</v>
      </c>
      <c r="F15" s="47">
        <v>1500000</v>
      </c>
      <c r="G15" s="47">
        <v>1500000</v>
      </c>
      <c r="H15" s="49">
        <f t="shared" si="0"/>
        <v>9000000</v>
      </c>
    </row>
    <row r="16" spans="1:8" x14ac:dyDescent="0.25">
      <c r="A16" s="46" t="s">
        <v>101</v>
      </c>
      <c r="B16" s="47">
        <v>1000000</v>
      </c>
      <c r="C16" s="47">
        <v>300000</v>
      </c>
      <c r="D16" s="47">
        <v>300000</v>
      </c>
      <c r="E16" s="47">
        <v>300000</v>
      </c>
      <c r="F16" s="47">
        <v>300000</v>
      </c>
      <c r="G16" s="47">
        <v>300000</v>
      </c>
      <c r="H16" s="49">
        <f t="shared" si="0"/>
        <v>2500000</v>
      </c>
    </row>
    <row r="17" spans="1:9" x14ac:dyDescent="0.25">
      <c r="A17" s="46" t="s">
        <v>102</v>
      </c>
      <c r="B17" s="47">
        <v>1000000</v>
      </c>
      <c r="C17" s="47">
        <v>1000000</v>
      </c>
      <c r="D17" s="47">
        <v>500000</v>
      </c>
      <c r="E17" s="47">
        <v>500000</v>
      </c>
      <c r="F17" s="47">
        <v>500000</v>
      </c>
      <c r="G17" s="47">
        <v>500000</v>
      </c>
      <c r="H17" s="49">
        <f t="shared" si="0"/>
        <v>4000000</v>
      </c>
    </row>
    <row r="18" spans="1:9" x14ac:dyDescent="0.25">
      <c r="A18" s="51" t="s">
        <v>103</v>
      </c>
      <c r="B18" s="52">
        <v>1500000</v>
      </c>
      <c r="C18" s="52">
        <v>1500000</v>
      </c>
      <c r="D18" s="52">
        <v>1500000</v>
      </c>
      <c r="E18" s="52">
        <v>1500000</v>
      </c>
      <c r="F18" s="52">
        <v>1500000</v>
      </c>
      <c r="G18" s="52">
        <v>1500000</v>
      </c>
      <c r="H18" s="49">
        <f t="shared" si="0"/>
        <v>9000000</v>
      </c>
    </row>
    <row r="19" spans="1:9" ht="15.75" x14ac:dyDescent="0.25">
      <c r="A19" s="53" t="s">
        <v>104</v>
      </c>
      <c r="B19" s="54">
        <f t="shared" ref="B19:H19" si="1">SUM(B9:B18)</f>
        <v>522000000</v>
      </c>
      <c r="C19" s="54">
        <f t="shared" si="1"/>
        <v>227800000</v>
      </c>
      <c r="D19" s="54">
        <f t="shared" si="1"/>
        <v>224300000</v>
      </c>
      <c r="E19" s="54">
        <f t="shared" si="1"/>
        <v>223800000</v>
      </c>
      <c r="F19" s="54">
        <f t="shared" si="1"/>
        <v>227300000</v>
      </c>
      <c r="G19" s="54">
        <f t="shared" si="1"/>
        <v>140300000</v>
      </c>
      <c r="H19" s="55">
        <f t="shared" si="1"/>
        <v>1565500000</v>
      </c>
    </row>
    <row r="20" spans="1:9" ht="15.75" x14ac:dyDescent="0.25">
      <c r="A20" s="53" t="s">
        <v>133</v>
      </c>
      <c r="B20" s="62">
        <v>700000000</v>
      </c>
      <c r="C20" s="63"/>
      <c r="D20" s="63"/>
      <c r="E20" s="63"/>
      <c r="F20" s="63"/>
      <c r="G20" s="64"/>
      <c r="H20" s="59"/>
    </row>
    <row r="21" spans="1:9" x14ac:dyDescent="0.25">
      <c r="A21" s="56" t="s">
        <v>126</v>
      </c>
      <c r="B21" s="56" t="s">
        <v>131</v>
      </c>
      <c r="C21" s="56" t="s">
        <v>131</v>
      </c>
      <c r="D21" s="56" t="s">
        <v>131</v>
      </c>
      <c r="E21" s="56" t="s">
        <v>131</v>
      </c>
      <c r="F21" s="56" t="s">
        <v>131</v>
      </c>
      <c r="G21" s="56" t="s">
        <v>131</v>
      </c>
      <c r="H21" s="69" t="s">
        <v>137</v>
      </c>
      <c r="I21" s="61"/>
    </row>
    <row r="22" spans="1:9" x14ac:dyDescent="0.25">
      <c r="A22" s="56" t="s">
        <v>141</v>
      </c>
      <c r="B22" s="56">
        <v>1.508</v>
      </c>
      <c r="C22" s="56">
        <v>1.508</v>
      </c>
      <c r="D22" s="56">
        <v>1.508</v>
      </c>
      <c r="E22" s="56">
        <v>1.508</v>
      </c>
      <c r="F22" s="56">
        <v>1.5580000000000001</v>
      </c>
      <c r="G22" s="56">
        <v>1.508</v>
      </c>
      <c r="H22" s="67"/>
      <c r="I22" s="61"/>
    </row>
    <row r="23" spans="1:9" x14ac:dyDescent="0.25">
      <c r="A23" s="56" t="s">
        <v>132</v>
      </c>
      <c r="B23" s="57">
        <f>B22*B19/1000</f>
        <v>787176</v>
      </c>
      <c r="C23" s="57">
        <f>C22*C19/1000</f>
        <v>343522.4</v>
      </c>
      <c r="D23" s="57">
        <f>D22*D19/1000</f>
        <v>338244.4</v>
      </c>
      <c r="E23" s="57">
        <f>E22*E19/1000</f>
        <v>337490.4</v>
      </c>
      <c r="F23" s="57">
        <f>F22*F19/1000</f>
        <v>354133.4</v>
      </c>
      <c r="G23" s="57">
        <f>G22*G19/1000</f>
        <v>211572.4</v>
      </c>
      <c r="H23" s="68">
        <f>SUM(B23:G23)</f>
        <v>2372138.9999999995</v>
      </c>
      <c r="I23" s="92">
        <f>H23/H19*1000</f>
        <v>1.5152596614500158</v>
      </c>
    </row>
    <row r="24" spans="1:9" x14ac:dyDescent="0.25">
      <c r="A24" s="56" t="s">
        <v>142</v>
      </c>
      <c r="B24" s="58">
        <v>1.5153000000000001</v>
      </c>
      <c r="C24" s="58"/>
      <c r="D24" s="58"/>
      <c r="E24" s="58"/>
      <c r="F24" s="58"/>
      <c r="G24" s="58"/>
      <c r="H24" s="67"/>
      <c r="I24" s="61"/>
    </row>
    <row r="25" spans="1:9" x14ac:dyDescent="0.25">
      <c r="A25" s="56" t="s">
        <v>134</v>
      </c>
      <c r="B25" s="60">
        <f>B24*B20/1000</f>
        <v>1060710.0000000002</v>
      </c>
      <c r="C25" s="60"/>
      <c r="D25" s="60"/>
      <c r="E25" s="60"/>
      <c r="F25" s="60"/>
      <c r="G25" s="60"/>
      <c r="H25" s="68">
        <f>B25</f>
        <v>1060710.0000000002</v>
      </c>
      <c r="I25" s="61"/>
    </row>
    <row r="26" spans="1:9" x14ac:dyDescent="0.25">
      <c r="A26" s="56" t="s">
        <v>135</v>
      </c>
      <c r="B26" s="65">
        <v>0.25</v>
      </c>
      <c r="C26" s="65">
        <v>0.25</v>
      </c>
      <c r="D26" s="65">
        <v>0.25</v>
      </c>
      <c r="E26" s="65">
        <v>0.25</v>
      </c>
      <c r="F26" s="65">
        <v>0.25</v>
      </c>
      <c r="G26" s="65">
        <v>0.25</v>
      </c>
      <c r="H26" s="67"/>
      <c r="I26" s="61"/>
    </row>
    <row r="27" spans="1:9" ht="15.75" thickBot="1" x14ac:dyDescent="0.3">
      <c r="A27" s="56" t="s">
        <v>136</v>
      </c>
      <c r="B27" s="66">
        <f>B26*(B10+B11+B14+B15+B16+B17)/1000</f>
        <v>86375</v>
      </c>
      <c r="C27" s="66">
        <f t="shared" ref="C27:G27" si="2">C26*(C10+C11+C14+C15+C16+C17)/1000</f>
        <v>52200</v>
      </c>
      <c r="D27" s="66">
        <f t="shared" si="2"/>
        <v>52075</v>
      </c>
      <c r="E27" s="66">
        <f t="shared" si="2"/>
        <v>51950</v>
      </c>
      <c r="F27" s="66">
        <f t="shared" si="2"/>
        <v>53325</v>
      </c>
      <c r="G27" s="70">
        <f t="shared" si="2"/>
        <v>31950</v>
      </c>
      <c r="H27" s="71">
        <f>SUM(B27:G27)</f>
        <v>327875</v>
      </c>
      <c r="I27" s="61"/>
    </row>
    <row r="28" spans="1:9" x14ac:dyDescent="0.25">
      <c r="G28" s="72" t="s">
        <v>138</v>
      </c>
      <c r="H28" s="73">
        <f>SUM(H23:H27)</f>
        <v>3760724</v>
      </c>
    </row>
    <row r="29" spans="1:9" x14ac:dyDescent="0.25">
      <c r="G29" s="74" t="s">
        <v>129</v>
      </c>
      <c r="H29" s="75">
        <f>ROUNDUP(18%*H28,0)</f>
        <v>676931</v>
      </c>
    </row>
    <row r="30" spans="1:9" ht="15.75" thickBot="1" x14ac:dyDescent="0.3">
      <c r="G30" s="76" t="s">
        <v>139</v>
      </c>
      <c r="H30" s="77">
        <f>H28+H29</f>
        <v>4437655</v>
      </c>
    </row>
  </sheetData>
  <mergeCells count="8">
    <mergeCell ref="B24:G24"/>
    <mergeCell ref="B25:G25"/>
    <mergeCell ref="B1:F1"/>
    <mergeCell ref="H1:H8"/>
    <mergeCell ref="B2:G2"/>
    <mergeCell ref="B3:G3"/>
    <mergeCell ref="B4:G4"/>
    <mergeCell ref="B6:E6"/>
  </mergeCells>
  <conditionalFormatting sqref="A1:A7">
    <cfRule type="containsText" dxfId="0" priority="1" operator="containsText" text="Not covered">
      <formula>NOT(ISERROR(SEARCH("Not covered",A1)))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VPIPL - DETAILS</vt:lpstr>
      <vt:lpstr>FIRE QUOTE</vt:lpstr>
      <vt:lpstr>IAR QUOTE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FIW</dc:creator>
  <cp:lastModifiedBy>JAYARAJ R</cp:lastModifiedBy>
  <dcterms:created xsi:type="dcterms:W3CDTF">2015-06-05T18:17:20Z</dcterms:created>
  <dcterms:modified xsi:type="dcterms:W3CDTF">2024-03-19T11:53:34Z</dcterms:modified>
</cp:coreProperties>
</file>