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workbookProtection lockStructure="1"/>
  <bookViews>
    <workbookView xWindow="-120" yWindow="-120" windowWidth="20736" windowHeight="11160" tabRatio="758" activeTab="4"/>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3" hidden="1">ANALYSIS!$G$4:$I$16</definedName>
    <definedName name="_xlnm._FilterDatabase" localSheetId="5" hidden="1">SPORTSMEN!$I$1:$I$51</definedName>
    <definedName name="_xlnm.Extract" localSheetId="3">ANALYSIS!#REF!</definedName>
  </definedNames>
  <calcPr calcId="124519"/>
  <pivotCaches>
    <pivotCache cacheId="1" r:id="rId9"/>
  </pivotCaches>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6" i="7"/>
  <c r="I16" s="1"/>
  <c r="G15"/>
  <c r="I15" s="1"/>
  <c r="G14"/>
  <c r="I14" s="1"/>
  <c r="G13"/>
  <c r="I13" s="1"/>
  <c r="G12"/>
  <c r="I12" s="1"/>
  <c r="G11"/>
  <c r="I11" s="1"/>
  <c r="G10"/>
  <c r="I10" s="1"/>
  <c r="G9"/>
  <c r="I9" s="1"/>
  <c r="G8"/>
  <c r="I8" s="1"/>
  <c r="G7"/>
  <c r="I7" s="1"/>
  <c r="G6"/>
  <c r="I6" s="1"/>
  <c r="G5"/>
  <c r="I5" s="1"/>
  <c r="K3" i="1"/>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2"/>
  <c r="Q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3"/>
  <c r="Q4"/>
  <c r="Q2"/>
  <c r="L7"/>
  <c r="M7" s="1"/>
  <c r="L3"/>
  <c r="L4"/>
  <c r="L5"/>
  <c r="L6"/>
  <c r="L8"/>
  <c r="L9"/>
  <c r="L10"/>
  <c r="L11"/>
  <c r="L12"/>
  <c r="L13"/>
  <c r="L14"/>
  <c r="L15"/>
  <c r="L16"/>
  <c r="L17"/>
  <c r="L18"/>
  <c r="L19"/>
  <c r="L20"/>
  <c r="L21"/>
  <c r="L22"/>
  <c r="L23"/>
  <c r="L24"/>
  <c r="L25"/>
  <c r="L26"/>
  <c r="L27"/>
  <c r="L28"/>
  <c r="L29"/>
  <c r="L30"/>
  <c r="L31"/>
  <c r="L32"/>
  <c r="L33"/>
  <c r="M33" s="1"/>
  <c r="L34"/>
  <c r="L35"/>
  <c r="L36"/>
  <c r="L37"/>
  <c r="M37" s="1"/>
  <c r="L38"/>
  <c r="L39"/>
  <c r="L40"/>
  <c r="L41"/>
  <c r="M41" s="1"/>
  <c r="L42"/>
  <c r="L43"/>
  <c r="L44"/>
  <c r="L45"/>
  <c r="M45" s="1"/>
  <c r="L46"/>
  <c r="L47"/>
  <c r="L48"/>
  <c r="L49"/>
  <c r="M49" s="1"/>
  <c r="L50"/>
  <c r="L51"/>
  <c r="L2"/>
  <c r="M2" s="1"/>
  <c r="M4"/>
  <c r="M6"/>
  <c r="M3"/>
  <c r="M5"/>
  <c r="M8"/>
  <c r="M9"/>
  <c r="M10"/>
  <c r="M11"/>
  <c r="M12"/>
  <c r="M13"/>
  <c r="M14"/>
  <c r="M15"/>
  <c r="M16"/>
  <c r="M17"/>
  <c r="M18"/>
  <c r="M19"/>
  <c r="M20"/>
  <c r="M21"/>
  <c r="M22"/>
  <c r="M23"/>
  <c r="M24"/>
  <c r="M25"/>
  <c r="M26"/>
  <c r="M27"/>
  <c r="M28"/>
  <c r="M29"/>
  <c r="M30"/>
  <c r="M31"/>
  <c r="M32"/>
  <c r="M34"/>
  <c r="M35"/>
  <c r="M36"/>
  <c r="M38"/>
  <c r="M39"/>
  <c r="M40"/>
  <c r="M42"/>
  <c r="M43"/>
  <c r="M44"/>
  <c r="M46"/>
  <c r="M47"/>
  <c r="M48"/>
  <c r="M50"/>
  <c r="M51"/>
  <c r="C10" i="4"/>
  <c r="B3" i="1"/>
  <c r="B2"/>
  <c r="B4"/>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H5" i="7" l="1"/>
  <c r="H13"/>
  <c r="H9"/>
  <c r="H14"/>
  <c r="H10"/>
  <c r="H6"/>
  <c r="H15"/>
  <c r="H11"/>
  <c r="H7"/>
  <c r="H16"/>
  <c r="H12"/>
  <c r="H8"/>
</calcChain>
</file>

<file path=xl/sharedStrings.xml><?xml version="1.0" encoding="utf-8"?>
<sst xmlns="http://schemas.openxmlformats.org/spreadsheetml/2006/main" count="726" uniqueCount="287">
  <si>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</si>
  <si>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</si>
  <si>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</si>
  <si>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</si>
  <si>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</si>
  <si>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</si>
  <si>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</si>
  <si>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</si>
  <si>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</si>
  <si>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</si>
  <si>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</si>
  <si>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</si>
  <si>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</si>
  <si>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</si>
  <si>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</si>
  <si>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</si>
  <si>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</si>
  <si>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</si>
  <si>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</si>
  <si>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</si>
  <si>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</si>
  <si>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</si>
  <si>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</si>
  <si>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</si>
  <si>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</si>
  <si>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</si>
  <si>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</si>
  <si>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</si>
  <si>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</si>
  <si>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</si>
  <si>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</si>
  <si>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</si>
  <si>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</si>
  <si>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</si>
  <si>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</si>
  <si>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</si>
  <si>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</si>
  <si>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</si>
  <si>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</si>
  <si>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</si>
  <si>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</si>
  <si>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</si>
  <si>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</si>
  <si>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</si>
  <si>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</si>
  <si>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</si>
  <si>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</si>
  <si>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</si>
  <si>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</si>
  <si>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</si>
  <si>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</si>
  <si>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</si>
  <si>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</si>
  <si>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</si>
  <si>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</si>
  <si>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</si>
  <si>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</si>
  <si>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</si>
  <si>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</si>
  <si>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</si>
  <si>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</si>
  <si>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</si>
  <si>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</si>
  <si>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</si>
  <si>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</si>
  <si>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</si>
  <si>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</si>
  <si>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</si>
  <si>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</si>
  <si>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</si>
  <si>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</si>
  <si>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</si>
  <si>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</si>
  <si>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</si>
  <si>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</si>
  <si>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</si>
  <si>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</si>
  <si>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</si>
  <si>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</si>
  <si>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</si>
  <si>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</si>
  <si>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</si>
  <si>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</si>
  <si>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</si>
  <si>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</si>
  <si>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</si>
  <si>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</si>
  <si>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</si>
  <si>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</si>
  <si>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</si>
  <si>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</si>
  <si>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</si>
  <si>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</si>
  <si>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</si>
  <si>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</si>
  <si>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</si>
  <si>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</si>
  <si>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</si>
  <si>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</si>
  <si>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</si>
  <si>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</si>
  <si>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</si>
  <si>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</si>
  <si>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</si>
  <si>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</si>
  <si>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</si>
  <si>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</si>
  <si>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</si>
  <si>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</si>
  <si>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</si>
  <si>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</si>
  <si>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</si>
  <si>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</si>
  <si>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</si>
  <si>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</si>
  <si>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</si>
  <si>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</si>
  <si>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</si>
  <si>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</si>
  <si>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</si>
  <si>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</si>
  <si>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</si>
  <si>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</si>
  <si>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</si>
  <si>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</si>
  <si>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</si>
  <si>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</si>
  <si>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</si>
  <si>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</si>
  <si>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</si>
  <si>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</si>
  <si>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</si>
  <si>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</si>
  <si>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</si>
  <si>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</si>
  <si>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</si>
  <si>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</si>
  <si>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</si>
  <si>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</si>
  <si>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</si>
  <si>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</si>
  <si>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</si>
  <si>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</si>
  <si>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</si>
  <si>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</si>
  <si>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</si>
  <si>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</si>
  <si>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</si>
  <si>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</si>
  <si>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</si>
  <si>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</si>
  <si>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</si>
  <si>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</si>
  <si>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</si>
  <si>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</si>
  <si>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</si>
  <si>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</si>
  <si>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</si>
  <si>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</si>
  <si>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</si>
  <si>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</si>
  <si>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</si>
  <si>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</si>
  <si>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</si>
  <si>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</si>
  <si>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</si>
  <si>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</si>
  <si>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</si>
  <si>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</si>
  <si>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</si>
  <si>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</si>
  <si>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</si>
  <si>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</si>
  <si>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</si>
  <si>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</si>
  <si>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</si>
  <si>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</si>
  <si>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</si>
  <si>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</si>
  <si>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</si>
  <si>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</si>
  <si>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</si>
  <si>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</si>
  <si>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</si>
  <si>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</si>
  <si>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</si>
  <si>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</si>
  <si>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</si>
  <si>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</si>
  <si>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</si>
  <si>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</si>
  <si>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</si>
  <si>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</si>
  <si>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</si>
  <si>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</si>
  <si>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</si>
  <si>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</si>
  <si>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</si>
  <si>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</si>
  <si>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</si>
  <si>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</si>
  <si>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</si>
  <si>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</si>
  <si>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</si>
  <si>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</si>
  <si>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</si>
  <si>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</si>
  <si>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</si>
  <si>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</si>
  <si>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</si>
  <si>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</si>
  <si>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</si>
  <si>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</si>
  <si>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</si>
  <si>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</si>
  <si>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</si>
  <si>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</si>
  <si>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</si>
  <si>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</si>
  <si>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</si>
  <si>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</si>
  <si>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</si>
  <si>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</si>
  <si>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</si>
  <si>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</si>
  <si>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</si>
  <si>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</si>
  <si>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</si>
  <si>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</si>
  <si>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</si>
  <si>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</si>
  <si>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</si>
  <si>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</si>
  <si>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</si>
  <si>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</si>
  <si>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</si>
  <si>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</si>
  <si>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</si>
  <si>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</si>
  <si>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</si>
  <si>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</si>
  <si>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</si>
  <si>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</si>
  <si>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</si>
  <si>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</si>
  <si>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</si>
  <si>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</si>
  <si>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</si>
  <si>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</si>
  <si>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</si>
  <si>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</si>
  <si>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</si>
  <si>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</si>
  <si>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</si>
  <si>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</si>
  <si>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</si>
  <si>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</si>
  <si>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</si>
  <si>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</si>
  <si>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</si>
  <si>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</si>
  <si>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</si>
  <si>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</si>
  <si>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</si>
  <si>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</si>
  <si>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</si>
  <si>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</si>
  <si>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</si>
  <si>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</si>
  <si>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</si>
  <si>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</si>
  <si>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</si>
  <si>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</si>
  <si>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</si>
  <si>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</si>
  <si>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</si>
  <si>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</si>
  <si>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</si>
  <si>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</si>
  <si>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</si>
  <si>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</si>
  <si>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</si>
  <si>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</si>
  <si>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SWDEN</t>
  </si>
  <si>
    <t>Count of FULL NAME</t>
  </si>
  <si>
    <t>(All)</t>
  </si>
  <si>
    <t>Sum of SALARY</t>
  </si>
</sst>
</file>

<file path=xl/styles.xml><?xml version="1.0" encoding="utf-8"?>
<styleSheet xmlns="http://schemas.openxmlformats.org/spreadsheetml/2006/main">
  <numFmts count="5">
    <numFmt numFmtId="164" formatCode="0.0"/>
    <numFmt numFmtId="165" formatCode="dd\ mmm\'\ yyyy"/>
    <numFmt numFmtId="166" formatCode="[&gt;=1000]0.00,&quot;k&quot;;0"/>
    <numFmt numFmtId="167" formatCode="000"/>
    <numFmt numFmtId="168" formatCode="0\ &quot;kg&quot;"/>
  </numFmts>
  <fonts count="12">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0">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applyAlignment="1">
      <alignment horizontal="right"/>
    </xf>
    <xf numFmtId="166" fontId="0" fillId="0" borderId="1" xfId="0" applyNumberFormat="1" applyBorder="1"/>
    <xf numFmtId="167" fontId="0" fillId="0" borderId="1" xfId="0" applyNumberFormat="1" applyBorder="1"/>
    <xf numFmtId="0" fontId="0" fillId="0" borderId="0" xfId="0" pivotButton="1"/>
    <xf numFmtId="0" fontId="0" fillId="0" borderId="0" xfId="0" applyNumberFormat="1"/>
    <xf numFmtId="168" fontId="0" fillId="0" borderId="1" xfId="0" applyNumberFormat="1" applyBorder="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KIT" refreshedDate="44992.851555324072" createdVersion="3" refreshedVersion="3" minRefreshableVersion="3" recordCount="50">
  <cacheSource type="worksheet">
    <worksheetSource ref="A1:S51" sheet="SPORTSMEN"/>
  </cacheSource>
  <cacheFields count="19">
    <cacheField name="MEMBER ID" numFmtId="167">
      <sharedItems containsSemiMixedTypes="0" containsString="0" containsNumber="1" containsInteger="1" minValue="1" maxValue="50"/>
    </cacheField>
    <cacheField name="FULL NAME" numFmtId="0">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5">
      <sharedItems containsSemiMixedTypes="0" containsNonDate="0" containsDate="1" containsString="0" minDate="1955-07-30T00:00:00" maxDate="1999-08-29T00:00:00"/>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DEN"/>
      </sharedItems>
    </cacheField>
    <cacheField name="LANGUAGE" numFmtId="0">
      <sharedItems/>
    </cacheField>
    <cacheField name="EMAIL" numFmtId="0">
      <sharedItems/>
    </cacheField>
    <cacheField name="WEIGHT" numFmtId="1">
      <sharedItems containsSemiMixedTypes="0" containsString="0" containsNumber="1" minValue="45.9" maxValue="105.9"/>
    </cacheField>
    <cacheField name="EYECOLOR" numFmtId="0">
      <sharedItems/>
    </cacheField>
    <cacheField name="BLOODTYPE" numFmtId="0">
      <sharedItems/>
    </cacheField>
    <cacheField name="SPORT LOCATION" numFmtId="0">
      <sharedItems containsNonDate="0" containsString="0" containsBlank="1"/>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0">
      <sharedItems containsSemiMixedTypes="0" containsString="0" containsNumber="1" containsInteger="1" minValue="10241" maxValue="117408"/>
    </cacheField>
  </cacheFields>
</pivotCacheDefinition>
</file>

<file path=xl/pivotCache/pivotCacheRecords1.xml><?xml version="1.0" encoding="utf-8"?>
<pivotCacheRecords xmlns="http://schemas.openxmlformats.org/spreadsheetml/2006/main" xmlns:r="http://schemas.openxmlformats.org/officeDocument/2006/relationships" count="50">
  <r>
    <n v="1"/>
    <s v="Ms.Annie Abbott"/>
    <s v="Ms."/>
    <s v="Annie"/>
    <m/>
    <s v="Abbott"/>
    <d v="1997-09-26T00:00:00"/>
    <s v="Libra"/>
    <x v="0"/>
    <s v="US"/>
    <x v="0"/>
    <s v="English"/>
    <s v="Abbott.Annie@gmail.com"/>
    <n v="94"/>
    <s v="Green"/>
    <s v="A−"/>
    <m/>
    <x v="0"/>
    <n v="80727"/>
  </r>
  <r>
    <n v="2"/>
    <s v="Ms.Aurelie Liesuchke"/>
    <s v="Ms."/>
    <s v="Aurelie"/>
    <m/>
    <s v="Liesuchke"/>
    <d v="1992-02-07T00:00:00"/>
    <s v="Aquarius"/>
    <x v="0"/>
    <s v="US"/>
    <x v="0"/>
    <s v="English"/>
    <s v="Liesuchke.Aurelie@gmail.com"/>
    <n v="84.2"/>
    <s v="Brown"/>
    <s v="O−"/>
    <m/>
    <x v="1"/>
    <n v="87471"/>
  </r>
  <r>
    <n v="3"/>
    <s v="Sr.Tomas Filho"/>
    <s v="Sr."/>
    <s v="Tomas"/>
    <s v="Ferreira"/>
    <s v="Filho"/>
    <d v="1969-07-10T00:00:00"/>
    <s v="Cancer"/>
    <x v="1"/>
    <s v="BR"/>
    <x v="1"/>
    <s v="Portuguese"/>
    <s v="Tomas.Filho@gmail.com"/>
    <n v="52.9"/>
    <s v="Amber"/>
    <s v="A−"/>
    <m/>
    <x v="2"/>
    <n v="64724"/>
  </r>
  <r>
    <n v="4"/>
    <s v="Ms.Darby Cruickshank"/>
    <s v="Ms."/>
    <s v="Darby"/>
    <m/>
    <s v="Cruickshank"/>
    <d v="1975-05-18T00:00:00"/>
    <s v="Taurus"/>
    <x v="0"/>
    <s v="US"/>
    <x v="0"/>
    <s v="English"/>
    <s v="Cruickshank.Darby@gmail.com"/>
    <n v="48.9"/>
    <s v="Green"/>
    <s v="O−"/>
    <m/>
    <x v="3"/>
    <n v="110823"/>
  </r>
  <r>
    <n v="5"/>
    <s v="Dr.Jaydon Borer"/>
    <s v="Dr."/>
    <s v="Jaydon"/>
    <m/>
    <s v="Borer"/>
    <d v="1970-05-18T00:00:00"/>
    <s v="Taurus"/>
    <x v="1"/>
    <s v="US"/>
    <x v="0"/>
    <s v="English"/>
    <s v="Borer.Jaydon@gmail.com"/>
    <n v="84.8"/>
    <s v="Blue"/>
    <s v="B−"/>
    <m/>
    <x v="4"/>
    <n v="56916"/>
  </r>
  <r>
    <n v="6"/>
    <s v="Mr.Moriah  Lynch"/>
    <s v="Mr."/>
    <s v="Moriah "/>
    <m/>
    <s v="Lynch"/>
    <d v="1992-12-06T00:00:00"/>
    <s v="Sagittarius"/>
    <x v="1"/>
    <s v="US"/>
    <x v="0"/>
    <s v="English"/>
    <s v="Lynch.Moriah @gmail.com"/>
    <n v="83.2"/>
    <s v="Blue"/>
    <s v="O−"/>
    <m/>
    <x v="5"/>
    <n v="51133"/>
  </r>
  <r>
    <n v="7"/>
    <s v="Ms.Amiya Eichmann"/>
    <s v="Ms."/>
    <s v="Amiya"/>
    <m/>
    <s v="Eichmann"/>
    <d v="1999-07-29T00:00:00"/>
    <s v="Leo"/>
    <x v="0"/>
    <s v="US"/>
    <x v="0"/>
    <s v="English"/>
    <s v="Eichmann.Amiya@gmail.com"/>
    <n v="61.1"/>
    <s v="Blue"/>
    <s v="B−"/>
    <m/>
    <x v="6"/>
    <n v="65465"/>
  </r>
  <r>
    <n v="8"/>
    <s v="Mr.Pierce Rau"/>
    <s v="Mr."/>
    <s v="Pierce"/>
    <m/>
    <s v="Rau"/>
    <d v="1963-05-10T00:00:00"/>
    <s v="Taurus"/>
    <x v="1"/>
    <s v="US"/>
    <x v="0"/>
    <s v="English"/>
    <s v="Rau.Pierce@gmail.com"/>
    <n v="105.7"/>
    <s v="Amber"/>
    <s v="A+"/>
    <m/>
    <x v="7"/>
    <n v="109885"/>
  </r>
  <r>
    <n v="9"/>
    <s v="Ms.Amelia Stevens"/>
    <s v="Ms."/>
    <s v="Amelia"/>
    <m/>
    <s v="Stevens"/>
    <d v="1971-02-01T00:00:00"/>
    <s v="Aquarius"/>
    <x v="0"/>
    <s v="GB"/>
    <x v="2"/>
    <s v="English"/>
    <s v="Stevens.Amelia@gmail.com"/>
    <n v="65.3"/>
    <s v="Blue"/>
    <s v="A+"/>
    <m/>
    <x v="8"/>
    <n v="60061"/>
  </r>
  <r>
    <n v="10"/>
    <s v="Mr.Toby Simpson"/>
    <s v="Mr."/>
    <s v="Toby"/>
    <m/>
    <s v="Simpson"/>
    <d v="1964-12-21T00:00:00"/>
    <s v="Sagittarius"/>
    <x v="1"/>
    <s v="GB"/>
    <x v="2"/>
    <s v="English"/>
    <s v="Simpson.Toby@gmail.com"/>
    <n v="62.9"/>
    <s v="Amber"/>
    <s v="O+"/>
    <m/>
    <x v="6"/>
    <n v="32758"/>
  </r>
  <r>
    <n v="11"/>
    <s v="SirEthan Murphy"/>
    <s v="Sir"/>
    <s v="Ethan"/>
    <m/>
    <s v="Murphy"/>
    <d v="1986-11-17T00:00:00"/>
    <s v="Scorpio"/>
    <x v="1"/>
    <s v="GB"/>
    <x v="2"/>
    <s v="English"/>
    <s v="Murphy.Ethan@gmail.com"/>
    <n v="104.3"/>
    <s v="Brown"/>
    <s v="O+"/>
    <m/>
    <x v="9"/>
    <n v="99613"/>
  </r>
  <r>
    <n v="12"/>
    <s v="Mrs.Ashley Wood"/>
    <s v="Mrs."/>
    <s v="Ashley"/>
    <m/>
    <s v="Wood"/>
    <d v="1977-10-14T00:00:00"/>
    <s v="Libra"/>
    <x v="0"/>
    <s v="GB"/>
    <x v="2"/>
    <s v="English"/>
    <s v="Wood.Ashley@gmail.com"/>
    <n v="100.7"/>
    <s v="Brown"/>
    <s v="O+"/>
    <m/>
    <x v="10"/>
    <n v="56595"/>
  </r>
  <r>
    <n v="13"/>
    <s v="Ms.Megan Scott"/>
    <s v="Ms."/>
    <s v="Megan"/>
    <m/>
    <s v="Scott"/>
    <d v="1977-02-12T00:00:00"/>
    <s v="Aquarius"/>
    <x v="0"/>
    <s v="GB"/>
    <x v="2"/>
    <s v="English"/>
    <s v="Scott.Megan@gmail.com"/>
    <n v="70.900000000000006"/>
    <s v="Green"/>
    <s v="A−"/>
    <m/>
    <x v="11"/>
    <n v="117408"/>
  </r>
  <r>
    <n v="14"/>
    <s v="Hr.Helmut Weinhae"/>
    <s v="Hr."/>
    <s v="Helmut"/>
    <m/>
    <s v="Weinhae"/>
    <d v="1959-08-26T00:00:00"/>
    <s v="Virgo"/>
    <x v="1"/>
    <s v="DE"/>
    <x v="3"/>
    <s v="German"/>
    <s v="Helmut.Weinhae@gmail.com"/>
    <n v="68.3"/>
    <s v="Gray"/>
    <s v="A+"/>
    <m/>
    <x v="12"/>
    <n v="64862"/>
  </r>
  <r>
    <n v="15"/>
    <s v="Prof.Milena Schotin"/>
    <s v="Prof."/>
    <s v="Milena"/>
    <m/>
    <s v="Schotin"/>
    <d v="1965-03-03T00:00:00"/>
    <s v="Pisces"/>
    <x v="0"/>
    <s v="DE"/>
    <x v="3"/>
    <s v="German"/>
    <s v="Milena.Schotin@gmail.com"/>
    <n v="105.3"/>
    <s v="Gray"/>
    <s v="O+"/>
    <m/>
    <x v="13"/>
    <n v="10241"/>
  </r>
  <r>
    <n v="16"/>
    <s v="Hr.Lothar Birnbaum"/>
    <s v="Hr."/>
    <s v="Lothar"/>
    <m/>
    <s v="Birnbaum"/>
    <d v="1969-07-21T00:00:00"/>
    <s v="Cancer"/>
    <x v="1"/>
    <s v="DE"/>
    <x v="3"/>
    <s v="German"/>
    <s v="Lothar.Birnbaum@gmail.com"/>
    <n v="48.6"/>
    <s v="Blue"/>
    <s v="O+"/>
    <m/>
    <x v="3"/>
    <n v="88762"/>
  </r>
  <r>
    <n v="17"/>
    <s v="Hr.Pietro Stolze"/>
    <s v="Hr."/>
    <s v="Pietro"/>
    <m/>
    <s v="Stolze"/>
    <d v="1972-10-10T00:00:00"/>
    <s v="Libra"/>
    <x v="1"/>
    <s v="DE"/>
    <x v="3"/>
    <s v="German"/>
    <s v="Pietro.Stolze@gmail.com"/>
    <n v="105.9"/>
    <s v="Blue"/>
    <s v="A−"/>
    <m/>
    <x v="14"/>
    <n v="80757"/>
  </r>
  <r>
    <n v="18"/>
    <s v="Hr.Richard  Tlustek"/>
    <s v="Hr."/>
    <s v="Richard "/>
    <m/>
    <s v="Tlustek"/>
    <d v="1959-08-31T00:00:00"/>
    <s v="Virgo"/>
    <x v="1"/>
    <s v="DE"/>
    <x v="3"/>
    <s v="German"/>
    <s v="Richard .Tlustek@gmail.com"/>
    <n v="71.099999999999994"/>
    <s v="Blue"/>
    <s v="A−"/>
    <m/>
    <x v="15"/>
    <n v="88794"/>
  </r>
  <r>
    <n v="19"/>
    <s v="Dr.Earnestine Raynor"/>
    <s v="Dr."/>
    <s v="Earnestine"/>
    <m/>
    <s v="Raynor"/>
    <d v="1977-05-17T00:00:00"/>
    <s v="Taurus"/>
    <x v="0"/>
    <s v="OZ"/>
    <x v="4"/>
    <s v="English"/>
    <s v="Raynor.Earnestine@gmail.com"/>
    <n v="70.3"/>
    <s v="Blue"/>
    <s v="A+"/>
    <m/>
    <x v="16"/>
    <n v="63526"/>
  </r>
  <r>
    <n v="20"/>
    <s v="Mr.Jason Gaylord"/>
    <s v="Mr."/>
    <s v="Jason"/>
    <m/>
    <s v="Gaylord"/>
    <d v="1976-01-08T00:00:00"/>
    <s v="Capricorn"/>
    <x v="1"/>
    <s v="OZ"/>
    <x v="4"/>
    <s v="English"/>
    <s v="Gaylord.Jason@gmail.com"/>
    <n v="54.7"/>
    <s v="Brown"/>
    <s v="O−"/>
    <m/>
    <x v="17"/>
    <n v="46352"/>
  </r>
  <r>
    <n v="21"/>
    <s v="Mr.Kendrick Sauer"/>
    <s v="Mr."/>
    <s v="Kendrick"/>
    <m/>
    <s v="Sauer"/>
    <d v="1996-07-22T00:00:00"/>
    <s v="Cancer"/>
    <x v="1"/>
    <s v="OZ"/>
    <x v="4"/>
    <s v="English"/>
    <s v="Sauer.Kendrick@gmail.com"/>
    <n v="100.9"/>
    <s v="Blue"/>
    <s v="B−"/>
    <m/>
    <x v="18"/>
    <n v="106808"/>
  </r>
  <r>
    <n v="22"/>
    <s v="Dr.Annabell Olson"/>
    <s v="Dr."/>
    <s v="Annabell"/>
    <m/>
    <s v="Olson"/>
    <d v="1964-04-16T00:00:00"/>
    <s v="Aries"/>
    <x v="0"/>
    <s v="OZ"/>
    <x v="4"/>
    <s v="English"/>
    <s v="Olson.Annabell@gmail.com"/>
    <n v="84.3"/>
    <s v="Green"/>
    <s v="A+"/>
    <m/>
    <x v="19"/>
    <n v="96468"/>
  </r>
  <r>
    <n v="23"/>
    <s v="Dr.Jena Upton"/>
    <s v="Dr."/>
    <s v="Jena"/>
    <m/>
    <s v="Upton"/>
    <d v="1955-12-14T00:00:00"/>
    <s v="Sagittarius"/>
    <x v="0"/>
    <s v="OZ"/>
    <x v="4"/>
    <s v="English"/>
    <s v="Upton.Jena@gmail.com"/>
    <n v="66.8"/>
    <s v="Blue"/>
    <s v="O+"/>
    <m/>
    <x v="20"/>
    <n v="16526"/>
  </r>
  <r>
    <n v="24"/>
    <s v="Dr.Shanny Bins"/>
    <s v="Dr."/>
    <s v="Shanny"/>
    <m/>
    <s v="Bins"/>
    <d v="1999-08-28T00:00:00"/>
    <s v="Virgo"/>
    <x v="0"/>
    <s v="OZ"/>
    <x v="4"/>
    <s v="English"/>
    <s v="Bins.Shanny@gmail.com"/>
    <n v="59.4"/>
    <s v="Amber"/>
    <s v="B−"/>
    <m/>
    <x v="21"/>
    <n v="21891"/>
  </r>
  <r>
    <n v="25"/>
    <s v="Dr.Tia Abshire"/>
    <s v="Dr."/>
    <s v="Tia"/>
    <m/>
    <s v="Abshire"/>
    <d v="1966-07-21T00:00:00"/>
    <s v="Cancer"/>
    <x v="0"/>
    <s v="OZ"/>
    <x v="4"/>
    <s v="English"/>
    <s v="Abshire.Tia@gmail.com"/>
    <n v="77.8"/>
    <s v="Amber"/>
    <s v="A+"/>
    <m/>
    <x v="6"/>
    <n v="62037"/>
  </r>
  <r>
    <n v="26"/>
    <s v="Ms.Isabel Runolfsdottir"/>
    <s v="Ms."/>
    <s v="Isabel"/>
    <m/>
    <s v="Runolfsdottir"/>
    <d v="1978-03-21T00:00:00"/>
    <s v="Aries"/>
    <x v="0"/>
    <s v="OZ"/>
    <x v="4"/>
    <s v="English"/>
    <s v="Runolfsdottir.Isabel@gmail.com"/>
    <n v="85.9"/>
    <s v="Blue"/>
    <s v="B+"/>
    <m/>
    <x v="0"/>
    <n v="89737"/>
  </r>
  <r>
    <n v="27"/>
    <s v="Hr.Barney Wesack"/>
    <s v="Hr."/>
    <s v="Barney"/>
    <m/>
    <s v="Wesack"/>
    <d v="1970-07-18T00:00:00"/>
    <s v="Cancer"/>
    <x v="1"/>
    <s v="AU"/>
    <x v="5"/>
    <s v="German"/>
    <s v="Barney.Wesack@gmail.com"/>
    <n v="93.4"/>
    <s v="Amber"/>
    <s v="B+"/>
    <m/>
    <x v="22"/>
    <n v="41039"/>
  </r>
  <r>
    <n v="28"/>
    <s v="Hr.Baruch Kade"/>
    <s v="Hr."/>
    <s v="Baruch"/>
    <m/>
    <s v="Kade"/>
    <d v="1982-03-10T00:00:00"/>
    <s v="Pisces"/>
    <x v="1"/>
    <s v="AU"/>
    <x v="5"/>
    <s v="German"/>
    <s v="Baruch.Kade@gmail.com"/>
    <n v="95.5"/>
    <s v="Gray"/>
    <s v="O−"/>
    <m/>
    <x v="11"/>
    <n v="28458"/>
  </r>
  <r>
    <n v="29"/>
    <s v="Prof.Liesbeth Rosemann"/>
    <s v="Prof."/>
    <s v="Liesbeth"/>
    <m/>
    <s v="Rosemann"/>
    <d v="1994-01-27T00:00:00"/>
    <s v="Aquarius"/>
    <x v="0"/>
    <s v="AU"/>
    <x v="5"/>
    <s v="German"/>
    <s v="Liesbeth.Rosemann@gmail.com"/>
    <n v="52.2"/>
    <s v="Blue"/>
    <s v="O+"/>
    <m/>
    <x v="6"/>
    <n v="55007"/>
  </r>
  <r>
    <n v="30"/>
    <s v="Mme.Valentine Moreau"/>
    <s v="Mme."/>
    <s v="Valentine"/>
    <m/>
    <s v="Moreau"/>
    <d v="1979-10-09T00:00:00"/>
    <s v="Libra"/>
    <x v="0"/>
    <s v="FR"/>
    <x v="6"/>
    <s v="French"/>
    <s v="Valentine.Moreau@gmail.com"/>
    <n v="74.599999999999994"/>
    <s v="Blue"/>
    <s v="B+"/>
    <m/>
    <x v="23"/>
    <n v="69041"/>
  </r>
  <r>
    <n v="31"/>
    <s v="Mme.Paulette Durand"/>
    <s v="Mme."/>
    <s v="Paulette"/>
    <m/>
    <s v="Durand"/>
    <d v="1989-12-25T00:00:00"/>
    <s v="Capricorn"/>
    <x v="0"/>
    <s v="FR"/>
    <x v="6"/>
    <s v="French"/>
    <s v="Paulette.Durand@gmail.com"/>
    <n v="81.7"/>
    <s v="Amber"/>
    <s v="O−"/>
    <m/>
    <x v="22"/>
    <n v="86262"/>
  </r>
  <r>
    <n v="32"/>
    <s v="Mme.Laure-Alix Chevalier"/>
    <s v="Mme."/>
    <s v="Laure-Alix"/>
    <m/>
    <s v="Chevalier"/>
    <d v="1970-12-23T00:00:00"/>
    <s v="Capricorn"/>
    <x v="0"/>
    <s v="FR"/>
    <x v="6"/>
    <s v="French"/>
    <s v="Laure-Alix.Chevalier@gmail.com"/>
    <n v="78.099999999999994"/>
    <s v="Blue"/>
    <s v="O+"/>
    <m/>
    <x v="20"/>
    <n v="19234"/>
  </r>
  <r>
    <n v="33"/>
    <s v="M.Claude Toussaint"/>
    <s v="M."/>
    <s v="Claude"/>
    <m/>
    <s v="Toussaint"/>
    <d v="1980-11-04T00:00:00"/>
    <s v="Scorpio"/>
    <x v="1"/>
    <s v="FR"/>
    <x v="6"/>
    <s v="French"/>
    <s v="Claude.Toussaint@gmail.com"/>
    <n v="57.1"/>
    <s v="Green"/>
    <s v="O+"/>
    <m/>
    <x v="24"/>
    <n v="95123"/>
  </r>
  <r>
    <n v="34"/>
    <s v="M.Victor Lenoir"/>
    <s v="M."/>
    <s v="Victor"/>
    <m/>
    <s v="Lenoir"/>
    <d v="1981-10-16T00:00:00"/>
    <s v="Libra"/>
    <x v="1"/>
    <s v="FR"/>
    <x v="6"/>
    <s v="French"/>
    <s v="Victor.Lenoir@gmail.com"/>
    <n v="56"/>
    <s v="Blue"/>
    <s v="B+"/>
    <m/>
    <x v="18"/>
    <n v="62761"/>
  </r>
  <r>
    <n v="35"/>
    <s v="M.Arthur Lenoir"/>
    <s v="M."/>
    <s v="Arthur"/>
    <m/>
    <s v="Lenoir"/>
    <d v="1955-07-30T00:00:00"/>
    <s v="Leo"/>
    <x v="1"/>
    <s v="FR"/>
    <x v="6"/>
    <s v="French"/>
    <s v="Arthur.Lenoir@gmail.com"/>
    <n v="88.6"/>
    <s v="Amber"/>
    <s v="O+"/>
    <m/>
    <x v="25"/>
    <n v="108431"/>
  </r>
  <r>
    <n v="36"/>
    <s v="M.Benjamin Lebrun-Brun"/>
    <s v="M."/>
    <s v="Benjamin"/>
    <m/>
    <s v="Lebrun-Brun"/>
    <d v="1975-02-03T00:00:00"/>
    <s v="Aquarius"/>
    <x v="1"/>
    <s v="FR"/>
    <x v="6"/>
    <s v="French"/>
    <s v="Benjamin.Lebrun-Brun@gmail.com"/>
    <n v="78.2"/>
    <s v="Brown"/>
    <s v="O−"/>
    <m/>
    <x v="18"/>
    <n v="66268"/>
  </r>
  <r>
    <n v="37"/>
    <s v="M.Antoine Maillard"/>
    <s v="M."/>
    <s v="Antoine"/>
    <m/>
    <s v="Maillard"/>
    <d v="1986-06-22T00:00:00"/>
    <s v="Cancer"/>
    <x v="1"/>
    <s v="FR"/>
    <x v="6"/>
    <s v="French"/>
    <s v="Antoine.Maillard@gmail.com"/>
    <n v="95.8"/>
    <s v="Blue"/>
    <s v="B−"/>
    <m/>
    <x v="26"/>
    <n v="33970"/>
  </r>
  <r>
    <n v="38"/>
    <s v="M.Bernard Hoarau-Guyon"/>
    <s v="M."/>
    <s v="Bernard"/>
    <m/>
    <s v="Hoarau-Guyon"/>
    <d v="1983-01-11T00:00:00"/>
    <s v="Capricorn"/>
    <x v="1"/>
    <s v="FR"/>
    <x v="6"/>
    <s v="French"/>
    <s v="Bernard.Hoarau-Guyon@gmail.com"/>
    <n v="59.7"/>
    <s v="Gray"/>
    <s v="O−"/>
    <m/>
    <x v="0"/>
    <n v="71352"/>
  </r>
  <r>
    <n v="39"/>
    <s v="Sr.Hidalgo Tercero"/>
    <s v="Sr."/>
    <s v="Hidalgo"/>
    <s v="Cantu"/>
    <s v="Tercero"/>
    <d v="1984-11-30T00:00:00"/>
    <s v="Sagittarius"/>
    <x v="1"/>
    <s v="AG"/>
    <x v="7"/>
    <s v="Spanish"/>
    <s v="Hidalgo.Tercero@gmail.com"/>
    <n v="77.7"/>
    <s v="Gray"/>
    <s v="B−"/>
    <m/>
    <x v="21"/>
    <n v="116376"/>
  </r>
  <r>
    <n v="40"/>
    <s v="Sr.Hadalgo Polanco"/>
    <s v="Sr."/>
    <s v="Hadalgo"/>
    <m/>
    <s v="Polanco"/>
    <d v="1988-06-20T00:00:00"/>
    <s v="Gemini"/>
    <x v="1"/>
    <s v="AG"/>
    <x v="7"/>
    <s v="Spanish"/>
    <s v="Hadalgo.Polanco@gmail.com"/>
    <n v="98"/>
    <s v="Blue"/>
    <s v="A−"/>
    <m/>
    <x v="20"/>
    <n v="114144"/>
  </r>
  <r>
    <n v="41"/>
    <s v="Sra.Laura Oliviera"/>
    <s v="Sra."/>
    <s v="Laura"/>
    <m/>
    <s v="Oliviera"/>
    <d v="1974-02-16T00:00:00"/>
    <s v="Aquarius"/>
    <x v="0"/>
    <s v="AG"/>
    <x v="7"/>
    <s v="Spanish"/>
    <s v="Laura.Oliviera@gmail.com"/>
    <n v="51.9"/>
    <s v="Amber"/>
    <s v="O−"/>
    <m/>
    <x v="27"/>
    <n v="79872"/>
  </r>
  <r>
    <n v="42"/>
    <s v="Sra.Ainhoa Garza"/>
    <s v="Sra."/>
    <s v="Ainhoa"/>
    <m/>
    <s v="Garza"/>
    <d v="1990-03-09T00:00:00"/>
    <s v="Pisces"/>
    <x v="0"/>
    <s v="ES"/>
    <x v="8"/>
    <s v="Spanish"/>
    <s v="Ainhoa.Garza@gmail.com"/>
    <n v="55.6"/>
    <s v="Brown"/>
    <s v="O+"/>
    <m/>
    <x v="28"/>
    <n v="101969"/>
  </r>
  <r>
    <n v="43"/>
    <s v="Sra.Isabel Banda"/>
    <s v="Sra."/>
    <s v="Isabel"/>
    <m/>
    <s v="Banda"/>
    <d v="1960-01-12T00:00:00"/>
    <s v="Capricorn"/>
    <x v="0"/>
    <s v="ES"/>
    <x v="8"/>
    <s v="Spanish"/>
    <s v="Isabel.Banda@gmail.com"/>
    <n v="102.3"/>
    <s v="Amber"/>
    <s v="O+"/>
    <m/>
    <x v="21"/>
    <n v="50659"/>
  </r>
  <r>
    <n v="44"/>
    <s v="Sra.Carolota Mateos"/>
    <s v="Sra."/>
    <s v="Carolota"/>
    <m/>
    <s v="Mateos"/>
    <d v="1965-07-29T00:00:00"/>
    <s v="Leo"/>
    <x v="0"/>
    <s v="ES"/>
    <x v="8"/>
    <s v="Spanish"/>
    <s v="Carolota.Mateos@gmail.com"/>
    <n v="58.8"/>
    <s v="Gray"/>
    <s v="O−"/>
    <m/>
    <x v="27"/>
    <n v="58215"/>
  </r>
  <r>
    <n v="45"/>
    <s v="Mw.Elize Prins"/>
    <s v="Mw."/>
    <s v="Elize"/>
    <m/>
    <s v="Prins"/>
    <d v="1960-05-08T00:00:00"/>
    <s v="Taurus"/>
    <x v="0"/>
    <s v="DU"/>
    <x v="9"/>
    <s v="Dutch"/>
    <s v="Elize.Prins@gmail.com"/>
    <n v="63.8"/>
    <s v="Blue"/>
    <s v="O+"/>
    <m/>
    <x v="29"/>
    <n v="39935"/>
  </r>
  <r>
    <n v="46"/>
    <s v="dhr.Ryan Pham"/>
    <s v="dhr."/>
    <s v="Ryan"/>
    <m/>
    <s v="Pham"/>
    <d v="1973-10-03T00:00:00"/>
    <s v="Libra"/>
    <x v="1"/>
    <s v="DU"/>
    <x v="9"/>
    <s v="Dutch"/>
    <s v="Ryan.Pham@gmail.com"/>
    <n v="98.6"/>
    <s v="Amber"/>
    <s v="B+"/>
    <m/>
    <x v="20"/>
    <n v="44865"/>
  </r>
  <r>
    <n v="47"/>
    <s v="MwElise Rotteveel"/>
    <s v="Mw"/>
    <s v="Elise"/>
    <m/>
    <s v="Rotteveel"/>
    <d v="1968-04-08T00:00:00"/>
    <s v="Aries"/>
    <x v="0"/>
    <s v="DU"/>
    <x v="9"/>
    <s v="Dutch"/>
    <s v="Elise.Rotteveel@gmail.com"/>
    <n v="61.8"/>
    <s v="Gray"/>
    <s v="O−"/>
    <m/>
    <x v="20"/>
    <n v="90478"/>
  </r>
  <r>
    <n v="48"/>
    <s v="Fru.Mirjam Soderberg"/>
    <s v="Fru."/>
    <s v="Mirjam"/>
    <m/>
    <s v="Soderberg"/>
    <d v="1997-05-17T00:00:00"/>
    <s v="Taurus"/>
    <x v="0"/>
    <s v="SV"/>
    <x v="10"/>
    <s v="Swedish"/>
    <s v="Mirjam.Soderberg@gmail.com"/>
    <n v="50"/>
    <s v="Amber"/>
    <s v="O+"/>
    <m/>
    <x v="2"/>
    <n v="38965"/>
  </r>
  <r>
    <n v="49"/>
    <s v="H.Berndt Palsson"/>
    <s v="H."/>
    <s v="Berndt"/>
    <m/>
    <s v="Palsson"/>
    <d v="1987-02-24T00:00:00"/>
    <s v="Pisces"/>
    <x v="1"/>
    <s v="SV"/>
    <x v="10"/>
    <s v="Swedish"/>
    <s v="Berndt.Palsson@gmail.com"/>
    <n v="45.9"/>
    <s v="Blue"/>
    <s v="A−"/>
    <m/>
    <x v="30"/>
    <n v="35387"/>
  </r>
  <r>
    <n v="50"/>
    <s v="Sr.Adriano Sobrinho"/>
    <s v="Sr."/>
    <s v="Adriano"/>
    <s v="Pontes"/>
    <s v="Sobrinho"/>
    <d v="1993-07-28T00:00:00"/>
    <s v="Leo"/>
    <x v="1"/>
    <s v="PR"/>
    <x v="1"/>
    <s v="Portuguese"/>
    <s v="Adriano.Sobrinho@gmail.com"/>
    <n v="92.5"/>
    <s v="Green"/>
    <s v="A+"/>
    <m/>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3" minRefreshableVersion="3" showCalcMbrs="0" useAutoFormatting="1" rowGrandTotals="0" colGrandTotals="0" itemPrintTitles="1" createdVersion="3" indent="0" compact="0" compactData="0" multipleFieldFilters="0">
  <location ref="A4:C16" firstHeaderRow="1" firstDataRow="2" firstDataCol="1"/>
  <pivotFields count="19">
    <pivotField compact="0" numFmtId="167" outline="0" showAll="0"/>
    <pivotField dataField="1" compact="0" outline="0" showAll="0"/>
    <pivotField compact="0" outline="0" showAll="0"/>
    <pivotField compact="0" outline="0" showAll="0"/>
    <pivotField compact="0" outline="0" showAll="0"/>
    <pivotField compact="0" outline="0" showAll="0"/>
    <pivotField compact="0" numFmtId="165" outline="0" showAll="0"/>
    <pivotField compact="0" outline="0" showAll="0"/>
    <pivotField axis="axisCol" compact="0" outline="0" showAll="0">
      <items count="3">
        <item x="0"/>
        <item x="1"/>
        <item t="default"/>
      </items>
    </pivotField>
    <pivotField compact="0" outline="0" showAll="0"/>
    <pivotField axis="axisRow" compact="0" outline="0" showAll="0">
      <items count="12">
        <item x="7"/>
        <item x="4"/>
        <item x="5"/>
        <item x="1"/>
        <item x="6"/>
        <item x="3"/>
        <item x="9"/>
        <item x="8"/>
        <item x="10"/>
        <item x="2"/>
        <item x="0"/>
        <item t="default"/>
      </items>
    </pivotField>
    <pivotField compact="0" outline="0" showAll="0"/>
    <pivotField compact="0" outline="0" showAll="0"/>
    <pivotField compact="0" numFmtId="1" outline="0" showAll="0"/>
    <pivotField compact="0" outline="0" showAll="0"/>
    <pivotField compact="0" outline="0" showAll="0"/>
    <pivotField compact="0" outline="0" showAll="0"/>
    <pivotField compact="0" outline="0" showAll="0"/>
    <pivotField compact="0" outline="0"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FULL NAME" fld="1"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showDrill="0" useAutoFormatting="1" rowGrandTotals="0" colGrandTotals="0" itemPrintTitles="1" createdVersion="3" indent="0" compact="0" compactData="0" multipleFieldFilters="0">
  <location ref="A3:C36" firstHeaderRow="1" firstDataRow="2" firstDataCol="1" rowPageCount="1" colPageCount="1"/>
  <pivotFields count="19">
    <pivotField compact="0" numFmtId="167" outline="0" showAll="0"/>
    <pivotField compact="0" outline="0" showAll="0"/>
    <pivotField compact="0" outline="0" showAll="0"/>
    <pivotField compact="0" outline="0" showAll="0"/>
    <pivotField compact="0" outline="0" showAll="0"/>
    <pivotField compact="0" outline="0" showAll="0"/>
    <pivotField compact="0" numFmtId="165" outline="0" showAll="0"/>
    <pivotField compact="0" outline="0" showAll="0"/>
    <pivotField axis="axisCol" compact="0" outline="0" showAll="0">
      <items count="3">
        <item x="0"/>
        <item x="1"/>
        <item t="default"/>
      </items>
    </pivotField>
    <pivotField compact="0" outline="0" showAll="0"/>
    <pivotField axis="axisPage" compact="0" outline="0" multipleItemSelectionAllowed="1" showAll="0">
      <items count="12">
        <item x="7"/>
        <item x="4"/>
        <item x="5"/>
        <item x="1"/>
        <item x="6"/>
        <item x="3"/>
        <item x="9"/>
        <item x="8"/>
        <item x="10"/>
        <item x="2"/>
        <item x="0"/>
        <item t="default"/>
      </items>
    </pivotField>
    <pivotField compact="0" outline="0" showAll="0"/>
    <pivotField compact="0" outline="0" showAll="0"/>
    <pivotField compact="0" numFmtId="1" outline="0" showAll="0"/>
    <pivotField compact="0" outline="0" showAll="0"/>
    <pivotField compact="0" outline="0" showAll="0"/>
    <pivotField compact="0" outline="0" showAll="0"/>
    <pivotField axis="axisRow" compact="0" outline="0" showAll="0">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t="default"/>
      </items>
    </pivotField>
    <pivotField dataField="1" compact="0" outline="0" showAll="0"/>
  </pivotFields>
  <rowFields count="1">
    <field x="17"/>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rowItems>
  <colFields count="1">
    <field x="8"/>
  </colFields>
  <colItems count="2">
    <i>
      <x/>
    </i>
    <i>
      <x v="1"/>
    </i>
  </colItems>
  <pageFields count="1">
    <pageField fld="10" hier="-1"/>
  </pageFields>
  <dataFields count="1">
    <dataField name="Sum of SALARY" fld="18"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dimension ref="B1:E18"/>
  <sheetViews>
    <sheetView showGridLines="0" workbookViewId="0">
      <selection activeCell="D26" sqref="D26"/>
    </sheetView>
  </sheetViews>
  <sheetFormatPr defaultRowHeight="14.4"/>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row r="2" spans="2:5" ht="16.5" customHeight="1">
      <c r="B2" s="42" t="s">
        <v>252</v>
      </c>
      <c r="C2" s="43"/>
      <c r="D2" s="44"/>
      <c r="E2" s="48" t="s">
        <v>232</v>
      </c>
    </row>
    <row r="3" spans="2:5" ht="42" customHeight="1" thickBot="1">
      <c r="B3" s="45"/>
      <c r="C3" s="46"/>
      <c r="D3" s="47"/>
      <c r="E3" s="49"/>
    </row>
    <row r="4" spans="2:5" ht="8.25" customHeight="1"/>
    <row r="5" spans="2:5" ht="19.5" customHeight="1" thickBot="1">
      <c r="C5" s="9" t="s">
        <v>226</v>
      </c>
      <c r="D5" s="9" t="s">
        <v>223</v>
      </c>
      <c r="E5" s="10" t="s">
        <v>224</v>
      </c>
    </row>
    <row r="6" spans="2:5" ht="19.5" customHeight="1" thickBot="1">
      <c r="B6" s="20" t="s">
        <v>135</v>
      </c>
      <c r="C6" s="40" t="s">
        <v>225</v>
      </c>
      <c r="D6" s="40"/>
      <c r="E6" s="41"/>
    </row>
    <row r="7" spans="2:5">
      <c r="B7" s="19">
        <v>1</v>
      </c>
      <c r="C7" s="11" t="s">
        <v>234</v>
      </c>
      <c r="D7" s="12" t="s">
        <v>229</v>
      </c>
      <c r="E7" s="13" t="s">
        <v>220</v>
      </c>
    </row>
    <row r="8" spans="2:5">
      <c r="B8" s="12">
        <v>2</v>
      </c>
      <c r="C8" s="11" t="s">
        <v>234</v>
      </c>
      <c r="D8" s="12" t="s">
        <v>230</v>
      </c>
      <c r="E8" s="13" t="s">
        <v>235</v>
      </c>
    </row>
    <row r="9" spans="2:5">
      <c r="B9" s="12">
        <v>3</v>
      </c>
      <c r="C9" s="11" t="s">
        <v>234</v>
      </c>
      <c r="D9" s="12" t="s">
        <v>231</v>
      </c>
      <c r="E9" s="13" t="s">
        <v>236</v>
      </c>
    </row>
    <row r="10" spans="2:5" ht="27.6">
      <c r="B10" s="12">
        <v>4</v>
      </c>
      <c r="C10" s="11" t="s">
        <v>234</v>
      </c>
      <c r="D10" s="12" t="s">
        <v>237</v>
      </c>
      <c r="E10" s="30" t="s">
        <v>282</v>
      </c>
    </row>
    <row r="11" spans="2:5" ht="15" thickBot="1">
      <c r="B11" s="15">
        <v>5</v>
      </c>
      <c r="C11" s="14" t="s">
        <v>234</v>
      </c>
      <c r="D11" s="15" t="s">
        <v>240</v>
      </c>
      <c r="E11" s="16" t="s">
        <v>241</v>
      </c>
    </row>
    <row r="12" spans="2:5" ht="15.6" thickTop="1" thickBot="1"/>
    <row r="13" spans="2:5" ht="19.5" customHeight="1" thickBot="1">
      <c r="B13" s="20" t="s">
        <v>135</v>
      </c>
      <c r="C13" s="40" t="s">
        <v>242</v>
      </c>
      <c r="D13" s="40"/>
      <c r="E13" s="41"/>
    </row>
    <row r="14" spans="2:5">
      <c r="B14" s="19">
        <v>1</v>
      </c>
      <c r="C14" s="12" t="s">
        <v>234</v>
      </c>
      <c r="D14" s="12" t="s">
        <v>243</v>
      </c>
      <c r="E14" s="17" t="s">
        <v>244</v>
      </c>
    </row>
    <row r="15" spans="2:5">
      <c r="B15" s="12">
        <v>2</v>
      </c>
      <c r="C15" s="12" t="s">
        <v>234</v>
      </c>
      <c r="D15" s="12" t="s">
        <v>245</v>
      </c>
      <c r="E15" s="17" t="s">
        <v>249</v>
      </c>
    </row>
    <row r="16" spans="2:5">
      <c r="B16" s="12">
        <v>3</v>
      </c>
      <c r="C16" s="12" t="s">
        <v>234</v>
      </c>
      <c r="D16" s="12" t="s">
        <v>247</v>
      </c>
      <c r="E16" s="17" t="s">
        <v>248</v>
      </c>
    </row>
    <row r="17" spans="2:5" ht="55.8" thickBot="1">
      <c r="B17" s="15">
        <v>4</v>
      </c>
      <c r="C17" s="15" t="s">
        <v>234</v>
      </c>
      <c r="D17" s="15" t="s">
        <v>250</v>
      </c>
      <c r="E17" s="18" t="s">
        <v>251</v>
      </c>
    </row>
    <row r="18" spans="2:5" ht="15" thickTop="1"/>
  </sheetData>
  <sheetProtection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1:E19"/>
  <sheetViews>
    <sheetView showGridLines="0" workbookViewId="0">
      <selection activeCell="A2" sqref="A2"/>
    </sheetView>
  </sheetViews>
  <sheetFormatPr defaultRowHeight="14.4"/>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row r="2" spans="2:5" ht="16.5" customHeight="1">
      <c r="B2" s="42" t="s">
        <v>253</v>
      </c>
      <c r="C2" s="43"/>
      <c r="D2" s="44"/>
      <c r="E2" s="48" t="s">
        <v>232</v>
      </c>
    </row>
    <row r="3" spans="2:5" ht="42" customHeight="1" thickBot="1">
      <c r="B3" s="45"/>
      <c r="C3" s="46"/>
      <c r="D3" s="47"/>
      <c r="E3" s="49"/>
    </row>
    <row r="4" spans="2:5" ht="8.25" customHeight="1"/>
    <row r="5" spans="2:5" ht="27" customHeight="1">
      <c r="B5" s="23" t="s">
        <v>260</v>
      </c>
      <c r="C5" s="22"/>
      <c r="D5" s="21"/>
      <c r="E5" s="21"/>
    </row>
    <row r="6" spans="2:5" ht="19.5" customHeight="1" thickBot="1">
      <c r="C6" s="9" t="s">
        <v>226</v>
      </c>
      <c r="D6" s="9" t="s">
        <v>257</v>
      </c>
      <c r="E6" s="10" t="s">
        <v>224</v>
      </c>
    </row>
    <row r="7" spans="2:5" ht="19.5" customHeight="1" thickBot="1">
      <c r="B7" s="20" t="s">
        <v>135</v>
      </c>
      <c r="C7" s="40" t="s">
        <v>254</v>
      </c>
      <c r="D7" s="40"/>
      <c r="E7" s="41"/>
    </row>
    <row r="8" spans="2:5">
      <c r="B8" s="19">
        <v>1</v>
      </c>
      <c r="C8" s="11" t="s">
        <v>256</v>
      </c>
      <c r="D8" s="12" t="s">
        <v>258</v>
      </c>
      <c r="E8" s="17" t="s">
        <v>259</v>
      </c>
    </row>
    <row r="9" spans="2:5">
      <c r="B9" s="12">
        <v>2</v>
      </c>
      <c r="C9" s="11" t="s">
        <v>256</v>
      </c>
      <c r="D9" s="12"/>
      <c r="E9" s="17" t="s">
        <v>261</v>
      </c>
    </row>
    <row r="10" spans="2:5">
      <c r="B10" s="12">
        <v>3</v>
      </c>
      <c r="C10" s="11" t="s">
        <v>256</v>
      </c>
      <c r="D10" s="12"/>
      <c r="E10" s="17" t="s">
        <v>262</v>
      </c>
    </row>
    <row r="11" spans="2:5">
      <c r="B11" s="12">
        <v>4</v>
      </c>
      <c r="C11" s="11" t="s">
        <v>256</v>
      </c>
      <c r="D11" s="12"/>
      <c r="E11" s="17" t="s">
        <v>263</v>
      </c>
    </row>
    <row r="12" spans="2:5" ht="15" thickBot="1">
      <c r="B12" s="15">
        <v>5</v>
      </c>
      <c r="C12" s="14" t="s">
        <v>256</v>
      </c>
      <c r="D12" s="15"/>
      <c r="E12" s="18" t="s">
        <v>264</v>
      </c>
    </row>
    <row r="13" spans="2:5" ht="15.6" thickTop="1" thickBot="1"/>
    <row r="14" spans="2:5" ht="19.5" customHeight="1" thickBot="1">
      <c r="B14" s="20" t="s">
        <v>135</v>
      </c>
      <c r="C14" s="40" t="s">
        <v>255</v>
      </c>
      <c r="D14" s="40"/>
      <c r="E14" s="41"/>
    </row>
    <row r="15" spans="2:5">
      <c r="B15" s="19">
        <v>1</v>
      </c>
      <c r="C15" s="11" t="s">
        <v>256</v>
      </c>
      <c r="D15" s="12" t="s">
        <v>265</v>
      </c>
      <c r="E15" s="17" t="s">
        <v>273</v>
      </c>
    </row>
    <row r="16" spans="2:5">
      <c r="B16" s="12">
        <v>2</v>
      </c>
      <c r="C16" s="11" t="s">
        <v>256</v>
      </c>
      <c r="D16" s="12" t="s">
        <v>266</v>
      </c>
      <c r="E16" s="17" t="s">
        <v>268</v>
      </c>
    </row>
    <row r="17" spans="2:5">
      <c r="B17" s="12">
        <v>3</v>
      </c>
      <c r="C17" s="11" t="s">
        <v>256</v>
      </c>
      <c r="D17" s="12" t="s">
        <v>267</v>
      </c>
      <c r="E17" s="17" t="s">
        <v>269</v>
      </c>
    </row>
    <row r="18" spans="2:5" ht="15" thickBot="1">
      <c r="B18" s="15">
        <v>4</v>
      </c>
      <c r="C18" s="14" t="s">
        <v>256</v>
      </c>
      <c r="D18" s="15" t="s">
        <v>271</v>
      </c>
      <c r="E18" s="18" t="s">
        <v>270</v>
      </c>
    </row>
    <row r="19" spans="2:5" ht="15" thickTop="1"/>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B1:E14"/>
  <sheetViews>
    <sheetView showGridLines="0" workbookViewId="0"/>
  </sheetViews>
  <sheetFormatPr defaultRowHeight="14.4"/>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row r="2" spans="2:5" ht="16.5" customHeight="1">
      <c r="B2" s="42" t="s">
        <v>272</v>
      </c>
      <c r="C2" s="43"/>
      <c r="D2" s="44"/>
      <c r="E2" s="48" t="s">
        <v>232</v>
      </c>
    </row>
    <row r="3" spans="2:5" ht="42" customHeight="1" thickBot="1">
      <c r="B3" s="45"/>
      <c r="C3" s="46"/>
      <c r="D3" s="47"/>
      <c r="E3" s="49"/>
    </row>
    <row r="4" spans="2:5" ht="8.25" customHeight="1"/>
    <row r="5" spans="2:5" ht="27" customHeight="1">
      <c r="B5" s="23" t="s">
        <v>260</v>
      </c>
      <c r="C5" s="22"/>
      <c r="D5" s="21"/>
      <c r="E5" s="21"/>
    </row>
    <row r="6" spans="2:5" ht="19.5" customHeight="1" thickBot="1">
      <c r="C6" s="9" t="s">
        <v>226</v>
      </c>
      <c r="D6" s="9" t="s">
        <v>257</v>
      </c>
      <c r="E6" s="10" t="s">
        <v>224</v>
      </c>
    </row>
    <row r="7" spans="2:5" ht="19.5" customHeight="1" thickBot="1">
      <c r="B7" s="20" t="s">
        <v>135</v>
      </c>
      <c r="C7" s="40" t="s">
        <v>281</v>
      </c>
      <c r="D7" s="40"/>
      <c r="E7" s="41"/>
    </row>
    <row r="8" spans="2:5">
      <c r="B8" s="19">
        <v>1</v>
      </c>
      <c r="C8" s="11" t="s">
        <v>227</v>
      </c>
      <c r="D8" s="12" t="s">
        <v>274</v>
      </c>
      <c r="E8" s="17" t="s">
        <v>275</v>
      </c>
    </row>
    <row r="9" spans="2:5" ht="15" customHeight="1">
      <c r="B9" s="12">
        <v>2</v>
      </c>
      <c r="C9" s="11" t="s">
        <v>227</v>
      </c>
      <c r="D9" s="12"/>
      <c r="E9" s="26" t="s">
        <v>279</v>
      </c>
    </row>
    <row r="10" spans="2:5">
      <c r="B10" s="12">
        <v>3</v>
      </c>
      <c r="C10" s="11" t="s">
        <v>227</v>
      </c>
      <c r="D10" s="12"/>
      <c r="E10" s="17" t="s">
        <v>276</v>
      </c>
    </row>
    <row r="11" spans="2:5">
      <c r="B11" s="12">
        <v>4</v>
      </c>
      <c r="C11" s="11" t="s">
        <v>227</v>
      </c>
      <c r="D11" s="12"/>
      <c r="E11" s="17" t="s">
        <v>277</v>
      </c>
    </row>
    <row r="12" spans="2:5">
      <c r="B12" s="27">
        <v>5</v>
      </c>
      <c r="C12" s="28" t="s">
        <v>227</v>
      </c>
      <c r="D12" s="27"/>
      <c r="E12" s="29" t="s">
        <v>264</v>
      </c>
    </row>
    <row r="13" spans="2:5" ht="15" thickBot="1">
      <c r="B13" s="15">
        <v>5</v>
      </c>
      <c r="C13" s="14" t="s">
        <v>227</v>
      </c>
      <c r="D13" s="15" t="s">
        <v>280</v>
      </c>
      <c r="E13" s="18" t="s">
        <v>278</v>
      </c>
    </row>
    <row r="14" spans="2:5" ht="15" thickTop="1"/>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filterMode="1">
    <tabColor rgb="FFFF0000"/>
  </sheetPr>
  <dimension ref="A4:I16"/>
  <sheetViews>
    <sheetView workbookViewId="0">
      <selection activeCell="G4" sqref="G4"/>
    </sheetView>
  </sheetViews>
  <sheetFormatPr defaultRowHeight="14.4"/>
  <cols>
    <col min="1" max="1" width="18.77734375" customWidth="1"/>
    <col min="2" max="2" width="10.109375" bestFit="1" customWidth="1"/>
    <col min="3" max="3" width="5.21875" bestFit="1" customWidth="1"/>
    <col min="4" max="4" width="10.77734375" bestFit="1" customWidth="1"/>
    <col min="7" max="7" width="16.44140625" bestFit="1" customWidth="1"/>
  </cols>
  <sheetData>
    <row r="4" spans="1:9">
      <c r="A4" s="37" t="s">
        <v>284</v>
      </c>
      <c r="B4" s="37" t="s">
        <v>170</v>
      </c>
      <c r="G4" s="5" t="s">
        <v>228</v>
      </c>
      <c r="H4" s="3" t="s">
        <v>138</v>
      </c>
      <c r="I4" s="2" t="s">
        <v>142</v>
      </c>
    </row>
    <row r="5" spans="1:9">
      <c r="A5" s="37" t="s">
        <v>228</v>
      </c>
      <c r="B5" t="s">
        <v>138</v>
      </c>
      <c r="C5" t="s">
        <v>142</v>
      </c>
      <c r="G5" s="4" t="str">
        <f>INDEX(LOCATION!$A$1:$M$3,3,MATCH(SPORTSMEN!$J5,LOCATION!$A$2:$M$2,0))</f>
        <v>USA</v>
      </c>
      <c r="H5" s="2">
        <f>COUNTIFS(SPORTSMEN!$I$1:$I$51,ANALYSIS!$H$4,SPORTSMEN!$K$1:$K$51,ANALYSIS!$G5)</f>
        <v>4</v>
      </c>
      <c r="I5" s="2">
        <f>COUNTIFS(SPORTSMEN!$I$1:$I$51,ANALYSIS!$I$4,SPORTSMEN!$K$1:$K$51,ANALYSIS!$G5)</f>
        <v>3</v>
      </c>
    </row>
    <row r="6" spans="1:9">
      <c r="A6" t="s">
        <v>159</v>
      </c>
      <c r="B6" s="38">
        <v>1</v>
      </c>
      <c r="C6" s="38">
        <v>2</v>
      </c>
      <c r="G6" s="4" t="str">
        <f>INDEX(LOCATION!$A$1:$M$3,3,MATCH(SPORTSMEN!$J10,LOCATION!$A$2:$M$2,0))</f>
        <v>UK</v>
      </c>
      <c r="H6" s="2">
        <f>COUNTIFS(SPORTSMEN!$I$1:$I$51,ANALYSIS!$H$4,SPORTSMEN!$K$1:$K$51,ANALYSIS!$G6)</f>
        <v>3</v>
      </c>
      <c r="I6" s="2">
        <f>COUNTIFS(SPORTSMEN!$I$1:$I$51,ANALYSIS!$I$4,SPORTSMEN!$K$1:$K$51,ANALYSIS!$G6)</f>
        <v>2</v>
      </c>
    </row>
    <row r="7" spans="1:9">
      <c r="A7" t="s">
        <v>151</v>
      </c>
      <c r="B7" s="38">
        <v>6</v>
      </c>
      <c r="C7" s="38">
        <v>2</v>
      </c>
      <c r="G7" s="4" t="str">
        <f>INDEX(LOCATION!$A$1:$M$3,3,MATCH(SPORTSMEN!$J15,LOCATION!$A$2:$M$2,0))</f>
        <v>GERMANY</v>
      </c>
      <c r="H7" s="2">
        <f>COUNTIFS(SPORTSMEN!$I$1:$I$51,ANALYSIS!$H$4,SPORTSMEN!$K$1:$K$51,ANALYSIS!$G7)</f>
        <v>1</v>
      </c>
      <c r="I7" s="2">
        <f>COUNTIFS(SPORTSMEN!$I$1:$I$51,ANALYSIS!$I$4,SPORTSMEN!$K$1:$K$51,ANALYSIS!$G7)</f>
        <v>4</v>
      </c>
    </row>
    <row r="8" spans="1:9">
      <c r="A8" t="s">
        <v>153</v>
      </c>
      <c r="B8" s="38">
        <v>1</v>
      </c>
      <c r="C8" s="38">
        <v>2</v>
      </c>
      <c r="G8" s="4" t="str">
        <f>INDEX(LOCATION!$A$1:$M$3,3,MATCH(SPORTSMEN!$J20,LOCATION!$A$2:$M$2,0))</f>
        <v>AUSTRALIA</v>
      </c>
      <c r="H8" s="2">
        <f>COUNTIFS(SPORTSMEN!$I$1:$I$51,ANALYSIS!$H$4,SPORTSMEN!$K$1:$K$51,ANALYSIS!$G8)</f>
        <v>6</v>
      </c>
      <c r="I8" s="2">
        <f>COUNTIFS(SPORTSMEN!$I$1:$I$51,ANALYSIS!$I$4,SPORTSMEN!$K$1:$K$51,ANALYSIS!$G8)</f>
        <v>2</v>
      </c>
    </row>
    <row r="9" spans="1:9">
      <c r="A9" t="s">
        <v>144</v>
      </c>
      <c r="B9" s="38"/>
      <c r="C9" s="38">
        <v>2</v>
      </c>
      <c r="G9" s="4" t="str">
        <f>INDEX(LOCATION!$A$1:$M$3,3,MATCH(SPORTSMEN!$J28,LOCATION!$A$2:$M$2,0))</f>
        <v>AUSTRIA</v>
      </c>
      <c r="H9" s="2">
        <f>COUNTIFS(SPORTSMEN!$I$1:$I$51,ANALYSIS!$H$4,SPORTSMEN!$K$1:$K$51,ANALYSIS!$G9)</f>
        <v>1</v>
      </c>
      <c r="I9" s="2">
        <f>COUNTIFS(SPORTSMEN!$I$1:$I$51,ANALYSIS!$I$4,SPORTSMEN!$K$1:$K$51,ANALYSIS!$G9)</f>
        <v>2</v>
      </c>
    </row>
    <row r="10" spans="1:9">
      <c r="A10" t="s">
        <v>156</v>
      </c>
      <c r="B10" s="38">
        <v>3</v>
      </c>
      <c r="C10" s="38">
        <v>6</v>
      </c>
      <c r="G10" s="4" t="str">
        <f>INDEX(LOCATION!$A$1:$M$3,3,MATCH(SPORTSMEN!$J31,LOCATION!$A$2:$M$2,0))</f>
        <v>FRANCE</v>
      </c>
      <c r="H10" s="2">
        <f>COUNTIFS(SPORTSMEN!$I$1:$I$51,ANALYSIS!$H$4,SPORTSMEN!$K$1:$K$51,ANALYSIS!$G10)</f>
        <v>3</v>
      </c>
      <c r="I10" s="2">
        <f>COUNTIFS(SPORTSMEN!$I$1:$I$51,ANALYSIS!$I$4,SPORTSMEN!$K$1:$K$51,ANALYSIS!$G10)</f>
        <v>6</v>
      </c>
    </row>
    <row r="11" spans="1:9">
      <c r="A11" t="s">
        <v>149</v>
      </c>
      <c r="B11" s="38">
        <v>1</v>
      </c>
      <c r="C11" s="38">
        <v>4</v>
      </c>
      <c r="G11" s="4" t="str">
        <f>INDEX(LOCATION!$A$1:$M$3,3,MATCH(SPORTSMEN!$J40,LOCATION!$A$2:$M$2,0))</f>
        <v>ARGENTINA</v>
      </c>
      <c r="H11" s="2">
        <f>COUNTIFS(SPORTSMEN!$I$1:$I$51,ANALYSIS!$H$4,SPORTSMEN!$K$1:$K$51,ANALYSIS!$G11)</f>
        <v>1</v>
      </c>
      <c r="I11" s="2">
        <f>COUNTIFS(SPORTSMEN!$I$1:$I$51,ANALYSIS!$I$4,SPORTSMEN!$K$1:$K$51,ANALYSIS!$G11)</f>
        <v>2</v>
      </c>
    </row>
    <row r="12" spans="1:9">
      <c r="A12" t="s">
        <v>164</v>
      </c>
      <c r="B12" s="38">
        <v>2</v>
      </c>
      <c r="C12" s="38">
        <v>1</v>
      </c>
      <c r="G12" s="4" t="str">
        <f>INDEX(LOCATION!$A$1:$M$3,3,MATCH(SPORTSMEN!$J43,LOCATION!$A$2:$M$2,0))</f>
        <v>SPAIN</v>
      </c>
      <c r="H12" s="2">
        <f>COUNTIFS(SPORTSMEN!$I$1:$I$51,ANALYSIS!$H$4,SPORTSMEN!$K$1:$K$51,ANALYSIS!$G12)</f>
        <v>3</v>
      </c>
      <c r="I12" s="2">
        <f>COUNTIFS(SPORTSMEN!$I$1:$I$51,ANALYSIS!$I$4,SPORTSMEN!$K$1:$K$51,ANALYSIS!$G12)</f>
        <v>0</v>
      </c>
    </row>
    <row r="13" spans="1:9">
      <c r="A13" t="s">
        <v>161</v>
      </c>
      <c r="B13" s="38">
        <v>3</v>
      </c>
      <c r="C13" s="38"/>
      <c r="G13" s="4" t="str">
        <f>INDEX(LOCATION!$A$1:$M$3,3,MATCH(SPORTSMEN!$J46,LOCATION!$A$2:$M$2,0))</f>
        <v>NETHERLANDS</v>
      </c>
      <c r="H13" s="2">
        <f>COUNTIFS(SPORTSMEN!$I$1:$I$51,ANALYSIS!$H$4,SPORTSMEN!$K$1:$K$51,ANALYSIS!$G13)</f>
        <v>2</v>
      </c>
      <c r="I13" s="2">
        <f>COUNTIFS(SPORTSMEN!$I$1:$I$51,ANALYSIS!$I$4,SPORTSMEN!$K$1:$K$51,ANALYSIS!$G13)</f>
        <v>1</v>
      </c>
    </row>
    <row r="14" spans="1:9">
      <c r="A14" t="s">
        <v>283</v>
      </c>
      <c r="B14" s="38">
        <v>1</v>
      </c>
      <c r="C14" s="38">
        <v>1</v>
      </c>
      <c r="G14" s="4" t="str">
        <f>INDEX(LOCATION!$A$1:$M$3,3,MATCH(SPORTSMEN!$J49,LOCATION!$A$2:$M$2,0))</f>
        <v>SWEDEN</v>
      </c>
      <c r="H14" s="2">
        <f>COUNTIFS(SPORTSMEN!$I$1:$I$51,ANALYSIS!$H$4,SPORTSMEN!$K$1:$K$51,ANALYSIS!$G14)</f>
        <v>1</v>
      </c>
      <c r="I14" s="2">
        <f>COUNTIFS(SPORTSMEN!$I$1:$I$51,ANALYSIS!$I$4,SPORTSMEN!$K$1:$K$51,ANALYSIS!$G14)</f>
        <v>1</v>
      </c>
    </row>
    <row r="15" spans="1:9">
      <c r="A15" t="s">
        <v>146</v>
      </c>
      <c r="B15" s="38">
        <v>3</v>
      </c>
      <c r="C15" s="38">
        <v>2</v>
      </c>
      <c r="G15" s="4" t="str">
        <f>INDEX(LOCATION!$A$1:$M$3,3,MATCH(SPORTSMEN!$J51,LOCATION!$A$2:$M$2,0))</f>
        <v>BRAZIL</v>
      </c>
      <c r="H15" s="2">
        <f>COUNTIFS(SPORTSMEN!$I$1:$I$51,ANALYSIS!$H$4,SPORTSMEN!$K$1:$K$51,ANALYSIS!$G15)</f>
        <v>0</v>
      </c>
      <c r="I15" s="2">
        <f>COUNTIFS(SPORTSMEN!$I$1:$I$51,ANALYSIS!$I$4,SPORTSMEN!$K$1:$K$51,ANALYSIS!$G15)</f>
        <v>2</v>
      </c>
    </row>
    <row r="16" spans="1:9" hidden="1">
      <c r="A16" t="s">
        <v>140</v>
      </c>
      <c r="B16" s="38">
        <v>4</v>
      </c>
      <c r="C16" s="38">
        <v>3</v>
      </c>
      <c r="G16" s="4" t="e">
        <f>INDEX(LOCATION!$A$1:$M$3,3,MATCH(SPORTSMEN!$J52,LOCATION!$A$2:$M$2,0))</f>
        <v>#N/A</v>
      </c>
      <c r="H16" s="2">
        <f>COUNTIFS(SPORTSMEN!$I$1:$I$51,ANALYSIS!$H$4,SPORTSMEN!$K$1:$K$51,ANALYSIS!$G16)</f>
        <v>0</v>
      </c>
      <c r="I16" s="2">
        <f>COUNTIFS(SPORTSMEN!$I$1:$I$51,ANALYSIS!$I$4,SPORTSMEN!$K$1:$K$51,ANALYSIS!$G16)</f>
        <v>0</v>
      </c>
    </row>
  </sheetData>
  <autoFilter ref="G4:I16">
    <filterColumn colId="0">
      <filters>
        <filter val="ARGENTINA"/>
        <filter val="AUSTRALIA"/>
        <filter val="AUSTRIA"/>
        <filter val="BRAZIL"/>
        <filter val="FRANCE"/>
        <filter val="GERMANY"/>
        <filter val="NETHERLANDS"/>
        <filter val="SPAIN"/>
        <filter val="SWEDEN"/>
        <filter val="UK"/>
        <filter val="USA"/>
      </filters>
    </filterColumn>
  </autoFilter>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sheetPr>
    <tabColor rgb="FFFF0000"/>
  </sheetPr>
  <dimension ref="A1:C36"/>
  <sheetViews>
    <sheetView tabSelected="1" workbookViewId="0">
      <selection activeCell="D29" sqref="D29"/>
    </sheetView>
  </sheetViews>
  <sheetFormatPr defaultRowHeight="14.4"/>
  <cols>
    <col min="1" max="1" width="22.109375" bestFit="1" customWidth="1"/>
    <col min="2" max="2" width="10.109375" bestFit="1" customWidth="1"/>
    <col min="3" max="3" width="7" customWidth="1"/>
    <col min="4" max="4" width="10.77734375" bestFit="1" customWidth="1"/>
  </cols>
  <sheetData>
    <row r="1" spans="1:3">
      <c r="A1" s="37" t="s">
        <v>228</v>
      </c>
      <c r="B1" t="s">
        <v>285</v>
      </c>
    </row>
    <row r="3" spans="1:3">
      <c r="A3" s="37" t="s">
        <v>286</v>
      </c>
      <c r="B3" s="37" t="s">
        <v>170</v>
      </c>
    </row>
    <row r="4" spans="1:3">
      <c r="A4" s="37" t="s">
        <v>172</v>
      </c>
      <c r="B4" t="s">
        <v>138</v>
      </c>
      <c r="C4" t="s">
        <v>142</v>
      </c>
    </row>
    <row r="5" spans="1:3">
      <c r="A5" t="s">
        <v>178</v>
      </c>
      <c r="B5" s="38">
        <v>110823</v>
      </c>
      <c r="C5" s="38">
        <v>88762</v>
      </c>
    </row>
    <row r="6" spans="1:3">
      <c r="A6" t="s">
        <v>185</v>
      </c>
      <c r="B6" s="38">
        <v>56595</v>
      </c>
      <c r="C6" s="38"/>
    </row>
    <row r="7" spans="1:3">
      <c r="A7" t="s">
        <v>202</v>
      </c>
      <c r="B7" s="38">
        <v>138087</v>
      </c>
      <c r="C7" s="38"/>
    </row>
    <row r="8" spans="1:3">
      <c r="A8" t="s">
        <v>192</v>
      </c>
      <c r="B8" s="38"/>
      <c r="C8" s="38">
        <v>46352</v>
      </c>
    </row>
    <row r="9" spans="1:3">
      <c r="A9" t="s">
        <v>195</v>
      </c>
      <c r="B9" s="38">
        <v>126238</v>
      </c>
      <c r="C9" s="38">
        <v>159009</v>
      </c>
    </row>
    <row r="10" spans="1:3">
      <c r="A10" t="s">
        <v>205</v>
      </c>
      <c r="B10" s="38"/>
      <c r="C10" s="38">
        <v>35387</v>
      </c>
    </row>
    <row r="11" spans="1:3">
      <c r="A11" t="s">
        <v>175</v>
      </c>
      <c r="B11" s="38">
        <v>87471</v>
      </c>
      <c r="C11" s="38"/>
    </row>
    <row r="12" spans="1:3">
      <c r="A12" t="s">
        <v>196</v>
      </c>
      <c r="B12" s="38">
        <v>72550</v>
      </c>
      <c r="C12" s="38">
        <v>116376</v>
      </c>
    </row>
    <row r="13" spans="1:3">
      <c r="A13" t="s">
        <v>187</v>
      </c>
      <c r="B13" s="38"/>
      <c r="C13" s="38">
        <v>64862</v>
      </c>
    </row>
    <row r="14" spans="1:3">
      <c r="A14" t="s">
        <v>182</v>
      </c>
      <c r="B14" s="38"/>
      <c r="C14" s="38">
        <v>109885</v>
      </c>
    </row>
    <row r="15" spans="1:3">
      <c r="A15" t="s">
        <v>188</v>
      </c>
      <c r="B15" s="38">
        <v>10241</v>
      </c>
      <c r="C15" s="38"/>
    </row>
    <row r="16" spans="1:3">
      <c r="A16" t="s">
        <v>190</v>
      </c>
      <c r="B16" s="38"/>
      <c r="C16" s="38">
        <v>88794</v>
      </c>
    </row>
    <row r="17" spans="1:3">
      <c r="A17" t="s">
        <v>181</v>
      </c>
      <c r="B17" s="38">
        <v>182509</v>
      </c>
      <c r="C17" s="38">
        <v>32758</v>
      </c>
    </row>
    <row r="18" spans="1:3">
      <c r="A18" t="s">
        <v>174</v>
      </c>
      <c r="B18" s="38">
        <v>170464</v>
      </c>
      <c r="C18" s="38">
        <v>71352</v>
      </c>
    </row>
    <row r="19" spans="1:3">
      <c r="A19" t="s">
        <v>199</v>
      </c>
      <c r="B19" s="38"/>
      <c r="C19" s="38">
        <v>95123</v>
      </c>
    </row>
    <row r="20" spans="1:3">
      <c r="A20" t="s">
        <v>194</v>
      </c>
      <c r="B20" s="38">
        <v>96468</v>
      </c>
      <c r="C20" s="38"/>
    </row>
    <row r="21" spans="1:3">
      <c r="A21" t="s">
        <v>180</v>
      </c>
      <c r="B21" s="38"/>
      <c r="C21" s="38">
        <v>51133</v>
      </c>
    </row>
    <row r="22" spans="1:3">
      <c r="A22" t="s">
        <v>177</v>
      </c>
      <c r="B22" s="38">
        <v>38965</v>
      </c>
      <c r="C22" s="38">
        <v>64724</v>
      </c>
    </row>
    <row r="23" spans="1:3">
      <c r="A23" t="s">
        <v>184</v>
      </c>
      <c r="B23" s="38"/>
      <c r="C23" s="38">
        <v>99613</v>
      </c>
    </row>
    <row r="24" spans="1:3">
      <c r="A24" t="s">
        <v>198</v>
      </c>
      <c r="B24" s="38">
        <v>69041</v>
      </c>
      <c r="C24" s="38"/>
    </row>
    <row r="25" spans="1:3">
      <c r="A25" t="s">
        <v>203</v>
      </c>
      <c r="B25" s="38">
        <v>101969</v>
      </c>
      <c r="C25" s="38"/>
    </row>
    <row r="26" spans="1:3">
      <c r="A26" t="s">
        <v>189</v>
      </c>
      <c r="B26" s="38"/>
      <c r="C26" s="38">
        <v>80757</v>
      </c>
    </row>
    <row r="27" spans="1:3">
      <c r="A27" t="s">
        <v>200</v>
      </c>
      <c r="B27" s="38"/>
      <c r="C27" s="38">
        <v>108431</v>
      </c>
    </row>
    <row r="28" spans="1:3">
      <c r="A28" t="s">
        <v>204</v>
      </c>
      <c r="B28" s="38">
        <v>39935</v>
      </c>
      <c r="C28" s="38"/>
    </row>
    <row r="29" spans="1:3">
      <c r="A29" t="s">
        <v>186</v>
      </c>
      <c r="B29" s="38">
        <v>117408</v>
      </c>
      <c r="C29" s="38">
        <v>28458</v>
      </c>
    </row>
    <row r="30" spans="1:3">
      <c r="A30" t="s">
        <v>201</v>
      </c>
      <c r="B30" s="38"/>
      <c r="C30" s="38">
        <v>33970</v>
      </c>
    </row>
    <row r="31" spans="1:3">
      <c r="A31" t="s">
        <v>183</v>
      </c>
      <c r="B31" s="38">
        <v>60061</v>
      </c>
      <c r="C31" s="38"/>
    </row>
    <row r="32" spans="1:3">
      <c r="A32" t="s">
        <v>191</v>
      </c>
      <c r="B32" s="38">
        <v>63526</v>
      </c>
      <c r="C32" s="38"/>
    </row>
    <row r="33" spans="1:3">
      <c r="A33" t="s">
        <v>206</v>
      </c>
      <c r="B33" s="38"/>
      <c r="C33" s="38">
        <v>20532</v>
      </c>
    </row>
    <row r="34" spans="1:3">
      <c r="A34" t="s">
        <v>193</v>
      </c>
      <c r="B34" s="38"/>
      <c r="C34" s="38">
        <v>235837</v>
      </c>
    </row>
    <row r="35" spans="1:3">
      <c r="A35" t="s">
        <v>197</v>
      </c>
      <c r="B35" s="38">
        <v>86262</v>
      </c>
      <c r="C35" s="38">
        <v>41039</v>
      </c>
    </row>
    <row r="36" spans="1:3">
      <c r="A36" t="s">
        <v>179</v>
      </c>
      <c r="B36" s="38"/>
      <c r="C36" s="38">
        <v>56916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9" tint="-0.499984740745262"/>
  </sheetPr>
  <dimension ref="A1:S51"/>
  <sheetViews>
    <sheetView workbookViewId="0">
      <pane xSplit="1" ySplit="1" topLeftCell="H22" activePane="bottomRight" state="frozen"/>
      <selection pane="topRight"/>
      <selection pane="bottomLeft"/>
      <selection pane="bottomRight" activeCell="K1" sqref="K1:K51"/>
    </sheetView>
  </sheetViews>
  <sheetFormatPr defaultRowHeight="14.4"/>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11.88671875" style="25" bestFit="1" customWidth="1"/>
    <col min="8" max="8" width="13.44140625" customWidth="1"/>
    <col min="9" max="9" width="9.109375" customWidth="1"/>
    <col min="10" max="10" width="12.88671875" bestFit="1" customWidth="1"/>
    <col min="11" max="11" width="15.5546875" customWidth="1"/>
    <col min="12" max="12" width="14" bestFit="1"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 t="s">
        <v>239</v>
      </c>
    </row>
    <row r="2" spans="1:19">
      <c r="A2" s="36">
        <v>1</v>
      </c>
      <c r="B2" s="3" t="str">
        <f>C2&amp;""&amp;D2&amp;" "&amp;F2</f>
        <v>Ms.Annie Abbott</v>
      </c>
      <c r="C2" s="3" t="s">
        <v>6</v>
      </c>
      <c r="D2" s="3" t="s">
        <v>7</v>
      </c>
      <c r="E2" s="3"/>
      <c r="F2" s="3" t="s">
        <v>8</v>
      </c>
      <c r="G2" s="34">
        <v>35699</v>
      </c>
      <c r="H2" s="3" t="s">
        <v>9</v>
      </c>
      <c r="I2" s="3" t="s">
        <v>138</v>
      </c>
      <c r="J2" s="4" t="s">
        <v>141</v>
      </c>
      <c r="K2" s="4" t="str">
        <f>INDEX(LOCATION!$A$1:$M$3,3,MATCH(SPORTSMEN!$J2,LOCATION!$A$2:$M$2,0))</f>
        <v>USA</v>
      </c>
      <c r="L2" s="4" t="str">
        <f>INDEX(LOCATION!$A$1:$M$2,1,MATCH(SPORTSMEN!$J2,LOCATION!$A$2:$M$2,0))</f>
        <v>English</v>
      </c>
      <c r="M2" s="4" t="str">
        <f>IF(L2="English",SPORTSMEN!F2&amp;"."&amp;SPORTSMEN!D2&amp;"xyz@org",D2&amp;"."&amp;F2&amp;"@xyz.com")</f>
        <v>Abbott.Anniexyz@org</v>
      </c>
      <c r="N2" s="39">
        <v>94</v>
      </c>
      <c r="O2" s="3" t="s">
        <v>209</v>
      </c>
      <c r="P2" s="3" t="s">
        <v>210</v>
      </c>
      <c r="Q2" s="3" t="str">
        <f>INDEX(SPORT!$A$1:$B$33,MATCH(SPORTSMEN!$R2,SPORT!$B$1:$B$33,0),1)</f>
        <v>INDOOR</v>
      </c>
      <c r="R2" s="3" t="s">
        <v>174</v>
      </c>
      <c r="S2" s="35">
        <v>80727</v>
      </c>
    </row>
    <row r="3" spans="1:19">
      <c r="A3" s="36">
        <v>2</v>
      </c>
      <c r="B3" s="3" t="str">
        <f>C3&amp;""&amp;D3&amp;" "&amp;F3</f>
        <v>Ms.Aurelie Liesuchke</v>
      </c>
      <c r="C3" s="2" t="s">
        <v>6</v>
      </c>
      <c r="D3" s="2" t="s">
        <v>10</v>
      </c>
      <c r="E3" s="2"/>
      <c r="F3" s="2" t="s">
        <v>11</v>
      </c>
      <c r="G3" s="34">
        <v>33641</v>
      </c>
      <c r="H3" s="2" t="s">
        <v>12</v>
      </c>
      <c r="I3" s="2" t="s">
        <v>138</v>
      </c>
      <c r="J3" s="4" t="s">
        <v>141</v>
      </c>
      <c r="K3" s="4" t="str">
        <f>INDEX(LOCATION!$A$1:$M$3,3,MATCH(SPORTSMEN!$J3,LOCATION!$A$2:$M$2,0))</f>
        <v>USA</v>
      </c>
      <c r="L3" s="4" t="str">
        <f>INDEX(LOCATION!$A$1:$M$2,1,MATCH(SPORTSMEN!$J3,LOCATION!$A$2:$M$2,0))</f>
        <v>English</v>
      </c>
      <c r="M3" s="4" t="str">
        <f>IF(L3="English",SPORTSMEN!F3&amp;"."&amp;SPORTSMEN!D3&amp;"xyz@org",D3&amp;"."&amp;F3&amp;"@xyz.com")</f>
        <v>Liesuchke.Aureliexyz@org</v>
      </c>
      <c r="N3" s="39">
        <v>84.2</v>
      </c>
      <c r="O3" s="2" t="s">
        <v>211</v>
      </c>
      <c r="P3" s="2" t="s">
        <v>212</v>
      </c>
      <c r="Q3" s="3" t="str">
        <f>INDEX(SPORT!$A$1:$B$33,MATCH(SPORTSMEN!$R3,SPORT!$B$1:$B$33,0),1)</f>
        <v>INDOOR</v>
      </c>
      <c r="R3" s="2" t="s">
        <v>175</v>
      </c>
      <c r="S3" s="35">
        <v>87471</v>
      </c>
    </row>
    <row r="4" spans="1:19">
      <c r="A4" s="36">
        <v>3</v>
      </c>
      <c r="B4" s="3" t="str">
        <f t="shared" ref="B4:B51" si="0">C4&amp;""&amp;D4&amp;" "&amp;F4</f>
        <v>Sr.Tomas Filho</v>
      </c>
      <c r="C4" s="2" t="s">
        <v>13</v>
      </c>
      <c r="D4" s="2" t="s">
        <v>14</v>
      </c>
      <c r="E4" s="2" t="s">
        <v>15</v>
      </c>
      <c r="F4" s="2" t="s">
        <v>16</v>
      </c>
      <c r="G4" s="34">
        <v>25394</v>
      </c>
      <c r="H4" s="2" t="s">
        <v>17</v>
      </c>
      <c r="I4" s="2" t="s">
        <v>142</v>
      </c>
      <c r="J4" s="4" t="s">
        <v>145</v>
      </c>
      <c r="K4" s="4" t="str">
        <f>INDEX(LOCATION!$A$1:$M$3,3,MATCH(SPORTSMEN!$J4,LOCATION!$A$2:$M$2,0))</f>
        <v>BRAZIL</v>
      </c>
      <c r="L4" s="4" t="str">
        <f>INDEX(LOCATION!$A$1:$M$2,1,MATCH(SPORTSMEN!$J4,LOCATION!$A$2:$M$2,0))</f>
        <v>Portuguese</v>
      </c>
      <c r="M4" s="4" t="str">
        <f>IF(L4="English",SPORTSMEN!F4&amp;"."&amp;SPORTSMEN!D4&amp;"xyz@org",D4&amp;"."&amp;F4&amp;"@xyz.com")</f>
        <v>Tomas.Filho@xyz.com</v>
      </c>
      <c r="N4" s="39">
        <v>52.9</v>
      </c>
      <c r="O4" s="2" t="s">
        <v>213</v>
      </c>
      <c r="P4" s="2" t="s">
        <v>210</v>
      </c>
      <c r="Q4" s="3" t="str">
        <f>INDEX(SPORT!$A$1:$B$33,MATCH(SPORTSMEN!$R4,SPORT!$B$1:$B$33,0),1)</f>
        <v>OUTDOOR</v>
      </c>
      <c r="R4" s="2" t="s">
        <v>177</v>
      </c>
      <c r="S4" s="35">
        <v>64724</v>
      </c>
    </row>
    <row r="5" spans="1:19">
      <c r="A5" s="36">
        <v>4</v>
      </c>
      <c r="B5" s="3" t="str">
        <f t="shared" si="0"/>
        <v>Ms.Darby Cruickshank</v>
      </c>
      <c r="C5" s="2" t="s">
        <v>6</v>
      </c>
      <c r="D5" s="2" t="s">
        <v>18</v>
      </c>
      <c r="E5" s="2"/>
      <c r="F5" s="2" t="s">
        <v>19</v>
      </c>
      <c r="G5" s="34">
        <v>27532</v>
      </c>
      <c r="H5" s="2" t="s">
        <v>20</v>
      </c>
      <c r="I5" s="2" t="s">
        <v>138</v>
      </c>
      <c r="J5" s="4" t="s">
        <v>141</v>
      </c>
      <c r="K5" s="4" t="str">
        <f>INDEX(LOCATION!$A$1:$M$3,3,MATCH(SPORTSMEN!$J5,LOCATION!$A$2:$M$2,0))</f>
        <v>USA</v>
      </c>
      <c r="L5" s="4" t="str">
        <f>INDEX(LOCATION!$A$1:$M$2,1,MATCH(SPORTSMEN!$J5,LOCATION!$A$2:$M$2,0))</f>
        <v>English</v>
      </c>
      <c r="M5" s="4" t="str">
        <f>IF(L5="English",SPORTSMEN!F5&amp;"."&amp;SPORTSMEN!D5&amp;"xyz@org",D5&amp;"."&amp;F5&amp;"@xyz.com")</f>
        <v>Cruickshank.Darbyxyz@org</v>
      </c>
      <c r="N5" s="39">
        <v>48.9</v>
      </c>
      <c r="O5" s="2" t="s">
        <v>209</v>
      </c>
      <c r="P5" s="2" t="s">
        <v>212</v>
      </c>
      <c r="Q5" s="3" t="str">
        <f>INDEX(SPORT!$A$1:$B$33,MATCH(SPORTSMEN!$R5,SPORT!$B$1:$B$33,0),1)</f>
        <v>OUTDOOR</v>
      </c>
      <c r="R5" s="2" t="s">
        <v>178</v>
      </c>
      <c r="S5" s="35">
        <v>110823</v>
      </c>
    </row>
    <row r="6" spans="1:19">
      <c r="A6" s="36">
        <v>5</v>
      </c>
      <c r="B6" s="3" t="str">
        <f t="shared" si="0"/>
        <v>Dr.Jaydon Borer</v>
      </c>
      <c r="C6" s="2" t="s">
        <v>21</v>
      </c>
      <c r="D6" s="2" t="s">
        <v>22</v>
      </c>
      <c r="E6" s="2"/>
      <c r="F6" s="2" t="s">
        <v>23</v>
      </c>
      <c r="G6" s="34">
        <v>25706</v>
      </c>
      <c r="H6" s="2" t="s">
        <v>20</v>
      </c>
      <c r="I6" s="2" t="s">
        <v>142</v>
      </c>
      <c r="J6" s="4" t="s">
        <v>141</v>
      </c>
      <c r="K6" s="4" t="str">
        <f>INDEX(LOCATION!$A$1:$M$3,3,MATCH(SPORTSMEN!$J6,LOCATION!$A$2:$M$2,0))</f>
        <v>USA</v>
      </c>
      <c r="L6" s="4" t="str">
        <f>INDEX(LOCATION!$A$1:$M$2,1,MATCH(SPORTSMEN!$J6,LOCATION!$A$2:$M$2,0))</f>
        <v>English</v>
      </c>
      <c r="M6" s="4" t="str">
        <f>IF(L6="English",SPORTSMEN!F6&amp;"."&amp;SPORTSMEN!D6&amp;"xyz@org",D6&amp;"."&amp;F6&amp;"@xyz.com")</f>
        <v>Borer.Jaydonxyz@org</v>
      </c>
      <c r="N6" s="39">
        <v>84.8</v>
      </c>
      <c r="O6" s="2" t="s">
        <v>214</v>
      </c>
      <c r="P6" s="2" t="s">
        <v>215</v>
      </c>
      <c r="Q6" s="3" t="str">
        <f>INDEX(SPORT!$A$1:$B$33,MATCH(SPORTSMEN!$R6,SPORT!$B$1:$B$33,0),1)</f>
        <v>INDOOR</v>
      </c>
      <c r="R6" s="2" t="s">
        <v>179</v>
      </c>
      <c r="S6" s="35">
        <v>56916</v>
      </c>
    </row>
    <row r="7" spans="1:19">
      <c r="A7" s="36">
        <v>6</v>
      </c>
      <c r="B7" s="3" t="str">
        <f t="shared" si="0"/>
        <v>Mr.Moriah  Lynch</v>
      </c>
      <c r="C7" s="2" t="s">
        <v>24</v>
      </c>
      <c r="D7" s="2" t="s">
        <v>25</v>
      </c>
      <c r="E7" s="2"/>
      <c r="F7" s="2" t="s">
        <v>26</v>
      </c>
      <c r="G7" s="34">
        <v>33944</v>
      </c>
      <c r="H7" s="2" t="s">
        <v>27</v>
      </c>
      <c r="I7" s="2" t="s">
        <v>142</v>
      </c>
      <c r="J7" s="4" t="s">
        <v>141</v>
      </c>
      <c r="K7" s="4" t="str">
        <f>INDEX(LOCATION!$A$1:$M$3,3,MATCH(SPORTSMEN!$J7,LOCATION!$A$2:$M$2,0))</f>
        <v>USA</v>
      </c>
      <c r="L7" s="4" t="str">
        <f>INDEX(LOCATION!$A$1:$M$2,1,MATCH(SPORTSMEN!$J7,LOCATION!$A$2:$M$2,0))</f>
        <v>English</v>
      </c>
      <c r="M7" s="4" t="str">
        <f>IF(L7="English",SPORTSMEN!F7&amp;"."&amp;SPORTSMEN!D7&amp;"xyz@org",D7&amp;"."&amp;F7&amp;"@xyz.com")</f>
        <v>Lynch.Moriah xyz@org</v>
      </c>
      <c r="N7" s="39">
        <v>83.2</v>
      </c>
      <c r="O7" s="2" t="s">
        <v>214</v>
      </c>
      <c r="P7" s="2" t="s">
        <v>212</v>
      </c>
      <c r="Q7" s="3" t="str">
        <f>INDEX(SPORT!$A$1:$B$33,MATCH(SPORTSMEN!$R7,SPORT!$B$1:$B$33,0),1)</f>
        <v>INDOOR</v>
      </c>
      <c r="R7" s="2" t="s">
        <v>180</v>
      </c>
      <c r="S7" s="35">
        <v>51133</v>
      </c>
    </row>
    <row r="8" spans="1:19">
      <c r="A8" s="36">
        <v>7</v>
      </c>
      <c r="B8" s="3" t="str">
        <f t="shared" si="0"/>
        <v>Ms.Amiya Eichmann</v>
      </c>
      <c r="C8" s="2" t="s">
        <v>6</v>
      </c>
      <c r="D8" s="2" t="s">
        <v>28</v>
      </c>
      <c r="E8" s="2"/>
      <c r="F8" s="2" t="s">
        <v>29</v>
      </c>
      <c r="G8" s="34">
        <v>36370</v>
      </c>
      <c r="H8" s="2" t="s">
        <v>30</v>
      </c>
      <c r="I8" s="2" t="s">
        <v>138</v>
      </c>
      <c r="J8" s="4" t="s">
        <v>141</v>
      </c>
      <c r="K8" s="4" t="str">
        <f>INDEX(LOCATION!$A$1:$M$3,3,MATCH(SPORTSMEN!$J8,LOCATION!$A$2:$M$2,0))</f>
        <v>USA</v>
      </c>
      <c r="L8" s="4" t="str">
        <f>INDEX(LOCATION!$A$1:$M$2,1,MATCH(SPORTSMEN!$J8,LOCATION!$A$2:$M$2,0))</f>
        <v>English</v>
      </c>
      <c r="M8" s="4" t="str">
        <f>IF(L8="English",SPORTSMEN!F8&amp;"."&amp;SPORTSMEN!D8&amp;"xyz@org",D8&amp;"."&amp;F8&amp;"@xyz.com")</f>
        <v>Eichmann.Amiyaxyz@org</v>
      </c>
      <c r="N8" s="39">
        <v>61.1</v>
      </c>
      <c r="O8" s="2" t="s">
        <v>214</v>
      </c>
      <c r="P8" s="2" t="s">
        <v>215</v>
      </c>
      <c r="Q8" s="3" t="str">
        <f>INDEX(SPORT!$A$1:$B$33,MATCH(SPORTSMEN!$R8,SPORT!$B$1:$B$33,0),1)</f>
        <v>OUTDOOR</v>
      </c>
      <c r="R8" s="2" t="s">
        <v>181</v>
      </c>
      <c r="S8" s="35">
        <v>65465</v>
      </c>
    </row>
    <row r="9" spans="1:19">
      <c r="A9" s="36">
        <v>8</v>
      </c>
      <c r="B9" s="3" t="str">
        <f t="shared" si="0"/>
        <v>Mr.Pierce Rau</v>
      </c>
      <c r="C9" s="2" t="s">
        <v>24</v>
      </c>
      <c r="D9" s="2" t="s">
        <v>31</v>
      </c>
      <c r="E9" s="2"/>
      <c r="F9" s="2" t="s">
        <v>32</v>
      </c>
      <c r="G9" s="34">
        <v>23141</v>
      </c>
      <c r="H9" s="2" t="s">
        <v>20</v>
      </c>
      <c r="I9" s="2" t="s">
        <v>142</v>
      </c>
      <c r="J9" s="4" t="s">
        <v>141</v>
      </c>
      <c r="K9" s="4" t="str">
        <f>INDEX(LOCATION!$A$1:$M$3,3,MATCH(SPORTSMEN!$J9,LOCATION!$A$2:$M$2,0))</f>
        <v>USA</v>
      </c>
      <c r="L9" s="4" t="str">
        <f>INDEX(LOCATION!$A$1:$M$2,1,MATCH(SPORTSMEN!$J9,LOCATION!$A$2:$M$2,0))</f>
        <v>English</v>
      </c>
      <c r="M9" s="4" t="str">
        <f>IF(L9="English",SPORTSMEN!F9&amp;"."&amp;SPORTSMEN!D9&amp;"xyz@org",D9&amp;"."&amp;F9&amp;"@xyz.com")</f>
        <v>Rau.Piercexyz@org</v>
      </c>
      <c r="N9" s="39">
        <v>105.7</v>
      </c>
      <c r="O9" s="2" t="s">
        <v>213</v>
      </c>
      <c r="P9" s="2" t="s">
        <v>216</v>
      </c>
      <c r="Q9" s="3" t="str">
        <f>INDEX(SPORT!$A$1:$B$33,MATCH(SPORTSMEN!$R9,SPORT!$B$1:$B$33,0),1)</f>
        <v>INDOOR</v>
      </c>
      <c r="R9" s="2" t="s">
        <v>182</v>
      </c>
      <c r="S9" s="35">
        <v>109885</v>
      </c>
    </row>
    <row r="10" spans="1:19">
      <c r="A10" s="36">
        <v>9</v>
      </c>
      <c r="B10" s="3" t="str">
        <f t="shared" si="0"/>
        <v>Ms.Amelia Stevens</v>
      </c>
      <c r="C10" s="2" t="s">
        <v>6</v>
      </c>
      <c r="D10" s="2" t="s">
        <v>33</v>
      </c>
      <c r="E10" s="2"/>
      <c r="F10" s="2" t="s">
        <v>34</v>
      </c>
      <c r="G10" s="34">
        <v>25965</v>
      </c>
      <c r="H10" s="2" t="s">
        <v>12</v>
      </c>
      <c r="I10" s="2" t="s">
        <v>138</v>
      </c>
      <c r="J10" s="4" t="s">
        <v>147</v>
      </c>
      <c r="K10" s="4" t="str">
        <f>INDEX(LOCATION!$A$1:$M$3,3,MATCH(SPORTSMEN!$J10,LOCATION!$A$2:$M$2,0))</f>
        <v>UK</v>
      </c>
      <c r="L10" s="4" t="str">
        <f>INDEX(LOCATION!$A$1:$M$2,1,MATCH(SPORTSMEN!$J10,LOCATION!$A$2:$M$2,0))</f>
        <v>English</v>
      </c>
      <c r="M10" s="4" t="str">
        <f>IF(L10="English",SPORTSMEN!F10&amp;"."&amp;SPORTSMEN!D10&amp;"xyz@org",D10&amp;"."&amp;F10&amp;"@xyz.com")</f>
        <v>Stevens.Ameliaxyz@org</v>
      </c>
      <c r="N10" s="39">
        <v>65.3</v>
      </c>
      <c r="O10" s="2" t="s">
        <v>214</v>
      </c>
      <c r="P10" s="2" t="s">
        <v>216</v>
      </c>
      <c r="Q10" s="3" t="str">
        <f>INDEX(SPORT!$A$1:$B$33,MATCH(SPORTSMEN!$R10,SPORT!$B$1:$B$33,0),1)</f>
        <v>INDOOR</v>
      </c>
      <c r="R10" s="2" t="s">
        <v>183</v>
      </c>
      <c r="S10" s="35">
        <v>60061</v>
      </c>
    </row>
    <row r="11" spans="1:19">
      <c r="A11" s="36">
        <v>10</v>
      </c>
      <c r="B11" s="3" t="str">
        <f t="shared" si="0"/>
        <v>Mr.Toby Simpson</v>
      </c>
      <c r="C11" s="2" t="s">
        <v>24</v>
      </c>
      <c r="D11" s="2" t="s">
        <v>35</v>
      </c>
      <c r="E11" s="2"/>
      <c r="F11" s="2" t="s">
        <v>36</v>
      </c>
      <c r="G11" s="34">
        <v>23732</v>
      </c>
      <c r="H11" s="2" t="s">
        <v>27</v>
      </c>
      <c r="I11" s="2" t="s">
        <v>142</v>
      </c>
      <c r="J11" s="4" t="s">
        <v>147</v>
      </c>
      <c r="K11" s="4" t="str">
        <f>INDEX(LOCATION!$A$1:$M$3,3,MATCH(SPORTSMEN!$J11,LOCATION!$A$2:$M$2,0))</f>
        <v>UK</v>
      </c>
      <c r="L11" s="4" t="str">
        <f>INDEX(LOCATION!$A$1:$M$2,1,MATCH(SPORTSMEN!$J11,LOCATION!$A$2:$M$2,0))</f>
        <v>English</v>
      </c>
      <c r="M11" s="4" t="str">
        <f>IF(L11="English",SPORTSMEN!F11&amp;"."&amp;SPORTSMEN!D11&amp;"xyz@org",D11&amp;"."&amp;F11&amp;"@xyz.com")</f>
        <v>Simpson.Tobyxyz@org</v>
      </c>
      <c r="N11" s="39">
        <v>62.9</v>
      </c>
      <c r="O11" s="2" t="s">
        <v>213</v>
      </c>
      <c r="P11" s="2" t="s">
        <v>217</v>
      </c>
      <c r="Q11" s="3" t="str">
        <f>INDEX(SPORT!$A$1:$B$33,MATCH(SPORTSMEN!$R11,SPORT!$B$1:$B$33,0),1)</f>
        <v>OUTDOOR</v>
      </c>
      <c r="R11" s="2" t="s">
        <v>181</v>
      </c>
      <c r="S11" s="35">
        <v>32758</v>
      </c>
    </row>
    <row r="12" spans="1:19">
      <c r="A12" s="36">
        <v>11</v>
      </c>
      <c r="B12" s="3" t="str">
        <f t="shared" si="0"/>
        <v>SirEthan Murphy</v>
      </c>
      <c r="C12" s="2" t="s">
        <v>37</v>
      </c>
      <c r="D12" s="2" t="s">
        <v>38</v>
      </c>
      <c r="E12" s="2"/>
      <c r="F12" s="2" t="s">
        <v>39</v>
      </c>
      <c r="G12" s="34">
        <v>31733</v>
      </c>
      <c r="H12" s="2" t="s">
        <v>40</v>
      </c>
      <c r="I12" s="2" t="s">
        <v>142</v>
      </c>
      <c r="J12" s="4" t="s">
        <v>147</v>
      </c>
      <c r="K12" s="4" t="str">
        <f>INDEX(LOCATION!$A$1:$M$3,3,MATCH(SPORTSMEN!$J12,LOCATION!$A$2:$M$2,0))</f>
        <v>UK</v>
      </c>
      <c r="L12" s="4" t="str">
        <f>INDEX(LOCATION!$A$1:$M$2,1,MATCH(SPORTSMEN!$J12,LOCATION!$A$2:$M$2,0))</f>
        <v>English</v>
      </c>
      <c r="M12" s="4" t="str">
        <f>IF(L12="English",SPORTSMEN!F12&amp;"."&amp;SPORTSMEN!D12&amp;"xyz@org",D12&amp;"."&amp;F12&amp;"@xyz.com")</f>
        <v>Murphy.Ethanxyz@org</v>
      </c>
      <c r="N12" s="39">
        <v>104.3</v>
      </c>
      <c r="O12" s="2" t="s">
        <v>211</v>
      </c>
      <c r="P12" s="2" t="s">
        <v>217</v>
      </c>
      <c r="Q12" s="3" t="str">
        <f>INDEX(SPORT!$A$1:$B$33,MATCH(SPORTSMEN!$R12,SPORT!$B$1:$B$33,0),1)</f>
        <v>OUTDOOR</v>
      </c>
      <c r="R12" s="2" t="s">
        <v>184</v>
      </c>
      <c r="S12" s="35">
        <v>99613</v>
      </c>
    </row>
    <row r="13" spans="1:19">
      <c r="A13" s="36">
        <v>12</v>
      </c>
      <c r="B13" s="3" t="str">
        <f t="shared" si="0"/>
        <v>Mrs.Ashley Wood</v>
      </c>
      <c r="C13" s="2" t="s">
        <v>41</v>
      </c>
      <c r="D13" s="2" t="s">
        <v>42</v>
      </c>
      <c r="E13" s="2"/>
      <c r="F13" s="2" t="s">
        <v>43</v>
      </c>
      <c r="G13" s="34">
        <v>28412</v>
      </c>
      <c r="H13" s="2" t="s">
        <v>9</v>
      </c>
      <c r="I13" s="2" t="s">
        <v>138</v>
      </c>
      <c r="J13" s="4" t="s">
        <v>147</v>
      </c>
      <c r="K13" s="4" t="str">
        <f>INDEX(LOCATION!$A$1:$M$3,3,MATCH(SPORTSMEN!$J13,LOCATION!$A$2:$M$2,0))</f>
        <v>UK</v>
      </c>
      <c r="L13" s="4" t="str">
        <f>INDEX(LOCATION!$A$1:$M$2,1,MATCH(SPORTSMEN!$J13,LOCATION!$A$2:$M$2,0))</f>
        <v>English</v>
      </c>
      <c r="M13" s="4" t="str">
        <f>IF(L13="English",SPORTSMEN!F13&amp;"."&amp;SPORTSMEN!D13&amp;"xyz@org",D13&amp;"."&amp;F13&amp;"@xyz.com")</f>
        <v>Wood.Ashleyxyz@org</v>
      </c>
      <c r="N13" s="39">
        <v>100.7</v>
      </c>
      <c r="O13" s="2" t="s">
        <v>211</v>
      </c>
      <c r="P13" s="2" t="s">
        <v>217</v>
      </c>
      <c r="Q13" s="3" t="str">
        <f>INDEX(SPORT!$A$1:$B$33,MATCH(SPORTSMEN!$R13,SPORT!$B$1:$B$33,0),1)</f>
        <v>OUTDOOR</v>
      </c>
      <c r="R13" s="2" t="s">
        <v>185</v>
      </c>
      <c r="S13" s="35">
        <v>56595</v>
      </c>
    </row>
    <row r="14" spans="1:19">
      <c r="A14" s="36">
        <v>13</v>
      </c>
      <c r="B14" s="3" t="str">
        <f t="shared" si="0"/>
        <v>Ms.Megan Scott</v>
      </c>
      <c r="C14" s="2" t="s">
        <v>6</v>
      </c>
      <c r="D14" s="2" t="s">
        <v>44</v>
      </c>
      <c r="E14" s="2"/>
      <c r="F14" s="2" t="s">
        <v>45</v>
      </c>
      <c r="G14" s="34">
        <v>28168</v>
      </c>
      <c r="H14" s="2" t="s">
        <v>12</v>
      </c>
      <c r="I14" s="2" t="s">
        <v>138</v>
      </c>
      <c r="J14" s="4" t="s">
        <v>147</v>
      </c>
      <c r="K14" s="4" t="str">
        <f>INDEX(LOCATION!$A$1:$M$3,3,MATCH(SPORTSMEN!$J14,LOCATION!$A$2:$M$2,0))</f>
        <v>UK</v>
      </c>
      <c r="L14" s="4" t="str">
        <f>INDEX(LOCATION!$A$1:$M$2,1,MATCH(SPORTSMEN!$J14,LOCATION!$A$2:$M$2,0))</f>
        <v>English</v>
      </c>
      <c r="M14" s="4" t="str">
        <f>IF(L14="English",SPORTSMEN!F14&amp;"."&amp;SPORTSMEN!D14&amp;"xyz@org",D14&amp;"."&amp;F14&amp;"@xyz.com")</f>
        <v>Scott.Meganxyz@org</v>
      </c>
      <c r="N14" s="39">
        <v>70.900000000000006</v>
      </c>
      <c r="O14" s="2" t="s">
        <v>209</v>
      </c>
      <c r="P14" s="2" t="s">
        <v>210</v>
      </c>
      <c r="Q14" s="3" t="str">
        <f>INDEX(SPORT!$A$1:$B$33,MATCH(SPORTSMEN!$R14,SPORT!$B$1:$B$33,0),1)</f>
        <v>OUTDOOR</v>
      </c>
      <c r="R14" s="2" t="s">
        <v>186</v>
      </c>
      <c r="S14" s="35">
        <v>117408</v>
      </c>
    </row>
    <row r="15" spans="1:19">
      <c r="A15" s="36">
        <v>14</v>
      </c>
      <c r="B15" s="3" t="str">
        <f t="shared" si="0"/>
        <v>Hr.Helmut Weinhae</v>
      </c>
      <c r="C15" s="2" t="s">
        <v>46</v>
      </c>
      <c r="D15" s="2" t="s">
        <v>47</v>
      </c>
      <c r="E15" s="2"/>
      <c r="F15" s="2" t="s">
        <v>48</v>
      </c>
      <c r="G15" s="34">
        <v>21788</v>
      </c>
      <c r="H15" s="2" t="s">
        <v>49</v>
      </c>
      <c r="I15" s="2" t="s">
        <v>142</v>
      </c>
      <c r="J15" s="4" t="s">
        <v>150</v>
      </c>
      <c r="K15" s="4" t="str">
        <f>INDEX(LOCATION!$A$1:$M$3,3,MATCH(SPORTSMEN!$J15,LOCATION!$A$2:$M$2,0))</f>
        <v>GERMANY</v>
      </c>
      <c r="L15" s="4" t="str">
        <f>INDEX(LOCATION!$A$1:$M$2,1,MATCH(SPORTSMEN!$J15,LOCATION!$A$2:$M$2,0))</f>
        <v>German</v>
      </c>
      <c r="M15" s="4" t="str">
        <f>IF(L15="English",SPORTSMEN!F15&amp;"."&amp;SPORTSMEN!D15&amp;"xyz@org",D15&amp;"."&amp;F15&amp;"@xyz.com")</f>
        <v>Helmut.Weinhae@xyz.com</v>
      </c>
      <c r="N15" s="39">
        <v>68.3</v>
      </c>
      <c r="O15" s="2" t="s">
        <v>218</v>
      </c>
      <c r="P15" s="2" t="s">
        <v>216</v>
      </c>
      <c r="Q15" s="3" t="str">
        <f>INDEX(SPORT!$A$1:$B$33,MATCH(SPORTSMEN!$R15,SPORT!$B$1:$B$33,0),1)</f>
        <v>OUTDOOR</v>
      </c>
      <c r="R15" s="2" t="s">
        <v>187</v>
      </c>
      <c r="S15" s="35">
        <v>64862</v>
      </c>
    </row>
    <row r="16" spans="1:19">
      <c r="A16" s="36">
        <v>15</v>
      </c>
      <c r="B16" s="3" t="str">
        <f t="shared" si="0"/>
        <v>Prof.Milena Schotin</v>
      </c>
      <c r="C16" s="2" t="s">
        <v>50</v>
      </c>
      <c r="D16" s="2" t="s">
        <v>51</v>
      </c>
      <c r="E16" s="2"/>
      <c r="F16" s="2" t="s">
        <v>52</v>
      </c>
      <c r="G16" s="34">
        <v>23804</v>
      </c>
      <c r="H16" s="2" t="s">
        <v>53</v>
      </c>
      <c r="I16" s="2" t="s">
        <v>138</v>
      </c>
      <c r="J16" s="4" t="s">
        <v>150</v>
      </c>
      <c r="K16" s="4" t="str">
        <f>INDEX(LOCATION!$A$1:$M$3,3,MATCH(SPORTSMEN!$J16,LOCATION!$A$2:$M$2,0))</f>
        <v>GERMANY</v>
      </c>
      <c r="L16" s="4" t="str">
        <f>INDEX(LOCATION!$A$1:$M$2,1,MATCH(SPORTSMEN!$J16,LOCATION!$A$2:$M$2,0))</f>
        <v>German</v>
      </c>
      <c r="M16" s="4" t="str">
        <f>IF(L16="English",SPORTSMEN!F16&amp;"."&amp;SPORTSMEN!D16&amp;"xyz@org",D16&amp;"."&amp;F16&amp;"@xyz.com")</f>
        <v>Milena.Schotin@xyz.com</v>
      </c>
      <c r="N16" s="39">
        <v>105.3</v>
      </c>
      <c r="O16" s="2" t="s">
        <v>218</v>
      </c>
      <c r="P16" s="2" t="s">
        <v>217</v>
      </c>
      <c r="Q16" s="3" t="str">
        <f>INDEX(SPORT!$A$1:$B$33,MATCH(SPORTSMEN!$R16,SPORT!$B$1:$B$33,0),1)</f>
        <v>INDOOR</v>
      </c>
      <c r="R16" s="2" t="s">
        <v>188</v>
      </c>
      <c r="S16" s="35">
        <v>10241</v>
      </c>
    </row>
    <row r="17" spans="1:19">
      <c r="A17" s="36">
        <v>16</v>
      </c>
      <c r="B17" s="3" t="str">
        <f t="shared" si="0"/>
        <v>Hr.Lothar Birnbaum</v>
      </c>
      <c r="C17" s="2" t="s">
        <v>46</v>
      </c>
      <c r="D17" s="2" t="s">
        <v>54</v>
      </c>
      <c r="E17" s="2"/>
      <c r="F17" s="2" t="s">
        <v>55</v>
      </c>
      <c r="G17" s="34">
        <v>25405</v>
      </c>
      <c r="H17" s="2" t="s">
        <v>17</v>
      </c>
      <c r="I17" s="2" t="s">
        <v>142</v>
      </c>
      <c r="J17" s="4" t="s">
        <v>150</v>
      </c>
      <c r="K17" s="4" t="str">
        <f>INDEX(LOCATION!$A$1:$M$3,3,MATCH(SPORTSMEN!$J17,LOCATION!$A$2:$M$2,0))</f>
        <v>GERMANY</v>
      </c>
      <c r="L17" s="4" t="str">
        <f>INDEX(LOCATION!$A$1:$M$2,1,MATCH(SPORTSMEN!$J17,LOCATION!$A$2:$M$2,0))</f>
        <v>German</v>
      </c>
      <c r="M17" s="4" t="str">
        <f>IF(L17="English",SPORTSMEN!F17&amp;"."&amp;SPORTSMEN!D17&amp;"xyz@org",D17&amp;"."&amp;F17&amp;"@xyz.com")</f>
        <v>Lothar.Birnbaum@xyz.com</v>
      </c>
      <c r="N17" s="39">
        <v>48.6</v>
      </c>
      <c r="O17" s="2" t="s">
        <v>214</v>
      </c>
      <c r="P17" s="2" t="s">
        <v>217</v>
      </c>
      <c r="Q17" s="3" t="str">
        <f>INDEX(SPORT!$A$1:$B$33,MATCH(SPORTSMEN!$R17,SPORT!$B$1:$B$33,0),1)</f>
        <v>OUTDOOR</v>
      </c>
      <c r="R17" s="2" t="s">
        <v>178</v>
      </c>
      <c r="S17" s="35">
        <v>88762</v>
      </c>
    </row>
    <row r="18" spans="1:19">
      <c r="A18" s="36">
        <v>17</v>
      </c>
      <c r="B18" s="3" t="str">
        <f t="shared" si="0"/>
        <v>Hr.Pietro Stolze</v>
      </c>
      <c r="C18" s="2" t="s">
        <v>46</v>
      </c>
      <c r="D18" s="2" t="s">
        <v>56</v>
      </c>
      <c r="E18" s="2"/>
      <c r="F18" s="2" t="s">
        <v>57</v>
      </c>
      <c r="G18" s="34">
        <v>26582</v>
      </c>
      <c r="H18" s="2" t="s">
        <v>9</v>
      </c>
      <c r="I18" s="2" t="s">
        <v>142</v>
      </c>
      <c r="J18" s="4" t="s">
        <v>150</v>
      </c>
      <c r="K18" s="4" t="str">
        <f>INDEX(LOCATION!$A$1:$M$3,3,MATCH(SPORTSMEN!$J18,LOCATION!$A$2:$M$2,0))</f>
        <v>GERMANY</v>
      </c>
      <c r="L18" s="4" t="str">
        <f>INDEX(LOCATION!$A$1:$M$2,1,MATCH(SPORTSMEN!$J18,LOCATION!$A$2:$M$2,0))</f>
        <v>German</v>
      </c>
      <c r="M18" s="4" t="str">
        <f>IF(L18="English",SPORTSMEN!F18&amp;"."&amp;SPORTSMEN!D18&amp;"xyz@org",D18&amp;"."&amp;F18&amp;"@xyz.com")</f>
        <v>Pietro.Stolze@xyz.com</v>
      </c>
      <c r="N18" s="39">
        <v>105.9</v>
      </c>
      <c r="O18" s="2" t="s">
        <v>214</v>
      </c>
      <c r="P18" s="2" t="s">
        <v>210</v>
      </c>
      <c r="Q18" s="3" t="str">
        <f>INDEX(SPORT!$A$1:$B$33,MATCH(SPORTSMEN!$R18,SPORT!$B$1:$B$33,0),1)</f>
        <v>INDOOR</v>
      </c>
      <c r="R18" s="2" t="s">
        <v>189</v>
      </c>
      <c r="S18" s="35">
        <v>80757</v>
      </c>
    </row>
    <row r="19" spans="1:19">
      <c r="A19" s="36">
        <v>18</v>
      </c>
      <c r="B19" s="3" t="str">
        <f t="shared" si="0"/>
        <v>Hr.Richard  Tlustek</v>
      </c>
      <c r="C19" s="2" t="s">
        <v>46</v>
      </c>
      <c r="D19" s="2" t="s">
        <v>58</v>
      </c>
      <c r="E19" s="2"/>
      <c r="F19" s="2" t="s">
        <v>59</v>
      </c>
      <c r="G19" s="34">
        <v>21793</v>
      </c>
      <c r="H19" s="2" t="s">
        <v>49</v>
      </c>
      <c r="I19" s="2" t="s">
        <v>142</v>
      </c>
      <c r="J19" s="4" t="s">
        <v>150</v>
      </c>
      <c r="K19" s="4" t="str">
        <f>INDEX(LOCATION!$A$1:$M$3,3,MATCH(SPORTSMEN!$J19,LOCATION!$A$2:$M$2,0))</f>
        <v>GERMANY</v>
      </c>
      <c r="L19" s="4" t="str">
        <f>INDEX(LOCATION!$A$1:$M$2,1,MATCH(SPORTSMEN!$J19,LOCATION!$A$2:$M$2,0))</f>
        <v>German</v>
      </c>
      <c r="M19" s="4" t="str">
        <f>IF(L19="English",SPORTSMEN!F19&amp;"."&amp;SPORTSMEN!D19&amp;"xyz@org",D19&amp;"."&amp;F19&amp;"@xyz.com")</f>
        <v>Richard .Tlustek@xyz.com</v>
      </c>
      <c r="N19" s="39">
        <v>71.099999999999994</v>
      </c>
      <c r="O19" s="2" t="s">
        <v>214</v>
      </c>
      <c r="P19" s="2" t="s">
        <v>210</v>
      </c>
      <c r="Q19" s="3" t="str">
        <f>INDEX(SPORT!$A$1:$B$33,MATCH(SPORTSMEN!$R19,SPORT!$B$1:$B$33,0),1)</f>
        <v>OUTDOOR</v>
      </c>
      <c r="R19" s="2" t="s">
        <v>190</v>
      </c>
      <c r="S19" s="35">
        <v>88794</v>
      </c>
    </row>
    <row r="20" spans="1:19">
      <c r="A20" s="36">
        <v>19</v>
      </c>
      <c r="B20" s="3" t="str">
        <f t="shared" si="0"/>
        <v>Dr.Earnestine Raynor</v>
      </c>
      <c r="C20" s="2" t="s">
        <v>21</v>
      </c>
      <c r="D20" s="2" t="s">
        <v>60</v>
      </c>
      <c r="E20" s="2"/>
      <c r="F20" s="2" t="s">
        <v>61</v>
      </c>
      <c r="G20" s="34">
        <v>28262</v>
      </c>
      <c r="H20" s="2" t="s">
        <v>20</v>
      </c>
      <c r="I20" s="2" t="s">
        <v>138</v>
      </c>
      <c r="J20" s="4" t="s">
        <v>152</v>
      </c>
      <c r="K20" s="4" t="str">
        <f>INDEX(LOCATION!$A$1:$M$3,3,MATCH(SPORTSMEN!$J20,LOCATION!$A$2:$M$2,0))</f>
        <v>AUSTRALIA</v>
      </c>
      <c r="L20" s="4" t="str">
        <f>INDEX(LOCATION!$A$1:$M$2,1,MATCH(SPORTSMEN!$J20,LOCATION!$A$2:$M$2,0))</f>
        <v>English</v>
      </c>
      <c r="M20" s="4" t="str">
        <f>IF(L20="English",SPORTSMEN!F20&amp;"."&amp;SPORTSMEN!D20&amp;"xyz@org",D20&amp;"."&amp;F20&amp;"@xyz.com")</f>
        <v>Raynor.Earnestinexyz@org</v>
      </c>
      <c r="N20" s="39">
        <v>70.3</v>
      </c>
      <c r="O20" s="2" t="s">
        <v>214</v>
      </c>
      <c r="P20" s="2" t="s">
        <v>216</v>
      </c>
      <c r="Q20" s="3" t="str">
        <f>INDEX(SPORT!$A$1:$B$33,MATCH(SPORTSMEN!$R20,SPORT!$B$1:$B$33,0),1)</f>
        <v>INDOOR</v>
      </c>
      <c r="R20" s="2" t="s">
        <v>191</v>
      </c>
      <c r="S20" s="35">
        <v>63526</v>
      </c>
    </row>
    <row r="21" spans="1:19">
      <c r="A21" s="36">
        <v>20</v>
      </c>
      <c r="B21" s="3" t="str">
        <f t="shared" si="0"/>
        <v>Mr.Jason Gaylord</v>
      </c>
      <c r="C21" s="2" t="s">
        <v>24</v>
      </c>
      <c r="D21" s="2" t="s">
        <v>62</v>
      </c>
      <c r="E21" s="2"/>
      <c r="F21" s="2" t="s">
        <v>63</v>
      </c>
      <c r="G21" s="34">
        <v>27767</v>
      </c>
      <c r="H21" s="2" t="s">
        <v>64</v>
      </c>
      <c r="I21" s="2" t="s">
        <v>142</v>
      </c>
      <c r="J21" s="4" t="s">
        <v>152</v>
      </c>
      <c r="K21" s="4" t="str">
        <f>INDEX(LOCATION!$A$1:$M$3,3,MATCH(SPORTSMEN!$J21,LOCATION!$A$2:$M$2,0))</f>
        <v>AUSTRALIA</v>
      </c>
      <c r="L21" s="4" t="str">
        <f>INDEX(LOCATION!$A$1:$M$2,1,MATCH(SPORTSMEN!$J21,LOCATION!$A$2:$M$2,0))</f>
        <v>English</v>
      </c>
      <c r="M21" s="4" t="str">
        <f>IF(L21="English",SPORTSMEN!F21&amp;"."&amp;SPORTSMEN!D21&amp;"xyz@org",D21&amp;"."&amp;F21&amp;"@xyz.com")</f>
        <v>Gaylord.Jasonxyz@org</v>
      </c>
      <c r="N21" s="39">
        <v>54.7</v>
      </c>
      <c r="O21" s="2" t="s">
        <v>211</v>
      </c>
      <c r="P21" s="2" t="s">
        <v>212</v>
      </c>
      <c r="Q21" s="3" t="str">
        <f>INDEX(SPORT!$A$1:$B$33,MATCH(SPORTSMEN!$R21,SPORT!$B$1:$B$33,0),1)</f>
        <v>INDOOR</v>
      </c>
      <c r="R21" s="2" t="s">
        <v>192</v>
      </c>
      <c r="S21" s="35">
        <v>46352</v>
      </c>
    </row>
    <row r="22" spans="1:19">
      <c r="A22" s="36">
        <v>21</v>
      </c>
      <c r="B22" s="3" t="str">
        <f t="shared" si="0"/>
        <v>Mr.Kendrick Sauer</v>
      </c>
      <c r="C22" s="2" t="s">
        <v>24</v>
      </c>
      <c r="D22" s="2" t="s">
        <v>65</v>
      </c>
      <c r="E22" s="2"/>
      <c r="F22" s="2" t="s">
        <v>66</v>
      </c>
      <c r="G22" s="34">
        <v>35268</v>
      </c>
      <c r="H22" s="2" t="s">
        <v>17</v>
      </c>
      <c r="I22" s="2" t="s">
        <v>142</v>
      </c>
      <c r="J22" s="4" t="s">
        <v>152</v>
      </c>
      <c r="K22" s="4" t="str">
        <f>INDEX(LOCATION!$A$1:$M$3,3,MATCH(SPORTSMEN!$J22,LOCATION!$A$2:$M$2,0))</f>
        <v>AUSTRALIA</v>
      </c>
      <c r="L22" s="4" t="str">
        <f>INDEX(LOCATION!$A$1:$M$2,1,MATCH(SPORTSMEN!$J22,LOCATION!$A$2:$M$2,0))</f>
        <v>English</v>
      </c>
      <c r="M22" s="4" t="str">
        <f>IF(L22="English",SPORTSMEN!F22&amp;"."&amp;SPORTSMEN!D22&amp;"xyz@org",D22&amp;"."&amp;F22&amp;"@xyz.com")</f>
        <v>Sauer.Kendrickxyz@org</v>
      </c>
      <c r="N22" s="39">
        <v>100.9</v>
      </c>
      <c r="O22" s="2" t="s">
        <v>214</v>
      </c>
      <c r="P22" s="2" t="s">
        <v>215</v>
      </c>
      <c r="Q22" s="3" t="str">
        <f>INDEX(SPORT!$A$1:$B$33,MATCH(SPORTSMEN!$R22,SPORT!$B$1:$B$33,0),1)</f>
        <v>OUTDOOR</v>
      </c>
      <c r="R22" s="2" t="s">
        <v>193</v>
      </c>
      <c r="S22" s="35">
        <v>106808</v>
      </c>
    </row>
    <row r="23" spans="1:19">
      <c r="A23" s="36">
        <v>22</v>
      </c>
      <c r="B23" s="3" t="str">
        <f t="shared" si="0"/>
        <v>Dr.Annabell Olson</v>
      </c>
      <c r="C23" s="2" t="s">
        <v>21</v>
      </c>
      <c r="D23" s="2" t="s">
        <v>67</v>
      </c>
      <c r="E23" s="2"/>
      <c r="F23" s="2" t="s">
        <v>68</v>
      </c>
      <c r="G23" s="34">
        <v>23483</v>
      </c>
      <c r="H23" s="2" t="s">
        <v>69</v>
      </c>
      <c r="I23" s="2" t="s">
        <v>138</v>
      </c>
      <c r="J23" s="4" t="s">
        <v>152</v>
      </c>
      <c r="K23" s="4" t="str">
        <f>INDEX(LOCATION!$A$1:$M$3,3,MATCH(SPORTSMEN!$J23,LOCATION!$A$2:$M$2,0))</f>
        <v>AUSTRALIA</v>
      </c>
      <c r="L23" s="4" t="str">
        <f>INDEX(LOCATION!$A$1:$M$2,1,MATCH(SPORTSMEN!$J23,LOCATION!$A$2:$M$2,0))</f>
        <v>English</v>
      </c>
      <c r="M23" s="4" t="str">
        <f>IF(L23="English",SPORTSMEN!F23&amp;"."&amp;SPORTSMEN!D23&amp;"xyz@org",D23&amp;"."&amp;F23&amp;"@xyz.com")</f>
        <v>Olson.Annabellxyz@org</v>
      </c>
      <c r="N23" s="39">
        <v>84.3</v>
      </c>
      <c r="O23" s="2" t="s">
        <v>209</v>
      </c>
      <c r="P23" s="2" t="s">
        <v>216</v>
      </c>
      <c r="Q23" s="3" t="str">
        <f>INDEX(SPORT!$A$1:$B$33,MATCH(SPORTSMEN!$R23,SPORT!$B$1:$B$33,0),1)</f>
        <v>OUTDOOR</v>
      </c>
      <c r="R23" s="2" t="s">
        <v>194</v>
      </c>
      <c r="S23" s="35">
        <v>96468</v>
      </c>
    </row>
    <row r="24" spans="1:19">
      <c r="A24" s="36">
        <v>23</v>
      </c>
      <c r="B24" s="3" t="str">
        <f t="shared" si="0"/>
        <v>Dr.Jena Upton</v>
      </c>
      <c r="C24" s="2" t="s">
        <v>21</v>
      </c>
      <c r="D24" s="2" t="s">
        <v>70</v>
      </c>
      <c r="E24" s="2"/>
      <c r="F24" s="2" t="s">
        <v>71</v>
      </c>
      <c r="G24" s="34">
        <v>20437</v>
      </c>
      <c r="H24" s="2" t="s">
        <v>27</v>
      </c>
      <c r="I24" s="2" t="s">
        <v>138</v>
      </c>
      <c r="J24" s="4" t="s">
        <v>152</v>
      </c>
      <c r="K24" s="4" t="str">
        <f>INDEX(LOCATION!$A$1:$M$3,3,MATCH(SPORTSMEN!$J24,LOCATION!$A$2:$M$2,0))</f>
        <v>AUSTRALIA</v>
      </c>
      <c r="L24" s="4" t="str">
        <f>INDEX(LOCATION!$A$1:$M$2,1,MATCH(SPORTSMEN!$J24,LOCATION!$A$2:$M$2,0))</f>
        <v>English</v>
      </c>
      <c r="M24" s="4" t="str">
        <f>IF(L24="English",SPORTSMEN!F24&amp;"."&amp;SPORTSMEN!D24&amp;"xyz@org",D24&amp;"."&amp;F24&amp;"@xyz.com")</f>
        <v>Upton.Jenaxyz@org</v>
      </c>
      <c r="N24" s="39">
        <v>66.8</v>
      </c>
      <c r="O24" s="2" t="s">
        <v>214</v>
      </c>
      <c r="P24" s="2" t="s">
        <v>217</v>
      </c>
      <c r="Q24" s="3" t="str">
        <f>INDEX(SPORT!$A$1:$B$33,MATCH(SPORTSMEN!$R24,SPORT!$B$1:$B$33,0),1)</f>
        <v>OUTDOOR</v>
      </c>
      <c r="R24" s="2" t="s">
        <v>195</v>
      </c>
      <c r="S24" s="35">
        <v>16526</v>
      </c>
    </row>
    <row r="25" spans="1:19">
      <c r="A25" s="36">
        <v>24</v>
      </c>
      <c r="B25" s="3" t="str">
        <f t="shared" si="0"/>
        <v>Dr.Shanny Bins</v>
      </c>
      <c r="C25" s="2" t="s">
        <v>21</v>
      </c>
      <c r="D25" s="2" t="s">
        <v>72</v>
      </c>
      <c r="E25" s="2"/>
      <c r="F25" s="2" t="s">
        <v>73</v>
      </c>
      <c r="G25" s="34">
        <v>36400</v>
      </c>
      <c r="H25" s="2" t="s">
        <v>49</v>
      </c>
      <c r="I25" s="2" t="s">
        <v>138</v>
      </c>
      <c r="J25" s="4" t="s">
        <v>152</v>
      </c>
      <c r="K25" s="4" t="str">
        <f>INDEX(LOCATION!$A$1:$M$3,3,MATCH(SPORTSMEN!$J25,LOCATION!$A$2:$M$2,0))</f>
        <v>AUSTRALIA</v>
      </c>
      <c r="L25" s="4" t="str">
        <f>INDEX(LOCATION!$A$1:$M$2,1,MATCH(SPORTSMEN!$J25,LOCATION!$A$2:$M$2,0))</f>
        <v>English</v>
      </c>
      <c r="M25" s="4" t="str">
        <f>IF(L25="English",SPORTSMEN!F25&amp;"."&amp;SPORTSMEN!D25&amp;"xyz@org",D25&amp;"."&amp;F25&amp;"@xyz.com")</f>
        <v>Bins.Shannyxyz@org</v>
      </c>
      <c r="N25" s="39">
        <v>59.4</v>
      </c>
      <c r="O25" s="2" t="s">
        <v>213</v>
      </c>
      <c r="P25" s="2" t="s">
        <v>215</v>
      </c>
      <c r="Q25" s="3" t="str">
        <f>INDEX(SPORT!$A$1:$B$33,MATCH(SPORTSMEN!$R25,SPORT!$B$1:$B$33,0),1)</f>
        <v>OUTDOOR</v>
      </c>
      <c r="R25" s="2" t="s">
        <v>196</v>
      </c>
      <c r="S25" s="35">
        <v>21891</v>
      </c>
    </row>
    <row r="26" spans="1:19">
      <c r="A26" s="36">
        <v>25</v>
      </c>
      <c r="B26" s="3" t="str">
        <f t="shared" si="0"/>
        <v>Dr.Tia Abshire</v>
      </c>
      <c r="C26" s="2" t="s">
        <v>21</v>
      </c>
      <c r="D26" s="2" t="s">
        <v>74</v>
      </c>
      <c r="E26" s="2"/>
      <c r="F26" s="2" t="s">
        <v>75</v>
      </c>
      <c r="G26" s="34">
        <v>24309</v>
      </c>
      <c r="H26" s="2" t="s">
        <v>17</v>
      </c>
      <c r="I26" s="2" t="s">
        <v>138</v>
      </c>
      <c r="J26" s="4" t="s">
        <v>152</v>
      </c>
      <c r="K26" s="4" t="str">
        <f>INDEX(LOCATION!$A$1:$M$3,3,MATCH(SPORTSMEN!$J26,LOCATION!$A$2:$M$2,0))</f>
        <v>AUSTRALIA</v>
      </c>
      <c r="L26" s="4" t="str">
        <f>INDEX(LOCATION!$A$1:$M$2,1,MATCH(SPORTSMEN!$J26,LOCATION!$A$2:$M$2,0))</f>
        <v>English</v>
      </c>
      <c r="M26" s="4" t="str">
        <f>IF(L26="English",SPORTSMEN!F26&amp;"."&amp;SPORTSMEN!D26&amp;"xyz@org",D26&amp;"."&amp;F26&amp;"@xyz.com")</f>
        <v>Abshire.Tiaxyz@org</v>
      </c>
      <c r="N26" s="39">
        <v>77.8</v>
      </c>
      <c r="O26" s="2" t="s">
        <v>213</v>
      </c>
      <c r="P26" s="2" t="s">
        <v>216</v>
      </c>
      <c r="Q26" s="3" t="str">
        <f>INDEX(SPORT!$A$1:$B$33,MATCH(SPORTSMEN!$R26,SPORT!$B$1:$B$33,0),1)</f>
        <v>OUTDOOR</v>
      </c>
      <c r="R26" s="2" t="s">
        <v>181</v>
      </c>
      <c r="S26" s="35">
        <v>62037</v>
      </c>
    </row>
    <row r="27" spans="1:19">
      <c r="A27" s="36">
        <v>26</v>
      </c>
      <c r="B27" s="3" t="str">
        <f t="shared" si="0"/>
        <v>Ms.Isabel Runolfsdottir</v>
      </c>
      <c r="C27" s="2" t="s">
        <v>6</v>
      </c>
      <c r="D27" s="2" t="s">
        <v>76</v>
      </c>
      <c r="E27" s="2"/>
      <c r="F27" s="2" t="s">
        <v>77</v>
      </c>
      <c r="G27" s="34">
        <v>28570</v>
      </c>
      <c r="H27" s="2" t="s">
        <v>69</v>
      </c>
      <c r="I27" s="2" t="s">
        <v>138</v>
      </c>
      <c r="J27" s="4" t="s">
        <v>152</v>
      </c>
      <c r="K27" s="4" t="str">
        <f>INDEX(LOCATION!$A$1:$M$3,3,MATCH(SPORTSMEN!$J27,LOCATION!$A$2:$M$2,0))</f>
        <v>AUSTRALIA</v>
      </c>
      <c r="L27" s="4" t="str">
        <f>INDEX(LOCATION!$A$1:$M$2,1,MATCH(SPORTSMEN!$J27,LOCATION!$A$2:$M$2,0))</f>
        <v>English</v>
      </c>
      <c r="M27" s="4" t="str">
        <f>IF(L27="English",SPORTSMEN!F27&amp;"."&amp;SPORTSMEN!D27&amp;"xyz@org",D27&amp;"."&amp;F27&amp;"@xyz.com")</f>
        <v>Runolfsdottir.Isabelxyz@org</v>
      </c>
      <c r="N27" s="39">
        <v>85.9</v>
      </c>
      <c r="O27" s="2" t="s">
        <v>214</v>
      </c>
      <c r="P27" s="2" t="s">
        <v>219</v>
      </c>
      <c r="Q27" s="3" t="str">
        <f>INDEX(SPORT!$A$1:$B$33,MATCH(SPORTSMEN!$R27,SPORT!$B$1:$B$33,0),1)</f>
        <v>INDOOR</v>
      </c>
      <c r="R27" s="2" t="s">
        <v>174</v>
      </c>
      <c r="S27" s="35">
        <v>89737</v>
      </c>
    </row>
    <row r="28" spans="1:19">
      <c r="A28" s="36">
        <v>27</v>
      </c>
      <c r="B28" s="3" t="str">
        <f t="shared" si="0"/>
        <v>Hr.Barney Wesack</v>
      </c>
      <c r="C28" s="2" t="s">
        <v>46</v>
      </c>
      <c r="D28" s="2" t="s">
        <v>78</v>
      </c>
      <c r="E28" s="2"/>
      <c r="F28" s="2" t="s">
        <v>79</v>
      </c>
      <c r="G28" s="34">
        <v>25767</v>
      </c>
      <c r="H28" s="2" t="s">
        <v>17</v>
      </c>
      <c r="I28" s="2" t="s">
        <v>142</v>
      </c>
      <c r="J28" s="4" t="s">
        <v>154</v>
      </c>
      <c r="K28" s="4" t="str">
        <f>INDEX(LOCATION!$A$1:$M$3,3,MATCH(SPORTSMEN!$J28,LOCATION!$A$2:$M$2,0))</f>
        <v>AUSTRIA</v>
      </c>
      <c r="L28" s="4" t="str">
        <f>INDEX(LOCATION!$A$1:$M$2,1,MATCH(SPORTSMEN!$J28,LOCATION!$A$2:$M$2,0))</f>
        <v>German</v>
      </c>
      <c r="M28" s="4" t="str">
        <f>IF(L28="English",SPORTSMEN!F28&amp;"."&amp;SPORTSMEN!D28&amp;"xyz@org",D28&amp;"."&amp;F28&amp;"@xyz.com")</f>
        <v>Barney.Wesack@xyz.com</v>
      </c>
      <c r="N28" s="39">
        <v>93.4</v>
      </c>
      <c r="O28" s="2" t="s">
        <v>213</v>
      </c>
      <c r="P28" s="2" t="s">
        <v>219</v>
      </c>
      <c r="Q28" s="3" t="str">
        <f>INDEX(SPORT!$A$1:$B$33,MATCH(SPORTSMEN!$R28,SPORT!$B$1:$B$33,0),1)</f>
        <v>INDOOR</v>
      </c>
      <c r="R28" s="2" t="s">
        <v>197</v>
      </c>
      <c r="S28" s="35">
        <v>41039</v>
      </c>
    </row>
    <row r="29" spans="1:19">
      <c r="A29" s="36">
        <v>28</v>
      </c>
      <c r="B29" s="3" t="str">
        <f t="shared" si="0"/>
        <v>Hr.Baruch Kade</v>
      </c>
      <c r="C29" s="2" t="s">
        <v>46</v>
      </c>
      <c r="D29" s="2" t="s">
        <v>80</v>
      </c>
      <c r="E29" s="2"/>
      <c r="F29" s="2" t="s">
        <v>81</v>
      </c>
      <c r="G29" s="34">
        <v>30020</v>
      </c>
      <c r="H29" s="2" t="s">
        <v>53</v>
      </c>
      <c r="I29" s="2" t="s">
        <v>142</v>
      </c>
      <c r="J29" s="4" t="s">
        <v>154</v>
      </c>
      <c r="K29" s="4" t="str">
        <f>INDEX(LOCATION!$A$1:$M$3,3,MATCH(SPORTSMEN!$J29,LOCATION!$A$2:$M$2,0))</f>
        <v>AUSTRIA</v>
      </c>
      <c r="L29" s="4" t="str">
        <f>INDEX(LOCATION!$A$1:$M$2,1,MATCH(SPORTSMEN!$J29,LOCATION!$A$2:$M$2,0))</f>
        <v>German</v>
      </c>
      <c r="M29" s="4" t="str">
        <f>IF(L29="English",SPORTSMEN!F29&amp;"."&amp;SPORTSMEN!D29&amp;"xyz@org",D29&amp;"."&amp;F29&amp;"@xyz.com")</f>
        <v>Baruch.Kade@xyz.com</v>
      </c>
      <c r="N29" s="39">
        <v>95.5</v>
      </c>
      <c r="O29" s="2" t="s">
        <v>218</v>
      </c>
      <c r="P29" s="2" t="s">
        <v>212</v>
      </c>
      <c r="Q29" s="3" t="str">
        <f>INDEX(SPORT!$A$1:$B$33,MATCH(SPORTSMEN!$R29,SPORT!$B$1:$B$33,0),1)</f>
        <v>OUTDOOR</v>
      </c>
      <c r="R29" s="2" t="s">
        <v>186</v>
      </c>
      <c r="S29" s="35">
        <v>28458</v>
      </c>
    </row>
    <row r="30" spans="1:19">
      <c r="A30" s="36">
        <v>29</v>
      </c>
      <c r="B30" s="3" t="str">
        <f t="shared" si="0"/>
        <v>Prof.Liesbeth Rosemann</v>
      </c>
      <c r="C30" s="2" t="s">
        <v>50</v>
      </c>
      <c r="D30" s="2" t="s">
        <v>82</v>
      </c>
      <c r="E30" s="2"/>
      <c r="F30" s="2" t="s">
        <v>83</v>
      </c>
      <c r="G30" s="34">
        <v>34361</v>
      </c>
      <c r="H30" s="2" t="s">
        <v>12</v>
      </c>
      <c r="I30" s="2" t="s">
        <v>138</v>
      </c>
      <c r="J30" s="4" t="s">
        <v>154</v>
      </c>
      <c r="K30" s="4" t="str">
        <f>INDEX(LOCATION!$A$1:$M$3,3,MATCH(SPORTSMEN!$J30,LOCATION!$A$2:$M$2,0))</f>
        <v>AUSTRIA</v>
      </c>
      <c r="L30" s="4" t="str">
        <f>INDEX(LOCATION!$A$1:$M$2,1,MATCH(SPORTSMEN!$J30,LOCATION!$A$2:$M$2,0))</f>
        <v>German</v>
      </c>
      <c r="M30" s="4" t="str">
        <f>IF(L30="English",SPORTSMEN!F30&amp;"."&amp;SPORTSMEN!D30&amp;"xyz@org",D30&amp;"."&amp;F30&amp;"@xyz.com")</f>
        <v>Liesbeth.Rosemann@xyz.com</v>
      </c>
      <c r="N30" s="39">
        <v>52.2</v>
      </c>
      <c r="O30" s="2" t="s">
        <v>214</v>
      </c>
      <c r="P30" s="2" t="s">
        <v>217</v>
      </c>
      <c r="Q30" s="3" t="str">
        <f>INDEX(SPORT!$A$1:$B$33,MATCH(SPORTSMEN!$R30,SPORT!$B$1:$B$33,0),1)</f>
        <v>OUTDOOR</v>
      </c>
      <c r="R30" s="2" t="s">
        <v>181</v>
      </c>
      <c r="S30" s="35">
        <v>55007</v>
      </c>
    </row>
    <row r="31" spans="1:19">
      <c r="A31" s="36">
        <v>30</v>
      </c>
      <c r="B31" s="3" t="str">
        <f t="shared" si="0"/>
        <v>Mme.Valentine Moreau</v>
      </c>
      <c r="C31" s="2" t="s">
        <v>84</v>
      </c>
      <c r="D31" s="2" t="s">
        <v>85</v>
      </c>
      <c r="E31" s="2"/>
      <c r="F31" s="2" t="s">
        <v>86</v>
      </c>
      <c r="G31" s="34">
        <v>29137</v>
      </c>
      <c r="H31" s="2" t="s">
        <v>9</v>
      </c>
      <c r="I31" s="2" t="s">
        <v>138</v>
      </c>
      <c r="J31" s="4" t="s">
        <v>157</v>
      </c>
      <c r="K31" s="4" t="str">
        <f>INDEX(LOCATION!$A$1:$M$3,3,MATCH(SPORTSMEN!$J31,LOCATION!$A$2:$M$2,0))</f>
        <v>FRANCE</v>
      </c>
      <c r="L31" s="4" t="str">
        <f>INDEX(LOCATION!$A$1:$M$2,1,MATCH(SPORTSMEN!$J31,LOCATION!$A$2:$M$2,0))</f>
        <v>French</v>
      </c>
      <c r="M31" s="4" t="str">
        <f>IF(L31="English",SPORTSMEN!F31&amp;"."&amp;SPORTSMEN!D31&amp;"xyz@org",D31&amp;"."&amp;F31&amp;"@xyz.com")</f>
        <v>Valentine.Moreau@xyz.com</v>
      </c>
      <c r="N31" s="39">
        <v>74.599999999999994</v>
      </c>
      <c r="O31" s="2" t="s">
        <v>214</v>
      </c>
      <c r="P31" s="2" t="s">
        <v>219</v>
      </c>
      <c r="Q31" s="3" t="str">
        <f>INDEX(SPORT!$A$1:$B$33,MATCH(SPORTSMEN!$R31,SPORT!$B$1:$B$33,0),1)</f>
        <v>OUTDOOR</v>
      </c>
      <c r="R31" s="2" t="s">
        <v>198</v>
      </c>
      <c r="S31" s="35">
        <v>69041</v>
      </c>
    </row>
    <row r="32" spans="1:19">
      <c r="A32" s="36">
        <v>31</v>
      </c>
      <c r="B32" s="3" t="str">
        <f t="shared" si="0"/>
        <v>Mme.Paulette Durand</v>
      </c>
      <c r="C32" s="2" t="s">
        <v>84</v>
      </c>
      <c r="D32" s="2" t="s">
        <v>87</v>
      </c>
      <c r="E32" s="2"/>
      <c r="F32" s="2" t="s">
        <v>88</v>
      </c>
      <c r="G32" s="34">
        <v>32867</v>
      </c>
      <c r="H32" s="2" t="s">
        <v>64</v>
      </c>
      <c r="I32" s="2" t="s">
        <v>138</v>
      </c>
      <c r="J32" s="4" t="s">
        <v>157</v>
      </c>
      <c r="K32" s="4" t="str">
        <f>INDEX(LOCATION!$A$1:$M$3,3,MATCH(SPORTSMEN!$J32,LOCATION!$A$2:$M$2,0))</f>
        <v>FRANCE</v>
      </c>
      <c r="L32" s="4" t="str">
        <f>INDEX(LOCATION!$A$1:$M$2,1,MATCH(SPORTSMEN!$J32,LOCATION!$A$2:$M$2,0))</f>
        <v>French</v>
      </c>
      <c r="M32" s="4" t="str">
        <f>IF(L32="English",SPORTSMEN!F32&amp;"."&amp;SPORTSMEN!D32&amp;"xyz@org",D32&amp;"."&amp;F32&amp;"@xyz.com")</f>
        <v>Paulette.Durand@xyz.com</v>
      </c>
      <c r="N32" s="39">
        <v>81.7</v>
      </c>
      <c r="O32" s="2" t="s">
        <v>213</v>
      </c>
      <c r="P32" s="2" t="s">
        <v>212</v>
      </c>
      <c r="Q32" s="3" t="str">
        <f>INDEX(SPORT!$A$1:$B$33,MATCH(SPORTSMEN!$R32,SPORT!$B$1:$B$33,0),1)</f>
        <v>INDOOR</v>
      </c>
      <c r="R32" s="2" t="s">
        <v>197</v>
      </c>
      <c r="S32" s="35">
        <v>86262</v>
      </c>
    </row>
    <row r="33" spans="1:19">
      <c r="A33" s="36">
        <v>32</v>
      </c>
      <c r="B33" s="3" t="str">
        <f t="shared" si="0"/>
        <v>Mme.Laure-Alix Chevalier</v>
      </c>
      <c r="C33" s="2" t="s">
        <v>84</v>
      </c>
      <c r="D33" s="2" t="s">
        <v>89</v>
      </c>
      <c r="E33" s="2"/>
      <c r="F33" s="2" t="s">
        <v>90</v>
      </c>
      <c r="G33" s="34">
        <v>25925</v>
      </c>
      <c r="H33" s="2" t="s">
        <v>64</v>
      </c>
      <c r="I33" s="2" t="s">
        <v>138</v>
      </c>
      <c r="J33" s="4" t="s">
        <v>157</v>
      </c>
      <c r="K33" s="4" t="str">
        <f>INDEX(LOCATION!$A$1:$M$3,3,MATCH(SPORTSMEN!$J33,LOCATION!$A$2:$M$2,0))</f>
        <v>FRANCE</v>
      </c>
      <c r="L33" s="4" t="str">
        <f>INDEX(LOCATION!$A$1:$M$2,1,MATCH(SPORTSMEN!$J33,LOCATION!$A$2:$M$2,0))</f>
        <v>French</v>
      </c>
      <c r="M33" s="4" t="str">
        <f>IF(L33="English",SPORTSMEN!F33&amp;"."&amp;SPORTSMEN!D33&amp;"xyz@org",D33&amp;"."&amp;F33&amp;"@xyz.com")</f>
        <v>Laure-Alix.Chevalier@xyz.com</v>
      </c>
      <c r="N33" s="39">
        <v>78.099999999999994</v>
      </c>
      <c r="O33" s="2" t="s">
        <v>214</v>
      </c>
      <c r="P33" s="2" t="s">
        <v>217</v>
      </c>
      <c r="Q33" s="3" t="str">
        <f>INDEX(SPORT!$A$1:$B$33,MATCH(SPORTSMEN!$R33,SPORT!$B$1:$B$33,0),1)</f>
        <v>OUTDOOR</v>
      </c>
      <c r="R33" s="2" t="s">
        <v>195</v>
      </c>
      <c r="S33" s="35">
        <v>19234</v>
      </c>
    </row>
    <row r="34" spans="1:19">
      <c r="A34" s="36">
        <v>33</v>
      </c>
      <c r="B34" s="3" t="str">
        <f t="shared" si="0"/>
        <v>M.Claude Toussaint</v>
      </c>
      <c r="C34" s="2" t="s">
        <v>91</v>
      </c>
      <c r="D34" s="2" t="s">
        <v>92</v>
      </c>
      <c r="E34" s="2"/>
      <c r="F34" s="2" t="s">
        <v>93</v>
      </c>
      <c r="G34" s="34">
        <v>29529</v>
      </c>
      <c r="H34" s="2" t="s">
        <v>40</v>
      </c>
      <c r="I34" s="2" t="s">
        <v>142</v>
      </c>
      <c r="J34" s="4" t="s">
        <v>157</v>
      </c>
      <c r="K34" s="4" t="str">
        <f>INDEX(LOCATION!$A$1:$M$3,3,MATCH(SPORTSMEN!$J34,LOCATION!$A$2:$M$2,0))</f>
        <v>FRANCE</v>
      </c>
      <c r="L34" s="4" t="str">
        <f>INDEX(LOCATION!$A$1:$M$2,1,MATCH(SPORTSMEN!$J34,LOCATION!$A$2:$M$2,0))</f>
        <v>French</v>
      </c>
      <c r="M34" s="4" t="str">
        <f>IF(L34="English",SPORTSMEN!F34&amp;"."&amp;SPORTSMEN!D34&amp;"xyz@org",D34&amp;"."&amp;F34&amp;"@xyz.com")</f>
        <v>Claude.Toussaint@xyz.com</v>
      </c>
      <c r="N34" s="39">
        <v>57.1</v>
      </c>
      <c r="O34" s="2" t="s">
        <v>209</v>
      </c>
      <c r="P34" s="2" t="s">
        <v>217</v>
      </c>
      <c r="Q34" s="3" t="str">
        <f>INDEX(SPORT!$A$1:$B$33,MATCH(SPORTSMEN!$R34,SPORT!$B$1:$B$33,0),1)</f>
        <v>INDOOR</v>
      </c>
      <c r="R34" s="2" t="s">
        <v>199</v>
      </c>
      <c r="S34" s="35">
        <v>95123</v>
      </c>
    </row>
    <row r="35" spans="1:19">
      <c r="A35" s="36">
        <v>34</v>
      </c>
      <c r="B35" s="3" t="str">
        <f t="shared" si="0"/>
        <v>M.Victor Lenoir</v>
      </c>
      <c r="C35" s="2" t="s">
        <v>91</v>
      </c>
      <c r="D35" s="2" t="s">
        <v>94</v>
      </c>
      <c r="E35" s="2"/>
      <c r="F35" s="2" t="s">
        <v>95</v>
      </c>
      <c r="G35" s="34">
        <v>29875</v>
      </c>
      <c r="H35" s="2" t="s">
        <v>9</v>
      </c>
      <c r="I35" s="2" t="s">
        <v>142</v>
      </c>
      <c r="J35" s="4" t="s">
        <v>157</v>
      </c>
      <c r="K35" s="4" t="str">
        <f>INDEX(LOCATION!$A$1:$M$3,3,MATCH(SPORTSMEN!$J35,LOCATION!$A$2:$M$2,0))</f>
        <v>FRANCE</v>
      </c>
      <c r="L35" s="4" t="str">
        <f>INDEX(LOCATION!$A$1:$M$2,1,MATCH(SPORTSMEN!$J35,LOCATION!$A$2:$M$2,0))</f>
        <v>French</v>
      </c>
      <c r="M35" s="4" t="str">
        <f>IF(L35="English",SPORTSMEN!F35&amp;"."&amp;SPORTSMEN!D35&amp;"xyz@org",D35&amp;"."&amp;F35&amp;"@xyz.com")</f>
        <v>Victor.Lenoir@xyz.com</v>
      </c>
      <c r="N35" s="39">
        <v>56</v>
      </c>
      <c r="O35" s="2" t="s">
        <v>214</v>
      </c>
      <c r="P35" s="2" t="s">
        <v>219</v>
      </c>
      <c r="Q35" s="3" t="str">
        <f>INDEX(SPORT!$A$1:$B$33,MATCH(SPORTSMEN!$R35,SPORT!$B$1:$B$33,0),1)</f>
        <v>OUTDOOR</v>
      </c>
      <c r="R35" s="2" t="s">
        <v>193</v>
      </c>
      <c r="S35" s="35">
        <v>62761</v>
      </c>
    </row>
    <row r="36" spans="1:19">
      <c r="A36" s="36">
        <v>35</v>
      </c>
      <c r="B36" s="3" t="str">
        <f t="shared" si="0"/>
        <v>M.Arthur Lenoir</v>
      </c>
      <c r="C36" s="2" t="s">
        <v>91</v>
      </c>
      <c r="D36" s="2" t="s">
        <v>96</v>
      </c>
      <c r="E36" s="2"/>
      <c r="F36" s="2" t="s">
        <v>95</v>
      </c>
      <c r="G36" s="34">
        <v>20300</v>
      </c>
      <c r="H36" s="2" t="s">
        <v>30</v>
      </c>
      <c r="I36" s="2" t="s">
        <v>142</v>
      </c>
      <c r="J36" s="4" t="s">
        <v>157</v>
      </c>
      <c r="K36" s="4" t="str">
        <f>INDEX(LOCATION!$A$1:$M$3,3,MATCH(SPORTSMEN!$J36,LOCATION!$A$2:$M$2,0))</f>
        <v>FRANCE</v>
      </c>
      <c r="L36" s="4" t="str">
        <f>INDEX(LOCATION!$A$1:$M$2,1,MATCH(SPORTSMEN!$J36,LOCATION!$A$2:$M$2,0))</f>
        <v>French</v>
      </c>
      <c r="M36" s="4" t="str">
        <f>IF(L36="English",SPORTSMEN!F36&amp;"."&amp;SPORTSMEN!D36&amp;"xyz@org",D36&amp;"."&amp;F36&amp;"@xyz.com")</f>
        <v>Arthur.Lenoir@xyz.com</v>
      </c>
      <c r="N36" s="39">
        <v>88.6</v>
      </c>
      <c r="O36" s="2" t="s">
        <v>213</v>
      </c>
      <c r="P36" s="2" t="s">
        <v>217</v>
      </c>
      <c r="Q36" s="3" t="str">
        <f>INDEX(SPORT!$A$1:$B$33,MATCH(SPORTSMEN!$R36,SPORT!$B$1:$B$33,0),1)</f>
        <v>OUTDOOR</v>
      </c>
      <c r="R36" s="2" t="s">
        <v>200</v>
      </c>
      <c r="S36" s="35">
        <v>108431</v>
      </c>
    </row>
    <row r="37" spans="1:19">
      <c r="A37" s="36">
        <v>36</v>
      </c>
      <c r="B37" s="3" t="str">
        <f t="shared" si="0"/>
        <v>M.Benjamin Lebrun-Brun</v>
      </c>
      <c r="C37" s="2" t="s">
        <v>91</v>
      </c>
      <c r="D37" s="2" t="s">
        <v>97</v>
      </c>
      <c r="E37" s="2"/>
      <c r="F37" s="2" t="s">
        <v>98</v>
      </c>
      <c r="G37" s="34">
        <v>27428</v>
      </c>
      <c r="H37" s="2" t="s">
        <v>12</v>
      </c>
      <c r="I37" s="2" t="s">
        <v>142</v>
      </c>
      <c r="J37" s="4" t="s">
        <v>157</v>
      </c>
      <c r="K37" s="4" t="str">
        <f>INDEX(LOCATION!$A$1:$M$3,3,MATCH(SPORTSMEN!$J37,LOCATION!$A$2:$M$2,0))</f>
        <v>FRANCE</v>
      </c>
      <c r="L37" s="4" t="str">
        <f>INDEX(LOCATION!$A$1:$M$2,1,MATCH(SPORTSMEN!$J37,LOCATION!$A$2:$M$2,0))</f>
        <v>French</v>
      </c>
      <c r="M37" s="4" t="str">
        <f>IF(L37="English",SPORTSMEN!F37&amp;"."&amp;SPORTSMEN!D37&amp;"xyz@org",D37&amp;"."&amp;F37&amp;"@xyz.com")</f>
        <v>Benjamin.Lebrun-Brun@xyz.com</v>
      </c>
      <c r="N37" s="39">
        <v>78.2</v>
      </c>
      <c r="O37" s="2" t="s">
        <v>211</v>
      </c>
      <c r="P37" s="2" t="s">
        <v>212</v>
      </c>
      <c r="Q37" s="3" t="str">
        <f>INDEX(SPORT!$A$1:$B$33,MATCH(SPORTSMEN!$R37,SPORT!$B$1:$B$33,0),1)</f>
        <v>OUTDOOR</v>
      </c>
      <c r="R37" s="2" t="s">
        <v>193</v>
      </c>
      <c r="S37" s="35">
        <v>66268</v>
      </c>
    </row>
    <row r="38" spans="1:19">
      <c r="A38" s="36">
        <v>37</v>
      </c>
      <c r="B38" s="3" t="str">
        <f t="shared" si="0"/>
        <v>M.Antoine Maillard</v>
      </c>
      <c r="C38" s="2" t="s">
        <v>91</v>
      </c>
      <c r="D38" s="2" t="s">
        <v>99</v>
      </c>
      <c r="E38" s="2"/>
      <c r="F38" s="2" t="s">
        <v>100</v>
      </c>
      <c r="G38" s="34">
        <v>31585</v>
      </c>
      <c r="H38" s="2" t="s">
        <v>17</v>
      </c>
      <c r="I38" s="2" t="s">
        <v>142</v>
      </c>
      <c r="J38" s="4" t="s">
        <v>157</v>
      </c>
      <c r="K38" s="4" t="str">
        <f>INDEX(LOCATION!$A$1:$M$3,3,MATCH(SPORTSMEN!$J38,LOCATION!$A$2:$M$2,0))</f>
        <v>FRANCE</v>
      </c>
      <c r="L38" s="4" t="str">
        <f>INDEX(LOCATION!$A$1:$M$2,1,MATCH(SPORTSMEN!$J38,LOCATION!$A$2:$M$2,0))</f>
        <v>French</v>
      </c>
      <c r="M38" s="4" t="str">
        <f>IF(L38="English",SPORTSMEN!F38&amp;"."&amp;SPORTSMEN!D38&amp;"xyz@org",D38&amp;"."&amp;F38&amp;"@xyz.com")</f>
        <v>Antoine.Maillard@xyz.com</v>
      </c>
      <c r="N38" s="39">
        <v>95.8</v>
      </c>
      <c r="O38" s="2" t="s">
        <v>214</v>
      </c>
      <c r="P38" s="2" t="s">
        <v>215</v>
      </c>
      <c r="Q38" s="3" t="str">
        <f>INDEX(SPORT!$A$1:$B$33,MATCH(SPORTSMEN!$R38,SPORT!$B$1:$B$33,0),1)</f>
        <v>OUTDOOR</v>
      </c>
      <c r="R38" s="2" t="s">
        <v>201</v>
      </c>
      <c r="S38" s="35">
        <v>33970</v>
      </c>
    </row>
    <row r="39" spans="1:19">
      <c r="A39" s="36">
        <v>38</v>
      </c>
      <c r="B39" s="3" t="str">
        <f t="shared" si="0"/>
        <v>M.Bernard Hoarau-Guyon</v>
      </c>
      <c r="C39" s="2" t="s">
        <v>91</v>
      </c>
      <c r="D39" s="2" t="s">
        <v>101</v>
      </c>
      <c r="E39" s="2"/>
      <c r="F39" s="2" t="s">
        <v>102</v>
      </c>
      <c r="G39" s="34">
        <v>30327</v>
      </c>
      <c r="H39" s="2" t="s">
        <v>64</v>
      </c>
      <c r="I39" s="2" t="s">
        <v>142</v>
      </c>
      <c r="J39" s="4" t="s">
        <v>157</v>
      </c>
      <c r="K39" s="4" t="str">
        <f>INDEX(LOCATION!$A$1:$M$3,3,MATCH(SPORTSMEN!$J39,LOCATION!$A$2:$M$2,0))</f>
        <v>FRANCE</v>
      </c>
      <c r="L39" s="4" t="str">
        <f>INDEX(LOCATION!$A$1:$M$2,1,MATCH(SPORTSMEN!$J39,LOCATION!$A$2:$M$2,0))</f>
        <v>French</v>
      </c>
      <c r="M39" s="4" t="str">
        <f>IF(L39="English",SPORTSMEN!F39&amp;"."&amp;SPORTSMEN!D39&amp;"xyz@org",D39&amp;"."&amp;F39&amp;"@xyz.com")</f>
        <v>Bernard.Hoarau-Guyon@xyz.com</v>
      </c>
      <c r="N39" s="39">
        <v>59.7</v>
      </c>
      <c r="O39" s="2" t="s">
        <v>218</v>
      </c>
      <c r="P39" s="2" t="s">
        <v>212</v>
      </c>
      <c r="Q39" s="3" t="str">
        <f>INDEX(SPORT!$A$1:$B$33,MATCH(SPORTSMEN!$R39,SPORT!$B$1:$B$33,0),1)</f>
        <v>INDOOR</v>
      </c>
      <c r="R39" s="2" t="s">
        <v>174</v>
      </c>
      <c r="S39" s="35">
        <v>71352</v>
      </c>
    </row>
    <row r="40" spans="1:19">
      <c r="A40" s="36">
        <v>39</v>
      </c>
      <c r="B40" s="3" t="str">
        <f t="shared" si="0"/>
        <v>Sr.Hidalgo Tercero</v>
      </c>
      <c r="C40" s="2" t="s">
        <v>13</v>
      </c>
      <c r="D40" s="2" t="s">
        <v>103</v>
      </c>
      <c r="E40" s="2" t="s">
        <v>104</v>
      </c>
      <c r="F40" s="2" t="s">
        <v>105</v>
      </c>
      <c r="G40" s="34">
        <v>31016</v>
      </c>
      <c r="H40" s="2" t="s">
        <v>27</v>
      </c>
      <c r="I40" s="2" t="s">
        <v>142</v>
      </c>
      <c r="J40" s="4" t="s">
        <v>160</v>
      </c>
      <c r="K40" s="4" t="str">
        <f>INDEX(LOCATION!$A$1:$M$3,3,MATCH(SPORTSMEN!$J40,LOCATION!$A$2:$M$2,0))</f>
        <v>ARGENTINA</v>
      </c>
      <c r="L40" s="4" t="str">
        <f>INDEX(LOCATION!$A$1:$M$2,1,MATCH(SPORTSMEN!$J40,LOCATION!$A$2:$M$2,0))</f>
        <v>Spanish</v>
      </c>
      <c r="M40" s="4" t="str">
        <f>IF(L40="English",SPORTSMEN!F40&amp;"."&amp;SPORTSMEN!D40&amp;"xyz@org",D40&amp;"."&amp;F40&amp;"@xyz.com")</f>
        <v>Hidalgo.Tercero@xyz.com</v>
      </c>
      <c r="N40" s="39">
        <v>77.7</v>
      </c>
      <c r="O40" s="2" t="s">
        <v>218</v>
      </c>
      <c r="P40" s="2" t="s">
        <v>215</v>
      </c>
      <c r="Q40" s="3" t="str">
        <f>INDEX(SPORT!$A$1:$B$33,MATCH(SPORTSMEN!$R40,SPORT!$B$1:$B$33,0),1)</f>
        <v>OUTDOOR</v>
      </c>
      <c r="R40" s="2" t="s">
        <v>196</v>
      </c>
      <c r="S40" s="35">
        <v>116376</v>
      </c>
    </row>
    <row r="41" spans="1:19">
      <c r="A41" s="36">
        <v>40</v>
      </c>
      <c r="B41" s="3" t="str">
        <f t="shared" si="0"/>
        <v>Sr.Hadalgo Polanco</v>
      </c>
      <c r="C41" s="2" t="s">
        <v>13</v>
      </c>
      <c r="D41" s="2" t="s">
        <v>106</v>
      </c>
      <c r="E41" s="2"/>
      <c r="F41" s="2" t="s">
        <v>107</v>
      </c>
      <c r="G41" s="34">
        <v>32314</v>
      </c>
      <c r="H41" s="2" t="s">
        <v>108</v>
      </c>
      <c r="I41" s="2" t="s">
        <v>142</v>
      </c>
      <c r="J41" s="4" t="s">
        <v>160</v>
      </c>
      <c r="K41" s="4" t="str">
        <f>INDEX(LOCATION!$A$1:$M$3,3,MATCH(SPORTSMEN!$J41,LOCATION!$A$2:$M$2,0))</f>
        <v>ARGENTINA</v>
      </c>
      <c r="L41" s="4" t="str">
        <f>INDEX(LOCATION!$A$1:$M$2,1,MATCH(SPORTSMEN!$J41,LOCATION!$A$2:$M$2,0))</f>
        <v>Spanish</v>
      </c>
      <c r="M41" s="4" t="str">
        <f>IF(L41="English",SPORTSMEN!F41&amp;"."&amp;SPORTSMEN!D41&amp;"xyz@org",D41&amp;"."&amp;F41&amp;"@xyz.com")</f>
        <v>Hadalgo.Polanco@xyz.com</v>
      </c>
      <c r="N41" s="39">
        <v>98</v>
      </c>
      <c r="O41" s="2" t="s">
        <v>214</v>
      </c>
      <c r="P41" s="2" t="s">
        <v>210</v>
      </c>
      <c r="Q41" s="3" t="str">
        <f>INDEX(SPORT!$A$1:$B$33,MATCH(SPORTSMEN!$R41,SPORT!$B$1:$B$33,0),1)</f>
        <v>OUTDOOR</v>
      </c>
      <c r="R41" s="2" t="s">
        <v>195</v>
      </c>
      <c r="S41" s="35">
        <v>114144</v>
      </c>
    </row>
    <row r="42" spans="1:19">
      <c r="A42" s="36">
        <v>41</v>
      </c>
      <c r="B42" s="3" t="str">
        <f t="shared" si="0"/>
        <v>Sra.Laura Oliviera</v>
      </c>
      <c r="C42" s="2" t="s">
        <v>109</v>
      </c>
      <c r="D42" s="2" t="s">
        <v>110</v>
      </c>
      <c r="E42" s="2"/>
      <c r="F42" s="2" t="s">
        <v>111</v>
      </c>
      <c r="G42" s="34">
        <v>27076</v>
      </c>
      <c r="H42" s="2" t="s">
        <v>12</v>
      </c>
      <c r="I42" s="2" t="s">
        <v>138</v>
      </c>
      <c r="J42" s="4" t="s">
        <v>160</v>
      </c>
      <c r="K42" s="4" t="str">
        <f>INDEX(LOCATION!$A$1:$M$3,3,MATCH(SPORTSMEN!$J42,LOCATION!$A$2:$M$2,0))</f>
        <v>ARGENTINA</v>
      </c>
      <c r="L42" s="4" t="str">
        <f>INDEX(LOCATION!$A$1:$M$2,1,MATCH(SPORTSMEN!$J42,LOCATION!$A$2:$M$2,0))</f>
        <v>Spanish</v>
      </c>
      <c r="M42" s="4" t="str">
        <f>IF(L42="English",SPORTSMEN!F42&amp;"."&amp;SPORTSMEN!D42&amp;"xyz@org",D42&amp;"."&amp;F42&amp;"@xyz.com")</f>
        <v>Laura.Oliviera@xyz.com</v>
      </c>
      <c r="N42" s="39">
        <v>51.9</v>
      </c>
      <c r="O42" s="2" t="s">
        <v>213</v>
      </c>
      <c r="P42" s="2" t="s">
        <v>212</v>
      </c>
      <c r="Q42" s="3" t="str">
        <f>INDEX(SPORT!$A$1:$B$33,MATCH(SPORTSMEN!$R42,SPORT!$B$1:$B$33,0),1)</f>
        <v>OUTDOOR</v>
      </c>
      <c r="R42" s="2" t="s">
        <v>202</v>
      </c>
      <c r="S42" s="35">
        <v>79872</v>
      </c>
    </row>
    <row r="43" spans="1:19">
      <c r="A43" s="36">
        <v>42</v>
      </c>
      <c r="B43" s="3" t="str">
        <f t="shared" si="0"/>
        <v>Sra.Ainhoa Garza</v>
      </c>
      <c r="C43" s="2" t="s">
        <v>109</v>
      </c>
      <c r="D43" s="2" t="s">
        <v>112</v>
      </c>
      <c r="E43" s="2"/>
      <c r="F43" s="2" t="s">
        <v>113</v>
      </c>
      <c r="G43" s="34">
        <v>32941</v>
      </c>
      <c r="H43" s="2" t="s">
        <v>53</v>
      </c>
      <c r="I43" s="2" t="s">
        <v>138</v>
      </c>
      <c r="J43" s="4" t="s">
        <v>162</v>
      </c>
      <c r="K43" s="4" t="str">
        <f>INDEX(LOCATION!$A$1:$M$3,3,MATCH(SPORTSMEN!$J43,LOCATION!$A$2:$M$2,0))</f>
        <v>SPAIN</v>
      </c>
      <c r="L43" s="4" t="str">
        <f>INDEX(LOCATION!$A$1:$M$2,1,MATCH(SPORTSMEN!$J43,LOCATION!$A$2:$M$2,0))</f>
        <v>Spanish</v>
      </c>
      <c r="M43" s="4" t="str">
        <f>IF(L43="English",SPORTSMEN!F43&amp;"."&amp;SPORTSMEN!D43&amp;"xyz@org",D43&amp;"."&amp;F43&amp;"@xyz.com")</f>
        <v>Ainhoa.Garza@xyz.com</v>
      </c>
      <c r="N43" s="39">
        <v>55.6</v>
      </c>
      <c r="O43" s="2" t="s">
        <v>211</v>
      </c>
      <c r="P43" s="2" t="s">
        <v>217</v>
      </c>
      <c r="Q43" s="3" t="str">
        <f>INDEX(SPORT!$A$1:$B$33,MATCH(SPORTSMEN!$R43,SPORT!$B$1:$B$33,0),1)</f>
        <v>INDOOR</v>
      </c>
      <c r="R43" s="2" t="s">
        <v>203</v>
      </c>
      <c r="S43" s="35">
        <v>101969</v>
      </c>
    </row>
    <row r="44" spans="1:19">
      <c r="A44" s="36">
        <v>43</v>
      </c>
      <c r="B44" s="3" t="str">
        <f t="shared" si="0"/>
        <v>Sra.Isabel Banda</v>
      </c>
      <c r="C44" s="2" t="s">
        <v>109</v>
      </c>
      <c r="D44" s="2" t="s">
        <v>76</v>
      </c>
      <c r="E44" s="2"/>
      <c r="F44" s="2" t="s">
        <v>114</v>
      </c>
      <c r="G44" s="34">
        <v>21927</v>
      </c>
      <c r="H44" s="2" t="s">
        <v>64</v>
      </c>
      <c r="I44" s="2" t="s">
        <v>138</v>
      </c>
      <c r="J44" s="4" t="s">
        <v>162</v>
      </c>
      <c r="K44" s="4" t="str">
        <f>INDEX(LOCATION!$A$1:$M$3,3,MATCH(SPORTSMEN!$J44,LOCATION!$A$2:$M$2,0))</f>
        <v>SPAIN</v>
      </c>
      <c r="L44" s="4" t="str">
        <f>INDEX(LOCATION!$A$1:$M$2,1,MATCH(SPORTSMEN!$J44,LOCATION!$A$2:$M$2,0))</f>
        <v>Spanish</v>
      </c>
      <c r="M44" s="4" t="str">
        <f>IF(L44="English",SPORTSMEN!F44&amp;"."&amp;SPORTSMEN!D44&amp;"xyz@org",D44&amp;"."&amp;F44&amp;"@xyz.com")</f>
        <v>Isabel.Banda@xyz.com</v>
      </c>
      <c r="N44" s="39">
        <v>102.3</v>
      </c>
      <c r="O44" s="2" t="s">
        <v>213</v>
      </c>
      <c r="P44" s="2" t="s">
        <v>217</v>
      </c>
      <c r="Q44" s="3" t="str">
        <f>INDEX(SPORT!$A$1:$B$33,MATCH(SPORTSMEN!$R44,SPORT!$B$1:$B$33,0),1)</f>
        <v>OUTDOOR</v>
      </c>
      <c r="R44" s="2" t="s">
        <v>196</v>
      </c>
      <c r="S44" s="35">
        <v>50659</v>
      </c>
    </row>
    <row r="45" spans="1:19">
      <c r="A45" s="36">
        <v>44</v>
      </c>
      <c r="B45" s="3" t="str">
        <f t="shared" si="0"/>
        <v>Sra.Carolota Mateos</v>
      </c>
      <c r="C45" s="2" t="s">
        <v>109</v>
      </c>
      <c r="D45" s="2" t="s">
        <v>115</v>
      </c>
      <c r="E45" s="2"/>
      <c r="F45" s="2" t="s">
        <v>116</v>
      </c>
      <c r="G45" s="34">
        <v>23952</v>
      </c>
      <c r="H45" s="2" t="s">
        <v>30</v>
      </c>
      <c r="I45" s="2" t="s">
        <v>138</v>
      </c>
      <c r="J45" s="4" t="s">
        <v>162</v>
      </c>
      <c r="K45" s="4" t="str">
        <f>INDEX(LOCATION!$A$1:$M$3,3,MATCH(SPORTSMEN!$J45,LOCATION!$A$2:$M$2,0))</f>
        <v>SPAIN</v>
      </c>
      <c r="L45" s="4" t="str">
        <f>INDEX(LOCATION!$A$1:$M$2,1,MATCH(SPORTSMEN!$J45,LOCATION!$A$2:$M$2,0))</f>
        <v>Spanish</v>
      </c>
      <c r="M45" s="4" t="str">
        <f>IF(L45="English",SPORTSMEN!F45&amp;"."&amp;SPORTSMEN!D45&amp;"xyz@org",D45&amp;"."&amp;F45&amp;"@xyz.com")</f>
        <v>Carolota.Mateos@xyz.com</v>
      </c>
      <c r="N45" s="39">
        <v>58.8</v>
      </c>
      <c r="O45" s="2" t="s">
        <v>218</v>
      </c>
      <c r="P45" s="2" t="s">
        <v>212</v>
      </c>
      <c r="Q45" s="3" t="str">
        <f>INDEX(SPORT!$A$1:$B$33,MATCH(SPORTSMEN!$R45,SPORT!$B$1:$B$33,0),1)</f>
        <v>OUTDOOR</v>
      </c>
      <c r="R45" s="2" t="s">
        <v>202</v>
      </c>
      <c r="S45" s="35">
        <v>58215</v>
      </c>
    </row>
    <row r="46" spans="1:19">
      <c r="A46" s="36">
        <v>45</v>
      </c>
      <c r="B46" s="3" t="str">
        <f t="shared" si="0"/>
        <v>Mw.Elize Prins</v>
      </c>
      <c r="C46" s="2" t="s">
        <v>117</v>
      </c>
      <c r="D46" s="2" t="s">
        <v>118</v>
      </c>
      <c r="E46" s="2"/>
      <c r="F46" s="2" t="s">
        <v>119</v>
      </c>
      <c r="G46" s="34">
        <v>22044</v>
      </c>
      <c r="H46" s="2" t="s">
        <v>20</v>
      </c>
      <c r="I46" s="2" t="s">
        <v>138</v>
      </c>
      <c r="J46" s="4" t="s">
        <v>165</v>
      </c>
      <c r="K46" s="4" t="str">
        <f>INDEX(LOCATION!$A$1:$M$3,3,MATCH(SPORTSMEN!$J46,LOCATION!$A$2:$M$2,0))</f>
        <v>NETHERLANDS</v>
      </c>
      <c r="L46" s="4" t="str">
        <f>INDEX(LOCATION!$A$1:$M$2,1,MATCH(SPORTSMEN!$J46,LOCATION!$A$2:$M$2,0))</f>
        <v>Dutch</v>
      </c>
      <c r="M46" s="4" t="str">
        <f>IF(L46="English",SPORTSMEN!F46&amp;"."&amp;SPORTSMEN!D46&amp;"xyz@org",D46&amp;"."&amp;F46&amp;"@xyz.com")</f>
        <v>Elize.Prins@xyz.com</v>
      </c>
      <c r="N46" s="39">
        <v>63.8</v>
      </c>
      <c r="O46" s="2" t="s">
        <v>214</v>
      </c>
      <c r="P46" s="2" t="s">
        <v>217</v>
      </c>
      <c r="Q46" s="3" t="str">
        <f>INDEX(SPORT!$A$1:$B$33,MATCH(SPORTSMEN!$R46,SPORT!$B$1:$B$33,0),1)</f>
        <v>INDOOR</v>
      </c>
      <c r="R46" s="2" t="s">
        <v>204</v>
      </c>
      <c r="S46" s="35">
        <v>39935</v>
      </c>
    </row>
    <row r="47" spans="1:19">
      <c r="A47" s="36">
        <v>46</v>
      </c>
      <c r="B47" s="3" t="str">
        <f t="shared" si="0"/>
        <v>dhr.Ryan Pham</v>
      </c>
      <c r="C47" s="2" t="s">
        <v>120</v>
      </c>
      <c r="D47" s="2" t="s">
        <v>121</v>
      </c>
      <c r="E47" s="2"/>
      <c r="F47" s="2" t="s">
        <v>122</v>
      </c>
      <c r="G47" s="34">
        <v>26940</v>
      </c>
      <c r="H47" s="2" t="s">
        <v>9</v>
      </c>
      <c r="I47" s="2" t="s">
        <v>142</v>
      </c>
      <c r="J47" s="4" t="s">
        <v>165</v>
      </c>
      <c r="K47" s="4" t="str">
        <f>INDEX(LOCATION!$A$1:$M$3,3,MATCH(SPORTSMEN!$J47,LOCATION!$A$2:$M$2,0))</f>
        <v>NETHERLANDS</v>
      </c>
      <c r="L47" s="4" t="str">
        <f>INDEX(LOCATION!$A$1:$M$2,1,MATCH(SPORTSMEN!$J47,LOCATION!$A$2:$M$2,0))</f>
        <v>Dutch</v>
      </c>
      <c r="M47" s="4" t="str">
        <f>IF(L47="English",SPORTSMEN!F47&amp;"."&amp;SPORTSMEN!D47&amp;"xyz@org",D47&amp;"."&amp;F47&amp;"@xyz.com")</f>
        <v>Ryan.Pham@xyz.com</v>
      </c>
      <c r="N47" s="39">
        <v>98.6</v>
      </c>
      <c r="O47" s="2" t="s">
        <v>213</v>
      </c>
      <c r="P47" s="2" t="s">
        <v>219</v>
      </c>
      <c r="Q47" s="3" t="str">
        <f>INDEX(SPORT!$A$1:$B$33,MATCH(SPORTSMEN!$R47,SPORT!$B$1:$B$33,0),1)</f>
        <v>OUTDOOR</v>
      </c>
      <c r="R47" s="2" t="s">
        <v>195</v>
      </c>
      <c r="S47" s="35">
        <v>44865</v>
      </c>
    </row>
    <row r="48" spans="1:19">
      <c r="A48" s="36">
        <v>47</v>
      </c>
      <c r="B48" s="3" t="str">
        <f t="shared" si="0"/>
        <v>MwElise Rotteveel</v>
      </c>
      <c r="C48" s="2" t="s">
        <v>123</v>
      </c>
      <c r="D48" s="2" t="s">
        <v>124</v>
      </c>
      <c r="E48" s="2"/>
      <c r="F48" s="2" t="s">
        <v>125</v>
      </c>
      <c r="G48" s="34">
        <v>24936</v>
      </c>
      <c r="H48" s="2" t="s">
        <v>69</v>
      </c>
      <c r="I48" s="2" t="s">
        <v>138</v>
      </c>
      <c r="J48" s="4" t="s">
        <v>165</v>
      </c>
      <c r="K48" s="4" t="str">
        <f>INDEX(LOCATION!$A$1:$M$3,3,MATCH(SPORTSMEN!$J48,LOCATION!$A$2:$M$2,0))</f>
        <v>NETHERLANDS</v>
      </c>
      <c r="L48" s="4" t="str">
        <f>INDEX(LOCATION!$A$1:$M$2,1,MATCH(SPORTSMEN!$J48,LOCATION!$A$2:$M$2,0))</f>
        <v>Dutch</v>
      </c>
      <c r="M48" s="4" t="str">
        <f>IF(L48="English",SPORTSMEN!F48&amp;"."&amp;SPORTSMEN!D48&amp;"xyz@org",D48&amp;"."&amp;F48&amp;"@xyz.com")</f>
        <v>Elise.Rotteveel@xyz.com</v>
      </c>
      <c r="N48" s="39">
        <v>61.8</v>
      </c>
      <c r="O48" s="2" t="s">
        <v>218</v>
      </c>
      <c r="P48" s="2" t="s">
        <v>212</v>
      </c>
      <c r="Q48" s="3" t="str">
        <f>INDEX(SPORT!$A$1:$B$33,MATCH(SPORTSMEN!$R48,SPORT!$B$1:$B$33,0),1)</f>
        <v>OUTDOOR</v>
      </c>
      <c r="R48" s="2" t="s">
        <v>195</v>
      </c>
      <c r="S48" s="35">
        <v>90478</v>
      </c>
    </row>
    <row r="49" spans="1:19">
      <c r="A49" s="36">
        <v>48</v>
      </c>
      <c r="B49" s="3" t="str">
        <f t="shared" si="0"/>
        <v>Fru.Mirjam Soderberg</v>
      </c>
      <c r="C49" s="2" t="s">
        <v>126</v>
      </c>
      <c r="D49" s="2" t="s">
        <v>127</v>
      </c>
      <c r="E49" s="2"/>
      <c r="F49" s="2" t="s">
        <v>128</v>
      </c>
      <c r="G49" s="34">
        <v>35567</v>
      </c>
      <c r="H49" s="2" t="s">
        <v>20</v>
      </c>
      <c r="I49" s="2" t="s">
        <v>138</v>
      </c>
      <c r="J49" s="4" t="s">
        <v>168</v>
      </c>
      <c r="K49" s="4" t="str">
        <f>INDEX(LOCATION!$A$1:$M$3,3,MATCH(SPORTSMEN!$J49,LOCATION!$A$2:$M$2,0))</f>
        <v>SWEDEN</v>
      </c>
      <c r="L49" s="4" t="str">
        <f>INDEX(LOCATION!$A$1:$M$2,1,MATCH(SPORTSMEN!$J49,LOCATION!$A$2:$M$2,0))</f>
        <v>Swedish</v>
      </c>
      <c r="M49" s="4" t="str">
        <f>IF(L49="English",SPORTSMEN!F49&amp;"."&amp;SPORTSMEN!D49&amp;"xyz@org",D49&amp;"."&amp;F49&amp;"@xyz.com")</f>
        <v>Mirjam.Soderberg@xyz.com</v>
      </c>
      <c r="N49" s="39">
        <v>50</v>
      </c>
      <c r="O49" s="2" t="s">
        <v>213</v>
      </c>
      <c r="P49" s="2" t="s">
        <v>217</v>
      </c>
      <c r="Q49" s="3" t="str">
        <f>INDEX(SPORT!$A$1:$B$33,MATCH(SPORTSMEN!$R49,SPORT!$B$1:$B$33,0),1)</f>
        <v>OUTDOOR</v>
      </c>
      <c r="R49" s="2" t="s">
        <v>177</v>
      </c>
      <c r="S49" s="35">
        <v>38965</v>
      </c>
    </row>
    <row r="50" spans="1:19">
      <c r="A50" s="36">
        <v>49</v>
      </c>
      <c r="B50" s="3" t="str">
        <f t="shared" si="0"/>
        <v>H.Berndt Palsson</v>
      </c>
      <c r="C50" s="2" t="s">
        <v>129</v>
      </c>
      <c r="D50" s="2" t="s">
        <v>130</v>
      </c>
      <c r="E50" s="2"/>
      <c r="F50" s="2" t="s">
        <v>131</v>
      </c>
      <c r="G50" s="34">
        <v>31832</v>
      </c>
      <c r="H50" s="2" t="s">
        <v>53</v>
      </c>
      <c r="I50" s="2" t="s">
        <v>142</v>
      </c>
      <c r="J50" s="4" t="s">
        <v>168</v>
      </c>
      <c r="K50" s="4" t="str">
        <f>INDEX(LOCATION!$A$1:$M$3,3,MATCH(SPORTSMEN!$J50,LOCATION!$A$2:$M$2,0))</f>
        <v>SWEDEN</v>
      </c>
      <c r="L50" s="4" t="str">
        <f>INDEX(LOCATION!$A$1:$M$2,1,MATCH(SPORTSMEN!$J50,LOCATION!$A$2:$M$2,0))</f>
        <v>Swedish</v>
      </c>
      <c r="M50" s="4" t="str">
        <f>IF(L50="English",SPORTSMEN!F50&amp;"."&amp;SPORTSMEN!D50&amp;"xyz@org",D50&amp;"."&amp;F50&amp;"@xyz.com")</f>
        <v>Berndt.Palsson@xyz.com</v>
      </c>
      <c r="N50" s="39">
        <v>45.9</v>
      </c>
      <c r="O50" s="2" t="s">
        <v>214</v>
      </c>
      <c r="P50" s="2" t="s">
        <v>210</v>
      </c>
      <c r="Q50" s="3" t="str">
        <f>INDEX(SPORT!$A$1:$B$33,MATCH(SPORTSMEN!$R50,SPORT!$B$1:$B$33,0),1)</f>
        <v>OUTDOOR</v>
      </c>
      <c r="R50" s="2" t="s">
        <v>205</v>
      </c>
      <c r="S50" s="35">
        <v>35387</v>
      </c>
    </row>
    <row r="51" spans="1:19">
      <c r="A51" s="36">
        <v>50</v>
      </c>
      <c r="B51" s="3" t="str">
        <f t="shared" si="0"/>
        <v>Sr.Adriano Sobrinho</v>
      </c>
      <c r="C51" s="2" t="s">
        <v>13</v>
      </c>
      <c r="D51" s="2" t="s">
        <v>132</v>
      </c>
      <c r="E51" s="2" t="s">
        <v>133</v>
      </c>
      <c r="F51" s="2" t="s">
        <v>134</v>
      </c>
      <c r="G51" s="34">
        <v>34178</v>
      </c>
      <c r="H51" s="2" t="s">
        <v>30</v>
      </c>
      <c r="I51" s="2" t="s">
        <v>142</v>
      </c>
      <c r="J51" s="4" t="s">
        <v>169</v>
      </c>
      <c r="K51" s="4" t="str">
        <f>INDEX(LOCATION!$A$1:$M$3,3,MATCH(SPORTSMEN!$J51,LOCATION!$A$2:$M$2,0))</f>
        <v>BRAZIL</v>
      </c>
      <c r="L51" s="4" t="str">
        <f>INDEX(LOCATION!$A$1:$M$2,1,MATCH(SPORTSMEN!$J51,LOCATION!$A$2:$M$2,0))</f>
        <v>Portuguese</v>
      </c>
      <c r="M51" s="4" t="str">
        <f>IF(L51="English",SPORTSMEN!F51&amp;"."&amp;SPORTSMEN!D51&amp;"xyz@org",D51&amp;"."&amp;F51&amp;"@xyz.com")</f>
        <v>Adriano.Sobrinho@xyz.com</v>
      </c>
      <c r="N51" s="39">
        <v>92.5</v>
      </c>
      <c r="O51" s="2" t="s">
        <v>209</v>
      </c>
      <c r="P51" s="2" t="s">
        <v>216</v>
      </c>
      <c r="Q51" s="3" t="str">
        <f>INDEX(SPORT!$A$1:$B$33,MATCH(SPORTSMEN!$R51,SPORT!$B$1:$B$33,0),1)</f>
        <v>INDOOR</v>
      </c>
      <c r="R51" s="2" t="s">
        <v>206</v>
      </c>
      <c r="S51" s="35">
        <v>20532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499984740745262"/>
  </sheetPr>
  <dimension ref="A1:B33"/>
  <sheetViews>
    <sheetView showGridLines="0" workbookViewId="0">
      <selection activeCell="F27" sqref="F27"/>
    </sheetView>
  </sheetViews>
  <sheetFormatPr defaultRowHeight="14.4"/>
  <cols>
    <col min="1" max="1" width="15.5546875" bestFit="1" customWidth="1"/>
    <col min="2" max="2" width="24" bestFit="1" customWidth="1"/>
  </cols>
  <sheetData>
    <row r="1" spans="1:2">
      <c r="A1" s="31" t="s">
        <v>171</v>
      </c>
      <c r="B1" s="31" t="s">
        <v>172</v>
      </c>
    </row>
    <row r="2" spans="1:2">
      <c r="A2" s="32" t="s">
        <v>173</v>
      </c>
      <c r="B2" s="32" t="s">
        <v>174</v>
      </c>
    </row>
    <row r="3" spans="1:2">
      <c r="A3" s="33" t="s">
        <v>173</v>
      </c>
      <c r="B3" s="33" t="s">
        <v>175</v>
      </c>
    </row>
    <row r="4" spans="1:2">
      <c r="A4" s="33" t="s">
        <v>176</v>
      </c>
      <c r="B4" s="33" t="s">
        <v>177</v>
      </c>
    </row>
    <row r="5" spans="1:2">
      <c r="A5" s="33" t="s">
        <v>176</v>
      </c>
      <c r="B5" s="33" t="s">
        <v>178</v>
      </c>
    </row>
    <row r="6" spans="1:2">
      <c r="A6" s="33" t="s">
        <v>173</v>
      </c>
      <c r="B6" s="33" t="s">
        <v>179</v>
      </c>
    </row>
    <row r="7" spans="1:2">
      <c r="A7" s="33" t="s">
        <v>173</v>
      </c>
      <c r="B7" s="33" t="s">
        <v>180</v>
      </c>
    </row>
    <row r="8" spans="1:2">
      <c r="A8" s="33" t="s">
        <v>176</v>
      </c>
      <c r="B8" s="33" t="s">
        <v>181</v>
      </c>
    </row>
    <row r="9" spans="1:2">
      <c r="A9" s="33" t="s">
        <v>173</v>
      </c>
      <c r="B9" s="33" t="s">
        <v>182</v>
      </c>
    </row>
    <row r="10" spans="1:2">
      <c r="A10" s="33" t="s">
        <v>173</v>
      </c>
      <c r="B10" s="33" t="s">
        <v>183</v>
      </c>
    </row>
    <row r="11" spans="1:2">
      <c r="A11" s="33" t="s">
        <v>176</v>
      </c>
      <c r="B11" s="33" t="s">
        <v>184</v>
      </c>
    </row>
    <row r="12" spans="1:2">
      <c r="A12" s="33" t="s">
        <v>176</v>
      </c>
      <c r="B12" s="33" t="s">
        <v>185</v>
      </c>
    </row>
    <row r="13" spans="1:2">
      <c r="A13" s="33" t="s">
        <v>176</v>
      </c>
      <c r="B13" s="33" t="s">
        <v>186</v>
      </c>
    </row>
    <row r="14" spans="1:2">
      <c r="A14" s="33" t="s">
        <v>176</v>
      </c>
      <c r="B14" s="33" t="s">
        <v>187</v>
      </c>
    </row>
    <row r="15" spans="1:2">
      <c r="A15" s="33" t="s">
        <v>173</v>
      </c>
      <c r="B15" s="33" t="s">
        <v>188</v>
      </c>
    </row>
    <row r="16" spans="1:2">
      <c r="A16" s="33" t="s">
        <v>173</v>
      </c>
      <c r="B16" s="33" t="s">
        <v>189</v>
      </c>
    </row>
    <row r="17" spans="1:2">
      <c r="A17" s="33" t="s">
        <v>176</v>
      </c>
      <c r="B17" s="33" t="s">
        <v>190</v>
      </c>
    </row>
    <row r="18" spans="1:2">
      <c r="A18" s="33" t="s">
        <v>173</v>
      </c>
      <c r="B18" s="33" t="s">
        <v>191</v>
      </c>
    </row>
    <row r="19" spans="1:2">
      <c r="A19" s="33" t="s">
        <v>173</v>
      </c>
      <c r="B19" s="33" t="s">
        <v>192</v>
      </c>
    </row>
    <row r="20" spans="1:2">
      <c r="A20" s="33" t="s">
        <v>176</v>
      </c>
      <c r="B20" s="33" t="s">
        <v>193</v>
      </c>
    </row>
    <row r="21" spans="1:2">
      <c r="A21" s="33" t="s">
        <v>176</v>
      </c>
      <c r="B21" s="33" t="s">
        <v>194</v>
      </c>
    </row>
    <row r="22" spans="1:2">
      <c r="A22" s="33" t="s">
        <v>176</v>
      </c>
      <c r="B22" s="33" t="s">
        <v>195</v>
      </c>
    </row>
    <row r="23" spans="1:2">
      <c r="A23" s="33" t="s">
        <v>176</v>
      </c>
      <c r="B23" s="33" t="s">
        <v>196</v>
      </c>
    </row>
    <row r="24" spans="1:2">
      <c r="A24" s="33" t="s">
        <v>173</v>
      </c>
      <c r="B24" s="33" t="s">
        <v>197</v>
      </c>
    </row>
    <row r="25" spans="1:2">
      <c r="A25" s="33" t="s">
        <v>176</v>
      </c>
      <c r="B25" s="33" t="s">
        <v>198</v>
      </c>
    </row>
    <row r="26" spans="1:2">
      <c r="A26" s="33" t="s">
        <v>173</v>
      </c>
      <c r="B26" s="33" t="s">
        <v>199</v>
      </c>
    </row>
    <row r="27" spans="1:2">
      <c r="A27" s="33" t="s">
        <v>176</v>
      </c>
      <c r="B27" s="33" t="s">
        <v>200</v>
      </c>
    </row>
    <row r="28" spans="1:2">
      <c r="A28" s="33" t="s">
        <v>176</v>
      </c>
      <c r="B28" s="33" t="s">
        <v>201</v>
      </c>
    </row>
    <row r="29" spans="1:2">
      <c r="A29" s="33" t="s">
        <v>176</v>
      </c>
      <c r="B29" s="33" t="s">
        <v>202</v>
      </c>
    </row>
    <row r="30" spans="1:2">
      <c r="A30" s="33" t="s">
        <v>173</v>
      </c>
      <c r="B30" s="33" t="s">
        <v>203</v>
      </c>
    </row>
    <row r="31" spans="1:2">
      <c r="A31" s="33" t="s">
        <v>173</v>
      </c>
      <c r="B31" s="33" t="s">
        <v>204</v>
      </c>
    </row>
    <row r="32" spans="1:2">
      <c r="A32" s="33" t="s">
        <v>176</v>
      </c>
      <c r="B32" s="33" t="s">
        <v>205</v>
      </c>
    </row>
    <row r="33" spans="1:2">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theme="9" tint="-0.499984740745262"/>
  </sheetPr>
  <dimension ref="A1:M10"/>
  <sheetViews>
    <sheetView showGridLines="0" workbookViewId="0">
      <selection activeCell="C11" sqref="C11"/>
    </sheetView>
  </sheetViews>
  <sheetFormatPr defaultRowHeight="14.4"/>
  <cols>
    <col min="1" max="13" width="13.6640625" style="1" customWidth="1"/>
  </cols>
  <sheetData>
    <row r="1" spans="1:13">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c r="A3" s="5" t="s">
        <v>228</v>
      </c>
      <c r="B3" s="3" t="s">
        <v>140</v>
      </c>
      <c r="C3" s="3" t="s">
        <v>144</v>
      </c>
      <c r="D3" s="3" t="s">
        <v>146</v>
      </c>
      <c r="E3" s="3" t="s">
        <v>149</v>
      </c>
      <c r="F3" s="3" t="s">
        <v>151</v>
      </c>
      <c r="G3" s="3" t="s">
        <v>153</v>
      </c>
      <c r="H3" s="3" t="s">
        <v>156</v>
      </c>
      <c r="I3" s="3" t="s">
        <v>159</v>
      </c>
      <c r="J3" s="3" t="s">
        <v>161</v>
      </c>
      <c r="K3" s="3" t="s">
        <v>164</v>
      </c>
      <c r="L3" s="3" t="s">
        <v>167</v>
      </c>
      <c r="M3" s="3" t="s">
        <v>144</v>
      </c>
    </row>
    <row r="10" spans="1:13">
      <c r="C10" s="1" t="b">
        <f>SPORTSMEN!L12=IF(J2="US","English",IF(J2="BR","Portuguese",IF(J2="GB","English",IF(J2="DE","German",IF(J2="OZ","English",IF(J2="AU","German",IF(J2="FR","French",IF(J2="AG","Spanish",IF(J2="ES","Spanish",IF(J2="DU","Dutch",IF(J2="SV","Swedish",IF(J2="PR","Portuguese"))))))))))))</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ANKIT</cp:lastModifiedBy>
  <dcterms:created xsi:type="dcterms:W3CDTF">2019-05-28T07:07:38Z</dcterms:created>
  <dcterms:modified xsi:type="dcterms:W3CDTF">2023-03-30T04:37:21Z</dcterms:modified>
</cp:coreProperties>
</file>