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32D09A5-EAE2-4341-8FDA-54BDC39C312C}" xr6:coauthVersionLast="47" xr6:coauthVersionMax="47" xr10:uidLastSave="{00000000-0000-0000-0000-000000000000}"/>
  <bookViews>
    <workbookView xWindow="-108" yWindow="-108" windowWidth="23256" windowHeight="12456" firstSheet="1" activeTab="1" xr2:uid="{A3951270-943E-4E5B-BB05-8385CE1DAEB6}"/>
  </bookViews>
  <sheets>
    <sheet name="Statistical_Func-Solved" sheetId="2" state="hidden" r:id="rId1"/>
    <sheet name="Statistical_Func-Unsolved" sheetId="1" r:id="rId2"/>
  </sheets>
  <definedNames>
    <definedName name="_xlnm._FilterDatabase" localSheetId="0" hidden="1">'Statistical_Func-Solved'!$C$1:$G$119</definedName>
    <definedName name="_xlnm._FilterDatabase" localSheetId="1" hidden="1">'Statistical_Func-Unsolved'!$A$1:$G$119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4" i="1"/>
  <c r="K3" i="1"/>
  <c r="K13" i="1"/>
  <c r="K12" i="1"/>
  <c r="K4" i="1"/>
  <c r="K11" i="1"/>
  <c r="K10" i="1"/>
  <c r="K9" i="1"/>
  <c r="K6" i="1"/>
  <c r="K7" i="1"/>
  <c r="K8" i="1"/>
  <c r="L13" i="1"/>
  <c r="L14" i="1"/>
  <c r="L4" i="1"/>
  <c r="L3" i="1"/>
  <c r="L12" i="1"/>
  <c r="L5" i="1"/>
  <c r="L6" i="1"/>
  <c r="L7" i="1"/>
  <c r="L8" i="1"/>
  <c r="L9" i="1"/>
  <c r="L10" i="1"/>
  <c r="L11" i="1"/>
  <c r="K5" i="1" l="1"/>
  <c r="M8" i="1"/>
  <c r="K19" i="2"/>
  <c r="K14" i="2"/>
  <c r="K13" i="2"/>
  <c r="K12" i="2"/>
  <c r="K11" i="2"/>
  <c r="L10" i="2"/>
  <c r="K10" i="2"/>
  <c r="L9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<sst xmlns="http://schemas.openxmlformats.org/spreadsheetml/2006/main" count="997" uniqueCount="151">
  <si>
    <t>Apple</t>
  </si>
  <si>
    <t>Mobile</t>
  </si>
  <si>
    <t>Nagpur</t>
  </si>
  <si>
    <t>Bhopal</t>
  </si>
  <si>
    <t>HP</t>
  </si>
  <si>
    <t>Laptop</t>
  </si>
  <si>
    <t>Chennai</t>
  </si>
  <si>
    <t>Samsung</t>
  </si>
  <si>
    <t>Tablet</t>
  </si>
  <si>
    <t>Pune</t>
  </si>
  <si>
    <t>Mumbai</t>
  </si>
  <si>
    <t>Bangalore</t>
  </si>
  <si>
    <t>Delhi</t>
  </si>
  <si>
    <t>N-M-5062</t>
  </si>
  <si>
    <t>B-M-7655</t>
  </si>
  <si>
    <t>N-M-1738</t>
  </si>
  <si>
    <t>N-L-8761</t>
  </si>
  <si>
    <t>C-M-2830</t>
  </si>
  <si>
    <t>N-T-6616</t>
  </si>
  <si>
    <t>B-T-7089</t>
  </si>
  <si>
    <t>P-T-6250</t>
  </si>
  <si>
    <t>P-L-6161</t>
  </si>
  <si>
    <t>B-L-5635</t>
  </si>
  <si>
    <t>B-M-6324</t>
  </si>
  <si>
    <t>N-L-6650</t>
  </si>
  <si>
    <t>P-M-3850</t>
  </si>
  <si>
    <t>C-T-6807</t>
  </si>
  <si>
    <t>N-L-9289</t>
  </si>
  <si>
    <t>P-T-3044</t>
  </si>
  <si>
    <t>B-L-6823</t>
  </si>
  <si>
    <t>N-T-2718</t>
  </si>
  <si>
    <t>P-L-1068</t>
  </si>
  <si>
    <t>P-T-6355</t>
  </si>
  <si>
    <t>C-L-4670</t>
  </si>
  <si>
    <t>C-M-3271</t>
  </si>
  <si>
    <t>C-M-9124</t>
  </si>
  <si>
    <t>N-M-3596</t>
  </si>
  <si>
    <t>N-L-2448</t>
  </si>
  <si>
    <t>P-M-2595</t>
  </si>
  <si>
    <t>B-T-9913</t>
  </si>
  <si>
    <t>N-T-1804</t>
  </si>
  <si>
    <t>C-T-9312</t>
  </si>
  <si>
    <t>P-L-3699</t>
  </si>
  <si>
    <t>C-L-3346</t>
  </si>
  <si>
    <t>P-M-4634</t>
  </si>
  <si>
    <t>C-L-9163</t>
  </si>
  <si>
    <t>N-M-3829</t>
  </si>
  <si>
    <t>C-T-9049</t>
  </si>
  <si>
    <t>C-L-3683</t>
  </si>
  <si>
    <t>N-T-9269</t>
  </si>
  <si>
    <t>C-L-2902</t>
  </si>
  <si>
    <t>M-T-9641</t>
  </si>
  <si>
    <t>M-L-6743</t>
  </si>
  <si>
    <t>B-T-1676</t>
  </si>
  <si>
    <t>Total Sales Amount</t>
  </si>
  <si>
    <t>B-L-9173</t>
  </si>
  <si>
    <t>Company Name</t>
  </si>
  <si>
    <t>B-M-9235</t>
  </si>
  <si>
    <t>Item</t>
  </si>
  <si>
    <t>B-M-6386</t>
  </si>
  <si>
    <t>Location</t>
  </si>
  <si>
    <t>B-M-2408</t>
  </si>
  <si>
    <t>D-L-7931</t>
  </si>
  <si>
    <t>D-M-7776</t>
  </si>
  <si>
    <t>Find The Average Of Commission Amount For Laptop Of Apple Company</t>
  </si>
  <si>
    <t>M-T-5773</t>
  </si>
  <si>
    <t xml:space="preserve">Find The Average Of Commission Amount For Laptop </t>
  </si>
  <si>
    <t>D-T-9017</t>
  </si>
  <si>
    <t>Find The Average Of The Commission Paid</t>
  </si>
  <si>
    <t>M-T-7800</t>
  </si>
  <si>
    <t>Find The Maximum Commission Paid</t>
  </si>
  <si>
    <t>B-L-4951</t>
  </si>
  <si>
    <t>Find The Minimum Commission Paid</t>
  </si>
  <si>
    <t>M-L-5608</t>
  </si>
  <si>
    <t>Count The Total Laptop Sold By The Company Apple</t>
  </si>
  <si>
    <t>D-M-8631</t>
  </si>
  <si>
    <t>Sum Of Total Sales Amount For Laptop Of  Apple</t>
  </si>
  <si>
    <t>M-L-9627</t>
  </si>
  <si>
    <t>Count For The Item Laptop</t>
  </si>
  <si>
    <t>M-M-2615</t>
  </si>
  <si>
    <t>Sum The Total Sales Amount For Laptop</t>
  </si>
  <si>
    <t>D-T-1879</t>
  </si>
  <si>
    <t>Sum The Total Sales Amount If Amount Is Greater Than 5,00,000</t>
  </si>
  <si>
    <t>M-L-6885</t>
  </si>
  <si>
    <t>Find The Total Sales Amount</t>
  </si>
  <si>
    <t>M-T-7498</t>
  </si>
  <si>
    <t>D-L-6094</t>
  </si>
  <si>
    <t>Commission</t>
  </si>
  <si>
    <t>Sales Date</t>
  </si>
  <si>
    <t>Sales-Order-ID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</si>
  <si>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</si>
  <si>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</si>
  <si>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</si>
  <si>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</si>
  <si>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</si>
  <si>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</si>
  <si>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</si>
  <si>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</si>
  <si>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</si>
  <si>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</si>
  <si>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</si>
  <si>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</si>
  <si>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</si>
  <si>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</si>
  <si>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</si>
  <si>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</si>
  <si>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</si>
  <si>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</si>
  <si>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</si>
  <si>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</si>
  <si>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</si>
  <si>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</si>
  <si>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</si>
  <si>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</si>
  <si>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</si>
  <si>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</si>
  <si>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</si>
  <si>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</si>
  <si>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</si>
  <si>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</si>
  <si>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</si>
  <si>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</si>
  <si>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</si>
  <si>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</si>
  <si>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</si>
  <si>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</si>
  <si>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</si>
  <si>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</si>
  <si>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</si>
  <si>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</si>
  <si>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</si>
  <si>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</si>
  <si>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</si>
  <si>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</si>
  <si>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</si>
  <si>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</si>
  <si>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</si>
  <si>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</si>
  <si>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</si>
  <si>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</si>
  <si>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</si>
  <si>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</si>
  <si>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</si>
  <si>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</si>
  <si>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</si>
  <si>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</si>
  <si>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</si>
  <si>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</si>
  <si>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</si>
  <si>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count for sales amount for cell J14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</si>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</sst>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1"/>
    <xf numFmtId="0" fontId="3" fillId="2" borderId="1">
      <alignment horizontal="center"/>
    </xf>
  </cellStyleXfs>
  <cellXfs count="15">
    <xf numFmtId="0" fontId="0" fillId="0" borderId="0" xfId="0"/>
    <xf numFmtId="0" fontId="1" fillId="0" borderId="1" xfId="2"/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3" fillId="2" borderId="1" xfId="3">
      <alignment horizontal="center"/>
    </xf>
    <xf numFmtId="0" fontId="2" fillId="0" borderId="1" xfId="0" applyFont="1" applyBorder="1"/>
    <xf numFmtId="164" fontId="0" fillId="0" borderId="0" xfId="1" applyNumberFormat="1" applyFont="1"/>
    <xf numFmtId="0" fontId="1" fillId="0" borderId="2" xfId="2" applyBorder="1"/>
    <xf numFmtId="43" fontId="0" fillId="0" borderId="0" xfId="1" applyFont="1"/>
    <xf numFmtId="164" fontId="1" fillId="0" borderId="1" xfId="1" applyNumberFormat="1" applyBorder="1"/>
    <xf numFmtId="14" fontId="0" fillId="0" borderId="0" xfId="0" applyNumberFormat="1"/>
    <xf numFmtId="1" fontId="1" fillId="0" borderId="1" xfId="2" applyNumberFormat="1"/>
    <xf numFmtId="0" fontId="0" fillId="0" borderId="1" xfId="0" applyBorder="1"/>
    <xf numFmtId="164" fontId="0" fillId="3" borderId="0" xfId="1" applyNumberFormat="1" applyFont="1" applyFill="1"/>
    <xf numFmtId="164" fontId="1" fillId="0" borderId="1" xfId="2" applyNumberFormat="1"/>
  </cellXfs>
  <cellStyles count="4">
    <cellStyle name="Comma" xfId="1" builtinId="3"/>
    <cellStyle name="Normal" xfId="0" builtinId="0"/>
    <cellStyle name="Training Data" xfId="2" xr:uid="{E0212C33-6720-4F6B-9FD8-23DD1BB20AAD}"/>
    <cellStyle name="Workshop" xfId="3" xr:uid="{B3819960-9231-4C5F-ACA6-8019A3F43A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119D-A6B4-4849-B8A1-2789B0272CFE}">
  <sheetPr>
    <tabColor rgb="FFFFC000"/>
  </sheetPr>
  <dimension ref="A1:L119"/>
  <sheetViews>
    <sheetView zoomScale="95" zoomScaleNormal="95" workbookViewId="0">
      <selection activeCell="J28" sqref="J28"/>
    </sheetView>
  </sheetViews>
  <sheetFormatPr defaultRowHeight="14.4" x14ac:dyDescent="0.3"/>
  <cols>
    <col min="1" max="1" width="17.44140625" customWidth="1"/>
    <col min="2" max="2" width="10.5546875" bestFit="1" customWidth="1"/>
    <col min="3" max="3" width="16.44140625" customWidth="1"/>
    <col min="4" max="4" width="10.5546875" customWidth="1"/>
    <col min="5" max="5" width="17.5546875" customWidth="1"/>
    <col min="6" max="6" width="20.44140625" customWidth="1"/>
    <col min="7" max="7" width="15.88671875" customWidth="1"/>
    <col min="8" max="8" width="3.88671875" customWidth="1"/>
    <col min="9" max="9" width="2.88671875" customWidth="1"/>
    <col min="10" max="10" width="59.5546875" customWidth="1"/>
    <col min="11" max="11" width="13.88671875" bestFit="1" customWidth="1"/>
    <col min="12" max="12" width="18.33203125" customWidth="1"/>
    <col min="13" max="13" width="11.33203125" bestFit="1" customWidth="1"/>
  </cols>
  <sheetData>
    <row r="1" spans="1:12" ht="15.6" x14ac:dyDescent="0.3">
      <c r="A1" s="4" t="s">
        <v>89</v>
      </c>
      <c r="B1" s="4" t="s">
        <v>88</v>
      </c>
      <c r="C1" s="4" t="s">
        <v>60</v>
      </c>
      <c r="D1" s="4" t="s">
        <v>58</v>
      </c>
      <c r="E1" s="4" t="s">
        <v>56</v>
      </c>
      <c r="F1" s="4" t="s">
        <v>54</v>
      </c>
      <c r="G1" s="4" t="s">
        <v>87</v>
      </c>
    </row>
    <row r="2" spans="1:12" x14ac:dyDescent="0.3">
      <c r="A2" s="3" t="s">
        <v>86</v>
      </c>
      <c r="B2" s="2">
        <v>44622</v>
      </c>
      <c r="C2" s="1" t="s">
        <v>12</v>
      </c>
      <c r="D2" s="1" t="s">
        <v>5</v>
      </c>
      <c r="E2" s="1" t="s">
        <v>0</v>
      </c>
      <c r="F2" s="1">
        <v>263293</v>
      </c>
      <c r="G2" s="11">
        <v>10531.72</v>
      </c>
    </row>
    <row r="3" spans="1:12" x14ac:dyDescent="0.3">
      <c r="A3" s="3" t="s">
        <v>85</v>
      </c>
      <c r="B3" s="2">
        <v>44375</v>
      </c>
      <c r="C3" s="1" t="s">
        <v>10</v>
      </c>
      <c r="D3" s="1" t="s">
        <v>8</v>
      </c>
      <c r="E3" s="1" t="s">
        <v>7</v>
      </c>
      <c r="F3" s="1">
        <v>186073</v>
      </c>
      <c r="G3" s="11">
        <v>5582.19</v>
      </c>
      <c r="H3" s="10"/>
      <c r="J3" s="1" t="s">
        <v>84</v>
      </c>
      <c r="K3" s="9">
        <f>SUM(F2:F119)</f>
        <v>36726222</v>
      </c>
    </row>
    <row r="4" spans="1:12" x14ac:dyDescent="0.3">
      <c r="A4" s="3" t="s">
        <v>83</v>
      </c>
      <c r="B4" s="2">
        <v>44454</v>
      </c>
      <c r="C4" s="1" t="s">
        <v>10</v>
      </c>
      <c r="D4" s="1" t="s">
        <v>5</v>
      </c>
      <c r="E4" s="1" t="s">
        <v>0</v>
      </c>
      <c r="F4" s="1">
        <v>359374</v>
      </c>
      <c r="G4" s="11">
        <v>17968.7</v>
      </c>
      <c r="H4" s="10"/>
      <c r="J4" s="1" t="s">
        <v>82</v>
      </c>
      <c r="K4" s="9">
        <f>SUMIF(F2:F119,"&gt;500000")</f>
        <v>9959676</v>
      </c>
    </row>
    <row r="5" spans="1:12" x14ac:dyDescent="0.3">
      <c r="A5" s="3" t="s">
        <v>81</v>
      </c>
      <c r="B5" s="2">
        <v>44495</v>
      </c>
      <c r="C5" s="1" t="s">
        <v>12</v>
      </c>
      <c r="D5" s="1" t="s">
        <v>8</v>
      </c>
      <c r="E5" s="1" t="s">
        <v>7</v>
      </c>
      <c r="F5" s="1">
        <v>160847</v>
      </c>
      <c r="G5" s="11">
        <v>4825.41</v>
      </c>
      <c r="H5" s="10"/>
      <c r="J5" s="1" t="s">
        <v>80</v>
      </c>
      <c r="K5" s="9">
        <f>SUMIF(D2:D119,"Laptop",F2:F119)</f>
        <v>15114742</v>
      </c>
    </row>
    <row r="6" spans="1:12" x14ac:dyDescent="0.3">
      <c r="A6" s="3" t="s">
        <v>79</v>
      </c>
      <c r="B6" s="2">
        <v>44482</v>
      </c>
      <c r="C6" s="1" t="s">
        <v>10</v>
      </c>
      <c r="D6" s="1" t="s">
        <v>1</v>
      </c>
      <c r="E6" s="1" t="s">
        <v>0</v>
      </c>
      <c r="F6" s="1">
        <v>166116</v>
      </c>
      <c r="G6" s="11">
        <v>4983.4799999999996</v>
      </c>
      <c r="H6" s="10"/>
      <c r="J6" s="1" t="s">
        <v>78</v>
      </c>
      <c r="K6" s="9">
        <f>COUNTIF(D2:D119,"Laptop")</f>
        <v>44</v>
      </c>
    </row>
    <row r="7" spans="1:12" x14ac:dyDescent="0.3">
      <c r="A7" s="3" t="s">
        <v>77</v>
      </c>
      <c r="B7" s="2">
        <v>44400</v>
      </c>
      <c r="C7" s="1" t="s">
        <v>10</v>
      </c>
      <c r="D7" s="1" t="s">
        <v>5</v>
      </c>
      <c r="E7" s="1" t="s">
        <v>4</v>
      </c>
      <c r="F7" s="1">
        <v>216602</v>
      </c>
      <c r="G7" s="11">
        <v>8664.08</v>
      </c>
      <c r="H7" s="10"/>
      <c r="J7" s="1" t="s">
        <v>76</v>
      </c>
      <c r="K7" s="9">
        <f>SUMIFS(F2:F119,D2:D119,"Laptop",E2:E119,"Apple")</f>
        <v>6593786</v>
      </c>
    </row>
    <row r="8" spans="1:12" x14ac:dyDescent="0.3">
      <c r="A8" s="3" t="s">
        <v>75</v>
      </c>
      <c r="B8" s="2">
        <v>44448</v>
      </c>
      <c r="C8" s="1" t="s">
        <v>12</v>
      </c>
      <c r="D8" s="1" t="s">
        <v>1</v>
      </c>
      <c r="E8" s="1" t="s">
        <v>0</v>
      </c>
      <c r="F8" s="1">
        <v>239749</v>
      </c>
      <c r="G8" s="11">
        <v>9589.9600000000009</v>
      </c>
      <c r="H8" s="10"/>
      <c r="J8" s="1" t="s">
        <v>74</v>
      </c>
      <c r="K8" s="9">
        <f>COUNTIFS(D2:D119,"Laptop",E2:E119,"Apple")</f>
        <v>18</v>
      </c>
    </row>
    <row r="9" spans="1:12" x14ac:dyDescent="0.3">
      <c r="A9" s="3" t="s">
        <v>73</v>
      </c>
      <c r="B9" s="2">
        <v>44381</v>
      </c>
      <c r="C9" s="1" t="s">
        <v>10</v>
      </c>
      <c r="D9" s="1" t="s">
        <v>5</v>
      </c>
      <c r="E9" s="1" t="s">
        <v>0</v>
      </c>
      <c r="F9" s="1">
        <v>269164</v>
      </c>
      <c r="G9" s="11">
        <v>10766.56</v>
      </c>
      <c r="H9" s="10"/>
      <c r="J9" s="1" t="s">
        <v>72</v>
      </c>
      <c r="K9" s="9">
        <f>MIN(G2:G119)</f>
        <v>3310.1099999999997</v>
      </c>
      <c r="L9">
        <f>_xlfn.MINIFS(G2:G119,D2:D119,"Laptop")</f>
        <v>3744.99</v>
      </c>
    </row>
    <row r="10" spans="1:12" x14ac:dyDescent="0.3">
      <c r="A10" s="3" t="s">
        <v>71</v>
      </c>
      <c r="B10" s="2">
        <v>44529</v>
      </c>
      <c r="C10" s="1" t="s">
        <v>11</v>
      </c>
      <c r="D10" s="1" t="s">
        <v>5</v>
      </c>
      <c r="E10" s="1" t="s">
        <v>7</v>
      </c>
      <c r="F10" s="1">
        <v>189574</v>
      </c>
      <c r="G10" s="11">
        <v>5687.2199999999993</v>
      </c>
      <c r="H10" s="10"/>
      <c r="J10" s="1" t="s">
        <v>70</v>
      </c>
      <c r="K10" s="9">
        <f>MAX(G2:G119)</f>
        <v>59941</v>
      </c>
      <c r="L10">
        <f>_xlfn.MAXIFS(G2:G119,C2:C119,"Delhi",D2:D119,"Mobile")</f>
        <v>9589.9600000000009</v>
      </c>
    </row>
    <row r="11" spans="1:12" x14ac:dyDescent="0.3">
      <c r="A11" s="3" t="s">
        <v>69</v>
      </c>
      <c r="B11" s="2">
        <v>44542</v>
      </c>
      <c r="C11" s="1" t="s">
        <v>10</v>
      </c>
      <c r="D11" s="1" t="s">
        <v>8</v>
      </c>
      <c r="E11" s="1" t="s">
        <v>4</v>
      </c>
      <c r="F11" s="1">
        <v>259237</v>
      </c>
      <c r="G11" s="11">
        <v>10369.48</v>
      </c>
      <c r="H11" s="10"/>
      <c r="J11" s="1" t="s">
        <v>68</v>
      </c>
      <c r="K11" s="9">
        <f>AVERAGE(G2:G119)</f>
        <v>18678.626779661023</v>
      </c>
    </row>
    <row r="12" spans="1:12" x14ac:dyDescent="0.3">
      <c r="A12" s="3" t="s">
        <v>67</v>
      </c>
      <c r="B12" s="2">
        <v>44335</v>
      </c>
      <c r="C12" s="1" t="s">
        <v>12</v>
      </c>
      <c r="D12" s="1" t="s">
        <v>8</v>
      </c>
      <c r="E12" s="1" t="s">
        <v>4</v>
      </c>
      <c r="F12" s="1">
        <v>157481</v>
      </c>
      <c r="G12" s="11">
        <v>4724.4299999999994</v>
      </c>
      <c r="H12" s="10"/>
      <c r="J12" s="1" t="s">
        <v>66</v>
      </c>
      <c r="K12" s="9">
        <f>AVERAGEIF(D2:D119,"Laptop",G2:G119)</f>
        <v>23617.810909090909</v>
      </c>
    </row>
    <row r="13" spans="1:12" x14ac:dyDescent="0.3">
      <c r="A13" s="3" t="s">
        <v>65</v>
      </c>
      <c r="B13" s="2">
        <v>44379</v>
      </c>
      <c r="C13" s="1" t="s">
        <v>10</v>
      </c>
      <c r="D13" s="1" t="s">
        <v>8</v>
      </c>
      <c r="E13" s="1" t="s">
        <v>7</v>
      </c>
      <c r="F13" s="1">
        <v>297769</v>
      </c>
      <c r="G13" s="11">
        <v>11910.76</v>
      </c>
      <c r="J13" s="1" t="s">
        <v>64</v>
      </c>
      <c r="K13" s="9">
        <f>AVERAGEIFS(G2:G119,D2:D119,"Laptop",E2:E119,"Apple")</f>
        <v>26739.383333333335</v>
      </c>
    </row>
    <row r="14" spans="1:12" x14ac:dyDescent="0.3">
      <c r="A14" s="3" t="s">
        <v>63</v>
      </c>
      <c r="B14" s="2">
        <v>44334</v>
      </c>
      <c r="C14" s="1" t="s">
        <v>12</v>
      </c>
      <c r="D14" s="1" t="s">
        <v>1</v>
      </c>
      <c r="E14" s="1" t="s">
        <v>0</v>
      </c>
      <c r="F14" s="1">
        <v>197482</v>
      </c>
      <c r="G14" s="11">
        <v>5924.46</v>
      </c>
      <c r="J14" s="7" t="s">
        <v>149</v>
      </c>
      <c r="K14" s="6">
        <f>COUNTIF(F2:F119,"&gt;"&amp;L14)</f>
        <v>50</v>
      </c>
      <c r="L14" s="8">
        <v>300000</v>
      </c>
    </row>
    <row r="15" spans="1:12" x14ac:dyDescent="0.3">
      <c r="A15" s="3" t="s">
        <v>62</v>
      </c>
      <c r="B15" s="2">
        <v>44294</v>
      </c>
      <c r="C15" s="1" t="s">
        <v>12</v>
      </c>
      <c r="D15" s="1" t="s">
        <v>5</v>
      </c>
      <c r="E15" s="1" t="s">
        <v>4</v>
      </c>
      <c r="F15" s="1">
        <v>273542</v>
      </c>
      <c r="G15" s="11">
        <v>10941.68</v>
      </c>
    </row>
    <row r="16" spans="1:12" x14ac:dyDescent="0.3">
      <c r="A16" s="3" t="s">
        <v>61</v>
      </c>
      <c r="B16" s="2">
        <v>44537</v>
      </c>
      <c r="C16" s="1" t="s">
        <v>11</v>
      </c>
      <c r="D16" s="1" t="s">
        <v>1</v>
      </c>
      <c r="E16" s="1" t="s">
        <v>0</v>
      </c>
      <c r="F16" s="1">
        <v>255290</v>
      </c>
      <c r="G16" s="11">
        <v>10211.6</v>
      </c>
      <c r="J16" s="5" t="s">
        <v>60</v>
      </c>
      <c r="K16" s="1" t="s">
        <v>10</v>
      </c>
    </row>
    <row r="17" spans="1:11" x14ac:dyDescent="0.3">
      <c r="A17" s="3" t="s">
        <v>59</v>
      </c>
      <c r="B17" s="2">
        <v>44463</v>
      </c>
      <c r="C17" s="1" t="s">
        <v>11</v>
      </c>
      <c r="D17" s="1" t="s">
        <v>1</v>
      </c>
      <c r="E17" s="1" t="s">
        <v>0</v>
      </c>
      <c r="F17" s="1">
        <v>342143</v>
      </c>
      <c r="G17" s="11">
        <v>17107.150000000001</v>
      </c>
      <c r="J17" s="5" t="s">
        <v>58</v>
      </c>
      <c r="K17" s="1" t="s">
        <v>8</v>
      </c>
    </row>
    <row r="18" spans="1:11" x14ac:dyDescent="0.3">
      <c r="A18" s="3" t="s">
        <v>57</v>
      </c>
      <c r="B18" s="2">
        <v>44408</v>
      </c>
      <c r="C18" s="1" t="s">
        <v>11</v>
      </c>
      <c r="D18" s="1" t="s">
        <v>1</v>
      </c>
      <c r="E18" s="1" t="s">
        <v>0</v>
      </c>
      <c r="F18" s="1">
        <v>177269</v>
      </c>
      <c r="G18" s="11">
        <v>5318.07</v>
      </c>
      <c r="J18" s="5" t="s">
        <v>56</v>
      </c>
      <c r="K18" s="1" t="s">
        <v>4</v>
      </c>
    </row>
    <row r="19" spans="1:11" ht="15.6" x14ac:dyDescent="0.3">
      <c r="A19" s="3" t="s">
        <v>55</v>
      </c>
      <c r="B19" s="2">
        <v>44371</v>
      </c>
      <c r="C19" s="1" t="s">
        <v>11</v>
      </c>
      <c r="D19" s="1" t="s">
        <v>5</v>
      </c>
      <c r="E19" s="1" t="s">
        <v>7</v>
      </c>
      <c r="F19" s="1">
        <v>162179</v>
      </c>
      <c r="G19" s="11">
        <v>4865.37</v>
      </c>
      <c r="J19" s="4" t="s">
        <v>54</v>
      </c>
      <c r="K19" s="1">
        <f>SUMIFS(F2:F119,C2:C119,K16,D2:D119,K17,E2:E119,K18)</f>
        <v>518474</v>
      </c>
    </row>
    <row r="20" spans="1:11" x14ac:dyDescent="0.3">
      <c r="A20" s="3" t="s">
        <v>53</v>
      </c>
      <c r="B20" s="2">
        <v>44330</v>
      </c>
      <c r="C20" s="1" t="s">
        <v>11</v>
      </c>
      <c r="D20" s="1" t="s">
        <v>8</v>
      </c>
      <c r="E20" s="1" t="s">
        <v>4</v>
      </c>
      <c r="F20" s="1">
        <v>260557</v>
      </c>
      <c r="G20" s="11">
        <v>10422.280000000001</v>
      </c>
    </row>
    <row r="21" spans="1:11" x14ac:dyDescent="0.3">
      <c r="A21" s="3" t="s">
        <v>52</v>
      </c>
      <c r="B21" s="2">
        <v>44340</v>
      </c>
      <c r="C21" s="1" t="s">
        <v>10</v>
      </c>
      <c r="D21" s="1" t="s">
        <v>5</v>
      </c>
      <c r="E21" s="1" t="s">
        <v>4</v>
      </c>
      <c r="F21" s="1">
        <v>191997</v>
      </c>
      <c r="G21" s="11">
        <v>5759.91</v>
      </c>
    </row>
    <row r="22" spans="1:11" x14ac:dyDescent="0.3">
      <c r="A22" s="3" t="s">
        <v>51</v>
      </c>
      <c r="B22" s="2">
        <v>44522</v>
      </c>
      <c r="C22" s="1" t="s">
        <v>10</v>
      </c>
      <c r="D22" s="1" t="s">
        <v>8</v>
      </c>
      <c r="E22" s="1" t="s">
        <v>7</v>
      </c>
      <c r="F22" s="1">
        <v>340531</v>
      </c>
      <c r="G22" s="11">
        <v>17026.55</v>
      </c>
    </row>
    <row r="23" spans="1:11" x14ac:dyDescent="0.3">
      <c r="A23" s="3" t="s">
        <v>50</v>
      </c>
      <c r="B23" s="2">
        <v>44559</v>
      </c>
      <c r="C23" s="1" t="s">
        <v>6</v>
      </c>
      <c r="D23" s="1" t="s">
        <v>5</v>
      </c>
      <c r="E23" s="1" t="s">
        <v>0</v>
      </c>
      <c r="F23" s="1">
        <v>446852</v>
      </c>
      <c r="G23" s="11">
        <v>26811.119999999999</v>
      </c>
    </row>
    <row r="24" spans="1:11" x14ac:dyDescent="0.3">
      <c r="A24" s="3" t="s">
        <v>49</v>
      </c>
      <c r="B24" s="2">
        <v>44312</v>
      </c>
      <c r="C24" s="1" t="s">
        <v>2</v>
      </c>
      <c r="D24" s="1" t="s">
        <v>8</v>
      </c>
      <c r="E24" s="1" t="s">
        <v>7</v>
      </c>
      <c r="F24" s="1">
        <v>136867</v>
      </c>
      <c r="G24" s="11">
        <v>4106.01</v>
      </c>
    </row>
    <row r="25" spans="1:11" x14ac:dyDescent="0.3">
      <c r="A25" s="3" t="s">
        <v>48</v>
      </c>
      <c r="B25" s="2">
        <v>44314</v>
      </c>
      <c r="C25" s="1" t="s">
        <v>6</v>
      </c>
      <c r="D25" s="1" t="s">
        <v>5</v>
      </c>
      <c r="E25" s="1" t="s">
        <v>0</v>
      </c>
      <c r="F25" s="1">
        <v>516616</v>
      </c>
      <c r="G25" s="11">
        <v>51661.600000000006</v>
      </c>
    </row>
    <row r="26" spans="1:11" x14ac:dyDescent="0.3">
      <c r="A26" s="3" t="s">
        <v>47</v>
      </c>
      <c r="B26" s="2">
        <v>44398</v>
      </c>
      <c r="C26" s="1" t="s">
        <v>6</v>
      </c>
      <c r="D26" s="1" t="s">
        <v>8</v>
      </c>
      <c r="E26" s="1" t="s">
        <v>7</v>
      </c>
      <c r="F26" s="1">
        <v>214977</v>
      </c>
      <c r="G26" s="11">
        <v>8599.08</v>
      </c>
    </row>
    <row r="27" spans="1:11" x14ac:dyDescent="0.3">
      <c r="A27" s="3" t="s">
        <v>46</v>
      </c>
      <c r="B27" s="2">
        <v>44502</v>
      </c>
      <c r="C27" s="1" t="s">
        <v>2</v>
      </c>
      <c r="D27" s="1" t="s">
        <v>1</v>
      </c>
      <c r="E27" s="1" t="s">
        <v>0</v>
      </c>
      <c r="F27" s="1">
        <v>164982</v>
      </c>
      <c r="G27" s="11">
        <v>4949.46</v>
      </c>
    </row>
    <row r="28" spans="1:11" x14ac:dyDescent="0.3">
      <c r="A28" s="3" t="s">
        <v>45</v>
      </c>
      <c r="B28" s="2">
        <v>44407</v>
      </c>
      <c r="C28" s="1" t="s">
        <v>6</v>
      </c>
      <c r="D28" s="1" t="s">
        <v>5</v>
      </c>
      <c r="E28" s="1" t="s">
        <v>4</v>
      </c>
      <c r="F28" s="1">
        <v>599410</v>
      </c>
      <c r="G28" s="11">
        <v>59941</v>
      </c>
    </row>
    <row r="29" spans="1:11" x14ac:dyDescent="0.3">
      <c r="A29" s="3" t="s">
        <v>44</v>
      </c>
      <c r="B29" s="2">
        <v>44618</v>
      </c>
      <c r="C29" s="1" t="s">
        <v>9</v>
      </c>
      <c r="D29" s="1" t="s">
        <v>1</v>
      </c>
      <c r="E29" s="1" t="s">
        <v>0</v>
      </c>
      <c r="F29" s="1">
        <v>525266</v>
      </c>
      <c r="G29" s="11">
        <v>52526.600000000006</v>
      </c>
    </row>
    <row r="30" spans="1:11" x14ac:dyDescent="0.3">
      <c r="A30" s="3" t="s">
        <v>43</v>
      </c>
      <c r="B30" s="2">
        <v>44648</v>
      </c>
      <c r="C30" s="1" t="s">
        <v>6</v>
      </c>
      <c r="D30" s="1" t="s">
        <v>5</v>
      </c>
      <c r="E30" s="1" t="s">
        <v>0</v>
      </c>
      <c r="F30" s="1">
        <v>208439</v>
      </c>
      <c r="G30" s="11">
        <v>8337.56</v>
      </c>
    </row>
    <row r="31" spans="1:11" x14ac:dyDescent="0.3">
      <c r="A31" s="3" t="s">
        <v>42</v>
      </c>
      <c r="B31" s="2">
        <v>44439</v>
      </c>
      <c r="C31" s="1" t="s">
        <v>9</v>
      </c>
      <c r="D31" s="1" t="s">
        <v>5</v>
      </c>
      <c r="E31" s="1" t="s">
        <v>7</v>
      </c>
      <c r="F31" s="1">
        <v>596943</v>
      </c>
      <c r="G31" s="11">
        <v>59694.3</v>
      </c>
    </row>
    <row r="32" spans="1:11" x14ac:dyDescent="0.3">
      <c r="A32" s="3" t="s">
        <v>41</v>
      </c>
      <c r="B32" s="2">
        <v>44467</v>
      </c>
      <c r="C32" s="1" t="s">
        <v>6</v>
      </c>
      <c r="D32" s="1" t="s">
        <v>8</v>
      </c>
      <c r="E32" s="1" t="s">
        <v>4</v>
      </c>
      <c r="F32" s="1">
        <v>244388</v>
      </c>
      <c r="G32" s="11">
        <v>9775.52</v>
      </c>
    </row>
    <row r="33" spans="1:7" x14ac:dyDescent="0.3">
      <c r="A33" s="3" t="s">
        <v>40</v>
      </c>
      <c r="B33" s="2">
        <v>44577</v>
      </c>
      <c r="C33" s="1" t="s">
        <v>2</v>
      </c>
      <c r="D33" s="1" t="s">
        <v>8</v>
      </c>
      <c r="E33" s="1" t="s">
        <v>4</v>
      </c>
      <c r="F33" s="1">
        <v>131993</v>
      </c>
      <c r="G33" s="11">
        <v>3959.79</v>
      </c>
    </row>
    <row r="34" spans="1:7" x14ac:dyDescent="0.3">
      <c r="A34" s="3" t="s">
        <v>39</v>
      </c>
      <c r="B34" s="2">
        <v>44419</v>
      </c>
      <c r="C34" s="1" t="s">
        <v>3</v>
      </c>
      <c r="D34" s="1" t="s">
        <v>8</v>
      </c>
      <c r="E34" s="1" t="s">
        <v>7</v>
      </c>
      <c r="F34" s="1">
        <v>471720</v>
      </c>
      <c r="G34" s="11">
        <v>28303.200000000001</v>
      </c>
    </row>
    <row r="35" spans="1:7" x14ac:dyDescent="0.3">
      <c r="A35" s="3" t="s">
        <v>38</v>
      </c>
      <c r="B35" s="2">
        <v>44407</v>
      </c>
      <c r="C35" s="1" t="s">
        <v>9</v>
      </c>
      <c r="D35" s="1" t="s">
        <v>1</v>
      </c>
      <c r="E35" s="1" t="s">
        <v>0</v>
      </c>
      <c r="F35" s="1">
        <v>121713</v>
      </c>
      <c r="G35" s="11">
        <v>3651.39</v>
      </c>
    </row>
    <row r="36" spans="1:7" x14ac:dyDescent="0.3">
      <c r="A36" s="3" t="s">
        <v>37</v>
      </c>
      <c r="B36" s="2">
        <v>44352</v>
      </c>
      <c r="C36" s="1" t="s">
        <v>2</v>
      </c>
      <c r="D36" s="1" t="s">
        <v>5</v>
      </c>
      <c r="E36" s="1" t="s">
        <v>4</v>
      </c>
      <c r="F36" s="1">
        <v>292765</v>
      </c>
      <c r="G36" s="11">
        <v>11710.6</v>
      </c>
    </row>
    <row r="37" spans="1:7" x14ac:dyDescent="0.3">
      <c r="A37" s="3" t="s">
        <v>36</v>
      </c>
      <c r="B37" s="2">
        <v>44364</v>
      </c>
      <c r="C37" s="1" t="s">
        <v>2</v>
      </c>
      <c r="D37" s="1" t="s">
        <v>1</v>
      </c>
      <c r="E37" s="1" t="s">
        <v>0</v>
      </c>
      <c r="F37" s="1">
        <v>394736</v>
      </c>
      <c r="G37" s="11">
        <v>19736.800000000003</v>
      </c>
    </row>
    <row r="38" spans="1:7" x14ac:dyDescent="0.3">
      <c r="A38" s="3" t="s">
        <v>35</v>
      </c>
      <c r="B38" s="2">
        <v>44620</v>
      </c>
      <c r="C38" s="1" t="s">
        <v>6</v>
      </c>
      <c r="D38" s="1" t="s">
        <v>1</v>
      </c>
      <c r="E38" s="1" t="s">
        <v>0</v>
      </c>
      <c r="F38" s="1">
        <v>289678</v>
      </c>
      <c r="G38" s="11">
        <v>11587.12</v>
      </c>
    </row>
    <row r="39" spans="1:7" x14ac:dyDescent="0.3">
      <c r="A39" s="3" t="s">
        <v>34</v>
      </c>
      <c r="B39" s="2">
        <v>44574</v>
      </c>
      <c r="C39" s="1" t="s">
        <v>6</v>
      </c>
      <c r="D39" s="1" t="s">
        <v>1</v>
      </c>
      <c r="E39" s="1" t="s">
        <v>0</v>
      </c>
      <c r="F39" s="1">
        <v>311501</v>
      </c>
      <c r="G39" s="11">
        <v>15575.050000000001</v>
      </c>
    </row>
    <row r="40" spans="1:7" x14ac:dyDescent="0.3">
      <c r="A40" s="3" t="s">
        <v>33</v>
      </c>
      <c r="B40" s="2">
        <v>44358</v>
      </c>
      <c r="C40" s="1" t="s">
        <v>6</v>
      </c>
      <c r="D40" s="1" t="s">
        <v>5</v>
      </c>
      <c r="E40" s="1" t="s">
        <v>7</v>
      </c>
      <c r="F40" s="1">
        <v>470422</v>
      </c>
      <c r="G40" s="11">
        <v>28225.32</v>
      </c>
    </row>
    <row r="41" spans="1:7" x14ac:dyDescent="0.3">
      <c r="A41" s="3" t="s">
        <v>32</v>
      </c>
      <c r="B41" s="2">
        <v>44636</v>
      </c>
      <c r="C41" s="1" t="s">
        <v>9</v>
      </c>
      <c r="D41" s="1" t="s">
        <v>8</v>
      </c>
      <c r="E41" s="1" t="s">
        <v>4</v>
      </c>
      <c r="F41" s="1">
        <v>419842</v>
      </c>
      <c r="G41" s="11">
        <v>25190.52</v>
      </c>
    </row>
    <row r="42" spans="1:7" x14ac:dyDescent="0.3">
      <c r="A42" s="3" t="s">
        <v>31</v>
      </c>
      <c r="B42" s="2">
        <v>44431</v>
      </c>
      <c r="C42" s="1" t="s">
        <v>9</v>
      </c>
      <c r="D42" s="1" t="s">
        <v>5</v>
      </c>
      <c r="E42" s="1" t="s">
        <v>4</v>
      </c>
      <c r="F42" s="1">
        <v>213748</v>
      </c>
      <c r="G42" s="11">
        <v>8549.92</v>
      </c>
    </row>
    <row r="43" spans="1:7" x14ac:dyDescent="0.3">
      <c r="A43" s="3" t="s">
        <v>30</v>
      </c>
      <c r="B43" s="2">
        <v>44379</v>
      </c>
      <c r="C43" s="1" t="s">
        <v>2</v>
      </c>
      <c r="D43" s="1" t="s">
        <v>8</v>
      </c>
      <c r="E43" s="1" t="s">
        <v>7</v>
      </c>
      <c r="F43" s="1">
        <v>493013</v>
      </c>
      <c r="G43" s="11">
        <v>29580.78</v>
      </c>
    </row>
    <row r="44" spans="1:7" x14ac:dyDescent="0.3">
      <c r="A44" s="3" t="s">
        <v>29</v>
      </c>
      <c r="B44" s="2">
        <v>44418</v>
      </c>
      <c r="C44" s="1" t="s">
        <v>3</v>
      </c>
      <c r="D44" s="1" t="s">
        <v>5</v>
      </c>
      <c r="E44" s="1" t="s">
        <v>0</v>
      </c>
      <c r="F44" s="1">
        <v>124833</v>
      </c>
      <c r="G44" s="11">
        <v>3744.99</v>
      </c>
    </row>
    <row r="45" spans="1:7" x14ac:dyDescent="0.3">
      <c r="A45" s="3" t="s">
        <v>28</v>
      </c>
      <c r="B45" s="2">
        <v>44624</v>
      </c>
      <c r="C45" s="1" t="s">
        <v>9</v>
      </c>
      <c r="D45" s="1" t="s">
        <v>8</v>
      </c>
      <c r="E45" s="1" t="s">
        <v>7</v>
      </c>
      <c r="F45" s="1">
        <v>132529</v>
      </c>
      <c r="G45" s="11">
        <v>3975.87</v>
      </c>
    </row>
    <row r="46" spans="1:7" x14ac:dyDescent="0.3">
      <c r="A46" s="3" t="s">
        <v>27</v>
      </c>
      <c r="B46" s="2">
        <v>44575</v>
      </c>
      <c r="C46" s="1" t="s">
        <v>2</v>
      </c>
      <c r="D46" s="1" t="s">
        <v>5</v>
      </c>
      <c r="E46" s="1" t="s">
        <v>0</v>
      </c>
      <c r="F46" s="1">
        <v>517324</v>
      </c>
      <c r="G46" s="11">
        <v>51732.4</v>
      </c>
    </row>
    <row r="47" spans="1:7" x14ac:dyDescent="0.3">
      <c r="A47" s="3" t="s">
        <v>26</v>
      </c>
      <c r="B47" s="2">
        <v>44341</v>
      </c>
      <c r="C47" s="1" t="s">
        <v>6</v>
      </c>
      <c r="D47" s="1" t="s">
        <v>8</v>
      </c>
      <c r="E47" s="1" t="s">
        <v>7</v>
      </c>
      <c r="F47" s="1">
        <v>110337</v>
      </c>
      <c r="G47" s="11">
        <v>3310.1099999999997</v>
      </c>
    </row>
    <row r="48" spans="1:7" x14ac:dyDescent="0.3">
      <c r="A48" s="3" t="s">
        <v>25</v>
      </c>
      <c r="B48" s="2">
        <v>44346</v>
      </c>
      <c r="C48" s="1" t="s">
        <v>9</v>
      </c>
      <c r="D48" s="1" t="s">
        <v>1</v>
      </c>
      <c r="E48" s="1" t="s">
        <v>0</v>
      </c>
      <c r="F48" s="1">
        <v>246001</v>
      </c>
      <c r="G48" s="11">
        <v>9840.0400000000009</v>
      </c>
    </row>
    <row r="49" spans="1:7" x14ac:dyDescent="0.3">
      <c r="A49" s="3" t="s">
        <v>24</v>
      </c>
      <c r="B49" s="2">
        <v>44349</v>
      </c>
      <c r="C49" s="1" t="s">
        <v>2</v>
      </c>
      <c r="D49" s="1" t="s">
        <v>5</v>
      </c>
      <c r="E49" s="1" t="s">
        <v>4</v>
      </c>
      <c r="F49" s="1">
        <v>367030</v>
      </c>
      <c r="G49" s="11">
        <v>18351.5</v>
      </c>
    </row>
    <row r="50" spans="1:7" x14ac:dyDescent="0.3">
      <c r="A50" s="3" t="s">
        <v>23</v>
      </c>
      <c r="B50" s="2">
        <v>44512</v>
      </c>
      <c r="C50" s="1" t="s">
        <v>3</v>
      </c>
      <c r="D50" s="1" t="s">
        <v>1</v>
      </c>
      <c r="E50" s="1" t="s">
        <v>0</v>
      </c>
      <c r="F50" s="1">
        <v>357759</v>
      </c>
      <c r="G50" s="11">
        <v>17887.95</v>
      </c>
    </row>
    <row r="51" spans="1:7" x14ac:dyDescent="0.3">
      <c r="A51" s="3" t="s">
        <v>22</v>
      </c>
      <c r="B51" s="2">
        <v>44443</v>
      </c>
      <c r="C51" s="1" t="s">
        <v>3</v>
      </c>
      <c r="D51" s="1" t="s">
        <v>5</v>
      </c>
      <c r="E51" s="1" t="s">
        <v>0</v>
      </c>
      <c r="F51" s="1">
        <v>590998</v>
      </c>
      <c r="G51" s="11">
        <v>59099.8</v>
      </c>
    </row>
    <row r="52" spans="1:7" x14ac:dyDescent="0.3">
      <c r="A52" s="3" t="s">
        <v>21</v>
      </c>
      <c r="B52" s="2">
        <v>44371</v>
      </c>
      <c r="C52" s="1" t="s">
        <v>9</v>
      </c>
      <c r="D52" s="1" t="s">
        <v>5</v>
      </c>
      <c r="E52" s="1" t="s">
        <v>7</v>
      </c>
      <c r="F52" s="1">
        <v>513693</v>
      </c>
      <c r="G52" s="11">
        <v>51369.3</v>
      </c>
    </row>
    <row r="53" spans="1:7" x14ac:dyDescent="0.3">
      <c r="A53" s="3" t="s">
        <v>20</v>
      </c>
      <c r="B53" s="2">
        <v>44512</v>
      </c>
      <c r="C53" s="1" t="s">
        <v>9</v>
      </c>
      <c r="D53" s="1" t="s">
        <v>8</v>
      </c>
      <c r="E53" s="1" t="s">
        <v>4</v>
      </c>
      <c r="F53" s="1">
        <v>479792</v>
      </c>
      <c r="G53" s="11">
        <v>28787.52</v>
      </c>
    </row>
    <row r="54" spans="1:7" x14ac:dyDescent="0.3">
      <c r="A54" s="3" t="s">
        <v>19</v>
      </c>
      <c r="B54" s="2">
        <v>44308</v>
      </c>
      <c r="C54" s="1" t="s">
        <v>3</v>
      </c>
      <c r="D54" s="1" t="s">
        <v>8</v>
      </c>
      <c r="E54" s="1" t="s">
        <v>4</v>
      </c>
      <c r="F54" s="1">
        <v>573226</v>
      </c>
      <c r="G54" s="11">
        <v>57322.600000000006</v>
      </c>
    </row>
    <row r="55" spans="1:7" x14ac:dyDescent="0.3">
      <c r="A55" s="3" t="s">
        <v>18</v>
      </c>
      <c r="B55" s="2">
        <v>44358</v>
      </c>
      <c r="C55" s="1" t="s">
        <v>2</v>
      </c>
      <c r="D55" s="1" t="s">
        <v>8</v>
      </c>
      <c r="E55" s="1" t="s">
        <v>7</v>
      </c>
      <c r="F55" s="1">
        <v>317874</v>
      </c>
      <c r="G55" s="11">
        <v>15893.7</v>
      </c>
    </row>
    <row r="56" spans="1:7" x14ac:dyDescent="0.3">
      <c r="A56" s="3" t="s">
        <v>17</v>
      </c>
      <c r="B56" s="2">
        <v>44420</v>
      </c>
      <c r="C56" s="1" t="s">
        <v>6</v>
      </c>
      <c r="D56" s="1" t="s">
        <v>1</v>
      </c>
      <c r="E56" s="1" t="s">
        <v>0</v>
      </c>
      <c r="F56" s="1">
        <v>294690</v>
      </c>
      <c r="G56" s="11">
        <v>11787.6</v>
      </c>
    </row>
    <row r="57" spans="1:7" x14ac:dyDescent="0.3">
      <c r="A57" s="3" t="s">
        <v>16</v>
      </c>
      <c r="B57" s="2">
        <v>44298</v>
      </c>
      <c r="C57" s="1" t="s">
        <v>2</v>
      </c>
      <c r="D57" s="1" t="s">
        <v>5</v>
      </c>
      <c r="E57" s="1" t="s">
        <v>4</v>
      </c>
      <c r="F57" s="1">
        <v>172573</v>
      </c>
      <c r="G57" s="11">
        <v>5177.1899999999996</v>
      </c>
    </row>
    <row r="58" spans="1:7" x14ac:dyDescent="0.3">
      <c r="A58" s="3" t="s">
        <v>15</v>
      </c>
      <c r="B58" s="2">
        <v>44464</v>
      </c>
      <c r="C58" s="1" t="s">
        <v>2</v>
      </c>
      <c r="D58" s="1" t="s">
        <v>1</v>
      </c>
      <c r="E58" s="1" t="s">
        <v>0</v>
      </c>
      <c r="F58" s="1">
        <v>546362</v>
      </c>
      <c r="G58" s="11">
        <v>54636.200000000004</v>
      </c>
    </row>
    <row r="59" spans="1:7" x14ac:dyDescent="0.3">
      <c r="A59" s="3" t="s">
        <v>14</v>
      </c>
      <c r="B59" s="2">
        <v>44370</v>
      </c>
      <c r="C59" s="1" t="s">
        <v>3</v>
      </c>
      <c r="D59" s="1" t="s">
        <v>1</v>
      </c>
      <c r="E59" s="1" t="s">
        <v>0</v>
      </c>
      <c r="F59" s="1">
        <v>417091</v>
      </c>
      <c r="G59" s="11">
        <v>25025.46</v>
      </c>
    </row>
    <row r="60" spans="1:7" x14ac:dyDescent="0.3">
      <c r="A60" s="3" t="s">
        <v>13</v>
      </c>
      <c r="B60" s="2">
        <v>44573</v>
      </c>
      <c r="C60" s="1" t="s">
        <v>2</v>
      </c>
      <c r="D60" s="1" t="s">
        <v>1</v>
      </c>
      <c r="E60" s="1" t="s">
        <v>0</v>
      </c>
      <c r="F60" s="1">
        <v>368859</v>
      </c>
      <c r="G60" s="11">
        <v>18442.95</v>
      </c>
    </row>
    <row r="61" spans="1:7" x14ac:dyDescent="0.3">
      <c r="A61" s="12" t="s">
        <v>90</v>
      </c>
      <c r="B61" s="2">
        <v>44622</v>
      </c>
      <c r="C61" s="1" t="s">
        <v>12</v>
      </c>
      <c r="D61" s="1" t="s">
        <v>5</v>
      </c>
      <c r="E61" s="1" t="s">
        <v>0</v>
      </c>
      <c r="F61" s="1">
        <v>263293</v>
      </c>
      <c r="G61" s="11">
        <v>10531.72</v>
      </c>
    </row>
    <row r="62" spans="1:7" x14ac:dyDescent="0.3">
      <c r="A62" s="12" t="s">
        <v>91</v>
      </c>
      <c r="B62" s="2">
        <v>44375</v>
      </c>
      <c r="C62" s="1" t="s">
        <v>10</v>
      </c>
      <c r="D62" s="1" t="s">
        <v>8</v>
      </c>
      <c r="E62" s="1" t="s">
        <v>7</v>
      </c>
      <c r="F62" s="1">
        <v>186073</v>
      </c>
      <c r="G62" s="11">
        <v>5582.19</v>
      </c>
    </row>
    <row r="63" spans="1:7" x14ac:dyDescent="0.3">
      <c r="A63" s="12" t="s">
        <v>92</v>
      </c>
      <c r="B63" s="2">
        <v>44454</v>
      </c>
      <c r="C63" s="1" t="s">
        <v>10</v>
      </c>
      <c r="D63" s="1" t="s">
        <v>5</v>
      </c>
      <c r="E63" s="1" t="s">
        <v>0</v>
      </c>
      <c r="F63" s="1">
        <v>359374</v>
      </c>
      <c r="G63" s="11">
        <v>17968.7</v>
      </c>
    </row>
    <row r="64" spans="1:7" x14ac:dyDescent="0.3">
      <c r="A64" s="12" t="s">
        <v>93</v>
      </c>
      <c r="B64" s="2">
        <v>44495</v>
      </c>
      <c r="C64" s="1" t="s">
        <v>12</v>
      </c>
      <c r="D64" s="1" t="s">
        <v>8</v>
      </c>
      <c r="E64" s="1" t="s">
        <v>7</v>
      </c>
      <c r="F64" s="1">
        <v>160847</v>
      </c>
      <c r="G64" s="11">
        <v>4825.41</v>
      </c>
    </row>
    <row r="65" spans="1:7" x14ac:dyDescent="0.3">
      <c r="A65" s="12" t="s">
        <v>94</v>
      </c>
      <c r="B65" s="2">
        <v>44482</v>
      </c>
      <c r="C65" s="1" t="s">
        <v>10</v>
      </c>
      <c r="D65" s="1" t="s">
        <v>1</v>
      </c>
      <c r="E65" s="1" t="s">
        <v>0</v>
      </c>
      <c r="F65" s="1">
        <v>166116</v>
      </c>
      <c r="G65" s="11">
        <v>4983.4799999999996</v>
      </c>
    </row>
    <row r="66" spans="1:7" x14ac:dyDescent="0.3">
      <c r="A66" s="12" t="s">
        <v>95</v>
      </c>
      <c r="B66" s="2">
        <v>44400</v>
      </c>
      <c r="C66" s="1" t="s">
        <v>10</v>
      </c>
      <c r="D66" s="1" t="s">
        <v>5</v>
      </c>
      <c r="E66" s="1" t="s">
        <v>4</v>
      </c>
      <c r="F66" s="1">
        <v>216602</v>
      </c>
      <c r="G66" s="11">
        <v>8664.08</v>
      </c>
    </row>
    <row r="67" spans="1:7" x14ac:dyDescent="0.3">
      <c r="A67" s="12" t="s">
        <v>96</v>
      </c>
      <c r="B67" s="2">
        <v>44448</v>
      </c>
      <c r="C67" s="1" t="s">
        <v>12</v>
      </c>
      <c r="D67" s="1" t="s">
        <v>1</v>
      </c>
      <c r="E67" s="1" t="s">
        <v>0</v>
      </c>
      <c r="F67" s="1">
        <v>239749</v>
      </c>
      <c r="G67" s="11">
        <v>9589.9600000000009</v>
      </c>
    </row>
    <row r="68" spans="1:7" x14ac:dyDescent="0.3">
      <c r="A68" s="12" t="s">
        <v>97</v>
      </c>
      <c r="B68" s="2">
        <v>44381</v>
      </c>
      <c r="C68" s="1" t="s">
        <v>10</v>
      </c>
      <c r="D68" s="1" t="s">
        <v>5</v>
      </c>
      <c r="E68" s="1" t="s">
        <v>0</v>
      </c>
      <c r="F68" s="1">
        <v>269164</v>
      </c>
      <c r="G68" s="11">
        <v>10766.56</v>
      </c>
    </row>
    <row r="69" spans="1:7" x14ac:dyDescent="0.3">
      <c r="A69" s="12" t="s">
        <v>98</v>
      </c>
      <c r="B69" s="2">
        <v>44529</v>
      </c>
      <c r="C69" s="1" t="s">
        <v>11</v>
      </c>
      <c r="D69" s="1" t="s">
        <v>5</v>
      </c>
      <c r="E69" s="1" t="s">
        <v>7</v>
      </c>
      <c r="F69" s="1">
        <v>189574</v>
      </c>
      <c r="G69" s="11">
        <v>5687.2199999999993</v>
      </c>
    </row>
    <row r="70" spans="1:7" x14ac:dyDescent="0.3">
      <c r="A70" s="12" t="s">
        <v>99</v>
      </c>
      <c r="B70" s="2">
        <v>44542</v>
      </c>
      <c r="C70" s="1" t="s">
        <v>10</v>
      </c>
      <c r="D70" s="1" t="s">
        <v>8</v>
      </c>
      <c r="E70" s="1" t="s">
        <v>4</v>
      </c>
      <c r="F70" s="1">
        <v>259237</v>
      </c>
      <c r="G70" s="11">
        <v>10369.48</v>
      </c>
    </row>
    <row r="71" spans="1:7" x14ac:dyDescent="0.3">
      <c r="A71" s="12" t="s">
        <v>100</v>
      </c>
      <c r="B71" s="2">
        <v>44335</v>
      </c>
      <c r="C71" s="1" t="s">
        <v>12</v>
      </c>
      <c r="D71" s="1" t="s">
        <v>8</v>
      </c>
      <c r="E71" s="1" t="s">
        <v>4</v>
      </c>
      <c r="F71" s="1">
        <v>157481</v>
      </c>
      <c r="G71" s="11">
        <v>4724.4299999999994</v>
      </c>
    </row>
    <row r="72" spans="1:7" x14ac:dyDescent="0.3">
      <c r="A72" s="12" t="s">
        <v>101</v>
      </c>
      <c r="B72" s="2">
        <v>44379</v>
      </c>
      <c r="C72" s="1" t="s">
        <v>10</v>
      </c>
      <c r="D72" s="1" t="s">
        <v>8</v>
      </c>
      <c r="E72" s="1" t="s">
        <v>7</v>
      </c>
      <c r="F72" s="1">
        <v>297769</v>
      </c>
      <c r="G72" s="11">
        <v>11910.76</v>
      </c>
    </row>
    <row r="73" spans="1:7" x14ac:dyDescent="0.3">
      <c r="A73" s="12" t="s">
        <v>102</v>
      </c>
      <c r="B73" s="2">
        <v>44334</v>
      </c>
      <c r="C73" s="1" t="s">
        <v>12</v>
      </c>
      <c r="D73" s="1" t="s">
        <v>1</v>
      </c>
      <c r="E73" s="1" t="s">
        <v>0</v>
      </c>
      <c r="F73" s="1">
        <v>197482</v>
      </c>
      <c r="G73" s="11">
        <v>5924.46</v>
      </c>
    </row>
    <row r="74" spans="1:7" x14ac:dyDescent="0.3">
      <c r="A74" s="12" t="s">
        <v>103</v>
      </c>
      <c r="B74" s="2">
        <v>44294</v>
      </c>
      <c r="C74" s="1" t="s">
        <v>12</v>
      </c>
      <c r="D74" s="1" t="s">
        <v>5</v>
      </c>
      <c r="E74" s="1" t="s">
        <v>4</v>
      </c>
      <c r="F74" s="1">
        <v>273542</v>
      </c>
      <c r="G74" s="11">
        <v>10941.68</v>
      </c>
    </row>
    <row r="75" spans="1:7" x14ac:dyDescent="0.3">
      <c r="A75" s="12" t="s">
        <v>104</v>
      </c>
      <c r="B75" s="2">
        <v>44537</v>
      </c>
      <c r="C75" s="1" t="s">
        <v>11</v>
      </c>
      <c r="D75" s="1" t="s">
        <v>1</v>
      </c>
      <c r="E75" s="1" t="s">
        <v>0</v>
      </c>
      <c r="F75" s="1">
        <v>255290</v>
      </c>
      <c r="G75" s="11">
        <v>10211.6</v>
      </c>
    </row>
    <row r="76" spans="1:7" x14ac:dyDescent="0.3">
      <c r="A76" s="12" t="s">
        <v>105</v>
      </c>
      <c r="B76" s="2">
        <v>44463</v>
      </c>
      <c r="C76" s="1" t="s">
        <v>11</v>
      </c>
      <c r="D76" s="1" t="s">
        <v>1</v>
      </c>
      <c r="E76" s="1" t="s">
        <v>0</v>
      </c>
      <c r="F76" s="1">
        <v>342143</v>
      </c>
      <c r="G76" s="11">
        <v>17107.150000000001</v>
      </c>
    </row>
    <row r="77" spans="1:7" x14ac:dyDescent="0.3">
      <c r="A77" s="12" t="s">
        <v>106</v>
      </c>
      <c r="B77" s="2">
        <v>44408</v>
      </c>
      <c r="C77" s="1" t="s">
        <v>11</v>
      </c>
      <c r="D77" s="1" t="s">
        <v>1</v>
      </c>
      <c r="E77" s="1" t="s">
        <v>0</v>
      </c>
      <c r="F77" s="1">
        <v>177269</v>
      </c>
      <c r="G77" s="11">
        <v>5318.07</v>
      </c>
    </row>
    <row r="78" spans="1:7" x14ac:dyDescent="0.3">
      <c r="A78" s="12" t="s">
        <v>107</v>
      </c>
      <c r="B78" s="2">
        <v>44371</v>
      </c>
      <c r="C78" s="1" t="s">
        <v>11</v>
      </c>
      <c r="D78" s="1" t="s">
        <v>5</v>
      </c>
      <c r="E78" s="1" t="s">
        <v>7</v>
      </c>
      <c r="F78" s="1">
        <v>162179</v>
      </c>
      <c r="G78" s="11">
        <v>4865.37</v>
      </c>
    </row>
    <row r="79" spans="1:7" x14ac:dyDescent="0.3">
      <c r="A79" s="12" t="s">
        <v>108</v>
      </c>
      <c r="B79" s="2">
        <v>44330</v>
      </c>
      <c r="C79" s="1" t="s">
        <v>11</v>
      </c>
      <c r="D79" s="1" t="s">
        <v>8</v>
      </c>
      <c r="E79" s="1" t="s">
        <v>4</v>
      </c>
      <c r="F79" s="1">
        <v>260557</v>
      </c>
      <c r="G79" s="11">
        <v>10422.280000000001</v>
      </c>
    </row>
    <row r="80" spans="1:7" x14ac:dyDescent="0.3">
      <c r="A80" s="12" t="s">
        <v>109</v>
      </c>
      <c r="B80" s="2">
        <v>44340</v>
      </c>
      <c r="C80" s="1" t="s">
        <v>10</v>
      </c>
      <c r="D80" s="1" t="s">
        <v>5</v>
      </c>
      <c r="E80" s="1" t="s">
        <v>4</v>
      </c>
      <c r="F80" s="1">
        <v>191997</v>
      </c>
      <c r="G80" s="11">
        <v>5759.91</v>
      </c>
    </row>
    <row r="81" spans="1:7" x14ac:dyDescent="0.3">
      <c r="A81" s="12" t="s">
        <v>110</v>
      </c>
      <c r="B81" s="2">
        <v>44522</v>
      </c>
      <c r="C81" s="1" t="s">
        <v>10</v>
      </c>
      <c r="D81" s="1" t="s">
        <v>8</v>
      </c>
      <c r="E81" s="1" t="s">
        <v>7</v>
      </c>
      <c r="F81" s="1">
        <v>340531</v>
      </c>
      <c r="G81" s="11">
        <v>17026.55</v>
      </c>
    </row>
    <row r="82" spans="1:7" x14ac:dyDescent="0.3">
      <c r="A82" s="12" t="s">
        <v>111</v>
      </c>
      <c r="B82" s="2">
        <v>44559</v>
      </c>
      <c r="C82" s="1" t="s">
        <v>6</v>
      </c>
      <c r="D82" s="1" t="s">
        <v>5</v>
      </c>
      <c r="E82" s="1" t="s">
        <v>0</v>
      </c>
      <c r="F82" s="1">
        <v>446852</v>
      </c>
      <c r="G82" s="11">
        <v>26811.119999999999</v>
      </c>
    </row>
    <row r="83" spans="1:7" x14ac:dyDescent="0.3">
      <c r="A83" s="12" t="s">
        <v>112</v>
      </c>
      <c r="B83" s="2">
        <v>44312</v>
      </c>
      <c r="C83" s="1" t="s">
        <v>2</v>
      </c>
      <c r="D83" s="1" t="s">
        <v>8</v>
      </c>
      <c r="E83" s="1" t="s">
        <v>7</v>
      </c>
      <c r="F83" s="1">
        <v>136867</v>
      </c>
      <c r="G83" s="11">
        <v>4106.01</v>
      </c>
    </row>
    <row r="84" spans="1:7" x14ac:dyDescent="0.3">
      <c r="A84" s="12" t="s">
        <v>113</v>
      </c>
      <c r="B84" s="2">
        <v>44314</v>
      </c>
      <c r="C84" s="1" t="s">
        <v>6</v>
      </c>
      <c r="D84" s="1" t="s">
        <v>5</v>
      </c>
      <c r="E84" s="1" t="s">
        <v>0</v>
      </c>
      <c r="F84" s="1">
        <v>516616</v>
      </c>
      <c r="G84" s="11">
        <v>51661.600000000006</v>
      </c>
    </row>
    <row r="85" spans="1:7" x14ac:dyDescent="0.3">
      <c r="A85" s="12" t="s">
        <v>114</v>
      </c>
      <c r="B85" s="2">
        <v>44398</v>
      </c>
      <c r="C85" s="1" t="s">
        <v>6</v>
      </c>
      <c r="D85" s="1" t="s">
        <v>8</v>
      </c>
      <c r="E85" s="1" t="s">
        <v>7</v>
      </c>
      <c r="F85" s="1">
        <v>214977</v>
      </c>
      <c r="G85" s="11">
        <v>8599.08</v>
      </c>
    </row>
    <row r="86" spans="1:7" x14ac:dyDescent="0.3">
      <c r="A86" s="12" t="s">
        <v>115</v>
      </c>
      <c r="B86" s="2">
        <v>44502</v>
      </c>
      <c r="C86" s="1" t="s">
        <v>2</v>
      </c>
      <c r="D86" s="1" t="s">
        <v>1</v>
      </c>
      <c r="E86" s="1" t="s">
        <v>0</v>
      </c>
      <c r="F86" s="1">
        <v>164982</v>
      </c>
      <c r="G86" s="11">
        <v>4949.46</v>
      </c>
    </row>
    <row r="87" spans="1:7" x14ac:dyDescent="0.3">
      <c r="A87" s="12" t="s">
        <v>116</v>
      </c>
      <c r="B87" s="2">
        <v>44407</v>
      </c>
      <c r="C87" s="1" t="s">
        <v>6</v>
      </c>
      <c r="D87" s="1" t="s">
        <v>5</v>
      </c>
      <c r="E87" s="1" t="s">
        <v>4</v>
      </c>
      <c r="F87" s="1">
        <v>599410</v>
      </c>
      <c r="G87" s="11">
        <v>59941</v>
      </c>
    </row>
    <row r="88" spans="1:7" x14ac:dyDescent="0.3">
      <c r="A88" s="12" t="s">
        <v>117</v>
      </c>
      <c r="B88" s="2">
        <v>44618</v>
      </c>
      <c r="C88" s="1" t="s">
        <v>9</v>
      </c>
      <c r="D88" s="1" t="s">
        <v>1</v>
      </c>
      <c r="E88" s="1" t="s">
        <v>0</v>
      </c>
      <c r="F88" s="1">
        <v>525266</v>
      </c>
      <c r="G88" s="11">
        <v>52526.600000000006</v>
      </c>
    </row>
    <row r="89" spans="1:7" x14ac:dyDescent="0.3">
      <c r="A89" s="12" t="s">
        <v>118</v>
      </c>
      <c r="B89" s="2">
        <v>44648</v>
      </c>
      <c r="C89" s="1" t="s">
        <v>6</v>
      </c>
      <c r="D89" s="1" t="s">
        <v>5</v>
      </c>
      <c r="E89" s="1" t="s">
        <v>0</v>
      </c>
      <c r="F89" s="1">
        <v>208439</v>
      </c>
      <c r="G89" s="11">
        <v>8337.56</v>
      </c>
    </row>
    <row r="90" spans="1:7" x14ac:dyDescent="0.3">
      <c r="A90" s="12" t="s">
        <v>119</v>
      </c>
      <c r="B90" s="2">
        <v>44439</v>
      </c>
      <c r="C90" s="1" t="s">
        <v>9</v>
      </c>
      <c r="D90" s="1" t="s">
        <v>5</v>
      </c>
      <c r="E90" s="1" t="s">
        <v>7</v>
      </c>
      <c r="F90" s="1">
        <v>596943</v>
      </c>
      <c r="G90" s="11">
        <v>59694.3</v>
      </c>
    </row>
    <row r="91" spans="1:7" x14ac:dyDescent="0.3">
      <c r="A91" s="12" t="s">
        <v>120</v>
      </c>
      <c r="B91" s="2">
        <v>44467</v>
      </c>
      <c r="C91" s="1" t="s">
        <v>6</v>
      </c>
      <c r="D91" s="1" t="s">
        <v>8</v>
      </c>
      <c r="E91" s="1" t="s">
        <v>4</v>
      </c>
      <c r="F91" s="1">
        <v>244388</v>
      </c>
      <c r="G91" s="11">
        <v>9775.52</v>
      </c>
    </row>
    <row r="92" spans="1:7" x14ac:dyDescent="0.3">
      <c r="A92" s="12" t="s">
        <v>121</v>
      </c>
      <c r="B92" s="2">
        <v>44577</v>
      </c>
      <c r="C92" s="1" t="s">
        <v>2</v>
      </c>
      <c r="D92" s="1" t="s">
        <v>8</v>
      </c>
      <c r="E92" s="1" t="s">
        <v>4</v>
      </c>
      <c r="F92" s="1">
        <v>131993</v>
      </c>
      <c r="G92" s="11">
        <v>3959.79</v>
      </c>
    </row>
    <row r="93" spans="1:7" x14ac:dyDescent="0.3">
      <c r="A93" s="12" t="s">
        <v>122</v>
      </c>
      <c r="B93" s="2">
        <v>44419</v>
      </c>
      <c r="C93" s="1" t="s">
        <v>3</v>
      </c>
      <c r="D93" s="1" t="s">
        <v>8</v>
      </c>
      <c r="E93" s="1" t="s">
        <v>7</v>
      </c>
      <c r="F93" s="1">
        <v>471720</v>
      </c>
      <c r="G93" s="11">
        <v>28303.200000000001</v>
      </c>
    </row>
    <row r="94" spans="1:7" x14ac:dyDescent="0.3">
      <c r="A94" s="12" t="s">
        <v>123</v>
      </c>
      <c r="B94" s="2">
        <v>44407</v>
      </c>
      <c r="C94" s="1" t="s">
        <v>9</v>
      </c>
      <c r="D94" s="1" t="s">
        <v>1</v>
      </c>
      <c r="E94" s="1" t="s">
        <v>0</v>
      </c>
      <c r="F94" s="1">
        <v>121713</v>
      </c>
      <c r="G94" s="11">
        <v>3651.39</v>
      </c>
    </row>
    <row r="95" spans="1:7" x14ac:dyDescent="0.3">
      <c r="A95" s="12" t="s">
        <v>124</v>
      </c>
      <c r="B95" s="2">
        <v>44352</v>
      </c>
      <c r="C95" s="1" t="s">
        <v>2</v>
      </c>
      <c r="D95" s="1" t="s">
        <v>5</v>
      </c>
      <c r="E95" s="1" t="s">
        <v>4</v>
      </c>
      <c r="F95" s="1">
        <v>292765</v>
      </c>
      <c r="G95" s="11">
        <v>11710.6</v>
      </c>
    </row>
    <row r="96" spans="1:7" x14ac:dyDescent="0.3">
      <c r="A96" s="12" t="s">
        <v>125</v>
      </c>
      <c r="B96" s="2">
        <v>44364</v>
      </c>
      <c r="C96" s="1" t="s">
        <v>2</v>
      </c>
      <c r="D96" s="1" t="s">
        <v>1</v>
      </c>
      <c r="E96" s="1" t="s">
        <v>0</v>
      </c>
      <c r="F96" s="1">
        <v>394736</v>
      </c>
      <c r="G96" s="11">
        <v>19736.800000000003</v>
      </c>
    </row>
    <row r="97" spans="1:7" x14ac:dyDescent="0.3">
      <c r="A97" s="12" t="s">
        <v>126</v>
      </c>
      <c r="B97" s="2">
        <v>44620</v>
      </c>
      <c r="C97" s="1" t="s">
        <v>6</v>
      </c>
      <c r="D97" s="1" t="s">
        <v>1</v>
      </c>
      <c r="E97" s="1" t="s">
        <v>0</v>
      </c>
      <c r="F97" s="1">
        <v>289678</v>
      </c>
      <c r="G97" s="11">
        <v>11587.12</v>
      </c>
    </row>
    <row r="98" spans="1:7" x14ac:dyDescent="0.3">
      <c r="A98" s="12" t="s">
        <v>127</v>
      </c>
      <c r="B98" s="2">
        <v>44574</v>
      </c>
      <c r="C98" s="1" t="s">
        <v>6</v>
      </c>
      <c r="D98" s="1" t="s">
        <v>1</v>
      </c>
      <c r="E98" s="1" t="s">
        <v>0</v>
      </c>
      <c r="F98" s="1">
        <v>311501</v>
      </c>
      <c r="G98" s="11">
        <v>15575.050000000001</v>
      </c>
    </row>
    <row r="99" spans="1:7" x14ac:dyDescent="0.3">
      <c r="A99" s="12" t="s">
        <v>128</v>
      </c>
      <c r="B99" s="2">
        <v>44358</v>
      </c>
      <c r="C99" s="1" t="s">
        <v>6</v>
      </c>
      <c r="D99" s="1" t="s">
        <v>5</v>
      </c>
      <c r="E99" s="1" t="s">
        <v>7</v>
      </c>
      <c r="F99" s="1">
        <v>470422</v>
      </c>
      <c r="G99" s="11">
        <v>28225.32</v>
      </c>
    </row>
    <row r="100" spans="1:7" x14ac:dyDescent="0.3">
      <c r="A100" s="12" t="s">
        <v>129</v>
      </c>
      <c r="B100" s="2">
        <v>44636</v>
      </c>
      <c r="C100" s="1" t="s">
        <v>9</v>
      </c>
      <c r="D100" s="1" t="s">
        <v>8</v>
      </c>
      <c r="E100" s="1" t="s">
        <v>4</v>
      </c>
      <c r="F100" s="1">
        <v>419842</v>
      </c>
      <c r="G100" s="11">
        <v>25190.52</v>
      </c>
    </row>
    <row r="101" spans="1:7" x14ac:dyDescent="0.3">
      <c r="A101" s="12" t="s">
        <v>130</v>
      </c>
      <c r="B101" s="2">
        <v>44431</v>
      </c>
      <c r="C101" s="1" t="s">
        <v>9</v>
      </c>
      <c r="D101" s="1" t="s">
        <v>5</v>
      </c>
      <c r="E101" s="1" t="s">
        <v>4</v>
      </c>
      <c r="F101" s="1">
        <v>213748</v>
      </c>
      <c r="G101" s="11">
        <v>8549.92</v>
      </c>
    </row>
    <row r="102" spans="1:7" x14ac:dyDescent="0.3">
      <c r="A102" s="12" t="s">
        <v>131</v>
      </c>
      <c r="B102" s="2">
        <v>44379</v>
      </c>
      <c r="C102" s="1" t="s">
        <v>2</v>
      </c>
      <c r="D102" s="1" t="s">
        <v>8</v>
      </c>
      <c r="E102" s="1" t="s">
        <v>7</v>
      </c>
      <c r="F102" s="1">
        <v>493013</v>
      </c>
      <c r="G102" s="11">
        <v>29580.78</v>
      </c>
    </row>
    <row r="103" spans="1:7" x14ac:dyDescent="0.3">
      <c r="A103" s="12" t="s">
        <v>132</v>
      </c>
      <c r="B103" s="2">
        <v>44418</v>
      </c>
      <c r="C103" s="1" t="s">
        <v>3</v>
      </c>
      <c r="D103" s="1" t="s">
        <v>5</v>
      </c>
      <c r="E103" s="1" t="s">
        <v>0</v>
      </c>
      <c r="F103" s="1">
        <v>124833</v>
      </c>
      <c r="G103" s="11">
        <v>3744.99</v>
      </c>
    </row>
    <row r="104" spans="1:7" x14ac:dyDescent="0.3">
      <c r="A104" s="12" t="s">
        <v>133</v>
      </c>
      <c r="B104" s="2">
        <v>44624</v>
      </c>
      <c r="C104" s="1" t="s">
        <v>9</v>
      </c>
      <c r="D104" s="1" t="s">
        <v>8</v>
      </c>
      <c r="E104" s="1" t="s">
        <v>7</v>
      </c>
      <c r="F104" s="1">
        <v>132529</v>
      </c>
      <c r="G104" s="11">
        <v>3975.87</v>
      </c>
    </row>
    <row r="105" spans="1:7" x14ac:dyDescent="0.3">
      <c r="A105" s="12" t="s">
        <v>134</v>
      </c>
      <c r="B105" s="2">
        <v>44575</v>
      </c>
      <c r="C105" s="1" t="s">
        <v>2</v>
      </c>
      <c r="D105" s="1" t="s">
        <v>5</v>
      </c>
      <c r="E105" s="1" t="s">
        <v>0</v>
      </c>
      <c r="F105" s="1">
        <v>517324</v>
      </c>
      <c r="G105" s="11">
        <v>51732.4</v>
      </c>
    </row>
    <row r="106" spans="1:7" x14ac:dyDescent="0.3">
      <c r="A106" s="12" t="s">
        <v>135</v>
      </c>
      <c r="B106" s="2">
        <v>44341</v>
      </c>
      <c r="C106" s="1" t="s">
        <v>6</v>
      </c>
      <c r="D106" s="1" t="s">
        <v>8</v>
      </c>
      <c r="E106" s="1" t="s">
        <v>7</v>
      </c>
      <c r="F106" s="1">
        <v>110337</v>
      </c>
      <c r="G106" s="11">
        <v>3310.1099999999997</v>
      </c>
    </row>
    <row r="107" spans="1:7" x14ac:dyDescent="0.3">
      <c r="A107" s="12" t="s">
        <v>136</v>
      </c>
      <c r="B107" s="2">
        <v>44346</v>
      </c>
      <c r="C107" s="1" t="s">
        <v>9</v>
      </c>
      <c r="D107" s="1" t="s">
        <v>1</v>
      </c>
      <c r="E107" s="1" t="s">
        <v>0</v>
      </c>
      <c r="F107" s="1">
        <v>246001</v>
      </c>
      <c r="G107" s="11">
        <v>9840.0400000000009</v>
      </c>
    </row>
    <row r="108" spans="1:7" x14ac:dyDescent="0.3">
      <c r="A108" s="12" t="s">
        <v>137</v>
      </c>
      <c r="B108" s="2">
        <v>44349</v>
      </c>
      <c r="C108" s="1" t="s">
        <v>2</v>
      </c>
      <c r="D108" s="1" t="s">
        <v>5</v>
      </c>
      <c r="E108" s="1" t="s">
        <v>4</v>
      </c>
      <c r="F108" s="1">
        <v>367030</v>
      </c>
      <c r="G108" s="11">
        <v>18351.5</v>
      </c>
    </row>
    <row r="109" spans="1:7" x14ac:dyDescent="0.3">
      <c r="A109" s="12" t="s">
        <v>138</v>
      </c>
      <c r="B109" s="2">
        <v>44512</v>
      </c>
      <c r="C109" s="1" t="s">
        <v>3</v>
      </c>
      <c r="D109" s="1" t="s">
        <v>1</v>
      </c>
      <c r="E109" s="1" t="s">
        <v>0</v>
      </c>
      <c r="F109" s="1">
        <v>357759</v>
      </c>
      <c r="G109" s="11">
        <v>17887.95</v>
      </c>
    </row>
    <row r="110" spans="1:7" x14ac:dyDescent="0.3">
      <c r="A110" s="12" t="s">
        <v>139</v>
      </c>
      <c r="B110" s="2">
        <v>44443</v>
      </c>
      <c r="C110" s="1" t="s">
        <v>3</v>
      </c>
      <c r="D110" s="1" t="s">
        <v>5</v>
      </c>
      <c r="E110" s="1" t="s">
        <v>0</v>
      </c>
      <c r="F110" s="1">
        <v>590998</v>
      </c>
      <c r="G110" s="11">
        <v>59099.8</v>
      </c>
    </row>
    <row r="111" spans="1:7" x14ac:dyDescent="0.3">
      <c r="A111" s="12" t="s">
        <v>140</v>
      </c>
      <c r="B111" s="2">
        <v>44371</v>
      </c>
      <c r="C111" s="1" t="s">
        <v>9</v>
      </c>
      <c r="D111" s="1" t="s">
        <v>5</v>
      </c>
      <c r="E111" s="1" t="s">
        <v>7</v>
      </c>
      <c r="F111" s="1">
        <v>513693</v>
      </c>
      <c r="G111" s="11">
        <v>51369.3</v>
      </c>
    </row>
    <row r="112" spans="1:7" x14ac:dyDescent="0.3">
      <c r="A112" s="12" t="s">
        <v>141</v>
      </c>
      <c r="B112" s="2">
        <v>44512</v>
      </c>
      <c r="C112" s="1" t="s">
        <v>9</v>
      </c>
      <c r="D112" s="1" t="s">
        <v>8</v>
      </c>
      <c r="E112" s="1" t="s">
        <v>4</v>
      </c>
      <c r="F112" s="1">
        <v>479792</v>
      </c>
      <c r="G112" s="11">
        <v>28787.52</v>
      </c>
    </row>
    <row r="113" spans="1:7" x14ac:dyDescent="0.3">
      <c r="A113" s="12" t="s">
        <v>142</v>
      </c>
      <c r="B113" s="2">
        <v>44308</v>
      </c>
      <c r="C113" s="1" t="s">
        <v>3</v>
      </c>
      <c r="D113" s="1" t="s">
        <v>8</v>
      </c>
      <c r="E113" s="1" t="s">
        <v>4</v>
      </c>
      <c r="F113" s="1">
        <v>573226</v>
      </c>
      <c r="G113" s="11">
        <v>57322.600000000006</v>
      </c>
    </row>
    <row r="114" spans="1:7" x14ac:dyDescent="0.3">
      <c r="A114" s="12" t="s">
        <v>143</v>
      </c>
      <c r="B114" s="2">
        <v>44358</v>
      </c>
      <c r="C114" s="1" t="s">
        <v>2</v>
      </c>
      <c r="D114" s="1" t="s">
        <v>8</v>
      </c>
      <c r="E114" s="1" t="s">
        <v>7</v>
      </c>
      <c r="F114" s="1">
        <v>317874</v>
      </c>
      <c r="G114" s="11">
        <v>15893.7</v>
      </c>
    </row>
    <row r="115" spans="1:7" x14ac:dyDescent="0.3">
      <c r="A115" s="12" t="s">
        <v>144</v>
      </c>
      <c r="B115" s="2">
        <v>44420</v>
      </c>
      <c r="C115" s="1" t="s">
        <v>6</v>
      </c>
      <c r="D115" s="1" t="s">
        <v>1</v>
      </c>
      <c r="E115" s="1" t="s">
        <v>0</v>
      </c>
      <c r="F115" s="1">
        <v>294690</v>
      </c>
      <c r="G115" s="11">
        <v>11787.6</v>
      </c>
    </row>
    <row r="116" spans="1:7" x14ac:dyDescent="0.3">
      <c r="A116" s="12" t="s">
        <v>145</v>
      </c>
      <c r="B116" s="2">
        <v>44298</v>
      </c>
      <c r="C116" s="1" t="s">
        <v>2</v>
      </c>
      <c r="D116" s="1" t="s">
        <v>5</v>
      </c>
      <c r="E116" s="1" t="s">
        <v>4</v>
      </c>
      <c r="F116" s="1">
        <v>172573</v>
      </c>
      <c r="G116" s="11">
        <v>5177.1899999999996</v>
      </c>
    </row>
    <row r="117" spans="1:7" x14ac:dyDescent="0.3">
      <c r="A117" s="12" t="s">
        <v>146</v>
      </c>
      <c r="B117" s="2">
        <v>44464</v>
      </c>
      <c r="C117" s="1" t="s">
        <v>2</v>
      </c>
      <c r="D117" s="1" t="s">
        <v>1</v>
      </c>
      <c r="E117" s="1" t="s">
        <v>0</v>
      </c>
      <c r="F117" s="1">
        <v>546362</v>
      </c>
      <c r="G117" s="11">
        <v>54636.200000000004</v>
      </c>
    </row>
    <row r="118" spans="1:7" x14ac:dyDescent="0.3">
      <c r="A118" s="12" t="s">
        <v>147</v>
      </c>
      <c r="B118" s="2">
        <v>44370</v>
      </c>
      <c r="C118" s="1" t="s">
        <v>3</v>
      </c>
      <c r="D118" s="1" t="s">
        <v>1</v>
      </c>
      <c r="E118" s="1" t="s">
        <v>0</v>
      </c>
      <c r="F118" s="1">
        <v>417091</v>
      </c>
      <c r="G118" s="11">
        <v>25025.46</v>
      </c>
    </row>
    <row r="119" spans="1:7" x14ac:dyDescent="0.3">
      <c r="A119" s="12" t="s">
        <v>148</v>
      </c>
      <c r="B119" s="2">
        <v>44573</v>
      </c>
      <c r="C119" s="1" t="s">
        <v>2</v>
      </c>
      <c r="D119" s="1" t="s">
        <v>1</v>
      </c>
      <c r="E119" s="1" t="s">
        <v>0</v>
      </c>
      <c r="F119" s="1">
        <v>368859</v>
      </c>
      <c r="G119" s="11">
        <v>18442.95</v>
      </c>
    </row>
  </sheetData>
  <dataValidations count="3">
    <dataValidation type="list" allowBlank="1" showInputMessage="1" showErrorMessage="1" sqref="K18" xr:uid="{6ED40B88-2172-408A-8A87-31AC97504BEB}">
      <formula1>"Apple, Samsung, HP"</formula1>
    </dataValidation>
    <dataValidation type="list" allowBlank="1" showInputMessage="1" showErrorMessage="1" sqref="K17" xr:uid="{C6F0BFAA-5A41-4080-A97A-F415F21C5428}">
      <formula1>"Laptop, Tablet, Mobile"</formula1>
    </dataValidation>
    <dataValidation type="list" allowBlank="1" showInputMessage="1" showErrorMessage="1" sqref="K16" xr:uid="{ABF2E3C5-24C6-4AAD-9506-45E507061447}">
      <formula1>"Delhi, Mumbai, Bangalore"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3F92-ED39-44F1-806C-EDABF8706D4F}">
  <sheetPr>
    <tabColor theme="4" tint="-0.249977111117893"/>
  </sheetPr>
  <dimension ref="A1:M119"/>
  <sheetViews>
    <sheetView tabSelected="1" topLeftCell="B1" zoomScale="103" zoomScaleNormal="130" workbookViewId="0">
      <selection activeCell="M14" sqref="M14"/>
    </sheetView>
  </sheetViews>
  <sheetFormatPr defaultRowHeight="14.4" x14ac:dyDescent="0.3"/>
  <cols>
    <col min="1" max="1" width="17.44140625" customWidth="1"/>
    <col min="2" max="2" width="10.5546875" bestFit="1" customWidth="1"/>
    <col min="3" max="3" width="12" customWidth="1"/>
    <col min="4" max="4" width="7.44140625" customWidth="1"/>
    <col min="5" max="5" width="12.44140625" customWidth="1"/>
    <col min="6" max="6" width="19.109375" customWidth="1"/>
    <col min="7" max="7" width="13.109375" customWidth="1"/>
    <col min="8" max="9" width="1.109375" customWidth="1"/>
    <col min="10" max="10" width="62.88671875" customWidth="1"/>
    <col min="11" max="11" width="13.88671875" bestFit="1" customWidth="1"/>
    <col min="12" max="12" width="18.33203125" customWidth="1"/>
    <col min="13" max="13" width="11.33203125" bestFit="1" customWidth="1"/>
  </cols>
  <sheetData>
    <row r="1" spans="1:13" ht="15.6" x14ac:dyDescent="0.3">
      <c r="A1" s="4" t="s">
        <v>89</v>
      </c>
      <c r="B1" s="4" t="s">
        <v>88</v>
      </c>
      <c r="C1" s="4" t="s">
        <v>60</v>
      </c>
      <c r="D1" s="4" t="s">
        <v>58</v>
      </c>
      <c r="E1" s="4" t="s">
        <v>56</v>
      </c>
      <c r="F1" s="4" t="s">
        <v>54</v>
      </c>
      <c r="G1" s="4" t="s">
        <v>87</v>
      </c>
    </row>
    <row r="2" spans="1:13" x14ac:dyDescent="0.3">
      <c r="A2" s="3" t="s">
        <v>86</v>
      </c>
      <c r="B2" s="2">
        <v>44622</v>
      </c>
      <c r="C2" s="1" t="s">
        <v>12</v>
      </c>
      <c r="D2" s="1" t="s">
        <v>5</v>
      </c>
      <c r="E2" s="1" t="s">
        <v>0</v>
      </c>
      <c r="F2" s="1">
        <v>263293</v>
      </c>
      <c r="G2" s="11">
        <v>10531.72</v>
      </c>
    </row>
    <row r="3" spans="1:13" x14ac:dyDescent="0.3">
      <c r="A3" s="3" t="s">
        <v>85</v>
      </c>
      <c r="B3" s="2">
        <v>44375</v>
      </c>
      <c r="C3" s="1" t="s">
        <v>10</v>
      </c>
      <c r="D3" s="1" t="s">
        <v>8</v>
      </c>
      <c r="E3" s="1" t="s">
        <v>7</v>
      </c>
      <c r="F3" s="1">
        <v>186073</v>
      </c>
      <c r="G3" s="11">
        <v>5582.19</v>
      </c>
      <c r="H3" s="10"/>
      <c r="J3" s="1" t="s">
        <v>84</v>
      </c>
      <c r="K3" s="9">
        <f>SUM(F2:F119)</f>
        <v>36726222</v>
      </c>
      <c r="L3" t="str">
        <f ca="1">_xlfn.FORMULATEXT(K3)</f>
        <v>=SUM(F2:F119)</v>
      </c>
    </row>
    <row r="4" spans="1:13" x14ac:dyDescent="0.3">
      <c r="A4" s="3" t="s">
        <v>83</v>
      </c>
      <c r="B4" s="2">
        <v>44454</v>
      </c>
      <c r="C4" s="1" t="s">
        <v>10</v>
      </c>
      <c r="D4" s="1" t="s">
        <v>5</v>
      </c>
      <c r="E4" s="1" t="s">
        <v>0</v>
      </c>
      <c r="F4" s="1">
        <v>359374</v>
      </c>
      <c r="G4" s="11">
        <v>17968.7</v>
      </c>
      <c r="H4" s="10"/>
      <c r="J4" s="1" t="s">
        <v>82</v>
      </c>
      <c r="K4" s="9">
        <f>SUMIF(F2:F119,"&gt;500000")</f>
        <v>9959676</v>
      </c>
      <c r="L4" t="str">
        <f ca="1">_xlfn.FORMULATEXT(K4)</f>
        <v>=SUMIF(F2:F119,"&gt;500000")</v>
      </c>
    </row>
    <row r="5" spans="1:13" x14ac:dyDescent="0.3">
      <c r="A5" s="3" t="s">
        <v>81</v>
      </c>
      <c r="B5" s="2">
        <v>44495</v>
      </c>
      <c r="C5" s="1" t="s">
        <v>12</v>
      </c>
      <c r="D5" s="1" t="s">
        <v>8</v>
      </c>
      <c r="E5" s="1" t="s">
        <v>7</v>
      </c>
      <c r="F5" s="1">
        <v>160847</v>
      </c>
      <c r="G5" s="11">
        <v>4825.41</v>
      </c>
      <c r="H5" s="10"/>
      <c r="J5" s="1" t="s">
        <v>80</v>
      </c>
      <c r="K5" s="9">
        <f>SUMIF($D$2:$D$119,"laptop",$F$2:$F$119)</f>
        <v>15114742</v>
      </c>
      <c r="L5" t="str">
        <f t="shared" ref="L5:L14" ca="1" si="0">_xlfn.FORMULATEXT(K5)</f>
        <v>=SUMIF($D$2:$D$119,"laptop",$F$2:$F$119)</v>
      </c>
    </row>
    <row r="6" spans="1:13" x14ac:dyDescent="0.3">
      <c r="A6" s="3" t="s">
        <v>79</v>
      </c>
      <c r="B6" s="2">
        <v>44482</v>
      </c>
      <c r="C6" s="1" t="s">
        <v>10</v>
      </c>
      <c r="D6" s="1" t="s">
        <v>1</v>
      </c>
      <c r="E6" s="1" t="s">
        <v>0</v>
      </c>
      <c r="F6" s="1">
        <v>166116</v>
      </c>
      <c r="G6" s="11">
        <v>4983.4799999999996</v>
      </c>
      <c r="H6" s="10"/>
      <c r="J6" s="1" t="s">
        <v>78</v>
      </c>
      <c r="K6" s="9">
        <f>COUNTIF($D$2:$D$119,"laptop")</f>
        <v>44</v>
      </c>
      <c r="L6" t="str">
        <f t="shared" ca="1" si="0"/>
        <v>=COUNTIF($D$2:$D$119,"laptop")</v>
      </c>
    </row>
    <row r="7" spans="1:13" x14ac:dyDescent="0.3">
      <c r="A7" s="3" t="s">
        <v>77</v>
      </c>
      <c r="B7" s="2">
        <v>44400</v>
      </c>
      <c r="C7" s="1" t="s">
        <v>10</v>
      </c>
      <c r="D7" s="1" t="s">
        <v>5</v>
      </c>
      <c r="E7" s="1" t="s">
        <v>4</v>
      </c>
      <c r="F7" s="1">
        <v>216602</v>
      </c>
      <c r="G7" s="11">
        <v>8664.08</v>
      </c>
      <c r="H7" s="10"/>
      <c r="J7" s="1" t="s">
        <v>76</v>
      </c>
      <c r="K7" s="9">
        <f>SUMIFS($F$2:$F$119,$D$2:$D$119,"laptop",$E$2:$E$119,"apple")</f>
        <v>6593786</v>
      </c>
      <c r="L7" t="str">
        <f t="shared" ca="1" si="0"/>
        <v>=SUMIFS($F$2:$F$119,$D$2:$D$119,"laptop",$E$2:$E$119,"apple")</v>
      </c>
    </row>
    <row r="8" spans="1:13" x14ac:dyDescent="0.3">
      <c r="A8" s="3" t="s">
        <v>75</v>
      </c>
      <c r="B8" s="2">
        <v>44448</v>
      </c>
      <c r="C8" s="1" t="s">
        <v>12</v>
      </c>
      <c r="D8" s="1" t="s">
        <v>1</v>
      </c>
      <c r="E8" s="1" t="s">
        <v>0</v>
      </c>
      <c r="F8" s="1">
        <v>239749</v>
      </c>
      <c r="G8" s="11">
        <v>9589.9600000000009</v>
      </c>
      <c r="H8" s="10"/>
      <c r="J8" s="1" t="s">
        <v>74</v>
      </c>
      <c r="K8" s="9">
        <f>COUNTIFS($D$2:$D$119,"laptop",$E$2:$E$119,"apple")</f>
        <v>18</v>
      </c>
      <c r="L8" t="str">
        <f t="shared" ca="1" si="0"/>
        <v>=COUNTIFS($D$2:$D$119,"laptop",$E$2:$E$119,"apple")</v>
      </c>
      <c r="M8">
        <f>COUNTA(Sales_Order_ID)</f>
        <v>1</v>
      </c>
    </row>
    <row r="9" spans="1:13" x14ac:dyDescent="0.3">
      <c r="A9" s="3" t="s">
        <v>73</v>
      </c>
      <c r="B9" s="2">
        <v>44381</v>
      </c>
      <c r="C9" s="1" t="s">
        <v>10</v>
      </c>
      <c r="D9" s="1" t="s">
        <v>5</v>
      </c>
      <c r="E9" s="1" t="s">
        <v>0</v>
      </c>
      <c r="F9" s="1">
        <v>269164</v>
      </c>
      <c r="G9" s="11">
        <v>10766.56</v>
      </c>
      <c r="H9" s="10"/>
      <c r="J9" s="1" t="s">
        <v>72</v>
      </c>
      <c r="K9" s="9">
        <f>MIN(G2:G119)</f>
        <v>3310.1099999999997</v>
      </c>
      <c r="L9" t="str">
        <f t="shared" ca="1" si="0"/>
        <v>=MIN(G2:G119)</v>
      </c>
    </row>
    <row r="10" spans="1:13" x14ac:dyDescent="0.3">
      <c r="A10" s="3" t="s">
        <v>71</v>
      </c>
      <c r="B10" s="2">
        <v>44529</v>
      </c>
      <c r="C10" s="1" t="s">
        <v>11</v>
      </c>
      <c r="D10" s="1" t="s">
        <v>5</v>
      </c>
      <c r="E10" s="1" t="s">
        <v>7</v>
      </c>
      <c r="F10" s="1">
        <v>189574</v>
      </c>
      <c r="G10" s="11">
        <v>5687.2199999999993</v>
      </c>
      <c r="H10" s="10"/>
      <c r="J10" s="1" t="s">
        <v>70</v>
      </c>
      <c r="K10" s="9">
        <f>MAX(G2:G119)</f>
        <v>59941</v>
      </c>
      <c r="L10" t="str">
        <f t="shared" ca="1" si="0"/>
        <v>=MAX(G2:G119)</v>
      </c>
    </row>
    <row r="11" spans="1:13" x14ac:dyDescent="0.3">
      <c r="A11" s="3" t="s">
        <v>69</v>
      </c>
      <c r="B11" s="2">
        <v>44542</v>
      </c>
      <c r="C11" s="1" t="s">
        <v>10</v>
      </c>
      <c r="D11" s="1" t="s">
        <v>8</v>
      </c>
      <c r="E11" s="1" t="s">
        <v>4</v>
      </c>
      <c r="F11" s="1">
        <v>259237</v>
      </c>
      <c r="G11" s="11">
        <v>10369.48</v>
      </c>
      <c r="H11" s="10"/>
      <c r="J11" s="1" t="s">
        <v>68</v>
      </c>
      <c r="K11" s="9">
        <f>AVERAGE(G2:G119)</f>
        <v>18678.626779661023</v>
      </c>
      <c r="L11" t="str">
        <f t="shared" ca="1" si="0"/>
        <v>=AVERAGE(G2:G119)</v>
      </c>
    </row>
    <row r="12" spans="1:13" x14ac:dyDescent="0.3">
      <c r="A12" s="3" t="s">
        <v>67</v>
      </c>
      <c r="B12" s="2">
        <v>44335</v>
      </c>
      <c r="C12" s="1" t="s">
        <v>12</v>
      </c>
      <c r="D12" s="1" t="s">
        <v>8</v>
      </c>
      <c r="E12" s="1" t="s">
        <v>4</v>
      </c>
      <c r="F12" s="1">
        <v>157481</v>
      </c>
      <c r="G12" s="11">
        <v>4724.4299999999994</v>
      </c>
      <c r="H12" s="10"/>
      <c r="J12" s="1" t="s">
        <v>66</v>
      </c>
      <c r="K12" s="9">
        <f>AVERAGEIF($D$2:$D$119,"laptop",$G$2:$G$119)</f>
        <v>23617.810909090909</v>
      </c>
      <c r="L12" t="str">
        <f ca="1">_xlfn.FORMULATEXT(K12)</f>
        <v>=AVERAGEIF($D$2:$D$119,"laptop",$G$2:$G$119)</v>
      </c>
    </row>
    <row r="13" spans="1:13" x14ac:dyDescent="0.3">
      <c r="A13" s="3" t="s">
        <v>65</v>
      </c>
      <c r="B13" s="2">
        <v>44379</v>
      </c>
      <c r="C13" s="1" t="s">
        <v>10</v>
      </c>
      <c r="D13" s="1" t="s">
        <v>8</v>
      </c>
      <c r="E13" s="1" t="s">
        <v>7</v>
      </c>
      <c r="F13" s="1">
        <v>297769</v>
      </c>
      <c r="G13" s="11">
        <v>11910.76</v>
      </c>
      <c r="J13" s="1" t="s">
        <v>64</v>
      </c>
      <c r="K13" s="9">
        <f>AVERAGEIFS($G$2:$G$119,$D$2:$D$119,"laptop",$E$2:$E$119,"apple")</f>
        <v>26739.383333333335</v>
      </c>
      <c r="L13" t="str">
        <f t="shared" ca="1" si="0"/>
        <v>=AVERAGEIFS($G$2:$G$119,$D$2:$D$119,"laptop",$E$2:$E$119,"apple")</v>
      </c>
    </row>
    <row r="14" spans="1:13" x14ac:dyDescent="0.3">
      <c r="A14" s="3" t="s">
        <v>63</v>
      </c>
      <c r="B14" s="2">
        <v>44334</v>
      </c>
      <c r="C14" s="1" t="s">
        <v>12</v>
      </c>
      <c r="D14" s="1" t="s">
        <v>1</v>
      </c>
      <c r="E14" s="1" t="s">
        <v>0</v>
      </c>
      <c r="F14" s="1">
        <v>197482</v>
      </c>
      <c r="G14" s="11">
        <v>5924.46</v>
      </c>
      <c r="J14" s="7" t="s">
        <v>149</v>
      </c>
      <c r="K14" s="13">
        <f>COUNT(F2:F119)</f>
        <v>118</v>
      </c>
      <c r="L14" t="str">
        <f t="shared" ca="1" si="0"/>
        <v>=COUNT(F2:F119)</v>
      </c>
    </row>
    <row r="15" spans="1:13" x14ac:dyDescent="0.3">
      <c r="A15" s="3" t="s">
        <v>62</v>
      </c>
      <c r="B15" s="2">
        <v>44294</v>
      </c>
      <c r="C15" s="1" t="s">
        <v>12</v>
      </c>
      <c r="D15" s="1" t="s">
        <v>5</v>
      </c>
      <c r="E15" s="1" t="s">
        <v>4</v>
      </c>
      <c r="F15" s="1">
        <v>273542</v>
      </c>
      <c r="G15" s="11">
        <v>10941.68</v>
      </c>
    </row>
    <row r="16" spans="1:13" x14ac:dyDescent="0.3">
      <c r="A16" s="3" t="s">
        <v>61</v>
      </c>
      <c r="B16" s="2">
        <v>44537</v>
      </c>
      <c r="C16" s="1" t="s">
        <v>11</v>
      </c>
      <c r="D16" s="1" t="s">
        <v>1</v>
      </c>
      <c r="E16" s="1" t="s">
        <v>0</v>
      </c>
      <c r="F16" s="1">
        <v>255290</v>
      </c>
      <c r="G16" s="11">
        <v>10211.6</v>
      </c>
      <c r="J16" s="5" t="s">
        <v>60</v>
      </c>
      <c r="K16" s="1" t="s">
        <v>12</v>
      </c>
    </row>
    <row r="17" spans="1:12" x14ac:dyDescent="0.3">
      <c r="A17" s="3" t="s">
        <v>59</v>
      </c>
      <c r="B17" s="2">
        <v>44463</v>
      </c>
      <c r="C17" s="1" t="s">
        <v>11</v>
      </c>
      <c r="D17" s="1" t="s">
        <v>1</v>
      </c>
      <c r="E17" s="1" t="s">
        <v>0</v>
      </c>
      <c r="F17" s="1">
        <v>342143</v>
      </c>
      <c r="G17" s="11">
        <v>17107.150000000001</v>
      </c>
      <c r="J17" s="5" t="s">
        <v>58</v>
      </c>
      <c r="K17" s="1" t="s">
        <v>5</v>
      </c>
    </row>
    <row r="18" spans="1:12" x14ac:dyDescent="0.3">
      <c r="A18" s="3" t="s">
        <v>57</v>
      </c>
      <c r="B18" s="2">
        <v>44408</v>
      </c>
      <c r="C18" s="1" t="s">
        <v>11</v>
      </c>
      <c r="D18" s="1" t="s">
        <v>1</v>
      </c>
      <c r="E18" s="1" t="s">
        <v>0</v>
      </c>
      <c r="F18" s="1">
        <v>177269</v>
      </c>
      <c r="G18" s="11">
        <v>5318.07</v>
      </c>
      <c r="J18" s="5" t="s">
        <v>56</v>
      </c>
      <c r="K18" s="1" t="s">
        <v>0</v>
      </c>
    </row>
    <row r="19" spans="1:12" ht="15.6" x14ac:dyDescent="0.3">
      <c r="A19" s="3" t="s">
        <v>55</v>
      </c>
      <c r="B19" s="2">
        <v>44371</v>
      </c>
      <c r="C19" s="1" t="s">
        <v>11</v>
      </c>
      <c r="D19" s="1" t="s">
        <v>5</v>
      </c>
      <c r="E19" s="1" t="s">
        <v>7</v>
      </c>
      <c r="F19" s="1">
        <v>162179</v>
      </c>
      <c r="G19" s="11">
        <v>4865.37</v>
      </c>
      <c r="J19" s="4" t="s">
        <v>54</v>
      </c>
      <c r="K19" s="14">
        <f>K7</f>
        <v>6593786</v>
      </c>
    </row>
    <row r="20" spans="1:12" x14ac:dyDescent="0.3">
      <c r="A20" s="3" t="s">
        <v>53</v>
      </c>
      <c r="B20" s="2">
        <v>44330</v>
      </c>
      <c r="C20" s="1" t="s">
        <v>11</v>
      </c>
      <c r="D20" s="1" t="s">
        <v>8</v>
      </c>
      <c r="E20" s="1" t="s">
        <v>4</v>
      </c>
      <c r="F20" s="1">
        <v>260557</v>
      </c>
      <c r="G20" s="11">
        <v>10422.280000000001</v>
      </c>
      <c r="L20" t="s">
        <v>150</v>
      </c>
    </row>
    <row r="21" spans="1:12" x14ac:dyDescent="0.3">
      <c r="A21" s="3" t="s">
        <v>52</v>
      </c>
      <c r="B21" s="2">
        <v>44340</v>
      </c>
      <c r="C21" s="1" t="s">
        <v>10</v>
      </c>
      <c r="D21" s="1" t="s">
        <v>5</v>
      </c>
      <c r="E21" s="1" t="s">
        <v>4</v>
      </c>
      <c r="F21" s="1">
        <v>191997</v>
      </c>
      <c r="G21" s="11">
        <v>5759.91</v>
      </c>
    </row>
    <row r="22" spans="1:12" x14ac:dyDescent="0.3">
      <c r="A22" s="3" t="s">
        <v>51</v>
      </c>
      <c r="B22" s="2">
        <v>44522</v>
      </c>
      <c r="C22" s="1" t="s">
        <v>10</v>
      </c>
      <c r="D22" s="1" t="s">
        <v>8</v>
      </c>
      <c r="E22" s="1" t="s">
        <v>7</v>
      </c>
      <c r="F22" s="1">
        <v>340531</v>
      </c>
      <c r="G22" s="11">
        <v>17026.55</v>
      </c>
    </row>
    <row r="23" spans="1:12" x14ac:dyDescent="0.3">
      <c r="A23" s="3" t="s">
        <v>50</v>
      </c>
      <c r="B23" s="2">
        <v>44559</v>
      </c>
      <c r="C23" s="1" t="s">
        <v>6</v>
      </c>
      <c r="D23" s="1" t="s">
        <v>5</v>
      </c>
      <c r="E23" s="1" t="s">
        <v>0</v>
      </c>
      <c r="F23" s="1">
        <v>446852</v>
      </c>
      <c r="G23" s="11">
        <v>26811.119999999999</v>
      </c>
    </row>
    <row r="24" spans="1:12" x14ac:dyDescent="0.3">
      <c r="A24" s="3" t="s">
        <v>49</v>
      </c>
      <c r="B24" s="2">
        <v>44312</v>
      </c>
      <c r="C24" s="1" t="s">
        <v>2</v>
      </c>
      <c r="D24" s="1" t="s">
        <v>8</v>
      </c>
      <c r="E24" s="1" t="s">
        <v>7</v>
      </c>
      <c r="F24" s="1">
        <v>136867</v>
      </c>
      <c r="G24" s="11">
        <v>4106.01</v>
      </c>
    </row>
    <row r="25" spans="1:12" x14ac:dyDescent="0.3">
      <c r="A25" s="3" t="s">
        <v>48</v>
      </c>
      <c r="B25" s="2">
        <v>44314</v>
      </c>
      <c r="C25" s="1" t="s">
        <v>6</v>
      </c>
      <c r="D25" s="1" t="s">
        <v>5</v>
      </c>
      <c r="E25" s="1" t="s">
        <v>0</v>
      </c>
      <c r="F25" s="1">
        <v>516616</v>
      </c>
      <c r="G25" s="11">
        <v>51661.600000000006</v>
      </c>
    </row>
    <row r="26" spans="1:12" x14ac:dyDescent="0.3">
      <c r="A26" s="3" t="s">
        <v>47</v>
      </c>
      <c r="B26" s="2">
        <v>44398</v>
      </c>
      <c r="C26" s="1" t="s">
        <v>6</v>
      </c>
      <c r="D26" s="1" t="s">
        <v>8</v>
      </c>
      <c r="E26" s="1" t="s">
        <v>7</v>
      </c>
      <c r="F26" s="1">
        <v>214977</v>
      </c>
      <c r="G26" s="11">
        <v>8599.08</v>
      </c>
    </row>
    <row r="27" spans="1:12" x14ac:dyDescent="0.3">
      <c r="A27" s="3" t="s">
        <v>46</v>
      </c>
      <c r="B27" s="2">
        <v>44502</v>
      </c>
      <c r="C27" s="1" t="s">
        <v>2</v>
      </c>
      <c r="D27" s="1" t="s">
        <v>1</v>
      </c>
      <c r="E27" s="1" t="s">
        <v>0</v>
      </c>
      <c r="F27" s="1">
        <v>164982</v>
      </c>
      <c r="G27" s="11">
        <v>4949.46</v>
      </c>
    </row>
    <row r="28" spans="1:12" x14ac:dyDescent="0.3">
      <c r="A28" s="3" t="s">
        <v>45</v>
      </c>
      <c r="B28" s="2">
        <v>44407</v>
      </c>
      <c r="C28" s="1" t="s">
        <v>6</v>
      </c>
      <c r="D28" s="1" t="s">
        <v>5</v>
      </c>
      <c r="E28" s="1" t="s">
        <v>4</v>
      </c>
      <c r="F28" s="1">
        <v>599410</v>
      </c>
      <c r="G28" s="11">
        <v>59941</v>
      </c>
    </row>
    <row r="29" spans="1:12" x14ac:dyDescent="0.3">
      <c r="A29" s="3" t="s">
        <v>44</v>
      </c>
      <c r="B29" s="2">
        <v>44618</v>
      </c>
      <c r="C29" s="1" t="s">
        <v>9</v>
      </c>
      <c r="D29" s="1" t="s">
        <v>1</v>
      </c>
      <c r="E29" s="1" t="s">
        <v>0</v>
      </c>
      <c r="F29" s="1">
        <v>525266</v>
      </c>
      <c r="G29" s="11">
        <v>52526.600000000006</v>
      </c>
    </row>
    <row r="30" spans="1:12" x14ac:dyDescent="0.3">
      <c r="A30" s="3" t="s">
        <v>43</v>
      </c>
      <c r="B30" s="2">
        <v>44648</v>
      </c>
      <c r="C30" s="1" t="s">
        <v>6</v>
      </c>
      <c r="D30" s="1" t="s">
        <v>5</v>
      </c>
      <c r="E30" s="1" t="s">
        <v>0</v>
      </c>
      <c r="F30" s="1">
        <v>208439</v>
      </c>
      <c r="G30" s="11">
        <v>8337.56</v>
      </c>
    </row>
    <row r="31" spans="1:12" x14ac:dyDescent="0.3">
      <c r="A31" s="3" t="s">
        <v>42</v>
      </c>
      <c r="B31" s="2">
        <v>44439</v>
      </c>
      <c r="C31" s="1" t="s">
        <v>9</v>
      </c>
      <c r="D31" s="1" t="s">
        <v>5</v>
      </c>
      <c r="E31" s="1" t="s">
        <v>7</v>
      </c>
      <c r="F31" s="1">
        <v>596943</v>
      </c>
      <c r="G31" s="11">
        <v>59694.3</v>
      </c>
    </row>
    <row r="32" spans="1:12" x14ac:dyDescent="0.3">
      <c r="A32" s="3" t="s">
        <v>41</v>
      </c>
      <c r="B32" s="2">
        <v>44467</v>
      </c>
      <c r="C32" s="1" t="s">
        <v>6</v>
      </c>
      <c r="D32" s="1" t="s">
        <v>8</v>
      </c>
      <c r="E32" s="1" t="s">
        <v>4</v>
      </c>
      <c r="F32" s="1">
        <v>244388</v>
      </c>
      <c r="G32" s="11">
        <v>9775.52</v>
      </c>
    </row>
    <row r="33" spans="1:7" x14ac:dyDescent="0.3">
      <c r="A33" s="3" t="s">
        <v>40</v>
      </c>
      <c r="B33" s="2">
        <v>44577</v>
      </c>
      <c r="C33" s="1" t="s">
        <v>2</v>
      </c>
      <c r="D33" s="1" t="s">
        <v>8</v>
      </c>
      <c r="E33" s="1" t="s">
        <v>4</v>
      </c>
      <c r="F33" s="1">
        <v>131993</v>
      </c>
      <c r="G33" s="11">
        <v>3959.79</v>
      </c>
    </row>
    <row r="34" spans="1:7" x14ac:dyDescent="0.3">
      <c r="A34" s="3" t="s">
        <v>39</v>
      </c>
      <c r="B34" s="2">
        <v>44419</v>
      </c>
      <c r="C34" s="1" t="s">
        <v>3</v>
      </c>
      <c r="D34" s="1" t="s">
        <v>8</v>
      </c>
      <c r="E34" s="1" t="s">
        <v>7</v>
      </c>
      <c r="F34" s="1">
        <v>471720</v>
      </c>
      <c r="G34" s="11">
        <v>28303.200000000001</v>
      </c>
    </row>
    <row r="35" spans="1:7" x14ac:dyDescent="0.3">
      <c r="A35" s="3" t="s">
        <v>38</v>
      </c>
      <c r="B35" s="2">
        <v>44407</v>
      </c>
      <c r="C35" s="1" t="s">
        <v>9</v>
      </c>
      <c r="D35" s="1" t="s">
        <v>1</v>
      </c>
      <c r="E35" s="1" t="s">
        <v>0</v>
      </c>
      <c r="F35" s="1">
        <v>121713</v>
      </c>
      <c r="G35" s="11">
        <v>3651.39</v>
      </c>
    </row>
    <row r="36" spans="1:7" x14ac:dyDescent="0.3">
      <c r="A36" s="3" t="s">
        <v>37</v>
      </c>
      <c r="B36" s="2">
        <v>44352</v>
      </c>
      <c r="C36" s="1" t="s">
        <v>2</v>
      </c>
      <c r="D36" s="1" t="s">
        <v>5</v>
      </c>
      <c r="E36" s="1" t="s">
        <v>4</v>
      </c>
      <c r="F36" s="1">
        <v>292765</v>
      </c>
      <c r="G36" s="11">
        <v>11710.6</v>
      </c>
    </row>
    <row r="37" spans="1:7" x14ac:dyDescent="0.3">
      <c r="A37" s="3" t="s">
        <v>36</v>
      </c>
      <c r="B37" s="2">
        <v>44364</v>
      </c>
      <c r="C37" s="1" t="s">
        <v>2</v>
      </c>
      <c r="D37" s="1" t="s">
        <v>1</v>
      </c>
      <c r="E37" s="1" t="s">
        <v>0</v>
      </c>
      <c r="F37" s="1">
        <v>394736</v>
      </c>
      <c r="G37" s="11">
        <v>19736.800000000003</v>
      </c>
    </row>
    <row r="38" spans="1:7" x14ac:dyDescent="0.3">
      <c r="A38" s="3" t="s">
        <v>35</v>
      </c>
      <c r="B38" s="2">
        <v>44620</v>
      </c>
      <c r="C38" s="1" t="s">
        <v>6</v>
      </c>
      <c r="D38" s="1" t="s">
        <v>1</v>
      </c>
      <c r="E38" s="1" t="s">
        <v>0</v>
      </c>
      <c r="F38" s="1">
        <v>289678</v>
      </c>
      <c r="G38" s="11">
        <v>11587.12</v>
      </c>
    </row>
    <row r="39" spans="1:7" x14ac:dyDescent="0.3">
      <c r="A39" s="3" t="s">
        <v>34</v>
      </c>
      <c r="B39" s="2">
        <v>44574</v>
      </c>
      <c r="C39" s="1" t="s">
        <v>6</v>
      </c>
      <c r="D39" s="1" t="s">
        <v>1</v>
      </c>
      <c r="E39" s="1" t="s">
        <v>0</v>
      </c>
      <c r="F39" s="1">
        <v>311501</v>
      </c>
      <c r="G39" s="11">
        <v>15575.050000000001</v>
      </c>
    </row>
    <row r="40" spans="1:7" x14ac:dyDescent="0.3">
      <c r="A40" s="3" t="s">
        <v>33</v>
      </c>
      <c r="B40" s="2">
        <v>44358</v>
      </c>
      <c r="C40" s="1" t="s">
        <v>6</v>
      </c>
      <c r="D40" s="1" t="s">
        <v>5</v>
      </c>
      <c r="E40" s="1" t="s">
        <v>7</v>
      </c>
      <c r="F40" s="1">
        <v>470422</v>
      </c>
      <c r="G40" s="11">
        <v>28225.32</v>
      </c>
    </row>
    <row r="41" spans="1:7" x14ac:dyDescent="0.3">
      <c r="A41" s="3" t="s">
        <v>32</v>
      </c>
      <c r="B41" s="2">
        <v>44636</v>
      </c>
      <c r="C41" s="1" t="s">
        <v>9</v>
      </c>
      <c r="D41" s="1" t="s">
        <v>8</v>
      </c>
      <c r="E41" s="1" t="s">
        <v>4</v>
      </c>
      <c r="F41" s="1">
        <v>419842</v>
      </c>
      <c r="G41" s="11">
        <v>25190.52</v>
      </c>
    </row>
    <row r="42" spans="1:7" x14ac:dyDescent="0.3">
      <c r="A42" s="3" t="s">
        <v>31</v>
      </c>
      <c r="B42" s="2">
        <v>44431</v>
      </c>
      <c r="C42" s="1" t="s">
        <v>9</v>
      </c>
      <c r="D42" s="1" t="s">
        <v>5</v>
      </c>
      <c r="E42" s="1" t="s">
        <v>4</v>
      </c>
      <c r="F42" s="1">
        <v>213748</v>
      </c>
      <c r="G42" s="11">
        <v>8549.92</v>
      </c>
    </row>
    <row r="43" spans="1:7" x14ac:dyDescent="0.3">
      <c r="A43" s="3" t="s">
        <v>30</v>
      </c>
      <c r="B43" s="2">
        <v>44379</v>
      </c>
      <c r="C43" s="1" t="s">
        <v>2</v>
      </c>
      <c r="D43" s="1" t="s">
        <v>8</v>
      </c>
      <c r="E43" s="1" t="s">
        <v>7</v>
      </c>
      <c r="F43" s="1">
        <v>493013</v>
      </c>
      <c r="G43" s="11">
        <v>29580.78</v>
      </c>
    </row>
    <row r="44" spans="1:7" x14ac:dyDescent="0.3">
      <c r="A44" s="3" t="s">
        <v>29</v>
      </c>
      <c r="B44" s="2">
        <v>44418</v>
      </c>
      <c r="C44" s="1" t="s">
        <v>3</v>
      </c>
      <c r="D44" s="1" t="s">
        <v>5</v>
      </c>
      <c r="E44" s="1" t="s">
        <v>0</v>
      </c>
      <c r="F44" s="1">
        <v>124833</v>
      </c>
      <c r="G44" s="11">
        <v>3744.99</v>
      </c>
    </row>
    <row r="45" spans="1:7" x14ac:dyDescent="0.3">
      <c r="A45" s="3" t="s">
        <v>28</v>
      </c>
      <c r="B45" s="2">
        <v>44624</v>
      </c>
      <c r="C45" s="1" t="s">
        <v>9</v>
      </c>
      <c r="D45" s="1" t="s">
        <v>8</v>
      </c>
      <c r="E45" s="1" t="s">
        <v>7</v>
      </c>
      <c r="F45" s="1">
        <v>132529</v>
      </c>
      <c r="G45" s="11">
        <v>3975.87</v>
      </c>
    </row>
    <row r="46" spans="1:7" x14ac:dyDescent="0.3">
      <c r="A46" s="3" t="s">
        <v>27</v>
      </c>
      <c r="B46" s="2">
        <v>44575</v>
      </c>
      <c r="C46" s="1" t="s">
        <v>2</v>
      </c>
      <c r="D46" s="1" t="s">
        <v>5</v>
      </c>
      <c r="E46" s="1" t="s">
        <v>0</v>
      </c>
      <c r="F46" s="1">
        <v>517324</v>
      </c>
      <c r="G46" s="11">
        <v>51732.4</v>
      </c>
    </row>
    <row r="47" spans="1:7" x14ac:dyDescent="0.3">
      <c r="A47" s="3" t="s">
        <v>26</v>
      </c>
      <c r="B47" s="2">
        <v>44341</v>
      </c>
      <c r="C47" s="1" t="s">
        <v>6</v>
      </c>
      <c r="D47" s="1" t="s">
        <v>8</v>
      </c>
      <c r="E47" s="1" t="s">
        <v>7</v>
      </c>
      <c r="F47" s="1">
        <v>110337</v>
      </c>
      <c r="G47" s="11">
        <v>3310.1099999999997</v>
      </c>
    </row>
    <row r="48" spans="1:7" x14ac:dyDescent="0.3">
      <c r="A48" s="3" t="s">
        <v>25</v>
      </c>
      <c r="B48" s="2">
        <v>44346</v>
      </c>
      <c r="C48" s="1" t="s">
        <v>9</v>
      </c>
      <c r="D48" s="1" t="s">
        <v>1</v>
      </c>
      <c r="E48" s="1" t="s">
        <v>0</v>
      </c>
      <c r="F48" s="1">
        <v>246001</v>
      </c>
      <c r="G48" s="11">
        <v>9840.0400000000009</v>
      </c>
    </row>
    <row r="49" spans="1:7" x14ac:dyDescent="0.3">
      <c r="A49" s="3" t="s">
        <v>24</v>
      </c>
      <c r="B49" s="2">
        <v>44349</v>
      </c>
      <c r="C49" s="1" t="s">
        <v>2</v>
      </c>
      <c r="D49" s="1" t="s">
        <v>5</v>
      </c>
      <c r="E49" s="1" t="s">
        <v>4</v>
      </c>
      <c r="F49" s="1">
        <v>367030</v>
      </c>
      <c r="G49" s="11">
        <v>18351.5</v>
      </c>
    </row>
    <row r="50" spans="1:7" x14ac:dyDescent="0.3">
      <c r="A50" s="3" t="s">
        <v>23</v>
      </c>
      <c r="B50" s="2">
        <v>44512</v>
      </c>
      <c r="C50" s="1" t="s">
        <v>3</v>
      </c>
      <c r="D50" s="1" t="s">
        <v>1</v>
      </c>
      <c r="E50" s="1" t="s">
        <v>0</v>
      </c>
      <c r="F50" s="1">
        <v>357759</v>
      </c>
      <c r="G50" s="11">
        <v>17887.95</v>
      </c>
    </row>
    <row r="51" spans="1:7" x14ac:dyDescent="0.3">
      <c r="A51" s="3" t="s">
        <v>22</v>
      </c>
      <c r="B51" s="2">
        <v>44443</v>
      </c>
      <c r="C51" s="1" t="s">
        <v>3</v>
      </c>
      <c r="D51" s="1" t="s">
        <v>5</v>
      </c>
      <c r="E51" s="1" t="s">
        <v>0</v>
      </c>
      <c r="F51" s="1">
        <v>590998</v>
      </c>
      <c r="G51" s="11">
        <v>59099.8</v>
      </c>
    </row>
    <row r="52" spans="1:7" x14ac:dyDescent="0.3">
      <c r="A52" s="3" t="s">
        <v>21</v>
      </c>
      <c r="B52" s="2">
        <v>44371</v>
      </c>
      <c r="C52" s="1" t="s">
        <v>9</v>
      </c>
      <c r="D52" s="1" t="s">
        <v>5</v>
      </c>
      <c r="E52" s="1" t="s">
        <v>7</v>
      </c>
      <c r="F52" s="1">
        <v>513693</v>
      </c>
      <c r="G52" s="11">
        <v>51369.3</v>
      </c>
    </row>
    <row r="53" spans="1:7" x14ac:dyDescent="0.3">
      <c r="A53" s="3" t="s">
        <v>20</v>
      </c>
      <c r="B53" s="2">
        <v>44512</v>
      </c>
      <c r="C53" s="1" t="s">
        <v>9</v>
      </c>
      <c r="D53" s="1" t="s">
        <v>8</v>
      </c>
      <c r="E53" s="1" t="s">
        <v>4</v>
      </c>
      <c r="F53" s="1">
        <v>479792</v>
      </c>
      <c r="G53" s="11">
        <v>28787.52</v>
      </c>
    </row>
    <row r="54" spans="1:7" x14ac:dyDescent="0.3">
      <c r="A54" s="3" t="s">
        <v>19</v>
      </c>
      <c r="B54" s="2">
        <v>44308</v>
      </c>
      <c r="C54" s="1" t="s">
        <v>3</v>
      </c>
      <c r="D54" s="1" t="s">
        <v>8</v>
      </c>
      <c r="E54" s="1" t="s">
        <v>4</v>
      </c>
      <c r="F54" s="1">
        <v>573226</v>
      </c>
      <c r="G54" s="11">
        <v>57322.600000000006</v>
      </c>
    </row>
    <row r="55" spans="1:7" x14ac:dyDescent="0.3">
      <c r="A55" s="3" t="s">
        <v>18</v>
      </c>
      <c r="B55" s="2">
        <v>44358</v>
      </c>
      <c r="C55" s="1" t="s">
        <v>2</v>
      </c>
      <c r="D55" s="1" t="s">
        <v>8</v>
      </c>
      <c r="E55" s="1" t="s">
        <v>7</v>
      </c>
      <c r="F55" s="1">
        <v>317874</v>
      </c>
      <c r="G55" s="11">
        <v>15893.7</v>
      </c>
    </row>
    <row r="56" spans="1:7" x14ac:dyDescent="0.3">
      <c r="A56" s="3" t="s">
        <v>17</v>
      </c>
      <c r="B56" s="2">
        <v>44420</v>
      </c>
      <c r="C56" s="1" t="s">
        <v>6</v>
      </c>
      <c r="D56" s="1" t="s">
        <v>1</v>
      </c>
      <c r="E56" s="1" t="s">
        <v>0</v>
      </c>
      <c r="F56" s="1">
        <v>294690</v>
      </c>
      <c r="G56" s="11">
        <v>11787.6</v>
      </c>
    </row>
    <row r="57" spans="1:7" x14ac:dyDescent="0.3">
      <c r="A57" s="3" t="s">
        <v>16</v>
      </c>
      <c r="B57" s="2">
        <v>44298</v>
      </c>
      <c r="C57" s="1" t="s">
        <v>2</v>
      </c>
      <c r="D57" s="1" t="s">
        <v>5</v>
      </c>
      <c r="E57" s="1" t="s">
        <v>4</v>
      </c>
      <c r="F57" s="1">
        <v>172573</v>
      </c>
      <c r="G57" s="11">
        <v>5177.1899999999996</v>
      </c>
    </row>
    <row r="58" spans="1:7" x14ac:dyDescent="0.3">
      <c r="A58" s="3" t="s">
        <v>15</v>
      </c>
      <c r="B58" s="2">
        <v>44464</v>
      </c>
      <c r="C58" s="1" t="s">
        <v>2</v>
      </c>
      <c r="D58" s="1" t="s">
        <v>1</v>
      </c>
      <c r="E58" s="1" t="s">
        <v>0</v>
      </c>
      <c r="F58" s="1">
        <v>546362</v>
      </c>
      <c r="G58" s="11">
        <v>54636.200000000004</v>
      </c>
    </row>
    <row r="59" spans="1:7" x14ac:dyDescent="0.3">
      <c r="A59" s="3" t="s">
        <v>14</v>
      </c>
      <c r="B59" s="2">
        <v>44370</v>
      </c>
      <c r="C59" s="1" t="s">
        <v>3</v>
      </c>
      <c r="D59" s="1" t="s">
        <v>1</v>
      </c>
      <c r="E59" s="1" t="s">
        <v>0</v>
      </c>
      <c r="F59" s="1">
        <v>417091</v>
      </c>
      <c r="G59" s="11">
        <v>25025.46</v>
      </c>
    </row>
    <row r="60" spans="1:7" x14ac:dyDescent="0.3">
      <c r="A60" s="3" t="s">
        <v>13</v>
      </c>
      <c r="B60" s="2">
        <v>44573</v>
      </c>
      <c r="C60" s="1" t="s">
        <v>2</v>
      </c>
      <c r="D60" s="1" t="s">
        <v>1</v>
      </c>
      <c r="E60" s="1" t="s">
        <v>0</v>
      </c>
      <c r="F60" s="1">
        <v>368859</v>
      </c>
      <c r="G60" s="11">
        <v>18442.95</v>
      </c>
    </row>
    <row r="61" spans="1:7" x14ac:dyDescent="0.3">
      <c r="A61" s="12" t="s">
        <v>90</v>
      </c>
      <c r="B61" s="2">
        <v>44622</v>
      </c>
      <c r="C61" s="1" t="s">
        <v>12</v>
      </c>
      <c r="D61" s="1" t="s">
        <v>5</v>
      </c>
      <c r="E61" s="1" t="s">
        <v>0</v>
      </c>
      <c r="F61" s="1">
        <v>263293</v>
      </c>
      <c r="G61" s="11">
        <v>10531.72</v>
      </c>
    </row>
    <row r="62" spans="1:7" x14ac:dyDescent="0.3">
      <c r="A62" s="12" t="s">
        <v>91</v>
      </c>
      <c r="B62" s="2">
        <v>44375</v>
      </c>
      <c r="C62" s="1" t="s">
        <v>10</v>
      </c>
      <c r="D62" s="1" t="s">
        <v>8</v>
      </c>
      <c r="E62" s="1" t="s">
        <v>7</v>
      </c>
      <c r="F62" s="1">
        <v>186073</v>
      </c>
      <c r="G62" s="11">
        <v>5582.19</v>
      </c>
    </row>
    <row r="63" spans="1:7" x14ac:dyDescent="0.3">
      <c r="A63" s="12" t="s">
        <v>92</v>
      </c>
      <c r="B63" s="2">
        <v>44454</v>
      </c>
      <c r="C63" s="1" t="s">
        <v>10</v>
      </c>
      <c r="D63" s="1" t="s">
        <v>5</v>
      </c>
      <c r="E63" s="1" t="s">
        <v>0</v>
      </c>
      <c r="F63" s="1">
        <v>359374</v>
      </c>
      <c r="G63" s="11">
        <v>17968.7</v>
      </c>
    </row>
    <row r="64" spans="1:7" x14ac:dyDescent="0.3">
      <c r="A64" s="12" t="s">
        <v>93</v>
      </c>
      <c r="B64" s="2">
        <v>44495</v>
      </c>
      <c r="C64" s="1" t="s">
        <v>12</v>
      </c>
      <c r="D64" s="1" t="s">
        <v>8</v>
      </c>
      <c r="E64" s="1" t="s">
        <v>7</v>
      </c>
      <c r="F64" s="1">
        <v>160847</v>
      </c>
      <c r="G64" s="11">
        <v>4825.41</v>
      </c>
    </row>
    <row r="65" spans="1:7" x14ac:dyDescent="0.3">
      <c r="A65" s="12" t="s">
        <v>94</v>
      </c>
      <c r="B65" s="2">
        <v>44482</v>
      </c>
      <c r="C65" s="1" t="s">
        <v>10</v>
      </c>
      <c r="D65" s="1" t="s">
        <v>1</v>
      </c>
      <c r="E65" s="1" t="s">
        <v>0</v>
      </c>
      <c r="F65" s="1">
        <v>166116</v>
      </c>
      <c r="G65" s="11">
        <v>4983.4799999999996</v>
      </c>
    </row>
    <row r="66" spans="1:7" x14ac:dyDescent="0.3">
      <c r="A66" s="12" t="s">
        <v>95</v>
      </c>
      <c r="B66" s="2">
        <v>44400</v>
      </c>
      <c r="C66" s="1" t="s">
        <v>10</v>
      </c>
      <c r="D66" s="1" t="s">
        <v>5</v>
      </c>
      <c r="E66" s="1" t="s">
        <v>4</v>
      </c>
      <c r="F66" s="1">
        <v>216602</v>
      </c>
      <c r="G66" s="11">
        <v>8664.08</v>
      </c>
    </row>
    <row r="67" spans="1:7" x14ac:dyDescent="0.3">
      <c r="A67" s="12" t="s">
        <v>96</v>
      </c>
      <c r="B67" s="2">
        <v>44448</v>
      </c>
      <c r="C67" s="1" t="s">
        <v>12</v>
      </c>
      <c r="D67" s="1" t="s">
        <v>1</v>
      </c>
      <c r="E67" s="1" t="s">
        <v>0</v>
      </c>
      <c r="F67" s="1">
        <v>239749</v>
      </c>
      <c r="G67" s="11">
        <v>9589.9600000000009</v>
      </c>
    </row>
    <row r="68" spans="1:7" x14ac:dyDescent="0.3">
      <c r="A68" s="12" t="s">
        <v>97</v>
      </c>
      <c r="B68" s="2">
        <v>44381</v>
      </c>
      <c r="C68" s="1" t="s">
        <v>10</v>
      </c>
      <c r="D68" s="1" t="s">
        <v>5</v>
      </c>
      <c r="E68" s="1" t="s">
        <v>0</v>
      </c>
      <c r="F68" s="1">
        <v>269164</v>
      </c>
      <c r="G68" s="11">
        <v>10766.56</v>
      </c>
    </row>
    <row r="69" spans="1:7" x14ac:dyDescent="0.3">
      <c r="A69" s="12" t="s">
        <v>98</v>
      </c>
      <c r="B69" s="2">
        <v>44529</v>
      </c>
      <c r="C69" s="1" t="s">
        <v>11</v>
      </c>
      <c r="D69" s="1" t="s">
        <v>5</v>
      </c>
      <c r="E69" s="1" t="s">
        <v>7</v>
      </c>
      <c r="F69" s="1">
        <v>189574</v>
      </c>
      <c r="G69" s="11">
        <v>5687.2199999999993</v>
      </c>
    </row>
    <row r="70" spans="1:7" x14ac:dyDescent="0.3">
      <c r="A70" s="12" t="s">
        <v>99</v>
      </c>
      <c r="B70" s="2">
        <v>44542</v>
      </c>
      <c r="C70" s="1" t="s">
        <v>10</v>
      </c>
      <c r="D70" s="1" t="s">
        <v>8</v>
      </c>
      <c r="E70" s="1" t="s">
        <v>4</v>
      </c>
      <c r="F70" s="1">
        <v>259237</v>
      </c>
      <c r="G70" s="11">
        <v>10369.48</v>
      </c>
    </row>
    <row r="71" spans="1:7" x14ac:dyDescent="0.3">
      <c r="A71" s="12" t="s">
        <v>100</v>
      </c>
      <c r="B71" s="2">
        <v>44335</v>
      </c>
      <c r="C71" s="1" t="s">
        <v>12</v>
      </c>
      <c r="D71" s="1" t="s">
        <v>8</v>
      </c>
      <c r="E71" s="1" t="s">
        <v>4</v>
      </c>
      <c r="F71" s="1">
        <v>157481</v>
      </c>
      <c r="G71" s="11">
        <v>4724.4299999999994</v>
      </c>
    </row>
    <row r="72" spans="1:7" x14ac:dyDescent="0.3">
      <c r="A72" s="12" t="s">
        <v>101</v>
      </c>
      <c r="B72" s="2">
        <v>44379</v>
      </c>
      <c r="C72" s="1" t="s">
        <v>10</v>
      </c>
      <c r="D72" s="1" t="s">
        <v>8</v>
      </c>
      <c r="E72" s="1" t="s">
        <v>7</v>
      </c>
      <c r="F72" s="1">
        <v>297769</v>
      </c>
      <c r="G72" s="11">
        <v>11910.76</v>
      </c>
    </row>
    <row r="73" spans="1:7" x14ac:dyDescent="0.3">
      <c r="A73" s="12" t="s">
        <v>102</v>
      </c>
      <c r="B73" s="2">
        <v>44334</v>
      </c>
      <c r="C73" s="1" t="s">
        <v>12</v>
      </c>
      <c r="D73" s="1" t="s">
        <v>1</v>
      </c>
      <c r="E73" s="1" t="s">
        <v>0</v>
      </c>
      <c r="F73" s="1">
        <v>197482</v>
      </c>
      <c r="G73" s="11">
        <v>5924.46</v>
      </c>
    </row>
    <row r="74" spans="1:7" x14ac:dyDescent="0.3">
      <c r="A74" s="12" t="s">
        <v>103</v>
      </c>
      <c r="B74" s="2">
        <v>44294</v>
      </c>
      <c r="C74" s="1" t="s">
        <v>12</v>
      </c>
      <c r="D74" s="1" t="s">
        <v>5</v>
      </c>
      <c r="E74" s="1" t="s">
        <v>4</v>
      </c>
      <c r="F74" s="1">
        <v>273542</v>
      </c>
      <c r="G74" s="11">
        <v>10941.68</v>
      </c>
    </row>
    <row r="75" spans="1:7" x14ac:dyDescent="0.3">
      <c r="A75" s="12" t="s">
        <v>104</v>
      </c>
      <c r="B75" s="2">
        <v>44537</v>
      </c>
      <c r="C75" s="1" t="s">
        <v>11</v>
      </c>
      <c r="D75" s="1" t="s">
        <v>1</v>
      </c>
      <c r="E75" s="1" t="s">
        <v>0</v>
      </c>
      <c r="F75" s="1">
        <v>255290</v>
      </c>
      <c r="G75" s="11">
        <v>10211.6</v>
      </c>
    </row>
    <row r="76" spans="1:7" x14ac:dyDescent="0.3">
      <c r="A76" s="12" t="s">
        <v>105</v>
      </c>
      <c r="B76" s="2">
        <v>44463</v>
      </c>
      <c r="C76" s="1" t="s">
        <v>11</v>
      </c>
      <c r="D76" s="1" t="s">
        <v>1</v>
      </c>
      <c r="E76" s="1" t="s">
        <v>0</v>
      </c>
      <c r="F76" s="1">
        <v>342143</v>
      </c>
      <c r="G76" s="11">
        <v>17107.150000000001</v>
      </c>
    </row>
    <row r="77" spans="1:7" x14ac:dyDescent="0.3">
      <c r="A77" s="12" t="s">
        <v>106</v>
      </c>
      <c r="B77" s="2">
        <v>44408</v>
      </c>
      <c r="C77" s="1" t="s">
        <v>11</v>
      </c>
      <c r="D77" s="1" t="s">
        <v>1</v>
      </c>
      <c r="E77" s="1" t="s">
        <v>0</v>
      </c>
      <c r="F77" s="1">
        <v>177269</v>
      </c>
      <c r="G77" s="11">
        <v>5318.07</v>
      </c>
    </row>
    <row r="78" spans="1:7" x14ac:dyDescent="0.3">
      <c r="A78" s="12" t="s">
        <v>107</v>
      </c>
      <c r="B78" s="2">
        <v>44371</v>
      </c>
      <c r="C78" s="1" t="s">
        <v>11</v>
      </c>
      <c r="D78" s="1" t="s">
        <v>5</v>
      </c>
      <c r="E78" s="1" t="s">
        <v>7</v>
      </c>
      <c r="F78" s="1">
        <v>162179</v>
      </c>
      <c r="G78" s="11">
        <v>4865.37</v>
      </c>
    </row>
    <row r="79" spans="1:7" x14ac:dyDescent="0.3">
      <c r="A79" s="12" t="s">
        <v>108</v>
      </c>
      <c r="B79" s="2">
        <v>44330</v>
      </c>
      <c r="C79" s="1" t="s">
        <v>11</v>
      </c>
      <c r="D79" s="1" t="s">
        <v>8</v>
      </c>
      <c r="E79" s="1" t="s">
        <v>4</v>
      </c>
      <c r="F79" s="1">
        <v>260557</v>
      </c>
      <c r="G79" s="11">
        <v>10422.280000000001</v>
      </c>
    </row>
    <row r="80" spans="1:7" x14ac:dyDescent="0.3">
      <c r="A80" s="12" t="s">
        <v>109</v>
      </c>
      <c r="B80" s="2">
        <v>44340</v>
      </c>
      <c r="C80" s="1" t="s">
        <v>10</v>
      </c>
      <c r="D80" s="1" t="s">
        <v>5</v>
      </c>
      <c r="E80" s="1" t="s">
        <v>4</v>
      </c>
      <c r="F80" s="1">
        <v>191997</v>
      </c>
      <c r="G80" s="11">
        <v>5759.91</v>
      </c>
    </row>
    <row r="81" spans="1:7" x14ac:dyDescent="0.3">
      <c r="A81" s="12" t="s">
        <v>110</v>
      </c>
      <c r="B81" s="2">
        <v>44522</v>
      </c>
      <c r="C81" s="1" t="s">
        <v>10</v>
      </c>
      <c r="D81" s="1" t="s">
        <v>8</v>
      </c>
      <c r="E81" s="1" t="s">
        <v>7</v>
      </c>
      <c r="F81" s="1">
        <v>340531</v>
      </c>
      <c r="G81" s="11">
        <v>17026.55</v>
      </c>
    </row>
    <row r="82" spans="1:7" x14ac:dyDescent="0.3">
      <c r="A82" s="12" t="s">
        <v>111</v>
      </c>
      <c r="B82" s="2">
        <v>44559</v>
      </c>
      <c r="C82" s="1" t="s">
        <v>6</v>
      </c>
      <c r="D82" s="1" t="s">
        <v>5</v>
      </c>
      <c r="E82" s="1" t="s">
        <v>0</v>
      </c>
      <c r="F82" s="1">
        <v>446852</v>
      </c>
      <c r="G82" s="11">
        <v>26811.119999999999</v>
      </c>
    </row>
    <row r="83" spans="1:7" x14ac:dyDescent="0.3">
      <c r="A83" s="12" t="s">
        <v>112</v>
      </c>
      <c r="B83" s="2">
        <v>44312</v>
      </c>
      <c r="C83" s="1" t="s">
        <v>2</v>
      </c>
      <c r="D83" s="1" t="s">
        <v>8</v>
      </c>
      <c r="E83" s="1" t="s">
        <v>7</v>
      </c>
      <c r="F83" s="1">
        <v>136867</v>
      </c>
      <c r="G83" s="11">
        <v>4106.01</v>
      </c>
    </row>
    <row r="84" spans="1:7" x14ac:dyDescent="0.3">
      <c r="A84" s="12" t="s">
        <v>113</v>
      </c>
      <c r="B84" s="2">
        <v>44314</v>
      </c>
      <c r="C84" s="1" t="s">
        <v>6</v>
      </c>
      <c r="D84" s="1" t="s">
        <v>5</v>
      </c>
      <c r="E84" s="1" t="s">
        <v>0</v>
      </c>
      <c r="F84" s="1">
        <v>516616</v>
      </c>
      <c r="G84" s="11">
        <v>51661.600000000006</v>
      </c>
    </row>
    <row r="85" spans="1:7" x14ac:dyDescent="0.3">
      <c r="A85" s="12" t="s">
        <v>114</v>
      </c>
      <c r="B85" s="2">
        <v>44398</v>
      </c>
      <c r="C85" s="1" t="s">
        <v>6</v>
      </c>
      <c r="D85" s="1" t="s">
        <v>8</v>
      </c>
      <c r="E85" s="1" t="s">
        <v>7</v>
      </c>
      <c r="F85" s="1">
        <v>214977</v>
      </c>
      <c r="G85" s="11">
        <v>8599.08</v>
      </c>
    </row>
    <row r="86" spans="1:7" x14ac:dyDescent="0.3">
      <c r="A86" s="12" t="s">
        <v>115</v>
      </c>
      <c r="B86" s="2">
        <v>44502</v>
      </c>
      <c r="C86" s="1" t="s">
        <v>2</v>
      </c>
      <c r="D86" s="1" t="s">
        <v>1</v>
      </c>
      <c r="E86" s="1" t="s">
        <v>0</v>
      </c>
      <c r="F86" s="1">
        <v>164982</v>
      </c>
      <c r="G86" s="11">
        <v>4949.46</v>
      </c>
    </row>
    <row r="87" spans="1:7" x14ac:dyDescent="0.3">
      <c r="A87" s="12" t="s">
        <v>116</v>
      </c>
      <c r="B87" s="2">
        <v>44407</v>
      </c>
      <c r="C87" s="1" t="s">
        <v>6</v>
      </c>
      <c r="D87" s="1" t="s">
        <v>5</v>
      </c>
      <c r="E87" s="1" t="s">
        <v>4</v>
      </c>
      <c r="F87" s="1">
        <v>599410</v>
      </c>
      <c r="G87" s="11">
        <v>59941</v>
      </c>
    </row>
    <row r="88" spans="1:7" x14ac:dyDescent="0.3">
      <c r="A88" s="12" t="s">
        <v>117</v>
      </c>
      <c r="B88" s="2">
        <v>44618</v>
      </c>
      <c r="C88" s="1" t="s">
        <v>9</v>
      </c>
      <c r="D88" s="1" t="s">
        <v>1</v>
      </c>
      <c r="E88" s="1" t="s">
        <v>0</v>
      </c>
      <c r="F88" s="1">
        <v>525266</v>
      </c>
      <c r="G88" s="11">
        <v>52526.600000000006</v>
      </c>
    </row>
    <row r="89" spans="1:7" x14ac:dyDescent="0.3">
      <c r="A89" s="12" t="s">
        <v>118</v>
      </c>
      <c r="B89" s="2">
        <v>44648</v>
      </c>
      <c r="C89" s="1" t="s">
        <v>6</v>
      </c>
      <c r="D89" s="1" t="s">
        <v>5</v>
      </c>
      <c r="E89" s="1" t="s">
        <v>0</v>
      </c>
      <c r="F89" s="1">
        <v>208439</v>
      </c>
      <c r="G89" s="11">
        <v>8337.56</v>
      </c>
    </row>
    <row r="90" spans="1:7" x14ac:dyDescent="0.3">
      <c r="A90" s="12" t="s">
        <v>119</v>
      </c>
      <c r="B90" s="2">
        <v>44439</v>
      </c>
      <c r="C90" s="1" t="s">
        <v>9</v>
      </c>
      <c r="D90" s="1" t="s">
        <v>5</v>
      </c>
      <c r="E90" s="1" t="s">
        <v>7</v>
      </c>
      <c r="F90" s="1">
        <v>596943</v>
      </c>
      <c r="G90" s="11">
        <v>59694.3</v>
      </c>
    </row>
    <row r="91" spans="1:7" x14ac:dyDescent="0.3">
      <c r="A91" s="12" t="s">
        <v>120</v>
      </c>
      <c r="B91" s="2">
        <v>44467</v>
      </c>
      <c r="C91" s="1" t="s">
        <v>6</v>
      </c>
      <c r="D91" s="1" t="s">
        <v>8</v>
      </c>
      <c r="E91" s="1" t="s">
        <v>4</v>
      </c>
      <c r="F91" s="1">
        <v>244388</v>
      </c>
      <c r="G91" s="11">
        <v>9775.52</v>
      </c>
    </row>
    <row r="92" spans="1:7" x14ac:dyDescent="0.3">
      <c r="A92" s="12" t="s">
        <v>121</v>
      </c>
      <c r="B92" s="2">
        <v>44577</v>
      </c>
      <c r="C92" s="1" t="s">
        <v>2</v>
      </c>
      <c r="D92" s="1" t="s">
        <v>8</v>
      </c>
      <c r="E92" s="1" t="s">
        <v>4</v>
      </c>
      <c r="F92" s="1">
        <v>131993</v>
      </c>
      <c r="G92" s="11">
        <v>3959.79</v>
      </c>
    </row>
    <row r="93" spans="1:7" x14ac:dyDescent="0.3">
      <c r="A93" s="12" t="s">
        <v>122</v>
      </c>
      <c r="B93" s="2">
        <v>44419</v>
      </c>
      <c r="C93" s="1" t="s">
        <v>3</v>
      </c>
      <c r="D93" s="1" t="s">
        <v>8</v>
      </c>
      <c r="E93" s="1" t="s">
        <v>7</v>
      </c>
      <c r="F93" s="1">
        <v>471720</v>
      </c>
      <c r="G93" s="11">
        <v>28303.200000000001</v>
      </c>
    </row>
    <row r="94" spans="1:7" x14ac:dyDescent="0.3">
      <c r="A94" s="12" t="s">
        <v>123</v>
      </c>
      <c r="B94" s="2">
        <v>44407</v>
      </c>
      <c r="C94" s="1" t="s">
        <v>9</v>
      </c>
      <c r="D94" s="1" t="s">
        <v>1</v>
      </c>
      <c r="E94" s="1" t="s">
        <v>0</v>
      </c>
      <c r="F94" s="1">
        <v>121713</v>
      </c>
      <c r="G94" s="11">
        <v>3651.39</v>
      </c>
    </row>
    <row r="95" spans="1:7" x14ac:dyDescent="0.3">
      <c r="A95" s="12" t="s">
        <v>124</v>
      </c>
      <c r="B95" s="2">
        <v>44352</v>
      </c>
      <c r="C95" s="1" t="s">
        <v>2</v>
      </c>
      <c r="D95" s="1" t="s">
        <v>5</v>
      </c>
      <c r="E95" s="1" t="s">
        <v>4</v>
      </c>
      <c r="F95" s="1">
        <v>292765</v>
      </c>
      <c r="G95" s="11">
        <v>11710.6</v>
      </c>
    </row>
    <row r="96" spans="1:7" x14ac:dyDescent="0.3">
      <c r="A96" s="12" t="s">
        <v>125</v>
      </c>
      <c r="B96" s="2">
        <v>44364</v>
      </c>
      <c r="C96" s="1" t="s">
        <v>2</v>
      </c>
      <c r="D96" s="1" t="s">
        <v>1</v>
      </c>
      <c r="E96" s="1" t="s">
        <v>0</v>
      </c>
      <c r="F96" s="1">
        <v>394736</v>
      </c>
      <c r="G96" s="11">
        <v>19736.800000000003</v>
      </c>
    </row>
    <row r="97" spans="1:7" x14ac:dyDescent="0.3">
      <c r="A97" s="12" t="s">
        <v>126</v>
      </c>
      <c r="B97" s="2">
        <v>44620</v>
      </c>
      <c r="C97" s="1" t="s">
        <v>6</v>
      </c>
      <c r="D97" s="1" t="s">
        <v>1</v>
      </c>
      <c r="E97" s="1" t="s">
        <v>0</v>
      </c>
      <c r="F97" s="1">
        <v>289678</v>
      </c>
      <c r="G97" s="11">
        <v>11587.12</v>
      </c>
    </row>
    <row r="98" spans="1:7" x14ac:dyDescent="0.3">
      <c r="A98" s="12" t="s">
        <v>127</v>
      </c>
      <c r="B98" s="2">
        <v>44574</v>
      </c>
      <c r="C98" s="1" t="s">
        <v>6</v>
      </c>
      <c r="D98" s="1" t="s">
        <v>1</v>
      </c>
      <c r="E98" s="1" t="s">
        <v>0</v>
      </c>
      <c r="F98" s="1">
        <v>311501</v>
      </c>
      <c r="G98" s="11">
        <v>15575.050000000001</v>
      </c>
    </row>
    <row r="99" spans="1:7" x14ac:dyDescent="0.3">
      <c r="A99" s="12" t="s">
        <v>128</v>
      </c>
      <c r="B99" s="2">
        <v>44358</v>
      </c>
      <c r="C99" s="1" t="s">
        <v>6</v>
      </c>
      <c r="D99" s="1" t="s">
        <v>5</v>
      </c>
      <c r="E99" s="1" t="s">
        <v>7</v>
      </c>
      <c r="F99" s="1">
        <v>470422</v>
      </c>
      <c r="G99" s="11">
        <v>28225.32</v>
      </c>
    </row>
    <row r="100" spans="1:7" x14ac:dyDescent="0.3">
      <c r="A100" s="12" t="s">
        <v>129</v>
      </c>
      <c r="B100" s="2">
        <v>44636</v>
      </c>
      <c r="C100" s="1" t="s">
        <v>9</v>
      </c>
      <c r="D100" s="1" t="s">
        <v>8</v>
      </c>
      <c r="E100" s="1" t="s">
        <v>4</v>
      </c>
      <c r="F100" s="1">
        <v>419842</v>
      </c>
      <c r="G100" s="11">
        <v>25190.52</v>
      </c>
    </row>
    <row r="101" spans="1:7" x14ac:dyDescent="0.3">
      <c r="A101" s="12" t="s">
        <v>130</v>
      </c>
      <c r="B101" s="2">
        <v>44431</v>
      </c>
      <c r="C101" s="1" t="s">
        <v>9</v>
      </c>
      <c r="D101" s="1" t="s">
        <v>5</v>
      </c>
      <c r="E101" s="1" t="s">
        <v>4</v>
      </c>
      <c r="F101" s="1">
        <v>213748</v>
      </c>
      <c r="G101" s="11">
        <v>8549.92</v>
      </c>
    </row>
    <row r="102" spans="1:7" x14ac:dyDescent="0.3">
      <c r="A102" s="12" t="s">
        <v>131</v>
      </c>
      <c r="B102" s="2">
        <v>44379</v>
      </c>
      <c r="C102" s="1" t="s">
        <v>2</v>
      </c>
      <c r="D102" s="1" t="s">
        <v>8</v>
      </c>
      <c r="E102" s="1" t="s">
        <v>7</v>
      </c>
      <c r="F102" s="1">
        <v>493013</v>
      </c>
      <c r="G102" s="11">
        <v>29580.78</v>
      </c>
    </row>
    <row r="103" spans="1:7" x14ac:dyDescent="0.3">
      <c r="A103" s="12" t="s">
        <v>132</v>
      </c>
      <c r="B103" s="2">
        <v>44418</v>
      </c>
      <c r="C103" s="1" t="s">
        <v>3</v>
      </c>
      <c r="D103" s="1" t="s">
        <v>5</v>
      </c>
      <c r="E103" s="1" t="s">
        <v>0</v>
      </c>
      <c r="F103" s="1">
        <v>124833</v>
      </c>
      <c r="G103" s="11">
        <v>3744.99</v>
      </c>
    </row>
    <row r="104" spans="1:7" x14ac:dyDescent="0.3">
      <c r="A104" s="12" t="s">
        <v>133</v>
      </c>
      <c r="B104" s="2">
        <v>44624</v>
      </c>
      <c r="C104" s="1" t="s">
        <v>9</v>
      </c>
      <c r="D104" s="1" t="s">
        <v>8</v>
      </c>
      <c r="E104" s="1" t="s">
        <v>7</v>
      </c>
      <c r="F104" s="1">
        <v>132529</v>
      </c>
      <c r="G104" s="11">
        <v>3975.87</v>
      </c>
    </row>
    <row r="105" spans="1:7" x14ac:dyDescent="0.3">
      <c r="A105" s="12" t="s">
        <v>134</v>
      </c>
      <c r="B105" s="2">
        <v>44575</v>
      </c>
      <c r="C105" s="1" t="s">
        <v>2</v>
      </c>
      <c r="D105" s="1" t="s">
        <v>5</v>
      </c>
      <c r="E105" s="1" t="s">
        <v>0</v>
      </c>
      <c r="F105" s="1">
        <v>517324</v>
      </c>
      <c r="G105" s="11">
        <v>51732.4</v>
      </c>
    </row>
    <row r="106" spans="1:7" x14ac:dyDescent="0.3">
      <c r="A106" s="12" t="s">
        <v>135</v>
      </c>
      <c r="B106" s="2">
        <v>44341</v>
      </c>
      <c r="C106" s="1" t="s">
        <v>6</v>
      </c>
      <c r="D106" s="1" t="s">
        <v>8</v>
      </c>
      <c r="E106" s="1" t="s">
        <v>7</v>
      </c>
      <c r="F106" s="1">
        <v>110337</v>
      </c>
      <c r="G106" s="11">
        <v>3310.1099999999997</v>
      </c>
    </row>
    <row r="107" spans="1:7" x14ac:dyDescent="0.3">
      <c r="A107" s="12" t="s">
        <v>136</v>
      </c>
      <c r="B107" s="2">
        <v>44346</v>
      </c>
      <c r="C107" s="1" t="s">
        <v>9</v>
      </c>
      <c r="D107" s="1" t="s">
        <v>1</v>
      </c>
      <c r="E107" s="1" t="s">
        <v>0</v>
      </c>
      <c r="F107" s="1">
        <v>246001</v>
      </c>
      <c r="G107" s="11">
        <v>9840.0400000000009</v>
      </c>
    </row>
    <row r="108" spans="1:7" x14ac:dyDescent="0.3">
      <c r="A108" s="12" t="s">
        <v>137</v>
      </c>
      <c r="B108" s="2">
        <v>44349</v>
      </c>
      <c r="C108" s="1" t="s">
        <v>2</v>
      </c>
      <c r="D108" s="1" t="s">
        <v>5</v>
      </c>
      <c r="E108" s="1" t="s">
        <v>4</v>
      </c>
      <c r="F108" s="1">
        <v>367030</v>
      </c>
      <c r="G108" s="11">
        <v>18351.5</v>
      </c>
    </row>
    <row r="109" spans="1:7" x14ac:dyDescent="0.3">
      <c r="A109" s="12" t="s">
        <v>138</v>
      </c>
      <c r="B109" s="2">
        <v>44512</v>
      </c>
      <c r="C109" s="1" t="s">
        <v>3</v>
      </c>
      <c r="D109" s="1" t="s">
        <v>1</v>
      </c>
      <c r="E109" s="1" t="s">
        <v>0</v>
      </c>
      <c r="F109" s="1">
        <v>357759</v>
      </c>
      <c r="G109" s="11">
        <v>17887.95</v>
      </c>
    </row>
    <row r="110" spans="1:7" x14ac:dyDescent="0.3">
      <c r="A110" s="12" t="s">
        <v>139</v>
      </c>
      <c r="B110" s="2">
        <v>44443</v>
      </c>
      <c r="C110" s="1" t="s">
        <v>3</v>
      </c>
      <c r="D110" s="1" t="s">
        <v>5</v>
      </c>
      <c r="E110" s="1" t="s">
        <v>0</v>
      </c>
      <c r="F110" s="1">
        <v>590998</v>
      </c>
      <c r="G110" s="11">
        <v>59099.8</v>
      </c>
    </row>
    <row r="111" spans="1:7" x14ac:dyDescent="0.3">
      <c r="A111" s="12" t="s">
        <v>140</v>
      </c>
      <c r="B111" s="2">
        <v>44371</v>
      </c>
      <c r="C111" s="1" t="s">
        <v>9</v>
      </c>
      <c r="D111" s="1" t="s">
        <v>5</v>
      </c>
      <c r="E111" s="1" t="s">
        <v>7</v>
      </c>
      <c r="F111" s="1">
        <v>513693</v>
      </c>
      <c r="G111" s="11">
        <v>51369.3</v>
      </c>
    </row>
    <row r="112" spans="1:7" x14ac:dyDescent="0.3">
      <c r="A112" s="12" t="s">
        <v>141</v>
      </c>
      <c r="B112" s="2">
        <v>44512</v>
      </c>
      <c r="C112" s="1" t="s">
        <v>9</v>
      </c>
      <c r="D112" s="1" t="s">
        <v>8</v>
      </c>
      <c r="E112" s="1" t="s">
        <v>4</v>
      </c>
      <c r="F112" s="1">
        <v>479792</v>
      </c>
      <c r="G112" s="11">
        <v>28787.52</v>
      </c>
    </row>
    <row r="113" spans="1:7" x14ac:dyDescent="0.3">
      <c r="A113" s="12" t="s">
        <v>142</v>
      </c>
      <c r="B113" s="2">
        <v>44308</v>
      </c>
      <c r="C113" s="1" t="s">
        <v>3</v>
      </c>
      <c r="D113" s="1" t="s">
        <v>8</v>
      </c>
      <c r="E113" s="1" t="s">
        <v>4</v>
      </c>
      <c r="F113" s="1">
        <v>573226</v>
      </c>
      <c r="G113" s="11">
        <v>57322.600000000006</v>
      </c>
    </row>
    <row r="114" spans="1:7" x14ac:dyDescent="0.3">
      <c r="A114" s="12" t="s">
        <v>143</v>
      </c>
      <c r="B114" s="2">
        <v>44358</v>
      </c>
      <c r="C114" s="1" t="s">
        <v>2</v>
      </c>
      <c r="D114" s="1" t="s">
        <v>8</v>
      </c>
      <c r="E114" s="1" t="s">
        <v>7</v>
      </c>
      <c r="F114" s="1">
        <v>317874</v>
      </c>
      <c r="G114" s="11">
        <v>15893.7</v>
      </c>
    </row>
    <row r="115" spans="1:7" x14ac:dyDescent="0.3">
      <c r="A115" s="12" t="s">
        <v>144</v>
      </c>
      <c r="B115" s="2">
        <v>44420</v>
      </c>
      <c r="C115" s="1" t="s">
        <v>6</v>
      </c>
      <c r="D115" s="1" t="s">
        <v>1</v>
      </c>
      <c r="E115" s="1" t="s">
        <v>0</v>
      </c>
      <c r="F115" s="1">
        <v>294690</v>
      </c>
      <c r="G115" s="11">
        <v>11787.6</v>
      </c>
    </row>
    <row r="116" spans="1:7" x14ac:dyDescent="0.3">
      <c r="A116" s="12" t="s">
        <v>145</v>
      </c>
      <c r="B116" s="2">
        <v>44298</v>
      </c>
      <c r="C116" s="1" t="s">
        <v>2</v>
      </c>
      <c r="D116" s="1" t="s">
        <v>5</v>
      </c>
      <c r="E116" s="1" t="s">
        <v>4</v>
      </c>
      <c r="F116" s="1">
        <v>172573</v>
      </c>
      <c r="G116" s="11">
        <v>5177.1899999999996</v>
      </c>
    </row>
    <row r="117" spans="1:7" x14ac:dyDescent="0.3">
      <c r="A117" s="12" t="s">
        <v>146</v>
      </c>
      <c r="B117" s="2">
        <v>44464</v>
      </c>
      <c r="C117" s="1" t="s">
        <v>2</v>
      </c>
      <c r="D117" s="1" t="s">
        <v>1</v>
      </c>
      <c r="E117" s="1" t="s">
        <v>0</v>
      </c>
      <c r="F117" s="1">
        <v>546362</v>
      </c>
      <c r="G117" s="11">
        <v>54636.200000000004</v>
      </c>
    </row>
    <row r="118" spans="1:7" x14ac:dyDescent="0.3">
      <c r="A118" s="12" t="s">
        <v>147</v>
      </c>
      <c r="B118" s="2">
        <v>44370</v>
      </c>
      <c r="C118" s="1" t="s">
        <v>3</v>
      </c>
      <c r="D118" s="1" t="s">
        <v>1</v>
      </c>
      <c r="E118" s="1" t="s">
        <v>0</v>
      </c>
      <c r="F118" s="1">
        <v>417091</v>
      </c>
      <c r="G118" s="11">
        <v>25025.46</v>
      </c>
    </row>
    <row r="119" spans="1:7" x14ac:dyDescent="0.3">
      <c r="A119" s="12" t="s">
        <v>148</v>
      </c>
      <c r="B119" s="2">
        <v>44573</v>
      </c>
      <c r="C119" s="1" t="s">
        <v>2</v>
      </c>
      <c r="D119" s="1" t="s">
        <v>1</v>
      </c>
      <c r="E119" s="1" t="s">
        <v>0</v>
      </c>
      <c r="F119" s="1">
        <v>368859</v>
      </c>
      <c r="G119" s="11">
        <v>18442.95</v>
      </c>
    </row>
  </sheetData>
  <dataValidations count="3">
    <dataValidation type="list" allowBlank="1" showInputMessage="1" showErrorMessage="1" sqref="K16" xr:uid="{62BB13EB-0587-4DC0-BBA6-A54DE2A1E6F8}">
      <formula1>"Delhi, Mumbai, Bangalore"</formula1>
    </dataValidation>
    <dataValidation type="list" allowBlank="1" showInputMessage="1" showErrorMessage="1" sqref="K17" xr:uid="{04A8E18E-5438-4C42-B116-1686A8D2A7B1}">
      <formula1>"Laptop, Tablet, Mobile"</formula1>
    </dataValidation>
    <dataValidation type="list" allowBlank="1" showInputMessage="1" showErrorMessage="1" sqref="K18" xr:uid="{630279EB-DC53-4031-BFA6-F785ADFA2B3E}">
      <formula1>"Apple, Samsung, HP"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Statistical_Func-Solved</vt:lpstr>
      <vt:lpstr>Statistical_Func-Unsolved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sanjyottekale2001@outlook.com</cp:lastModifiedBy>
  <dcterms:created xsi:type="dcterms:W3CDTF">2022-11-11T15:20:55Z</dcterms:created>
  <dcterms:modified xsi:type="dcterms:W3CDTF">2025-07-30T17:14:47Z</dcterms:modified>
</cp:coreProperties>
</file>