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a API Ikhsan\"/>
    </mc:Choice>
  </mc:AlternateContent>
  <xr:revisionPtr revIDLastSave="0" documentId="13_ncr:1_{CE597F40-8E49-433F-AAD4-C771147EF636}" xr6:coauthVersionLast="43" xr6:coauthVersionMax="43" xr10:uidLastSave="{00000000-0000-0000-0000-000000000000}"/>
  <bookViews>
    <workbookView xWindow="-108" yWindow="-108" windowWidth="23256" windowHeight="12576" activeTab="1" xr2:uid="{9ABDE56A-8A3C-4EC5-8A0D-38CF7A852620}"/>
  </bookViews>
  <sheets>
    <sheet name="GEOMETRI" sheetId="1" r:id="rId1"/>
    <sheet name="MAT_BETON" sheetId="2" r:id="rId2"/>
    <sheet name="MAT_TULANGAN" sheetId="3" r:id="rId3"/>
    <sheet name="PROP_BALOK" sheetId="4" r:id="rId4"/>
    <sheet name="PROP_KOLOM" sheetId="5" r:id="rId5"/>
    <sheet name="PROP_SLAB" sheetId="6" r:id="rId6"/>
    <sheet name="BEBAN_MATI" sheetId="8" r:id="rId7"/>
    <sheet name="BEBAN_HIDUP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5" l="1"/>
  <c r="R17" i="5"/>
  <c r="S17" i="5" s="1"/>
  <c r="T17" i="5" s="1"/>
  <c r="Q18" i="5"/>
  <c r="R18" i="5"/>
  <c r="S18" i="5" s="1"/>
  <c r="T18" i="5" s="1"/>
  <c r="Q19" i="5"/>
  <c r="R19" i="5"/>
  <c r="S19" i="5" s="1"/>
  <c r="T19" i="5" s="1"/>
  <c r="Q20" i="5"/>
  <c r="R20" i="5"/>
  <c r="S20" i="5" s="1"/>
  <c r="T20" i="5" s="1"/>
  <c r="Q21" i="5"/>
  <c r="R21" i="5"/>
  <c r="S21" i="5" s="1"/>
  <c r="T21" i="5" s="1"/>
  <c r="Q22" i="5"/>
  <c r="R22" i="5"/>
  <c r="S22" i="5" s="1"/>
  <c r="T22" i="5" s="1"/>
  <c r="Q23" i="5"/>
  <c r="R23" i="5"/>
  <c r="S23" i="5" s="1"/>
  <c r="T23" i="5" s="1"/>
  <c r="Q24" i="5"/>
  <c r="R24" i="5"/>
  <c r="S24" i="5" s="1"/>
  <c r="T24" i="5" s="1"/>
  <c r="Q25" i="5"/>
  <c r="R25" i="5"/>
  <c r="S25" i="5" s="1"/>
  <c r="T25" i="5" s="1"/>
  <c r="Q26" i="5"/>
  <c r="R26" i="5"/>
  <c r="S26" i="5" s="1"/>
  <c r="T26" i="5" s="1"/>
  <c r="Q27" i="5"/>
  <c r="R27" i="5"/>
  <c r="S27" i="5" s="1"/>
  <c r="T27" i="5" s="1"/>
  <c r="R28" i="5"/>
  <c r="Q29" i="5"/>
  <c r="R29" i="5"/>
  <c r="S29" i="5" s="1"/>
  <c r="T29" i="5" s="1"/>
  <c r="Q30" i="5"/>
  <c r="R30" i="5"/>
  <c r="S30" i="5" s="1"/>
  <c r="T30" i="5" s="1"/>
  <c r="Q31" i="5"/>
  <c r="R31" i="5"/>
  <c r="S31" i="5" s="1"/>
  <c r="T31" i="5" s="1"/>
  <c r="Q32" i="5"/>
  <c r="R32" i="5"/>
  <c r="S32" i="5" s="1"/>
  <c r="T32" i="5" s="1"/>
  <c r="O32" i="5"/>
  <c r="P32" i="5" s="1"/>
  <c r="O31" i="5"/>
  <c r="P31" i="5" s="1"/>
  <c r="O30" i="5"/>
  <c r="P30" i="5" s="1"/>
  <c r="O29" i="5"/>
  <c r="P29" i="5"/>
  <c r="O28" i="5"/>
  <c r="P28" i="5" s="1"/>
  <c r="Q28" i="5" s="1"/>
  <c r="O27" i="5"/>
  <c r="P27" i="5" s="1"/>
  <c r="O26" i="5"/>
  <c r="P26" i="5"/>
  <c r="O25" i="5"/>
  <c r="P25" i="5" s="1"/>
  <c r="O24" i="5"/>
  <c r="P24" i="5" s="1"/>
  <c r="O23" i="5"/>
  <c r="P23" i="5"/>
  <c r="O22" i="5"/>
  <c r="P22" i="5" s="1"/>
  <c r="O21" i="5"/>
  <c r="P21" i="5" s="1"/>
  <c r="O20" i="5"/>
  <c r="P20" i="5" s="1"/>
  <c r="O19" i="5"/>
  <c r="P19" i="5"/>
  <c r="O18" i="5"/>
  <c r="P18" i="5"/>
  <c r="O17" i="5"/>
  <c r="P17" i="5" s="1"/>
  <c r="H11" i="5"/>
  <c r="R5" i="5"/>
  <c r="S5" i="5" s="1"/>
  <c r="T5" i="5" s="1"/>
  <c r="T3" i="5"/>
  <c r="T16" i="5"/>
  <c r="T2" i="5"/>
  <c r="S3" i="5"/>
  <c r="S2" i="5"/>
  <c r="R3" i="5"/>
  <c r="R4" i="5"/>
  <c r="S4" i="5" s="1"/>
  <c r="T4" i="5" s="1"/>
  <c r="R6" i="5"/>
  <c r="S6" i="5" s="1"/>
  <c r="T6" i="5" s="1"/>
  <c r="R7" i="5"/>
  <c r="S7" i="5" s="1"/>
  <c r="T7" i="5" s="1"/>
  <c r="R8" i="5"/>
  <c r="S8" i="5" s="1"/>
  <c r="T8" i="5" s="1"/>
  <c r="R9" i="5"/>
  <c r="S9" i="5" s="1"/>
  <c r="T9" i="5" s="1"/>
  <c r="R10" i="5"/>
  <c r="S10" i="5" s="1"/>
  <c r="T10" i="5" s="1"/>
  <c r="R11" i="5"/>
  <c r="S11" i="5" s="1"/>
  <c r="T11" i="5" s="1"/>
  <c r="R12" i="5"/>
  <c r="S12" i="5" s="1"/>
  <c r="T12" i="5" s="1"/>
  <c r="R13" i="5"/>
  <c r="S13" i="5" s="1"/>
  <c r="T13" i="5" s="1"/>
  <c r="R14" i="5"/>
  <c r="S14" i="5" s="1"/>
  <c r="T14" i="5" s="1"/>
  <c r="R15" i="5"/>
  <c r="S15" i="5" s="1"/>
  <c r="T15" i="5" s="1"/>
  <c r="R16" i="5"/>
  <c r="S16" i="5" s="1"/>
  <c r="R2" i="5"/>
  <c r="Q2" i="5"/>
  <c r="O16" i="5"/>
  <c r="P16" i="5"/>
  <c r="P3" i="5"/>
  <c r="Q3" i="5"/>
  <c r="P4" i="5"/>
  <c r="Q4" i="5" s="1"/>
  <c r="P5" i="5"/>
  <c r="Q5" i="5" s="1"/>
  <c r="P6" i="5"/>
  <c r="Q6" i="5"/>
  <c r="P7" i="5"/>
  <c r="Q7" i="5"/>
  <c r="P8" i="5"/>
  <c r="Q8" i="5" s="1"/>
  <c r="P9" i="5"/>
  <c r="Q9" i="5"/>
  <c r="P10" i="5"/>
  <c r="Q10" i="5"/>
  <c r="P11" i="5"/>
  <c r="Q11" i="5"/>
  <c r="P12" i="5"/>
  <c r="Q12" i="5" s="1"/>
  <c r="P13" i="5"/>
  <c r="Q13" i="5"/>
  <c r="P14" i="5"/>
  <c r="Q14" i="5"/>
  <c r="P15" i="5"/>
  <c r="Q15" i="5"/>
  <c r="Q1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2" i="5"/>
  <c r="P2" i="5" s="1"/>
  <c r="S28" i="5" l="1"/>
  <c r="T28" i="5" s="1"/>
</calcChain>
</file>

<file path=xl/sharedStrings.xml><?xml version="1.0" encoding="utf-8"?>
<sst xmlns="http://schemas.openxmlformats.org/spreadsheetml/2006/main" count="120" uniqueCount="52">
  <si>
    <t>Jumlah Lantai</t>
  </si>
  <si>
    <t>=</t>
  </si>
  <si>
    <t>Tinggi Lantai Tipikal</t>
  </si>
  <si>
    <t>m</t>
  </si>
  <si>
    <t>Tinggi Lantai Bawah</t>
  </si>
  <si>
    <t>Jumlah Bentang X</t>
  </si>
  <si>
    <t>Jumlah Bentang Y</t>
  </si>
  <si>
    <t>Bentang X</t>
  </si>
  <si>
    <t>Bentang Y</t>
  </si>
  <si>
    <t>Parameter</t>
  </si>
  <si>
    <t>Satuan</t>
  </si>
  <si>
    <t>Nilai</t>
  </si>
  <si>
    <t>f'c (MPa)</t>
  </si>
  <si>
    <t>fy (MPa)</t>
  </si>
  <si>
    <t>fu (MPa)</t>
  </si>
  <si>
    <t>Lebar (mm)</t>
  </si>
  <si>
    <t>*NOMOR HARUS DIBUAT BERURUTAN MULAI DARI 1</t>
  </si>
  <si>
    <t>*SATUAN DIBUAT SESUAI DENGAN YANG TERTERA</t>
  </si>
  <si>
    <t>Tinggi (mm)</t>
  </si>
  <si>
    <t>Nomor Jenis Tulangan Sengkang (ID)</t>
  </si>
  <si>
    <t>Nomor Jenis Tulangan Memanjang (ID)</t>
  </si>
  <si>
    <t>NOMOR/ID</t>
  </si>
  <si>
    <t>Cover to Longitudinal Rebar Group Centroid (mm)</t>
  </si>
  <si>
    <t>Clear Cover (mm)</t>
  </si>
  <si>
    <t>Number of Long. Bar along 3 dir face</t>
  </si>
  <si>
    <t>Number of Long. Bar along 2 dir face</t>
  </si>
  <si>
    <t>Rebar size (mm)</t>
  </si>
  <si>
    <t>Tie size (mm)</t>
  </si>
  <si>
    <t>Design/Check</t>
  </si>
  <si>
    <t>Conf. Bar spacing along 1 axis</t>
  </si>
  <si>
    <t>Number of Conf. Bar in 3 dir</t>
  </si>
  <si>
    <t>Number of Conf. Bar in 2 dir</t>
  </si>
  <si>
    <t>Design</t>
  </si>
  <si>
    <t>Check</t>
  </si>
  <si>
    <t>Lebar  (3 dir face) (mm)</t>
  </si>
  <si>
    <t>Panjang (2 dir face) (mm)</t>
  </si>
  <si>
    <t>*SLAB DIMODELKAN SEBAGAI SHELL-THIN</t>
  </si>
  <si>
    <t>Beban Mati</t>
  </si>
  <si>
    <t>Lantai Tipikal</t>
  </si>
  <si>
    <t>Lantai Atap</t>
  </si>
  <si>
    <t>psf</t>
  </si>
  <si>
    <t>kg/m2</t>
  </si>
  <si>
    <r>
      <t>kg/m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</si>
  <si>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kN/m</t>
    </r>
    <r>
      <rPr>
        <vertAlign val="superscript"/>
        <sz val="11"/>
        <color theme="1"/>
        <rFont val="Calibri"/>
        <family val="2"/>
        <scheme val="minor"/>
      </rPr>
      <t>2</t>
    </r>
  </si>
  <si>
    <t>Beban Hidup</t>
  </si>
  <si>
    <t>Tebal (mm)</t>
  </si>
  <si>
    <t>Acolumn</t>
  </si>
  <si>
    <t>As</t>
  </si>
  <si>
    <t>Nbar</t>
  </si>
  <si>
    <t>Arill</t>
  </si>
  <si>
    <t>%rill</t>
  </si>
  <si>
    <t>&gt;2%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</si>
</sst>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2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E402-E431-4D18-AB82-899B09463970}">
  <dimension ref="A1:F8"/>
  <sheetViews>
    <sheetView workbookViewId="0">
      <selection sqref="A1:D8"/>
    </sheetView>
  </sheetViews>
  <sheetFormatPr defaultRowHeight="14.4" x14ac:dyDescent="0.3"/>
  <cols>
    <col min="1" max="1" width="25.33203125" customWidth="1"/>
    <col min="2" max="2" width="8.88671875" style="1"/>
    <col min="3" max="3" width="12.77734375" customWidth="1"/>
    <col min="4" max="4" width="11.88671875" customWidth="1"/>
  </cols>
  <sheetData>
    <row r="1" spans="1:6" x14ac:dyDescent="0.3">
      <c r="A1" s="2" t="s">
        <v>9</v>
      </c>
      <c r="B1" s="2" t="s">
        <v>1</v>
      </c>
      <c r="C1" s="2" t="s">
        <v>11</v>
      </c>
      <c r="D1" s="2" t="s">
        <v>10</v>
      </c>
      <c r="E1" s="7" t="s">
        <v>17</v>
      </c>
      <c r="F1" s="6"/>
    </row>
    <row r="2" spans="1:6" x14ac:dyDescent="0.3">
      <c r="A2" s="3" t="s">
        <v>0</v>
      </c>
      <c r="B2" s="4" t="s">
        <v>1</v>
      </c>
      <c r="C2" s="3">
        <v>10</v>
      </c>
      <c r="D2" s="3"/>
    </row>
    <row r="3" spans="1:6" x14ac:dyDescent="0.3">
      <c r="A3" s="3" t="s">
        <v>2</v>
      </c>
      <c r="B3" s="4" t="s">
        <v>1</v>
      </c>
      <c r="C3" s="3">
        <v>3.5</v>
      </c>
      <c r="D3" s="3" t="s">
        <v>3</v>
      </c>
    </row>
    <row r="4" spans="1:6" x14ac:dyDescent="0.3">
      <c r="A4" s="3" t="s">
        <v>4</v>
      </c>
      <c r="B4" s="4" t="s">
        <v>1</v>
      </c>
      <c r="C4" s="3">
        <v>4</v>
      </c>
      <c r="D4" s="3" t="s">
        <v>3</v>
      </c>
    </row>
    <row r="5" spans="1:6" x14ac:dyDescent="0.3">
      <c r="A5" s="3" t="s">
        <v>5</v>
      </c>
      <c r="B5" s="4" t="s">
        <v>1</v>
      </c>
      <c r="C5" s="3">
        <v>8</v>
      </c>
      <c r="D5" s="3"/>
    </row>
    <row r="6" spans="1:6" x14ac:dyDescent="0.3">
      <c r="A6" s="3" t="s">
        <v>6</v>
      </c>
      <c r="B6" s="4" t="s">
        <v>1</v>
      </c>
      <c r="C6" s="3">
        <v>4</v>
      </c>
      <c r="D6" s="3"/>
    </row>
    <row r="7" spans="1:6" x14ac:dyDescent="0.3">
      <c r="A7" s="3" t="s">
        <v>7</v>
      </c>
      <c r="B7" s="4" t="s">
        <v>1</v>
      </c>
      <c r="C7" s="3">
        <v>4</v>
      </c>
      <c r="D7" s="3" t="s">
        <v>3</v>
      </c>
    </row>
    <row r="8" spans="1:6" x14ac:dyDescent="0.3">
      <c r="A8" s="3" t="s">
        <v>8</v>
      </c>
      <c r="B8" s="4" t="s">
        <v>1</v>
      </c>
      <c r="C8" s="3">
        <v>4</v>
      </c>
      <c r="D8" s="3" t="s">
        <v>3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77DB-C2A8-4DD3-9E2F-55859A0BF2C5}">
  <dimension ref="A1:C14"/>
  <sheetViews>
    <sheetView tabSelected="1" workbookViewId="0">
      <selection activeCell="A3" sqref="A3:B7"/>
    </sheetView>
  </sheetViews>
  <sheetFormatPr defaultRowHeight="14.4" x14ac:dyDescent="0.3"/>
  <cols>
    <col min="1" max="1" width="11.21875" customWidth="1"/>
    <col min="2" max="2" width="11.77734375" customWidth="1"/>
  </cols>
  <sheetData>
    <row r="1" spans="1:3" x14ac:dyDescent="0.3">
      <c r="A1" s="2" t="s">
        <v>21</v>
      </c>
      <c r="B1" s="2" t="s">
        <v>12</v>
      </c>
      <c r="C1" s="8" t="s">
        <v>16</v>
      </c>
    </row>
    <row r="2" spans="1:3" x14ac:dyDescent="0.3">
      <c r="A2" s="4">
        <v>1</v>
      </c>
      <c r="B2" s="4">
        <v>30</v>
      </c>
    </row>
    <row r="3" spans="1:3" x14ac:dyDescent="0.3">
      <c r="A3" s="4"/>
      <c r="B3" s="4"/>
      <c r="C3" s="6"/>
    </row>
    <row r="4" spans="1:3" x14ac:dyDescent="0.3">
      <c r="A4" s="4"/>
      <c r="B4" s="4"/>
      <c r="C4" s="6"/>
    </row>
    <row r="5" spans="1:3" x14ac:dyDescent="0.3">
      <c r="A5" s="5"/>
      <c r="B5" s="6"/>
      <c r="C5" s="6"/>
    </row>
    <row r="6" spans="1:3" x14ac:dyDescent="0.3">
      <c r="A6" s="5"/>
      <c r="B6" s="6"/>
      <c r="C6" s="6"/>
    </row>
    <row r="7" spans="1:3" x14ac:dyDescent="0.3">
      <c r="A7" s="5"/>
      <c r="B7" s="6"/>
      <c r="C7" s="6"/>
    </row>
    <row r="8" spans="1:3" x14ac:dyDescent="0.3">
      <c r="A8" s="5"/>
      <c r="B8" s="6"/>
      <c r="C8" s="6"/>
    </row>
    <row r="9" spans="1:3" x14ac:dyDescent="0.3">
      <c r="A9" s="5"/>
    </row>
    <row r="10" spans="1:3" x14ac:dyDescent="0.3">
      <c r="A10" s="6"/>
    </row>
    <row r="11" spans="1:3" x14ac:dyDescent="0.3">
      <c r="A11" s="6"/>
    </row>
    <row r="12" spans="1:3" x14ac:dyDescent="0.3">
      <c r="A12" s="6"/>
    </row>
    <row r="13" spans="1:3" x14ac:dyDescent="0.3">
      <c r="A13" s="6"/>
    </row>
    <row r="14" spans="1:3" x14ac:dyDescent="0.3">
      <c r="A14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955C-32AD-403D-9F3C-5F54AE53B9C0}">
  <dimension ref="A1:D2"/>
  <sheetViews>
    <sheetView workbookViewId="0">
      <selection activeCell="H29" sqref="H29"/>
    </sheetView>
  </sheetViews>
  <sheetFormatPr defaultRowHeight="14.4" x14ac:dyDescent="0.3"/>
  <cols>
    <col min="1" max="1" width="7.77734375" customWidth="1"/>
    <col min="2" max="2" width="9.109375" customWidth="1"/>
    <col min="3" max="3" width="8.6640625" customWidth="1"/>
  </cols>
  <sheetData>
    <row r="1" spans="1:4" ht="28.8" x14ac:dyDescent="0.3">
      <c r="A1" s="13" t="s">
        <v>21</v>
      </c>
      <c r="B1" s="11" t="s">
        <v>13</v>
      </c>
      <c r="C1" s="11" t="s">
        <v>14</v>
      </c>
      <c r="D1" s="15" t="s">
        <v>16</v>
      </c>
    </row>
    <row r="2" spans="1:4" x14ac:dyDescent="0.3">
      <c r="A2" s="4">
        <v>1</v>
      </c>
      <c r="B2" s="4">
        <v>400</v>
      </c>
      <c r="C2" s="4">
        <v>520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6CD-71C5-4C7A-808F-CFCF8DD9639B}">
  <dimension ref="A1:G12"/>
  <sheetViews>
    <sheetView workbookViewId="0">
      <selection activeCell="H26" sqref="H26"/>
    </sheetView>
  </sheetViews>
  <sheetFormatPr defaultRowHeight="14.4" x14ac:dyDescent="0.3"/>
  <cols>
    <col min="1" max="1" width="8.109375" customWidth="1"/>
    <col min="2" max="2" width="7.21875" customWidth="1"/>
    <col min="3" max="3" width="8.5546875" customWidth="1"/>
    <col min="4" max="4" width="12" customWidth="1"/>
    <col min="5" max="5" width="11.33203125" bestFit="1" customWidth="1"/>
    <col min="6" max="6" width="13.21875" customWidth="1"/>
    <col min="7" max="7" width="10" customWidth="1"/>
  </cols>
  <sheetData>
    <row r="1" spans="1:7" ht="72" x14ac:dyDescent="0.3">
      <c r="A1" s="11" t="s">
        <v>21</v>
      </c>
      <c r="B1" s="11" t="s">
        <v>15</v>
      </c>
      <c r="C1" s="11" t="s">
        <v>18</v>
      </c>
      <c r="D1" s="11" t="s">
        <v>20</v>
      </c>
      <c r="E1" s="11" t="s">
        <v>19</v>
      </c>
      <c r="F1" s="11" t="s">
        <v>22</v>
      </c>
      <c r="G1" s="10" t="s">
        <v>16</v>
      </c>
    </row>
    <row r="2" spans="1:7" x14ac:dyDescent="0.3">
      <c r="A2" s="4">
        <v>1</v>
      </c>
      <c r="B2" s="12">
        <v>250</v>
      </c>
      <c r="C2" s="12">
        <v>300</v>
      </c>
      <c r="D2" s="12">
        <v>1</v>
      </c>
      <c r="E2" s="12">
        <v>1</v>
      </c>
      <c r="F2" s="12">
        <v>60</v>
      </c>
      <c r="G2" s="9"/>
    </row>
    <row r="3" spans="1:7" x14ac:dyDescent="0.3">
      <c r="A3" s="4">
        <v>2</v>
      </c>
      <c r="B3" s="12">
        <v>250</v>
      </c>
      <c r="C3" s="12">
        <v>400</v>
      </c>
      <c r="D3" s="12">
        <v>1</v>
      </c>
      <c r="E3" s="12">
        <v>1</v>
      </c>
      <c r="F3" s="12">
        <v>60</v>
      </c>
      <c r="G3" s="9"/>
    </row>
    <row r="4" spans="1:7" x14ac:dyDescent="0.3">
      <c r="A4" s="4">
        <v>3</v>
      </c>
      <c r="B4" s="12">
        <v>300</v>
      </c>
      <c r="C4" s="12">
        <v>400</v>
      </c>
      <c r="D4" s="12">
        <v>1</v>
      </c>
      <c r="E4" s="12">
        <v>1</v>
      </c>
      <c r="F4" s="12">
        <v>60</v>
      </c>
      <c r="G4" s="9"/>
    </row>
    <row r="5" spans="1:7" x14ac:dyDescent="0.3">
      <c r="A5" s="4">
        <v>4</v>
      </c>
      <c r="B5" s="12">
        <v>250</v>
      </c>
      <c r="C5" s="12">
        <v>500</v>
      </c>
      <c r="D5" s="12">
        <v>1</v>
      </c>
      <c r="E5" s="12">
        <v>1</v>
      </c>
      <c r="F5" s="12">
        <v>60</v>
      </c>
      <c r="G5" s="6"/>
    </row>
    <row r="6" spans="1:7" x14ac:dyDescent="0.3">
      <c r="A6" s="4">
        <v>5</v>
      </c>
      <c r="B6" s="12">
        <v>350</v>
      </c>
      <c r="C6" s="12">
        <v>500</v>
      </c>
      <c r="D6" s="12">
        <v>1</v>
      </c>
      <c r="E6" s="12">
        <v>1</v>
      </c>
      <c r="F6" s="12">
        <v>60</v>
      </c>
      <c r="G6" s="6"/>
    </row>
    <row r="7" spans="1:7" x14ac:dyDescent="0.3">
      <c r="A7" s="4">
        <v>6</v>
      </c>
      <c r="B7" s="12">
        <v>300</v>
      </c>
      <c r="C7" s="12">
        <v>600</v>
      </c>
      <c r="D7" s="12">
        <v>1</v>
      </c>
      <c r="E7" s="12">
        <v>1</v>
      </c>
      <c r="F7" s="12">
        <v>70</v>
      </c>
      <c r="G7" s="6"/>
    </row>
    <row r="8" spans="1:7" x14ac:dyDescent="0.3">
      <c r="A8" s="4">
        <v>7</v>
      </c>
      <c r="B8" s="12">
        <v>400</v>
      </c>
      <c r="C8" s="16">
        <v>600</v>
      </c>
      <c r="D8" s="12">
        <v>1</v>
      </c>
      <c r="E8" s="12">
        <v>1</v>
      </c>
      <c r="F8" s="4">
        <v>70</v>
      </c>
    </row>
    <row r="9" spans="1:7" x14ac:dyDescent="0.3">
      <c r="A9" s="4">
        <v>8</v>
      </c>
      <c r="B9" s="12">
        <v>350</v>
      </c>
      <c r="C9" s="16">
        <v>700</v>
      </c>
      <c r="D9" s="12">
        <v>1</v>
      </c>
      <c r="E9" s="12">
        <v>1</v>
      </c>
      <c r="F9" s="12">
        <v>70</v>
      </c>
    </row>
    <row r="10" spans="1:7" x14ac:dyDescent="0.3">
      <c r="A10" s="4">
        <v>9</v>
      </c>
      <c r="B10" s="12">
        <v>450</v>
      </c>
      <c r="C10" s="16">
        <v>700</v>
      </c>
      <c r="D10" s="12">
        <v>1</v>
      </c>
      <c r="E10" s="12">
        <v>1</v>
      </c>
      <c r="F10" s="4">
        <v>70</v>
      </c>
    </row>
    <row r="11" spans="1:7" x14ac:dyDescent="0.3">
      <c r="A11" s="4">
        <v>10</v>
      </c>
      <c r="B11" s="12">
        <v>400</v>
      </c>
      <c r="C11" s="16">
        <v>800</v>
      </c>
      <c r="D11" s="12">
        <v>1</v>
      </c>
      <c r="E11" s="12">
        <v>1</v>
      </c>
      <c r="F11" s="12">
        <v>75</v>
      </c>
    </row>
    <row r="12" spans="1:7" x14ac:dyDescent="0.3">
      <c r="A12" s="4">
        <v>11</v>
      </c>
      <c r="B12" s="12">
        <v>500</v>
      </c>
      <c r="C12" s="16">
        <v>800</v>
      </c>
      <c r="D12" s="12">
        <v>1</v>
      </c>
      <c r="E12" s="12">
        <v>1</v>
      </c>
      <c r="F12" s="4">
        <v>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D7FB-EBC6-4800-918B-7BBE1439C3FE}">
  <sheetPr>
    <pageSetUpPr fitToPage="1"/>
  </sheetPr>
  <dimension ref="A1:AN32"/>
  <sheetViews>
    <sheetView zoomScale="130" zoomScaleNormal="130" workbookViewId="0">
      <pane xSplit="3" ySplit="1" topLeftCell="G20" activePane="bottomRight" state="frozen"/>
      <selection pane="topRight" activeCell="D1" sqref="D1"/>
      <selection pane="bottomLeft" activeCell="A2" sqref="A2"/>
      <selection pane="bottomRight" activeCell="U32" sqref="U32"/>
    </sheetView>
  </sheetViews>
  <sheetFormatPr defaultRowHeight="14.4" x14ac:dyDescent="0.3"/>
  <cols>
    <col min="1" max="1" width="7.5546875" style="21" customWidth="1"/>
    <col min="2" max="2" width="8.21875" style="21" customWidth="1"/>
    <col min="3" max="3" width="6.88671875" style="21" customWidth="1"/>
    <col min="4" max="4" width="13.5546875" style="21" customWidth="1"/>
    <col min="5" max="5" width="11.109375" style="21" customWidth="1"/>
    <col min="6" max="6" width="9.33203125" style="21" customWidth="1"/>
    <col min="7" max="7" width="7.21875" style="21" customWidth="1"/>
    <col min="8" max="8" width="6.77734375" style="21" customWidth="1"/>
    <col min="9" max="9" width="8.109375" style="21" customWidth="1"/>
    <col min="10" max="10" width="8.44140625" style="21" customWidth="1"/>
    <col min="11" max="11" width="10" style="21" customWidth="1"/>
    <col min="12" max="12" width="8.5546875" style="21" customWidth="1"/>
    <col min="13" max="13" width="7.109375" style="21" customWidth="1"/>
    <col min="14" max="14" width="12.77734375" style="21" customWidth="1"/>
    <col min="15" max="20" width="8.88671875" style="21"/>
    <col min="21" max="21" width="8.88671875" style="21" customWidth="1"/>
    <col min="22" max="22" width="8.88671875" style="21"/>
    <col min="23" max="23" width="0" style="21" hidden="1" customWidth="1"/>
    <col min="24" max="40" width="8.88671875" style="21" hidden="1" customWidth="1"/>
    <col min="41" max="16384" width="8.88671875" style="21"/>
  </cols>
  <sheetData>
    <row r="1" spans="1:40" s="23" customFormat="1" ht="51" customHeight="1" x14ac:dyDescent="0.3">
      <c r="A1" s="14" t="s">
        <v>21</v>
      </c>
      <c r="B1" s="14" t="s">
        <v>35</v>
      </c>
      <c r="C1" s="14" t="s">
        <v>34</v>
      </c>
      <c r="D1" s="14" t="s">
        <v>20</v>
      </c>
      <c r="E1" s="14" t="s">
        <v>19</v>
      </c>
      <c r="F1" s="14" t="s">
        <v>23</v>
      </c>
      <c r="G1" s="14" t="s">
        <v>26</v>
      </c>
      <c r="H1" s="14" t="s">
        <v>27</v>
      </c>
      <c r="I1" s="14" t="s">
        <v>24</v>
      </c>
      <c r="J1" s="14" t="s">
        <v>25</v>
      </c>
      <c r="K1" s="14" t="s">
        <v>29</v>
      </c>
      <c r="L1" s="14" t="s">
        <v>30</v>
      </c>
      <c r="M1" s="14" t="s">
        <v>31</v>
      </c>
      <c r="N1" s="14" t="s">
        <v>28</v>
      </c>
      <c r="O1" s="17" t="s">
        <v>46</v>
      </c>
      <c r="P1" s="17" t="s">
        <v>47</v>
      </c>
      <c r="Q1" s="17" t="s">
        <v>48</v>
      </c>
      <c r="R1" s="17" t="s">
        <v>49</v>
      </c>
      <c r="S1" s="17" t="s">
        <v>50</v>
      </c>
      <c r="T1" s="18" t="s">
        <v>51</v>
      </c>
      <c r="U1" s="19" t="s">
        <v>16</v>
      </c>
    </row>
    <row r="2" spans="1:40" x14ac:dyDescent="0.3">
      <c r="A2" s="16">
        <v>1</v>
      </c>
      <c r="B2" s="16">
        <v>300</v>
      </c>
      <c r="C2" s="16">
        <v>300</v>
      </c>
      <c r="D2" s="16">
        <v>1</v>
      </c>
      <c r="E2" s="16">
        <v>1</v>
      </c>
      <c r="F2" s="16">
        <v>40</v>
      </c>
      <c r="G2" s="16">
        <v>18</v>
      </c>
      <c r="H2" s="16">
        <v>12</v>
      </c>
      <c r="I2" s="16">
        <v>3</v>
      </c>
      <c r="J2" s="16">
        <v>3</v>
      </c>
      <c r="K2" s="16">
        <v>150</v>
      </c>
      <c r="L2" s="16">
        <v>2</v>
      </c>
      <c r="M2" s="16">
        <v>2</v>
      </c>
      <c r="N2" s="16" t="s">
        <v>33</v>
      </c>
      <c r="O2" s="16">
        <f>B2*C2</f>
        <v>90000</v>
      </c>
      <c r="P2" s="16">
        <f>2/100*O2</f>
        <v>1800</v>
      </c>
      <c r="Q2" s="16">
        <f>P2/(1/4*PI()*G2^2)</f>
        <v>7.0735530263064597</v>
      </c>
      <c r="R2" s="16">
        <f>(I2*2+J2*2-4)*1/4*PI()*G2^2</f>
        <v>2035.7520395261859</v>
      </c>
      <c r="S2" s="20">
        <f>R2/O2</f>
        <v>2.2619467105846509E-2</v>
      </c>
      <c r="T2" s="16" t="b">
        <f>S2&gt;2/100</f>
        <v>1</v>
      </c>
      <c r="W2" s="21" t="s">
        <v>32</v>
      </c>
      <c r="X2" s="21" t="s">
        <v>33</v>
      </c>
      <c r="Y2" s="24">
        <v>6</v>
      </c>
      <c r="Z2" s="24">
        <v>8</v>
      </c>
      <c r="AA2" s="24">
        <v>10</v>
      </c>
      <c r="AB2" s="24">
        <v>12</v>
      </c>
      <c r="AC2" s="24">
        <v>14</v>
      </c>
      <c r="AD2" s="24">
        <v>16</v>
      </c>
      <c r="AE2" s="24">
        <v>18</v>
      </c>
      <c r="AF2" s="24">
        <v>20</v>
      </c>
      <c r="AG2" s="24">
        <v>22</v>
      </c>
      <c r="AH2" s="24">
        <v>25</v>
      </c>
      <c r="AI2" s="24">
        <v>26</v>
      </c>
      <c r="AJ2" s="24">
        <v>28</v>
      </c>
      <c r="AK2" s="24">
        <v>32</v>
      </c>
      <c r="AL2" s="24">
        <v>36</v>
      </c>
      <c r="AM2" s="24">
        <v>40</v>
      </c>
      <c r="AN2" s="24">
        <v>50</v>
      </c>
    </row>
    <row r="3" spans="1:40" x14ac:dyDescent="0.3">
      <c r="A3" s="16">
        <v>2</v>
      </c>
      <c r="B3" s="16">
        <v>350</v>
      </c>
      <c r="C3" s="16">
        <v>350</v>
      </c>
      <c r="D3" s="16">
        <v>1</v>
      </c>
      <c r="E3" s="16">
        <v>1</v>
      </c>
      <c r="F3" s="16">
        <v>40</v>
      </c>
      <c r="G3" s="16">
        <v>20</v>
      </c>
      <c r="H3" s="16">
        <v>12</v>
      </c>
      <c r="I3" s="16">
        <v>3</v>
      </c>
      <c r="J3" s="16">
        <v>3</v>
      </c>
      <c r="K3" s="16">
        <v>150</v>
      </c>
      <c r="L3" s="16">
        <v>2</v>
      </c>
      <c r="M3" s="16">
        <v>2</v>
      </c>
      <c r="N3" s="16" t="s">
        <v>33</v>
      </c>
      <c r="O3" s="16">
        <f t="shared" ref="O3:O16" si="0">B3*C3</f>
        <v>122500</v>
      </c>
      <c r="P3" s="16">
        <f t="shared" ref="P3:P16" si="1">2/100*O3</f>
        <v>2450</v>
      </c>
      <c r="Q3" s="16">
        <f t="shared" ref="Q3:Q16" si="2">P3/(1/4*PI()*G3^2)</f>
        <v>7.7985922115028714</v>
      </c>
      <c r="R3" s="16">
        <f t="shared" ref="R3:R17" si="3">(I3*2+J3*2-4)*1/4*PI()*G3^2</f>
        <v>2513.2741228718346</v>
      </c>
      <c r="S3" s="20">
        <f t="shared" ref="S3:S16" si="4">R3/O3</f>
        <v>2.0516523452014976E-2</v>
      </c>
      <c r="T3" s="16" t="b">
        <f t="shared" ref="T3:T32" si="5">S3&gt;2/100</f>
        <v>1</v>
      </c>
    </row>
    <row r="4" spans="1:40" x14ac:dyDescent="0.3">
      <c r="A4" s="16">
        <v>3</v>
      </c>
      <c r="B4" s="16">
        <v>400</v>
      </c>
      <c r="C4" s="16">
        <v>400</v>
      </c>
      <c r="D4" s="16">
        <v>1</v>
      </c>
      <c r="E4" s="16">
        <v>1</v>
      </c>
      <c r="F4" s="16">
        <v>40</v>
      </c>
      <c r="G4" s="16">
        <v>20</v>
      </c>
      <c r="H4" s="16">
        <v>12</v>
      </c>
      <c r="I4" s="16">
        <v>4</v>
      </c>
      <c r="J4" s="16">
        <v>4</v>
      </c>
      <c r="K4" s="16">
        <v>150</v>
      </c>
      <c r="L4" s="16">
        <v>2</v>
      </c>
      <c r="M4" s="16">
        <v>2</v>
      </c>
      <c r="N4" s="16" t="s">
        <v>33</v>
      </c>
      <c r="O4" s="16">
        <f t="shared" si="0"/>
        <v>160000</v>
      </c>
      <c r="P4" s="16">
        <f t="shared" si="1"/>
        <v>3200</v>
      </c>
      <c r="Q4" s="16">
        <f t="shared" si="2"/>
        <v>10.185916357881302</v>
      </c>
      <c r="R4" s="16">
        <f t="shared" si="3"/>
        <v>3769.9111843077517</v>
      </c>
      <c r="S4" s="20">
        <f t="shared" si="4"/>
        <v>2.3561944901923447E-2</v>
      </c>
      <c r="T4" s="16" t="b">
        <f t="shared" si="5"/>
        <v>1</v>
      </c>
    </row>
    <row r="5" spans="1:40" x14ac:dyDescent="0.3">
      <c r="A5" s="16">
        <v>4</v>
      </c>
      <c r="B5" s="16">
        <v>450</v>
      </c>
      <c r="C5" s="16">
        <v>450</v>
      </c>
      <c r="D5" s="16">
        <v>1</v>
      </c>
      <c r="E5" s="16">
        <v>1</v>
      </c>
      <c r="F5" s="16">
        <v>40</v>
      </c>
      <c r="G5" s="16">
        <v>22</v>
      </c>
      <c r="H5" s="16">
        <v>14</v>
      </c>
      <c r="I5" s="16">
        <v>4</v>
      </c>
      <c r="J5" s="16">
        <v>4</v>
      </c>
      <c r="K5" s="16">
        <v>150</v>
      </c>
      <c r="L5" s="16">
        <v>2</v>
      </c>
      <c r="M5" s="16">
        <v>2</v>
      </c>
      <c r="N5" s="16" t="s">
        <v>33</v>
      </c>
      <c r="O5" s="16">
        <f t="shared" si="0"/>
        <v>202500</v>
      </c>
      <c r="P5" s="16">
        <f t="shared" si="1"/>
        <v>4050</v>
      </c>
      <c r="Q5" s="16">
        <f t="shared" si="2"/>
        <v>10.654173876399605</v>
      </c>
      <c r="R5" s="16">
        <f>(I5*2+J5*2-4)*1/4*PI()*G5^2</f>
        <v>4561.59253301238</v>
      </c>
      <c r="S5" s="20">
        <f>R5/O5</f>
        <v>2.2526382879073482E-2</v>
      </c>
      <c r="T5" s="16" t="b">
        <f t="shared" si="5"/>
        <v>1</v>
      </c>
    </row>
    <row r="6" spans="1:40" x14ac:dyDescent="0.3">
      <c r="A6" s="16">
        <v>5</v>
      </c>
      <c r="B6" s="16">
        <v>500</v>
      </c>
      <c r="C6" s="16">
        <v>500</v>
      </c>
      <c r="D6" s="16">
        <v>1</v>
      </c>
      <c r="E6" s="16">
        <v>1</v>
      </c>
      <c r="F6" s="16">
        <v>40</v>
      </c>
      <c r="G6" s="16">
        <v>22</v>
      </c>
      <c r="H6" s="16">
        <v>14</v>
      </c>
      <c r="I6" s="16">
        <v>5</v>
      </c>
      <c r="J6" s="16">
        <v>5</v>
      </c>
      <c r="K6" s="16">
        <v>150</v>
      </c>
      <c r="L6" s="16">
        <v>2</v>
      </c>
      <c r="M6" s="16">
        <v>2</v>
      </c>
      <c r="N6" s="16" t="s">
        <v>33</v>
      </c>
      <c r="O6" s="16">
        <f t="shared" si="0"/>
        <v>250000</v>
      </c>
      <c r="P6" s="16">
        <f t="shared" si="1"/>
        <v>5000</v>
      </c>
      <c r="Q6" s="16">
        <f t="shared" si="2"/>
        <v>13.153301081974821</v>
      </c>
      <c r="R6" s="16">
        <f t="shared" si="3"/>
        <v>6082.1233773498398</v>
      </c>
      <c r="S6" s="20">
        <f t="shared" si="4"/>
        <v>2.4328493509399359E-2</v>
      </c>
      <c r="T6" s="16" t="b">
        <f t="shared" si="5"/>
        <v>1</v>
      </c>
    </row>
    <row r="7" spans="1:40" x14ac:dyDescent="0.3">
      <c r="A7" s="16">
        <v>6</v>
      </c>
      <c r="B7" s="16">
        <v>550</v>
      </c>
      <c r="C7" s="16">
        <v>550</v>
      </c>
      <c r="D7" s="16">
        <v>1</v>
      </c>
      <c r="E7" s="16">
        <v>1</v>
      </c>
      <c r="F7" s="16">
        <v>40</v>
      </c>
      <c r="G7" s="16">
        <v>22</v>
      </c>
      <c r="H7" s="16">
        <v>14</v>
      </c>
      <c r="I7" s="16">
        <v>5</v>
      </c>
      <c r="J7" s="16">
        <v>5</v>
      </c>
      <c r="K7" s="16">
        <v>150</v>
      </c>
      <c r="L7" s="16">
        <v>3</v>
      </c>
      <c r="M7" s="16">
        <v>3</v>
      </c>
      <c r="N7" s="16" t="s">
        <v>33</v>
      </c>
      <c r="O7" s="16">
        <f t="shared" si="0"/>
        <v>302500</v>
      </c>
      <c r="P7" s="16">
        <f t="shared" si="1"/>
        <v>6050</v>
      </c>
      <c r="Q7" s="16">
        <f t="shared" si="2"/>
        <v>15.915494309189533</v>
      </c>
      <c r="R7" s="16">
        <f t="shared" si="3"/>
        <v>6082.1233773498398</v>
      </c>
      <c r="S7" s="20">
        <f t="shared" si="4"/>
        <v>2.0106192982974676E-2</v>
      </c>
      <c r="T7" s="16" t="b">
        <f t="shared" si="5"/>
        <v>1</v>
      </c>
    </row>
    <row r="8" spans="1:40" x14ac:dyDescent="0.3">
      <c r="A8" s="16">
        <v>7</v>
      </c>
      <c r="B8" s="16">
        <v>600</v>
      </c>
      <c r="C8" s="16">
        <v>600</v>
      </c>
      <c r="D8" s="16">
        <v>1</v>
      </c>
      <c r="E8" s="16">
        <v>1</v>
      </c>
      <c r="F8" s="16">
        <v>40</v>
      </c>
      <c r="G8" s="16">
        <v>25</v>
      </c>
      <c r="H8" s="16">
        <v>14</v>
      </c>
      <c r="I8" s="16">
        <v>5</v>
      </c>
      <c r="J8" s="16">
        <v>5</v>
      </c>
      <c r="K8" s="16">
        <v>150</v>
      </c>
      <c r="L8" s="16">
        <v>3</v>
      </c>
      <c r="M8" s="16">
        <v>3</v>
      </c>
      <c r="N8" s="16" t="s">
        <v>33</v>
      </c>
      <c r="O8" s="16">
        <f t="shared" si="0"/>
        <v>360000</v>
      </c>
      <c r="P8" s="16">
        <f t="shared" si="1"/>
        <v>7200</v>
      </c>
      <c r="Q8" s="16">
        <f t="shared" si="2"/>
        <v>14.667719555349075</v>
      </c>
      <c r="R8" s="16">
        <f t="shared" si="3"/>
        <v>7853.981633974483</v>
      </c>
      <c r="S8" s="20">
        <f t="shared" si="4"/>
        <v>2.1816615649929118E-2</v>
      </c>
      <c r="T8" s="16" t="b">
        <f t="shared" si="5"/>
        <v>1</v>
      </c>
    </row>
    <row r="9" spans="1:40" x14ac:dyDescent="0.3">
      <c r="A9" s="16">
        <v>8</v>
      </c>
      <c r="B9" s="16">
        <v>650</v>
      </c>
      <c r="C9" s="16">
        <v>650</v>
      </c>
      <c r="D9" s="16">
        <v>1</v>
      </c>
      <c r="E9" s="16">
        <v>1</v>
      </c>
      <c r="F9" s="16">
        <v>40</v>
      </c>
      <c r="G9" s="16">
        <v>25</v>
      </c>
      <c r="H9" s="16">
        <v>16</v>
      </c>
      <c r="I9" s="16">
        <v>6</v>
      </c>
      <c r="J9" s="16">
        <v>6</v>
      </c>
      <c r="K9" s="16">
        <v>150</v>
      </c>
      <c r="L9" s="16">
        <v>3</v>
      </c>
      <c r="M9" s="16">
        <v>3</v>
      </c>
      <c r="N9" s="16" t="s">
        <v>33</v>
      </c>
      <c r="O9" s="16">
        <f t="shared" si="0"/>
        <v>422500</v>
      </c>
      <c r="P9" s="16">
        <f t="shared" si="1"/>
        <v>8450</v>
      </c>
      <c r="Q9" s="16">
        <f t="shared" si="2"/>
        <v>17.214198644819401</v>
      </c>
      <c r="R9" s="16">
        <f t="shared" si="3"/>
        <v>9817.4770424681028</v>
      </c>
      <c r="S9" s="20">
        <f t="shared" si="4"/>
        <v>2.3236632053178941E-2</v>
      </c>
      <c r="T9" s="16" t="b">
        <f t="shared" si="5"/>
        <v>1</v>
      </c>
    </row>
    <row r="10" spans="1:40" x14ac:dyDescent="0.3">
      <c r="A10" s="16">
        <v>9</v>
      </c>
      <c r="B10" s="16">
        <v>700</v>
      </c>
      <c r="C10" s="16">
        <v>700</v>
      </c>
      <c r="D10" s="16">
        <v>1</v>
      </c>
      <c r="E10" s="16">
        <v>1</v>
      </c>
      <c r="F10" s="16">
        <v>40</v>
      </c>
      <c r="G10" s="16">
        <v>25</v>
      </c>
      <c r="H10" s="16">
        <v>16</v>
      </c>
      <c r="I10" s="16">
        <v>6</v>
      </c>
      <c r="J10" s="16">
        <v>6</v>
      </c>
      <c r="K10" s="16">
        <v>150</v>
      </c>
      <c r="L10" s="16">
        <v>3</v>
      </c>
      <c r="M10" s="16">
        <v>3</v>
      </c>
      <c r="N10" s="16" t="s">
        <v>33</v>
      </c>
      <c r="O10" s="16">
        <f t="shared" si="0"/>
        <v>490000</v>
      </c>
      <c r="P10" s="16">
        <f t="shared" si="1"/>
        <v>9800</v>
      </c>
      <c r="Q10" s="16">
        <f t="shared" si="2"/>
        <v>19.964396061447353</v>
      </c>
      <c r="R10" s="16">
        <f t="shared" si="3"/>
        <v>9817.4770424681028</v>
      </c>
      <c r="S10" s="20">
        <f t="shared" si="4"/>
        <v>2.0035667433608371E-2</v>
      </c>
      <c r="T10" s="16" t="b">
        <f t="shared" si="5"/>
        <v>1</v>
      </c>
    </row>
    <row r="11" spans="1:40" x14ac:dyDescent="0.3">
      <c r="A11" s="16">
        <v>10</v>
      </c>
      <c r="B11" s="16">
        <v>750</v>
      </c>
      <c r="C11" s="16">
        <v>750</v>
      </c>
      <c r="D11" s="16">
        <v>1</v>
      </c>
      <c r="E11" s="16">
        <v>1</v>
      </c>
      <c r="F11" s="16">
        <v>40</v>
      </c>
      <c r="G11" s="16">
        <v>28</v>
      </c>
      <c r="H11" s="16">
        <f>16</f>
        <v>16</v>
      </c>
      <c r="I11" s="16">
        <v>6</v>
      </c>
      <c r="J11" s="16">
        <v>6</v>
      </c>
      <c r="K11" s="16">
        <v>150</v>
      </c>
      <c r="L11" s="16">
        <v>3</v>
      </c>
      <c r="M11" s="16">
        <v>3</v>
      </c>
      <c r="N11" s="16" t="s">
        <v>33</v>
      </c>
      <c r="O11" s="16">
        <f t="shared" si="0"/>
        <v>562500</v>
      </c>
      <c r="P11" s="16">
        <f t="shared" si="1"/>
        <v>11250</v>
      </c>
      <c r="Q11" s="16">
        <f t="shared" si="2"/>
        <v>18.270337854936965</v>
      </c>
      <c r="R11" s="16">
        <f t="shared" si="3"/>
        <v>12315.043202071989</v>
      </c>
      <c r="S11" s="20">
        <f t="shared" si="4"/>
        <v>2.1893410137016869E-2</v>
      </c>
      <c r="T11" s="16" t="b">
        <f t="shared" si="5"/>
        <v>1</v>
      </c>
    </row>
    <row r="12" spans="1:40" x14ac:dyDescent="0.3">
      <c r="A12" s="16">
        <v>11</v>
      </c>
      <c r="B12" s="16">
        <v>800</v>
      </c>
      <c r="C12" s="16">
        <v>800</v>
      </c>
      <c r="D12" s="16">
        <v>1</v>
      </c>
      <c r="E12" s="16">
        <v>1</v>
      </c>
      <c r="F12" s="16">
        <v>40</v>
      </c>
      <c r="G12" s="16">
        <v>28</v>
      </c>
      <c r="H12" s="16">
        <v>16</v>
      </c>
      <c r="I12" s="16">
        <v>7</v>
      </c>
      <c r="J12" s="16">
        <v>7</v>
      </c>
      <c r="K12" s="16">
        <v>150</v>
      </c>
      <c r="L12" s="16">
        <v>3</v>
      </c>
      <c r="M12" s="16">
        <v>3</v>
      </c>
      <c r="N12" s="16" t="s">
        <v>33</v>
      </c>
      <c r="O12" s="16">
        <f t="shared" si="0"/>
        <v>640000</v>
      </c>
      <c r="P12" s="16">
        <f t="shared" si="1"/>
        <v>12800</v>
      </c>
      <c r="Q12" s="16">
        <f t="shared" si="2"/>
        <v>20.787584403839393</v>
      </c>
      <c r="R12" s="16">
        <f t="shared" si="3"/>
        <v>14778.051842486388</v>
      </c>
      <c r="S12" s="20">
        <f t="shared" si="4"/>
        <v>2.3090706003884982E-2</v>
      </c>
      <c r="T12" s="16" t="b">
        <f t="shared" si="5"/>
        <v>1</v>
      </c>
    </row>
    <row r="13" spans="1:40" x14ac:dyDescent="0.3">
      <c r="A13" s="16">
        <v>12</v>
      </c>
      <c r="B13" s="16">
        <v>850</v>
      </c>
      <c r="C13" s="16">
        <v>850</v>
      </c>
      <c r="D13" s="16">
        <v>1</v>
      </c>
      <c r="E13" s="16">
        <v>1</v>
      </c>
      <c r="F13" s="16">
        <v>40</v>
      </c>
      <c r="G13" s="16">
        <v>28</v>
      </c>
      <c r="H13" s="16">
        <v>20</v>
      </c>
      <c r="I13" s="16">
        <v>7</v>
      </c>
      <c r="J13" s="16">
        <v>7</v>
      </c>
      <c r="K13" s="16">
        <v>150</v>
      </c>
      <c r="L13" s="16">
        <v>3</v>
      </c>
      <c r="M13" s="16">
        <v>3</v>
      </c>
      <c r="N13" s="16" t="s">
        <v>33</v>
      </c>
      <c r="O13" s="16">
        <f t="shared" si="0"/>
        <v>722500</v>
      </c>
      <c r="P13" s="16">
        <f t="shared" si="1"/>
        <v>14450</v>
      </c>
      <c r="Q13" s="16">
        <f t="shared" si="2"/>
        <v>23.467233955896816</v>
      </c>
      <c r="R13" s="16">
        <f t="shared" si="3"/>
        <v>14778.051842486388</v>
      </c>
      <c r="S13" s="20">
        <f t="shared" si="4"/>
        <v>2.0454050993060743E-2</v>
      </c>
      <c r="T13" s="16" t="b">
        <f t="shared" si="5"/>
        <v>1</v>
      </c>
    </row>
    <row r="14" spans="1:40" x14ac:dyDescent="0.3">
      <c r="A14" s="16">
        <v>13</v>
      </c>
      <c r="B14" s="16">
        <v>900</v>
      </c>
      <c r="C14" s="16">
        <v>900</v>
      </c>
      <c r="D14" s="16">
        <v>1</v>
      </c>
      <c r="E14" s="16">
        <v>1</v>
      </c>
      <c r="F14" s="16">
        <v>40</v>
      </c>
      <c r="G14" s="16">
        <v>32</v>
      </c>
      <c r="H14" s="16">
        <v>20</v>
      </c>
      <c r="I14" s="16">
        <v>7</v>
      </c>
      <c r="J14" s="16">
        <v>7</v>
      </c>
      <c r="K14" s="16">
        <v>150</v>
      </c>
      <c r="L14" s="16">
        <v>3</v>
      </c>
      <c r="M14" s="16">
        <v>3</v>
      </c>
      <c r="N14" s="16" t="s">
        <v>33</v>
      </c>
      <c r="O14" s="16">
        <f t="shared" si="0"/>
        <v>810000</v>
      </c>
      <c r="P14" s="16">
        <f t="shared" si="1"/>
        <v>16200</v>
      </c>
      <c r="Q14" s="16">
        <f t="shared" si="2"/>
        <v>20.143047485068003</v>
      </c>
      <c r="R14" s="16">
        <f t="shared" si="3"/>
        <v>19301.945263655689</v>
      </c>
      <c r="S14" s="20">
        <f t="shared" si="4"/>
        <v>2.3829562053895911E-2</v>
      </c>
      <c r="T14" s="16" t="b">
        <f t="shared" si="5"/>
        <v>1</v>
      </c>
    </row>
    <row r="15" spans="1:40" x14ac:dyDescent="0.3">
      <c r="A15" s="16">
        <v>14</v>
      </c>
      <c r="B15" s="16">
        <v>950</v>
      </c>
      <c r="C15" s="16">
        <v>950</v>
      </c>
      <c r="D15" s="16">
        <v>1</v>
      </c>
      <c r="E15" s="16">
        <v>1</v>
      </c>
      <c r="F15" s="16">
        <v>40</v>
      </c>
      <c r="G15" s="16">
        <v>32</v>
      </c>
      <c r="H15" s="16">
        <v>20</v>
      </c>
      <c r="I15" s="16">
        <v>7</v>
      </c>
      <c r="J15" s="16">
        <v>7</v>
      </c>
      <c r="K15" s="16">
        <v>150</v>
      </c>
      <c r="L15" s="16">
        <v>3</v>
      </c>
      <c r="M15" s="16">
        <v>3</v>
      </c>
      <c r="N15" s="16" t="s">
        <v>33</v>
      </c>
      <c r="O15" s="16">
        <f t="shared" si="0"/>
        <v>902500</v>
      </c>
      <c r="P15" s="16">
        <f t="shared" si="1"/>
        <v>18050</v>
      </c>
      <c r="Q15" s="16">
        <f t="shared" si="2"/>
        <v>22.443333771943053</v>
      </c>
      <c r="R15" s="16">
        <f t="shared" si="3"/>
        <v>19301.945263655689</v>
      </c>
      <c r="S15" s="20">
        <f t="shared" si="4"/>
        <v>2.1387196968039545E-2</v>
      </c>
      <c r="T15" s="16" t="b">
        <f t="shared" si="5"/>
        <v>1</v>
      </c>
    </row>
    <row r="16" spans="1:40" x14ac:dyDescent="0.3">
      <c r="A16" s="16">
        <v>15</v>
      </c>
      <c r="B16" s="16">
        <v>1000</v>
      </c>
      <c r="C16" s="16">
        <v>1000</v>
      </c>
      <c r="D16" s="16">
        <v>1</v>
      </c>
      <c r="E16" s="16">
        <v>1</v>
      </c>
      <c r="F16" s="16">
        <v>40</v>
      </c>
      <c r="G16" s="16">
        <v>32</v>
      </c>
      <c r="H16" s="16">
        <v>20</v>
      </c>
      <c r="I16" s="16">
        <v>8</v>
      </c>
      <c r="J16" s="16">
        <v>8</v>
      </c>
      <c r="K16" s="16">
        <v>150</v>
      </c>
      <c r="L16" s="16">
        <v>3</v>
      </c>
      <c r="M16" s="16">
        <v>3</v>
      </c>
      <c r="N16" s="16" t="s">
        <v>33</v>
      </c>
      <c r="O16" s="16">
        <f>B16*C16</f>
        <v>1000000</v>
      </c>
      <c r="P16" s="16">
        <f>2/100*O16</f>
        <v>20000</v>
      </c>
      <c r="Q16" s="16">
        <f t="shared" si="2"/>
        <v>24.867959858108648</v>
      </c>
      <c r="R16" s="16">
        <f t="shared" si="3"/>
        <v>22518.936140931637</v>
      </c>
      <c r="S16" s="20">
        <f t="shared" si="4"/>
        <v>2.2518936140931638E-2</v>
      </c>
      <c r="T16" s="16" t="b">
        <f t="shared" si="5"/>
        <v>1</v>
      </c>
    </row>
    <row r="17" spans="1:20" x14ac:dyDescent="0.3">
      <c r="A17" s="16">
        <v>16</v>
      </c>
      <c r="B17" s="16">
        <v>300</v>
      </c>
      <c r="C17" s="16">
        <v>400</v>
      </c>
      <c r="D17" s="16">
        <v>1</v>
      </c>
      <c r="E17" s="16">
        <v>1</v>
      </c>
      <c r="F17" s="16">
        <v>40</v>
      </c>
      <c r="G17" s="16">
        <v>18</v>
      </c>
      <c r="H17" s="16">
        <v>12</v>
      </c>
      <c r="I17" s="16">
        <v>4</v>
      </c>
      <c r="J17" s="16">
        <v>3</v>
      </c>
      <c r="K17" s="16">
        <v>150</v>
      </c>
      <c r="L17" s="22">
        <v>2</v>
      </c>
      <c r="M17" s="22">
        <v>2</v>
      </c>
      <c r="N17" s="16" t="s">
        <v>33</v>
      </c>
      <c r="O17" s="16">
        <f>B17*C17</f>
        <v>120000</v>
      </c>
      <c r="P17" s="16">
        <f>2/100*O17</f>
        <v>2400</v>
      </c>
      <c r="Q17" s="16">
        <f t="shared" ref="Q17:Q32" si="6">P17/(1/4*PI()*G17^2)</f>
        <v>9.4314040350752801</v>
      </c>
      <c r="R17" s="16">
        <f t="shared" ref="R17:R32" si="7">(I17*2+J17*2-4)*1/4*PI()*G17^2</f>
        <v>2544.6900494077322</v>
      </c>
      <c r="S17" s="20">
        <f t="shared" ref="S17:S32" si="8">R17/O17</f>
        <v>2.1205750411731103E-2</v>
      </c>
      <c r="T17" s="16" t="b">
        <f t="shared" si="5"/>
        <v>1</v>
      </c>
    </row>
    <row r="18" spans="1:20" x14ac:dyDescent="0.3">
      <c r="A18" s="16">
        <v>17</v>
      </c>
      <c r="B18" s="16">
        <v>400</v>
      </c>
      <c r="C18" s="16">
        <v>300</v>
      </c>
      <c r="D18" s="16">
        <v>1</v>
      </c>
      <c r="E18" s="16">
        <v>1</v>
      </c>
      <c r="F18" s="16">
        <v>40</v>
      </c>
      <c r="G18" s="16">
        <v>18</v>
      </c>
      <c r="H18" s="16">
        <v>12</v>
      </c>
      <c r="I18" s="16">
        <v>3</v>
      </c>
      <c r="J18" s="16">
        <v>4</v>
      </c>
      <c r="K18" s="16">
        <v>150</v>
      </c>
      <c r="L18" s="22">
        <v>2</v>
      </c>
      <c r="M18" s="22">
        <v>2</v>
      </c>
      <c r="N18" s="16" t="s">
        <v>33</v>
      </c>
      <c r="O18" s="16">
        <f>B18*C18</f>
        <v>120000</v>
      </c>
      <c r="P18" s="16">
        <f>2/100*O18</f>
        <v>2400</v>
      </c>
      <c r="Q18" s="16">
        <f t="shared" si="6"/>
        <v>9.4314040350752801</v>
      </c>
      <c r="R18" s="16">
        <f t="shared" si="7"/>
        <v>2544.6900494077322</v>
      </c>
      <c r="S18" s="20">
        <f t="shared" si="8"/>
        <v>2.1205750411731103E-2</v>
      </c>
      <c r="T18" s="16" t="b">
        <f t="shared" si="5"/>
        <v>1</v>
      </c>
    </row>
    <row r="19" spans="1:20" x14ac:dyDescent="0.3">
      <c r="A19" s="16">
        <v>18</v>
      </c>
      <c r="B19" s="16">
        <v>300</v>
      </c>
      <c r="C19" s="16">
        <v>500</v>
      </c>
      <c r="D19" s="16">
        <v>1</v>
      </c>
      <c r="E19" s="16">
        <v>1</v>
      </c>
      <c r="F19" s="16">
        <v>40</v>
      </c>
      <c r="G19" s="16">
        <v>18</v>
      </c>
      <c r="H19" s="16">
        <v>12</v>
      </c>
      <c r="I19" s="16">
        <v>5</v>
      </c>
      <c r="J19" s="16">
        <v>3</v>
      </c>
      <c r="K19" s="16">
        <v>150</v>
      </c>
      <c r="L19" s="22">
        <v>2</v>
      </c>
      <c r="M19" s="22">
        <v>2</v>
      </c>
      <c r="N19" s="16" t="s">
        <v>33</v>
      </c>
      <c r="O19" s="16">
        <f>B19*C19</f>
        <v>150000</v>
      </c>
      <c r="P19" s="16">
        <f>2/100*O19</f>
        <v>3000</v>
      </c>
      <c r="Q19" s="16">
        <f t="shared" si="6"/>
        <v>11.789255043844101</v>
      </c>
      <c r="R19" s="16">
        <f t="shared" si="7"/>
        <v>3053.628059289279</v>
      </c>
      <c r="S19" s="20">
        <f t="shared" si="8"/>
        <v>2.0357520395261858E-2</v>
      </c>
      <c r="T19" s="16" t="b">
        <f t="shared" si="5"/>
        <v>1</v>
      </c>
    </row>
    <row r="20" spans="1:20" x14ac:dyDescent="0.3">
      <c r="A20" s="16">
        <v>19</v>
      </c>
      <c r="B20" s="16">
        <v>500</v>
      </c>
      <c r="C20" s="16">
        <v>300</v>
      </c>
      <c r="D20" s="16">
        <v>1</v>
      </c>
      <c r="E20" s="16">
        <v>1</v>
      </c>
      <c r="F20" s="16">
        <v>40</v>
      </c>
      <c r="G20" s="16">
        <v>18</v>
      </c>
      <c r="H20" s="16">
        <v>12</v>
      </c>
      <c r="I20" s="16">
        <v>3</v>
      </c>
      <c r="J20" s="16">
        <v>5</v>
      </c>
      <c r="K20" s="16">
        <v>150</v>
      </c>
      <c r="L20" s="22">
        <v>2</v>
      </c>
      <c r="M20" s="22">
        <v>2</v>
      </c>
      <c r="N20" s="16" t="s">
        <v>33</v>
      </c>
      <c r="O20" s="16">
        <f>B20*C20</f>
        <v>150000</v>
      </c>
      <c r="P20" s="16">
        <f>2/100*O20</f>
        <v>3000</v>
      </c>
      <c r="Q20" s="16">
        <f t="shared" si="6"/>
        <v>11.789255043844101</v>
      </c>
      <c r="R20" s="16">
        <f t="shared" si="7"/>
        <v>3053.628059289279</v>
      </c>
      <c r="S20" s="20">
        <f t="shared" si="8"/>
        <v>2.0357520395261858E-2</v>
      </c>
      <c r="T20" s="16" t="b">
        <f t="shared" si="5"/>
        <v>1</v>
      </c>
    </row>
    <row r="21" spans="1:20" x14ac:dyDescent="0.3">
      <c r="A21" s="16">
        <v>20</v>
      </c>
      <c r="B21" s="16">
        <v>300</v>
      </c>
      <c r="C21" s="16">
        <v>600</v>
      </c>
      <c r="D21" s="16">
        <v>1</v>
      </c>
      <c r="E21" s="16">
        <v>1</v>
      </c>
      <c r="F21" s="16">
        <v>40</v>
      </c>
      <c r="G21" s="16">
        <v>20</v>
      </c>
      <c r="H21" s="16">
        <v>14</v>
      </c>
      <c r="I21" s="16">
        <v>5</v>
      </c>
      <c r="J21" s="16">
        <v>3</v>
      </c>
      <c r="K21" s="16">
        <v>150</v>
      </c>
      <c r="L21" s="22">
        <v>2</v>
      </c>
      <c r="M21" s="22">
        <v>3</v>
      </c>
      <c r="N21" s="16" t="s">
        <v>33</v>
      </c>
      <c r="O21" s="16">
        <f>B21*C21</f>
        <v>180000</v>
      </c>
      <c r="P21" s="16">
        <f>2/100*O21</f>
        <v>3600</v>
      </c>
      <c r="Q21" s="16">
        <f t="shared" si="6"/>
        <v>11.459155902616464</v>
      </c>
      <c r="R21" s="16">
        <f t="shared" si="7"/>
        <v>3769.9111843077517</v>
      </c>
      <c r="S21" s="20">
        <f t="shared" si="8"/>
        <v>2.0943951023931952E-2</v>
      </c>
      <c r="T21" s="16" t="b">
        <f t="shared" si="5"/>
        <v>1</v>
      </c>
    </row>
    <row r="22" spans="1:20" x14ac:dyDescent="0.3">
      <c r="A22" s="16">
        <v>21</v>
      </c>
      <c r="B22" s="16">
        <v>600</v>
      </c>
      <c r="C22" s="16">
        <v>300</v>
      </c>
      <c r="D22" s="16">
        <v>1</v>
      </c>
      <c r="E22" s="16">
        <v>1</v>
      </c>
      <c r="F22" s="16">
        <v>40</v>
      </c>
      <c r="G22" s="16">
        <v>20</v>
      </c>
      <c r="H22" s="16">
        <v>14</v>
      </c>
      <c r="I22" s="16">
        <v>3</v>
      </c>
      <c r="J22" s="16">
        <v>5</v>
      </c>
      <c r="K22" s="16">
        <v>150</v>
      </c>
      <c r="L22" s="22">
        <v>3</v>
      </c>
      <c r="M22" s="22">
        <v>2</v>
      </c>
      <c r="N22" s="16" t="s">
        <v>33</v>
      </c>
      <c r="O22" s="16">
        <f>B22*C22</f>
        <v>180000</v>
      </c>
      <c r="P22" s="16">
        <f>2/100*O22</f>
        <v>3600</v>
      </c>
      <c r="Q22" s="16">
        <f t="shared" si="6"/>
        <v>11.459155902616464</v>
      </c>
      <c r="R22" s="16">
        <f t="shared" si="7"/>
        <v>3769.9111843077517</v>
      </c>
      <c r="S22" s="20">
        <f t="shared" si="8"/>
        <v>2.0943951023931952E-2</v>
      </c>
      <c r="T22" s="16" t="b">
        <f t="shared" si="5"/>
        <v>1</v>
      </c>
    </row>
    <row r="23" spans="1:20" x14ac:dyDescent="0.3">
      <c r="A23" s="16">
        <v>22</v>
      </c>
      <c r="B23" s="16">
        <v>400</v>
      </c>
      <c r="C23" s="16">
        <v>600</v>
      </c>
      <c r="D23" s="16">
        <v>1</v>
      </c>
      <c r="E23" s="16">
        <v>1</v>
      </c>
      <c r="F23" s="16">
        <v>40</v>
      </c>
      <c r="G23" s="16">
        <v>22</v>
      </c>
      <c r="H23" s="16">
        <v>14</v>
      </c>
      <c r="I23" s="16">
        <v>5</v>
      </c>
      <c r="J23" s="16">
        <v>4</v>
      </c>
      <c r="K23" s="16">
        <v>150</v>
      </c>
      <c r="L23" s="22">
        <v>2</v>
      </c>
      <c r="M23" s="22">
        <v>3</v>
      </c>
      <c r="N23" s="16" t="s">
        <v>33</v>
      </c>
      <c r="O23" s="16">
        <f>B23*C23</f>
        <v>240000</v>
      </c>
      <c r="P23" s="16">
        <f>2/100*O23</f>
        <v>4800</v>
      </c>
      <c r="Q23" s="16">
        <f t="shared" si="6"/>
        <v>12.627169038695829</v>
      </c>
      <c r="R23" s="16">
        <f t="shared" si="7"/>
        <v>5321.8579551811099</v>
      </c>
      <c r="S23" s="20">
        <f t="shared" si="8"/>
        <v>2.2174408146587957E-2</v>
      </c>
      <c r="T23" s="16" t="b">
        <f t="shared" si="5"/>
        <v>1</v>
      </c>
    </row>
    <row r="24" spans="1:20" x14ac:dyDescent="0.3">
      <c r="A24" s="16">
        <v>23</v>
      </c>
      <c r="B24" s="16">
        <v>600</v>
      </c>
      <c r="C24" s="16">
        <v>400</v>
      </c>
      <c r="D24" s="16">
        <v>1</v>
      </c>
      <c r="E24" s="16">
        <v>1</v>
      </c>
      <c r="F24" s="16">
        <v>40</v>
      </c>
      <c r="G24" s="16">
        <v>22</v>
      </c>
      <c r="H24" s="16">
        <v>14</v>
      </c>
      <c r="I24" s="16">
        <v>4</v>
      </c>
      <c r="J24" s="16">
        <v>5</v>
      </c>
      <c r="K24" s="16">
        <v>150</v>
      </c>
      <c r="L24" s="22">
        <v>3</v>
      </c>
      <c r="M24" s="22">
        <v>2</v>
      </c>
      <c r="N24" s="16" t="s">
        <v>33</v>
      </c>
      <c r="O24" s="16">
        <f>B24*C24</f>
        <v>240000</v>
      </c>
      <c r="P24" s="16">
        <f>2/100*O24</f>
        <v>4800</v>
      </c>
      <c r="Q24" s="16">
        <f t="shared" si="6"/>
        <v>12.627169038695829</v>
      </c>
      <c r="R24" s="16">
        <f t="shared" si="7"/>
        <v>5321.8579551811099</v>
      </c>
      <c r="S24" s="20">
        <f t="shared" si="8"/>
        <v>2.2174408146587957E-2</v>
      </c>
      <c r="T24" s="16" t="b">
        <f t="shared" si="5"/>
        <v>1</v>
      </c>
    </row>
    <row r="25" spans="1:20" x14ac:dyDescent="0.3">
      <c r="A25" s="16">
        <v>24</v>
      </c>
      <c r="B25" s="16">
        <v>400</v>
      </c>
      <c r="C25" s="16">
        <v>700</v>
      </c>
      <c r="D25" s="16">
        <v>1</v>
      </c>
      <c r="E25" s="16">
        <v>1</v>
      </c>
      <c r="F25" s="16">
        <v>40</v>
      </c>
      <c r="G25" s="16">
        <v>25</v>
      </c>
      <c r="H25" s="16">
        <v>18</v>
      </c>
      <c r="I25" s="16">
        <v>5</v>
      </c>
      <c r="J25" s="16">
        <v>3</v>
      </c>
      <c r="K25" s="16">
        <v>150</v>
      </c>
      <c r="L25" s="22">
        <v>2</v>
      </c>
      <c r="M25" s="22">
        <v>3</v>
      </c>
      <c r="N25" s="16" t="s">
        <v>33</v>
      </c>
      <c r="O25" s="16">
        <f>B25*C25</f>
        <v>280000</v>
      </c>
      <c r="P25" s="16">
        <f>2/100*O25</f>
        <v>5600</v>
      </c>
      <c r="Q25" s="16">
        <f t="shared" si="6"/>
        <v>11.408226320827058</v>
      </c>
      <c r="R25" s="16">
        <f t="shared" si="7"/>
        <v>5890.4862254808622</v>
      </c>
      <c r="S25" s="20">
        <f t="shared" si="8"/>
        <v>2.1037450805288793E-2</v>
      </c>
      <c r="T25" s="16" t="b">
        <f t="shared" si="5"/>
        <v>1</v>
      </c>
    </row>
    <row r="26" spans="1:20" x14ac:dyDescent="0.3">
      <c r="A26" s="16">
        <v>25</v>
      </c>
      <c r="B26" s="16">
        <v>700</v>
      </c>
      <c r="C26" s="16">
        <v>400</v>
      </c>
      <c r="D26" s="16">
        <v>1</v>
      </c>
      <c r="E26" s="16">
        <v>1</v>
      </c>
      <c r="F26" s="16">
        <v>40</v>
      </c>
      <c r="G26" s="16">
        <v>25</v>
      </c>
      <c r="H26" s="16">
        <v>18</v>
      </c>
      <c r="I26" s="16">
        <v>3</v>
      </c>
      <c r="J26" s="16">
        <v>5</v>
      </c>
      <c r="K26" s="16">
        <v>150</v>
      </c>
      <c r="L26" s="22">
        <v>3</v>
      </c>
      <c r="M26" s="22">
        <v>2</v>
      </c>
      <c r="N26" s="16" t="s">
        <v>33</v>
      </c>
      <c r="O26" s="16">
        <f>B26*C26</f>
        <v>280000</v>
      </c>
      <c r="P26" s="16">
        <f>2/100*O26</f>
        <v>5600</v>
      </c>
      <c r="Q26" s="16">
        <f t="shared" si="6"/>
        <v>11.408226320827058</v>
      </c>
      <c r="R26" s="16">
        <f t="shared" si="7"/>
        <v>5890.4862254808622</v>
      </c>
      <c r="S26" s="20">
        <f t="shared" si="8"/>
        <v>2.1037450805288793E-2</v>
      </c>
      <c r="T26" s="16" t="b">
        <f t="shared" si="5"/>
        <v>1</v>
      </c>
    </row>
    <row r="27" spans="1:20" x14ac:dyDescent="0.3">
      <c r="A27" s="16">
        <v>26</v>
      </c>
      <c r="B27" s="16">
        <v>500</v>
      </c>
      <c r="C27" s="16">
        <v>800</v>
      </c>
      <c r="D27" s="16">
        <v>1</v>
      </c>
      <c r="E27" s="16">
        <v>1</v>
      </c>
      <c r="F27" s="16">
        <v>40</v>
      </c>
      <c r="G27" s="16">
        <v>25</v>
      </c>
      <c r="H27" s="16">
        <v>18</v>
      </c>
      <c r="I27" s="16">
        <v>7</v>
      </c>
      <c r="J27" s="16">
        <v>4</v>
      </c>
      <c r="K27" s="16">
        <v>150</v>
      </c>
      <c r="L27" s="22">
        <v>3</v>
      </c>
      <c r="M27" s="22">
        <v>3</v>
      </c>
      <c r="N27" s="16" t="s">
        <v>33</v>
      </c>
      <c r="O27" s="16">
        <f>B27*C27</f>
        <v>400000</v>
      </c>
      <c r="P27" s="16">
        <f>2/100*O27</f>
        <v>8000</v>
      </c>
      <c r="Q27" s="16">
        <f t="shared" si="6"/>
        <v>16.297466172610083</v>
      </c>
      <c r="R27" s="16">
        <f t="shared" si="7"/>
        <v>8835.7293382212938</v>
      </c>
      <c r="S27" s="20">
        <f t="shared" si="8"/>
        <v>2.2089323345553233E-2</v>
      </c>
      <c r="T27" s="16" t="b">
        <f t="shared" si="5"/>
        <v>1</v>
      </c>
    </row>
    <row r="28" spans="1:20" x14ac:dyDescent="0.3">
      <c r="A28" s="16">
        <v>27</v>
      </c>
      <c r="B28" s="16">
        <v>800</v>
      </c>
      <c r="C28" s="16">
        <v>500</v>
      </c>
      <c r="D28" s="16">
        <v>1</v>
      </c>
      <c r="E28" s="16">
        <v>1</v>
      </c>
      <c r="F28" s="16">
        <v>40</v>
      </c>
      <c r="G28" s="16">
        <v>25</v>
      </c>
      <c r="H28" s="16">
        <v>18</v>
      </c>
      <c r="I28" s="16">
        <v>4</v>
      </c>
      <c r="J28" s="16">
        <v>7</v>
      </c>
      <c r="K28" s="16">
        <v>150</v>
      </c>
      <c r="L28" s="22">
        <v>3</v>
      </c>
      <c r="M28" s="22">
        <v>3</v>
      </c>
      <c r="N28" s="16" t="s">
        <v>33</v>
      </c>
      <c r="O28" s="16">
        <f>B28*C28</f>
        <v>400000</v>
      </c>
      <c r="P28" s="16">
        <f>2/100*O28</f>
        <v>8000</v>
      </c>
      <c r="Q28" s="16">
        <f t="shared" si="6"/>
        <v>16.297466172610083</v>
      </c>
      <c r="R28" s="16">
        <f t="shared" si="7"/>
        <v>8835.7293382212938</v>
      </c>
      <c r="S28" s="20">
        <f t="shared" si="8"/>
        <v>2.2089323345553233E-2</v>
      </c>
      <c r="T28" s="16" t="b">
        <f t="shared" si="5"/>
        <v>1</v>
      </c>
    </row>
    <row r="29" spans="1:20" x14ac:dyDescent="0.3">
      <c r="A29" s="16">
        <v>28</v>
      </c>
      <c r="B29" s="16">
        <v>500</v>
      </c>
      <c r="C29" s="16">
        <v>900</v>
      </c>
      <c r="D29" s="16">
        <v>1</v>
      </c>
      <c r="E29" s="16">
        <v>1</v>
      </c>
      <c r="F29" s="16">
        <v>40</v>
      </c>
      <c r="G29" s="16">
        <v>28</v>
      </c>
      <c r="H29" s="16">
        <v>20</v>
      </c>
      <c r="I29" s="16">
        <v>6</v>
      </c>
      <c r="J29" s="16">
        <v>4</v>
      </c>
      <c r="K29" s="16">
        <v>150</v>
      </c>
      <c r="L29" s="22">
        <v>3</v>
      </c>
      <c r="M29" s="22">
        <v>3</v>
      </c>
      <c r="N29" s="16" t="s">
        <v>33</v>
      </c>
      <c r="O29" s="16">
        <f>B29*C29</f>
        <v>450000</v>
      </c>
      <c r="P29" s="16">
        <f>2/100*O29</f>
        <v>9000</v>
      </c>
      <c r="Q29" s="16">
        <f t="shared" si="6"/>
        <v>14.616270283949573</v>
      </c>
      <c r="R29" s="16">
        <f t="shared" si="7"/>
        <v>9852.0345616575905</v>
      </c>
      <c r="S29" s="20">
        <f t="shared" si="8"/>
        <v>2.1893410137016869E-2</v>
      </c>
      <c r="T29" s="16" t="b">
        <f t="shared" si="5"/>
        <v>1</v>
      </c>
    </row>
    <row r="30" spans="1:20" x14ac:dyDescent="0.3">
      <c r="A30" s="16">
        <v>29</v>
      </c>
      <c r="B30" s="16">
        <v>900</v>
      </c>
      <c r="C30" s="16">
        <v>500</v>
      </c>
      <c r="D30" s="16">
        <v>1</v>
      </c>
      <c r="E30" s="16">
        <v>1</v>
      </c>
      <c r="F30" s="16">
        <v>40</v>
      </c>
      <c r="G30" s="16">
        <v>28</v>
      </c>
      <c r="H30" s="16">
        <v>20</v>
      </c>
      <c r="I30" s="16">
        <v>4</v>
      </c>
      <c r="J30" s="16">
        <v>6</v>
      </c>
      <c r="K30" s="16">
        <v>150</v>
      </c>
      <c r="L30" s="22">
        <v>3</v>
      </c>
      <c r="M30" s="22">
        <v>3</v>
      </c>
      <c r="N30" s="16" t="s">
        <v>33</v>
      </c>
      <c r="O30" s="16">
        <f>B30*C30</f>
        <v>450000</v>
      </c>
      <c r="P30" s="16">
        <f>2/100*O30</f>
        <v>9000</v>
      </c>
      <c r="Q30" s="16">
        <f t="shared" si="6"/>
        <v>14.616270283949573</v>
      </c>
      <c r="R30" s="16">
        <f t="shared" si="7"/>
        <v>9852.0345616575905</v>
      </c>
      <c r="S30" s="20">
        <f t="shared" si="8"/>
        <v>2.1893410137016869E-2</v>
      </c>
      <c r="T30" s="16" t="b">
        <f t="shared" si="5"/>
        <v>1</v>
      </c>
    </row>
    <row r="31" spans="1:20" x14ac:dyDescent="0.3">
      <c r="A31" s="16">
        <v>30</v>
      </c>
      <c r="B31" s="16">
        <v>600</v>
      </c>
      <c r="C31" s="16">
        <v>1000</v>
      </c>
      <c r="D31" s="16">
        <v>1</v>
      </c>
      <c r="E31" s="16">
        <v>1</v>
      </c>
      <c r="F31" s="16">
        <v>40</v>
      </c>
      <c r="G31" s="16">
        <v>28</v>
      </c>
      <c r="H31" s="16">
        <v>20</v>
      </c>
      <c r="I31" s="16">
        <v>8</v>
      </c>
      <c r="J31" s="16">
        <v>4</v>
      </c>
      <c r="K31" s="16">
        <v>150</v>
      </c>
      <c r="L31" s="22">
        <v>3</v>
      </c>
      <c r="M31" s="22">
        <v>3</v>
      </c>
      <c r="N31" s="16" t="s">
        <v>33</v>
      </c>
      <c r="O31" s="16">
        <f>B31*C31</f>
        <v>600000</v>
      </c>
      <c r="P31" s="16">
        <f>2/100*O31</f>
        <v>12000</v>
      </c>
      <c r="Q31" s="16">
        <f t="shared" si="6"/>
        <v>19.488360378599431</v>
      </c>
      <c r="R31" s="16">
        <f t="shared" si="7"/>
        <v>12315.043202071989</v>
      </c>
      <c r="S31" s="20">
        <f t="shared" si="8"/>
        <v>2.0525072003453316E-2</v>
      </c>
      <c r="T31" s="16" t="b">
        <f t="shared" si="5"/>
        <v>1</v>
      </c>
    </row>
    <row r="32" spans="1:20" x14ac:dyDescent="0.3">
      <c r="A32" s="16">
        <v>31</v>
      </c>
      <c r="B32" s="16">
        <v>1000</v>
      </c>
      <c r="C32" s="16">
        <v>600</v>
      </c>
      <c r="D32" s="16">
        <v>1</v>
      </c>
      <c r="E32" s="16">
        <v>1</v>
      </c>
      <c r="F32" s="16">
        <v>40</v>
      </c>
      <c r="G32" s="16">
        <v>28</v>
      </c>
      <c r="H32" s="16">
        <v>20</v>
      </c>
      <c r="I32" s="16">
        <v>4</v>
      </c>
      <c r="J32" s="16">
        <v>8</v>
      </c>
      <c r="K32" s="16">
        <v>150</v>
      </c>
      <c r="L32" s="22">
        <v>3</v>
      </c>
      <c r="M32" s="22">
        <v>3</v>
      </c>
      <c r="N32" s="16" t="s">
        <v>33</v>
      </c>
      <c r="O32" s="16">
        <f>B32*C32</f>
        <v>600000</v>
      </c>
      <c r="P32" s="16">
        <f>2/100*O32</f>
        <v>12000</v>
      </c>
      <c r="Q32" s="16">
        <f t="shared" si="6"/>
        <v>19.488360378599431</v>
      </c>
      <c r="R32" s="16">
        <f t="shared" si="7"/>
        <v>12315.043202071989</v>
      </c>
      <c r="S32" s="20">
        <f t="shared" si="8"/>
        <v>2.0525072003453316E-2</v>
      </c>
      <c r="T32" s="16" t="b">
        <f t="shared" si="5"/>
        <v>1</v>
      </c>
    </row>
  </sheetData>
  <dataValidations count="2">
    <dataValidation type="list" allowBlank="1" showInputMessage="1" showErrorMessage="1" sqref="G2:H32" xr:uid="{C86D7FEB-710A-4D81-99B4-9B098A00041E}">
      <formula1>$Y$2:$AN$2</formula1>
    </dataValidation>
    <dataValidation type="list" allowBlank="1" showInputMessage="1" showErrorMessage="1" sqref="N2:N32" xr:uid="{A931F4CE-3460-4D1D-BA87-F4CEB6376106}">
      <formula1>$W$2:$X$2</formula1>
    </dataValidation>
  </dataValidations>
  <pageMargins left="0.7" right="0.7" top="0.75" bottom="0.75" header="0.3" footer="0.3"/>
  <pageSetup paperSize="9" scale="5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BDBD-D368-4F62-9520-34B87B94C01A}">
  <dimension ref="A1:C3"/>
  <sheetViews>
    <sheetView workbookViewId="0">
      <selection activeCell="G12" sqref="G12"/>
    </sheetView>
  </sheetViews>
  <sheetFormatPr defaultRowHeight="14.4" x14ac:dyDescent="0.3"/>
  <cols>
    <col min="1" max="1" width="11.109375" customWidth="1"/>
  </cols>
  <sheetData>
    <row r="1" spans="1:3" ht="28.8" x14ac:dyDescent="0.3">
      <c r="A1" s="11" t="s">
        <v>21</v>
      </c>
      <c r="B1" s="11" t="s">
        <v>45</v>
      </c>
      <c r="C1" s="10" t="s">
        <v>36</v>
      </c>
    </row>
    <row r="2" spans="1:3" x14ac:dyDescent="0.3">
      <c r="A2" s="12">
        <v>1</v>
      </c>
      <c r="B2" s="12">
        <v>120</v>
      </c>
    </row>
    <row r="3" spans="1:3" x14ac:dyDescent="0.3">
      <c r="A3" s="4">
        <v>2</v>
      </c>
      <c r="B3" s="4">
        <v>140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F061-A65A-4B25-AF86-001205D86482}">
  <dimension ref="A1:R3"/>
  <sheetViews>
    <sheetView workbookViewId="0">
      <selection activeCell="C4" sqref="C4"/>
    </sheetView>
  </sheetViews>
  <sheetFormatPr defaultRowHeight="14.4" x14ac:dyDescent="0.3"/>
  <cols>
    <col min="1" max="1" width="25" customWidth="1"/>
    <col min="16" max="18" width="8.88671875" hidden="1" customWidth="1"/>
  </cols>
  <sheetData>
    <row r="1" spans="1:18" x14ac:dyDescent="0.3">
      <c r="A1" s="2" t="s">
        <v>37</v>
      </c>
      <c r="B1" s="2" t="s">
        <v>1</v>
      </c>
      <c r="C1" s="2" t="s">
        <v>11</v>
      </c>
      <c r="D1" s="2" t="s">
        <v>10</v>
      </c>
    </row>
    <row r="2" spans="1:18" ht="16.2" x14ac:dyDescent="0.3">
      <c r="A2" s="3" t="s">
        <v>38</v>
      </c>
      <c r="B2" s="4" t="s">
        <v>1</v>
      </c>
      <c r="C2" s="4">
        <v>214</v>
      </c>
      <c r="D2" s="4" t="s">
        <v>41</v>
      </c>
      <c r="P2" t="s">
        <v>40</v>
      </c>
      <c r="Q2" t="s">
        <v>42</v>
      </c>
      <c r="R2" t="s">
        <v>43</v>
      </c>
    </row>
    <row r="3" spans="1:18" x14ac:dyDescent="0.3">
      <c r="A3" s="3" t="s">
        <v>39</v>
      </c>
      <c r="B3" s="4" t="s">
        <v>1</v>
      </c>
      <c r="C3" s="4">
        <v>70</v>
      </c>
      <c r="D3" s="4" t="s">
        <v>41</v>
      </c>
    </row>
  </sheetData>
  <dataValidations count="1">
    <dataValidation type="list" allowBlank="1" showInputMessage="1" showErrorMessage="1" sqref="D2:D3" xr:uid="{CD4BA730-2ABE-4698-85CD-B048FD5EF99F}">
      <formula1>$P$2:$R$2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816C-9E21-48AE-A6EA-5616ED608D04}">
  <dimension ref="A1:R3"/>
  <sheetViews>
    <sheetView workbookViewId="0">
      <selection activeCell="H18" sqref="H18"/>
    </sheetView>
  </sheetViews>
  <sheetFormatPr defaultRowHeight="14.4" x14ac:dyDescent="0.3"/>
  <cols>
    <col min="1" max="1" width="28.33203125" customWidth="1"/>
    <col min="16" max="18" width="0" hidden="1" customWidth="1"/>
  </cols>
  <sheetData>
    <row r="1" spans="1:18" x14ac:dyDescent="0.3">
      <c r="A1" s="2" t="s">
        <v>44</v>
      </c>
      <c r="B1" s="2" t="s">
        <v>1</v>
      </c>
      <c r="C1" s="2" t="s">
        <v>11</v>
      </c>
      <c r="D1" s="2" t="s">
        <v>10</v>
      </c>
    </row>
    <row r="2" spans="1:18" ht="16.2" x14ac:dyDescent="0.3">
      <c r="A2" s="3" t="s">
        <v>38</v>
      </c>
      <c r="B2" s="4" t="s">
        <v>1</v>
      </c>
      <c r="C2" s="4">
        <v>250</v>
      </c>
      <c r="D2" s="4" t="s">
        <v>41</v>
      </c>
      <c r="P2" t="s">
        <v>40</v>
      </c>
      <c r="Q2" t="s">
        <v>42</v>
      </c>
      <c r="R2" t="s">
        <v>43</v>
      </c>
    </row>
    <row r="3" spans="1:18" x14ac:dyDescent="0.3">
      <c r="A3" s="3" t="s">
        <v>39</v>
      </c>
      <c r="B3" s="4" t="s">
        <v>1</v>
      </c>
      <c r="C3" s="4">
        <v>100</v>
      </c>
      <c r="D3" s="4" t="s">
        <v>41</v>
      </c>
    </row>
  </sheetData>
  <dataValidations count="1">
    <dataValidation type="list" allowBlank="1" showInputMessage="1" showErrorMessage="1" sqref="D2:D3" xr:uid="{DD882C7D-0852-4136-97D7-8BF1B03E342E}">
      <formula1>$P$2:$R$2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GEOMETRI</vt:lpstr>
      <vt:lpstr>MAT_BETON</vt:lpstr>
      <vt:lpstr>MAT_TULANGAN</vt:lpstr>
      <vt:lpstr>PROP_BALOK</vt:lpstr>
      <vt:lpstr>PROP_KOLOM</vt:lpstr>
      <vt:lpstr>PROP_SLAB</vt:lpstr>
      <vt:lpstr>BEBAN_MATI</vt:lpstr>
      <vt:lpstr>BEBAN_HIDUP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2021-02-16T04:24:01Z</cp:lastPrinted>
  <dcterms:created xsi:type="dcterms:W3CDTF">2021-01-22T16:46:34Z</dcterms:created>
  <dcterms:modified xsi:type="dcterms:W3CDTF">2021-03-08T14:10:46Z</dcterms:modified>
</cp:coreProperties>
</file>