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EPS\Existing Models\EPS Shandong 3.3.1\InputData\bldgs\BDEQ\"/>
    </mc:Choice>
  </mc:AlternateContent>
  <xr:revisionPtr revIDLastSave="0" documentId="13_ncr:1_{CF2D3D95-E55A-4FA2-A7CE-71E6A868234E}" xr6:coauthVersionLast="47" xr6:coauthVersionMax="47" xr10:uidLastSave="{00000000-0000-0000-0000-000000000000}"/>
  <bookViews>
    <workbookView xWindow="-30" yWindow="0" windowWidth="12345" windowHeight="14595" firstSheet="9" activeTab="10" xr2:uid="{EAFC2935-000E-413A-B5D2-814429F7674A}"/>
  </bookViews>
  <sheets>
    <sheet name="乡村面积预测" sheetId="20" r:id="rId1"/>
    <sheet name="商业建筑面积计算" sheetId="19" r:id="rId2"/>
    <sheet name="城镇居住面积预测" sheetId="18" r:id="rId3"/>
    <sheet name="Past Generation and Capacity" sheetId="17" r:id="rId4"/>
    <sheet name="PV Growth" sheetId="16" r:id="rId5"/>
    <sheet name="BDEQ-BEOfDS-urban-residential" sheetId="4" r:id="rId6"/>
    <sheet name="BDEQ-BEOfDS-rural-residential" sheetId="9" r:id="rId7"/>
    <sheet name="BDEQ-BEOfDS-commercial" sheetId="5" r:id="rId8"/>
    <sheet name="BDEQ-BDESC-urban-residential" sheetId="6" r:id="rId9"/>
    <sheet name="BDEQ-BDESC-rural-residential" sheetId="10" r:id="rId10"/>
    <sheet name="BDEQ-BDESC-commercial" sheetId="7" r:id="rId11"/>
  </sheets>
  <externalReferences>
    <externalReference r:id="rId12"/>
  </externalReferences>
  <definedNames>
    <definedName name="billion_kw_to_MW">#REF!</definedName>
    <definedName name="gigwatt_to_megawatt">#REF!</definedName>
    <definedName name="Percent_rural">#REF!</definedName>
    <definedName name="Percent_Urb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7" l="1"/>
  <c r="F7" i="7"/>
  <c r="G7" i="7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D7" i="7"/>
  <c r="E7" i="10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AL7" i="10" s="1"/>
  <c r="AM7" i="10" s="1"/>
  <c r="AN7" i="10" s="1"/>
  <c r="AO7" i="10" s="1"/>
  <c r="AP7" i="10" s="1"/>
  <c r="AQ7" i="10" s="1"/>
  <c r="D7" i="10"/>
  <c r="E7" i="6"/>
  <c r="F7" i="6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D7" i="6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AN7" i="5" s="1"/>
  <c r="AO7" i="5" s="1"/>
  <c r="AP7" i="5" s="1"/>
  <c r="AQ7" i="5" s="1"/>
  <c r="D7" i="5"/>
  <c r="E7" i="9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D7" i="9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E7" i="4"/>
  <c r="F7" i="4"/>
  <c r="G7" i="4" s="1"/>
  <c r="H7" i="4" s="1"/>
  <c r="D7" i="4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D17" i="16"/>
  <c r="AP18" i="16"/>
  <c r="AQ18" i="16"/>
  <c r="X18" i="16"/>
  <c r="Z18" i="16"/>
  <c r="N16" i="16"/>
  <c r="J11" i="16"/>
  <c r="K11" i="16"/>
  <c r="L11" i="16"/>
  <c r="M11" i="16"/>
  <c r="N11" i="16"/>
  <c r="Z11" i="16"/>
  <c r="AA11" i="16"/>
  <c r="AB11" i="16"/>
  <c r="AC11" i="16"/>
  <c r="AD11" i="16"/>
  <c r="AP11" i="16"/>
  <c r="AQ11" i="16"/>
  <c r="AR11" i="16"/>
  <c r="AS11" i="16"/>
  <c r="AT11" i="16"/>
  <c r="N12" i="16"/>
  <c r="N17" i="16" s="1"/>
  <c r="Q12" i="16"/>
  <c r="Q17" i="16" s="1"/>
  <c r="R12" i="16"/>
  <c r="R17" i="16" s="1"/>
  <c r="S12" i="16"/>
  <c r="S17" i="16" s="1"/>
  <c r="T12" i="16"/>
  <c r="T17" i="16" s="1"/>
  <c r="U12" i="16"/>
  <c r="U17" i="16" s="1"/>
  <c r="AD12" i="16"/>
  <c r="AG12" i="16"/>
  <c r="AG17" i="16" s="1"/>
  <c r="AH12" i="16"/>
  <c r="AI12" i="16"/>
  <c r="AJ12" i="16"/>
  <c r="AK12" i="16"/>
  <c r="AT12" i="16"/>
  <c r="J13" i="16"/>
  <c r="J18" i="16" s="1"/>
  <c r="K13" i="16"/>
  <c r="K18" i="16" s="1"/>
  <c r="L13" i="16"/>
  <c r="L18" i="16" s="1"/>
  <c r="U13" i="16"/>
  <c r="U18" i="16" s="1"/>
  <c r="X13" i="16"/>
  <c r="Z13" i="16"/>
  <c r="AA13" i="16"/>
  <c r="AA18" i="16" s="1"/>
  <c r="AB13" i="16"/>
  <c r="AB18" i="16" s="1"/>
  <c r="AK13" i="16"/>
  <c r="AK18" i="16" s="1"/>
  <c r="AN13" i="16"/>
  <c r="AN18" i="16" s="1"/>
  <c r="AP13" i="16"/>
  <c r="AQ13" i="16"/>
  <c r="AR13" i="16"/>
  <c r="AR18" i="16" s="1"/>
  <c r="F13" i="16"/>
  <c r="E7" i="16"/>
  <c r="E11" i="16" s="1"/>
  <c r="F7" i="16"/>
  <c r="F11" i="16" s="1"/>
  <c r="G7" i="16"/>
  <c r="G11" i="16" s="1"/>
  <c r="H7" i="16"/>
  <c r="H11" i="16" s="1"/>
  <c r="I7" i="16"/>
  <c r="I11" i="16" s="1"/>
  <c r="J7" i="16"/>
  <c r="K7" i="16"/>
  <c r="L7" i="16"/>
  <c r="M7" i="16"/>
  <c r="N7" i="16"/>
  <c r="O7" i="16"/>
  <c r="O11" i="16" s="1"/>
  <c r="P7" i="16"/>
  <c r="P11" i="16" s="1"/>
  <c r="Q7" i="16"/>
  <c r="Q11" i="16" s="1"/>
  <c r="R7" i="16"/>
  <c r="R11" i="16" s="1"/>
  <c r="S7" i="16"/>
  <c r="S11" i="16" s="1"/>
  <c r="T7" i="16"/>
  <c r="T11" i="16" s="1"/>
  <c r="U7" i="16"/>
  <c r="U11" i="16" s="1"/>
  <c r="V7" i="16"/>
  <c r="V11" i="16" s="1"/>
  <c r="W7" i="16"/>
  <c r="W11" i="16" s="1"/>
  <c r="X7" i="16"/>
  <c r="X11" i="16" s="1"/>
  <c r="Y7" i="16"/>
  <c r="Y11" i="16" s="1"/>
  <c r="Z7" i="16"/>
  <c r="AA7" i="16"/>
  <c r="AB7" i="16"/>
  <c r="AC7" i="16"/>
  <c r="AD7" i="16"/>
  <c r="AE7" i="16"/>
  <c r="AE11" i="16" s="1"/>
  <c r="AF7" i="16"/>
  <c r="AF11" i="16" s="1"/>
  <c r="AG7" i="16"/>
  <c r="AG11" i="16" s="1"/>
  <c r="AH7" i="16"/>
  <c r="AH11" i="16" s="1"/>
  <c r="AI7" i="16"/>
  <c r="AI11" i="16" s="1"/>
  <c r="AJ7" i="16"/>
  <c r="AJ11" i="16" s="1"/>
  <c r="AK7" i="16"/>
  <c r="AK11" i="16" s="1"/>
  <c r="AL7" i="16"/>
  <c r="AL11" i="16" s="1"/>
  <c r="AM7" i="16"/>
  <c r="AM11" i="16" s="1"/>
  <c r="AN7" i="16"/>
  <c r="AN11" i="16" s="1"/>
  <c r="AO7" i="16"/>
  <c r="AO11" i="16" s="1"/>
  <c r="AP7" i="16"/>
  <c r="AQ7" i="16"/>
  <c r="AR7" i="16"/>
  <c r="AS7" i="16"/>
  <c r="AT7" i="16"/>
  <c r="AU7" i="16"/>
  <c r="AU11" i="16" s="1"/>
  <c r="AV7" i="16"/>
  <c r="AV11" i="16" s="1"/>
  <c r="E8" i="16"/>
  <c r="E12" i="16" s="1"/>
  <c r="F8" i="16"/>
  <c r="F12" i="16" s="1"/>
  <c r="G8" i="16"/>
  <c r="G12" i="16" s="1"/>
  <c r="H8" i="16"/>
  <c r="H12" i="16" s="1"/>
  <c r="I8" i="16"/>
  <c r="I12" i="16" s="1"/>
  <c r="J8" i="16"/>
  <c r="J12" i="16" s="1"/>
  <c r="J17" i="16" s="1"/>
  <c r="J16" i="16" s="1"/>
  <c r="K8" i="16"/>
  <c r="K12" i="16" s="1"/>
  <c r="K17" i="16" s="1"/>
  <c r="K16" i="16" s="1"/>
  <c r="L8" i="16"/>
  <c r="L12" i="16" s="1"/>
  <c r="L17" i="16" s="1"/>
  <c r="L16" i="16" s="1"/>
  <c r="M8" i="16"/>
  <c r="M12" i="16" s="1"/>
  <c r="M17" i="16" s="1"/>
  <c r="M16" i="16" s="1"/>
  <c r="N8" i="16"/>
  <c r="O8" i="16"/>
  <c r="O12" i="16" s="1"/>
  <c r="O17" i="16" s="1"/>
  <c r="P8" i="16"/>
  <c r="P12" i="16" s="1"/>
  <c r="P17" i="16" s="1"/>
  <c r="Q8" i="16"/>
  <c r="R8" i="16"/>
  <c r="S8" i="16"/>
  <c r="T8" i="16"/>
  <c r="U8" i="16"/>
  <c r="V8" i="16"/>
  <c r="V12" i="16" s="1"/>
  <c r="V17" i="16" s="1"/>
  <c r="W8" i="16"/>
  <c r="W12" i="16" s="1"/>
  <c r="W17" i="16" s="1"/>
  <c r="X8" i="16"/>
  <c r="X12" i="16" s="1"/>
  <c r="X17" i="16" s="1"/>
  <c r="Y8" i="16"/>
  <c r="Y12" i="16" s="1"/>
  <c r="Y17" i="16" s="1"/>
  <c r="Z8" i="16"/>
  <c r="Z12" i="16" s="1"/>
  <c r="Z17" i="16" s="1"/>
  <c r="AA8" i="16"/>
  <c r="AA12" i="16" s="1"/>
  <c r="AA17" i="16" s="1"/>
  <c r="AB8" i="16"/>
  <c r="AB12" i="16" s="1"/>
  <c r="AB17" i="16" s="1"/>
  <c r="AC8" i="16"/>
  <c r="AC12" i="16" s="1"/>
  <c r="AC17" i="16" s="1"/>
  <c r="AD8" i="16"/>
  <c r="AE8" i="16"/>
  <c r="AE12" i="16" s="1"/>
  <c r="AE17" i="16" s="1"/>
  <c r="AF8" i="16"/>
  <c r="AF12" i="16" s="1"/>
  <c r="AF17" i="16" s="1"/>
  <c r="AG8" i="16"/>
  <c r="AH8" i="16"/>
  <c r="AI8" i="16"/>
  <c r="AJ8" i="16"/>
  <c r="AK8" i="16"/>
  <c r="AL8" i="16"/>
  <c r="AL12" i="16" s="1"/>
  <c r="AM8" i="16"/>
  <c r="AM12" i="16" s="1"/>
  <c r="AN8" i="16"/>
  <c r="AN12" i="16" s="1"/>
  <c r="AO8" i="16"/>
  <c r="AO12" i="16" s="1"/>
  <c r="AP8" i="16"/>
  <c r="AP12" i="16" s="1"/>
  <c r="AQ8" i="16"/>
  <c r="AQ12" i="16" s="1"/>
  <c r="AR8" i="16"/>
  <c r="AR12" i="16" s="1"/>
  <c r="AS8" i="16"/>
  <c r="AS12" i="16" s="1"/>
  <c r="AT8" i="16"/>
  <c r="AU8" i="16"/>
  <c r="AU12" i="16" s="1"/>
  <c r="AV8" i="16"/>
  <c r="AV12" i="16" s="1"/>
  <c r="E9" i="16"/>
  <c r="E13" i="16" s="1"/>
  <c r="F9" i="16"/>
  <c r="G9" i="16"/>
  <c r="G13" i="16" s="1"/>
  <c r="H9" i="16"/>
  <c r="H13" i="16" s="1"/>
  <c r="I9" i="16"/>
  <c r="J9" i="16"/>
  <c r="K9" i="16"/>
  <c r="L9" i="16"/>
  <c r="M9" i="16"/>
  <c r="M13" i="16" s="1"/>
  <c r="M18" i="16" s="1"/>
  <c r="N9" i="16"/>
  <c r="N13" i="16" s="1"/>
  <c r="N18" i="16" s="1"/>
  <c r="O9" i="16"/>
  <c r="O13" i="16" s="1"/>
  <c r="O18" i="16" s="1"/>
  <c r="P9" i="16"/>
  <c r="P13" i="16" s="1"/>
  <c r="P18" i="16" s="1"/>
  <c r="Q9" i="16"/>
  <c r="Q13" i="16" s="1"/>
  <c r="Q18" i="16" s="1"/>
  <c r="R9" i="16"/>
  <c r="R13" i="16" s="1"/>
  <c r="R18" i="16" s="1"/>
  <c r="S9" i="16"/>
  <c r="S13" i="16" s="1"/>
  <c r="S18" i="16" s="1"/>
  <c r="T9" i="16"/>
  <c r="T13" i="16" s="1"/>
  <c r="T18" i="16" s="1"/>
  <c r="U9" i="16"/>
  <c r="V9" i="16"/>
  <c r="V13" i="16" s="1"/>
  <c r="V18" i="16" s="1"/>
  <c r="W9" i="16"/>
  <c r="W13" i="16" s="1"/>
  <c r="W18" i="16" s="1"/>
  <c r="X9" i="16"/>
  <c r="Y13" i="16" s="1"/>
  <c r="Y18" i="16" s="1"/>
  <c r="Y9" i="16"/>
  <c r="Z9" i="16"/>
  <c r="AA9" i="16"/>
  <c r="AB9" i="16"/>
  <c r="AC9" i="16"/>
  <c r="AC13" i="16" s="1"/>
  <c r="AC18" i="16" s="1"/>
  <c r="AD9" i="16"/>
  <c r="AD13" i="16" s="1"/>
  <c r="AD18" i="16" s="1"/>
  <c r="AE9" i="16"/>
  <c r="AE13" i="16" s="1"/>
  <c r="AE18" i="16" s="1"/>
  <c r="AF9" i="16"/>
  <c r="AF13" i="16" s="1"/>
  <c r="AF18" i="16" s="1"/>
  <c r="AG9" i="16"/>
  <c r="AG13" i="16" s="1"/>
  <c r="AG18" i="16" s="1"/>
  <c r="AH9" i="16"/>
  <c r="AH13" i="16" s="1"/>
  <c r="AH18" i="16" s="1"/>
  <c r="AI9" i="16"/>
  <c r="AI13" i="16" s="1"/>
  <c r="AI18" i="16" s="1"/>
  <c r="AJ9" i="16"/>
  <c r="AJ13" i="16" s="1"/>
  <c r="AJ18" i="16" s="1"/>
  <c r="AK9" i="16"/>
  <c r="AL9" i="16"/>
  <c r="AL13" i="16" s="1"/>
  <c r="AL18" i="16" s="1"/>
  <c r="AM9" i="16"/>
  <c r="AM13" i="16" s="1"/>
  <c r="AM18" i="16" s="1"/>
  <c r="AN9" i="16"/>
  <c r="AO13" i="16" s="1"/>
  <c r="AO18" i="16" s="1"/>
  <c r="AO9" i="16"/>
  <c r="AP9" i="16"/>
  <c r="AQ9" i="16"/>
  <c r="AR9" i="16"/>
  <c r="AS9" i="16"/>
  <c r="AS13" i="16" s="1"/>
  <c r="AS18" i="16" s="1"/>
  <c r="AT9" i="16"/>
  <c r="AT13" i="16" s="1"/>
  <c r="AT18" i="16" s="1"/>
  <c r="AU9" i="16"/>
  <c r="AU13" i="16" s="1"/>
  <c r="AU18" i="16" s="1"/>
  <c r="AV9" i="16"/>
  <c r="AV13" i="16" s="1"/>
  <c r="AV18" i="16" s="1"/>
  <c r="D9" i="16"/>
  <c r="D8" i="16"/>
  <c r="D7" i="16"/>
  <c r="H12" i="20"/>
  <c r="H13" i="20" s="1"/>
  <c r="G12" i="20"/>
  <c r="G13" i="20" s="1"/>
  <c r="F12" i="20"/>
  <c r="F13" i="20" s="1"/>
  <c r="E12" i="20"/>
  <c r="E13" i="20" s="1"/>
  <c r="D12" i="20"/>
  <c r="D13" i="20" s="1"/>
  <c r="C12" i="20"/>
  <c r="C13" i="20" s="1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A4" i="19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4" i="18"/>
  <c r="C7" i="6"/>
  <c r="B7" i="6"/>
  <c r="C7" i="10"/>
  <c r="B7" i="10"/>
  <c r="C7" i="7"/>
  <c r="B7" i="7"/>
  <c r="I13" i="16" l="1"/>
  <c r="C7" i="5"/>
  <c r="C7" i="9"/>
  <c r="C7" i="4"/>
  <c r="B7" i="9"/>
  <c r="B7" i="5"/>
  <c r="B7" i="4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AR3" i="16"/>
  <c r="AS3" i="16"/>
  <c r="AT3" i="16"/>
  <c r="AU3" i="16"/>
  <c r="AV3" i="16"/>
  <c r="I3" i="16"/>
  <c r="I18" i="16" l="1"/>
  <c r="I17" i="16"/>
  <c r="I16" i="16"/>
</calcChain>
</file>

<file path=xl/sharedStrings.xml><?xml version="1.0" encoding="utf-8"?>
<sst xmlns="http://schemas.openxmlformats.org/spreadsheetml/2006/main" count="173" uniqueCount="80">
  <si>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</si>
  <si>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</si>
  <si>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</si>
  <si>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</si>
  <si>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</si>
  <si>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</si>
  <si>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</si>
  <si>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</si>
  <si>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</si>
  <si>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</si>
  <si>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</si>
  <si>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</si>
  <si>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</si>
  <si>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</si>
  <si>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</si>
  <si>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</si>
  <si>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MW</t>
  </si>
  <si>
    <t>MW*hour</t>
  </si>
  <si>
    <t>Shandong Forecast Model</t>
    <phoneticPr fontId="24" type="noConversion"/>
  </si>
  <si>
    <t>山东全力推动分布式光伏发电规模化发展-索比光伏网 (solarbe.com)</t>
  </si>
  <si>
    <t>户用光伏装机911万千瓦，达到51.3万户，占分布式总装机57.3%。</t>
  </si>
  <si>
    <t>其中，工商业分布式装机678万千瓦，占分布式总装机42.7%;</t>
    <phoneticPr fontId="24" type="noConversion"/>
  </si>
  <si>
    <t>截至今年4月底，山东省分布式光伏发电总装机1589万千瓦，位居全国第一。</t>
    <phoneticPr fontId="24" type="noConversion"/>
  </si>
  <si>
    <t>0. 1</t>
  </si>
  <si>
    <r>
      <rPr>
        <sz val="10"/>
        <rFont val="宋体"/>
        <family val="3"/>
        <charset val="134"/>
      </rPr>
      <t>新疆</t>
    </r>
    <phoneticPr fontId="30" type="noConversion"/>
  </si>
  <si>
    <r>
      <rPr>
        <sz val="10"/>
        <rFont val="宋体"/>
        <family val="3"/>
        <charset val="134"/>
      </rPr>
      <t>宁夏</t>
    </r>
    <phoneticPr fontId="30" type="noConversion"/>
  </si>
  <si>
    <r>
      <rPr>
        <sz val="10"/>
        <rFont val="宋体"/>
        <family val="3"/>
        <charset val="134"/>
      </rPr>
      <t>青海</t>
    </r>
    <phoneticPr fontId="30" type="noConversion"/>
  </si>
  <si>
    <r>
      <rPr>
        <sz val="10"/>
        <rFont val="宋体"/>
        <family val="3"/>
        <charset val="134"/>
      </rPr>
      <t>甘肃</t>
    </r>
    <phoneticPr fontId="30" type="noConversion"/>
  </si>
  <si>
    <r>
      <rPr>
        <sz val="10"/>
        <rFont val="宋体"/>
        <family val="3"/>
        <charset val="134"/>
      </rPr>
      <t>陕西</t>
    </r>
    <phoneticPr fontId="30" type="noConversion"/>
  </si>
  <si>
    <r>
      <rPr>
        <sz val="10"/>
        <rFont val="宋体"/>
        <family val="3"/>
        <charset val="134"/>
      </rPr>
      <t>西藏</t>
    </r>
    <phoneticPr fontId="30" type="noConversion"/>
  </si>
  <si>
    <r>
      <rPr>
        <sz val="10"/>
        <rFont val="宋体"/>
        <family val="3"/>
        <charset val="134"/>
      </rPr>
      <t>云南</t>
    </r>
    <phoneticPr fontId="30" type="noConversion"/>
  </si>
  <si>
    <r>
      <rPr>
        <sz val="10"/>
        <rFont val="宋体"/>
        <family val="3"/>
        <charset val="134"/>
      </rPr>
      <t>贵州</t>
    </r>
    <phoneticPr fontId="30" type="noConversion"/>
  </si>
  <si>
    <r>
      <rPr>
        <sz val="10"/>
        <rFont val="宋体"/>
        <family val="3"/>
        <charset val="134"/>
      </rPr>
      <t>四川</t>
    </r>
    <phoneticPr fontId="30" type="noConversion"/>
  </si>
  <si>
    <r>
      <rPr>
        <sz val="10"/>
        <rFont val="宋体"/>
        <family val="3"/>
        <charset val="134"/>
      </rPr>
      <t>重庆</t>
    </r>
    <phoneticPr fontId="30" type="noConversion"/>
  </si>
  <si>
    <r>
      <rPr>
        <sz val="10"/>
        <rFont val="宋体"/>
        <family val="3"/>
        <charset val="134"/>
      </rPr>
      <t>海南</t>
    </r>
    <phoneticPr fontId="30" type="noConversion"/>
  </si>
  <si>
    <r>
      <rPr>
        <sz val="10"/>
        <rFont val="宋体"/>
        <family val="3"/>
        <charset val="134"/>
      </rPr>
      <t>广西</t>
    </r>
    <phoneticPr fontId="30" type="noConversion"/>
  </si>
  <si>
    <r>
      <rPr>
        <sz val="10"/>
        <rFont val="宋体"/>
        <family val="3"/>
        <charset val="134"/>
      </rPr>
      <t>广东</t>
    </r>
    <phoneticPr fontId="30" type="noConversion"/>
  </si>
  <si>
    <r>
      <rPr>
        <sz val="10"/>
        <rFont val="宋体"/>
        <family val="3"/>
        <charset val="134"/>
      </rPr>
      <t>湖南</t>
    </r>
    <phoneticPr fontId="30" type="noConversion"/>
  </si>
  <si>
    <r>
      <rPr>
        <sz val="10"/>
        <rFont val="宋体"/>
        <family val="3"/>
        <charset val="134"/>
      </rPr>
      <t>湖北</t>
    </r>
    <phoneticPr fontId="30" type="noConversion"/>
  </si>
  <si>
    <r>
      <rPr>
        <sz val="10"/>
        <rFont val="宋体"/>
        <family val="3"/>
        <charset val="134"/>
      </rPr>
      <t>河南</t>
    </r>
    <phoneticPr fontId="30" type="noConversion"/>
  </si>
  <si>
    <r>
      <rPr>
        <sz val="10"/>
        <rFont val="宋体"/>
        <family val="3"/>
        <charset val="134"/>
      </rPr>
      <t>山东</t>
    </r>
    <phoneticPr fontId="30" type="noConversion"/>
  </si>
  <si>
    <r>
      <rPr>
        <sz val="10"/>
        <rFont val="宋体"/>
        <family val="3"/>
        <charset val="134"/>
      </rPr>
      <t>江西</t>
    </r>
    <phoneticPr fontId="30" type="noConversion"/>
  </si>
  <si>
    <r>
      <rPr>
        <sz val="10"/>
        <rFont val="宋体"/>
        <family val="3"/>
        <charset val="134"/>
      </rPr>
      <t>福建</t>
    </r>
    <phoneticPr fontId="30" type="noConversion"/>
  </si>
  <si>
    <r>
      <rPr>
        <sz val="10"/>
        <rFont val="宋体"/>
        <family val="3"/>
        <charset val="134"/>
      </rPr>
      <t>安徽</t>
    </r>
    <phoneticPr fontId="30" type="noConversion"/>
  </si>
  <si>
    <r>
      <rPr>
        <sz val="10"/>
        <rFont val="宋体"/>
        <family val="3"/>
        <charset val="134"/>
      </rPr>
      <t>浙江</t>
    </r>
    <phoneticPr fontId="30" type="noConversion"/>
  </si>
  <si>
    <r>
      <rPr>
        <sz val="10"/>
        <rFont val="宋体"/>
        <family val="3"/>
        <charset val="134"/>
      </rPr>
      <t>江苏</t>
    </r>
    <phoneticPr fontId="30" type="noConversion"/>
  </si>
  <si>
    <r>
      <rPr>
        <sz val="10"/>
        <rFont val="宋体"/>
        <family val="3"/>
        <charset val="134"/>
      </rPr>
      <t>上海</t>
    </r>
    <phoneticPr fontId="30" type="noConversion"/>
  </si>
  <si>
    <r>
      <rPr>
        <sz val="10"/>
        <rFont val="宋体"/>
        <family val="3"/>
        <charset val="134"/>
      </rPr>
      <t>黑龙江</t>
    </r>
    <phoneticPr fontId="30" type="noConversion"/>
  </si>
  <si>
    <r>
      <rPr>
        <sz val="10"/>
        <rFont val="宋体"/>
        <family val="3"/>
        <charset val="134"/>
      </rPr>
      <t>吉林</t>
    </r>
    <phoneticPr fontId="30" type="noConversion"/>
  </si>
  <si>
    <r>
      <rPr>
        <sz val="10"/>
        <rFont val="宋体"/>
        <family val="3"/>
        <charset val="134"/>
      </rPr>
      <t>辽宁</t>
    </r>
    <phoneticPr fontId="30" type="noConversion"/>
  </si>
  <si>
    <r>
      <rPr>
        <sz val="10"/>
        <rFont val="宋体"/>
        <family val="3"/>
        <charset val="134"/>
      </rPr>
      <t>内蒙古</t>
    </r>
    <phoneticPr fontId="30" type="noConversion"/>
  </si>
  <si>
    <r>
      <rPr>
        <sz val="10"/>
        <rFont val="宋体"/>
        <family val="3"/>
        <charset val="134"/>
      </rPr>
      <t>山西</t>
    </r>
    <phoneticPr fontId="30" type="noConversion"/>
  </si>
  <si>
    <r>
      <rPr>
        <sz val="10"/>
        <rFont val="宋体"/>
        <family val="3"/>
        <charset val="134"/>
      </rPr>
      <t>河北</t>
    </r>
    <phoneticPr fontId="30" type="noConversion"/>
  </si>
  <si>
    <r>
      <rPr>
        <sz val="10"/>
        <rFont val="宋体"/>
        <family val="3"/>
        <charset val="134"/>
      </rPr>
      <t>天津</t>
    </r>
    <phoneticPr fontId="30" type="noConversion"/>
  </si>
  <si>
    <r>
      <rPr>
        <sz val="10"/>
        <rFont val="宋体"/>
        <family val="3"/>
        <charset val="134"/>
      </rPr>
      <t>北京</t>
    </r>
    <phoneticPr fontId="30" type="noConversion"/>
  </si>
  <si>
    <r>
      <rPr>
        <sz val="10"/>
        <rFont val="宋体"/>
        <family val="3"/>
        <charset val="134"/>
      </rPr>
      <t>全国</t>
    </r>
    <phoneticPr fontId="30" type="noConversion"/>
  </si>
  <si>
    <r>
      <t>2017</t>
    </r>
    <r>
      <rPr>
        <sz val="10"/>
        <rFont val="宋体"/>
        <family val="3"/>
        <charset val="134"/>
      </rPr>
      <t>年</t>
    </r>
    <phoneticPr fontId="24" type="noConversion"/>
  </si>
  <si>
    <r>
      <t>2018</t>
    </r>
    <r>
      <rPr>
        <sz val="10"/>
        <rFont val="宋体"/>
        <family val="3"/>
        <charset val="134"/>
      </rPr>
      <t>年</t>
    </r>
    <phoneticPr fontId="24" type="noConversion"/>
  </si>
  <si>
    <r>
      <t>2019</t>
    </r>
    <r>
      <rPr>
        <sz val="10"/>
        <rFont val="宋体"/>
        <family val="3"/>
        <charset val="134"/>
      </rPr>
      <t>年</t>
    </r>
    <phoneticPr fontId="30" type="noConversion"/>
  </si>
  <si>
    <r>
      <t>2020</t>
    </r>
    <r>
      <rPr>
        <sz val="10"/>
        <rFont val="微软雅黑"/>
        <family val="2"/>
        <charset val="134"/>
      </rPr>
      <t>年</t>
    </r>
    <phoneticPr fontId="24" type="noConversion"/>
  </si>
  <si>
    <r>
      <rPr>
        <sz val="10"/>
        <rFont val="宋体"/>
        <family val="3"/>
        <charset val="134"/>
      </rPr>
      <t>发电量（亿千瓦时）</t>
    </r>
    <phoneticPr fontId="30" type="noConversion"/>
  </si>
  <si>
    <r>
      <rPr>
        <sz val="10"/>
        <rFont val="宋体"/>
        <family val="3"/>
        <charset val="134"/>
      </rPr>
      <t>装机容量（万千瓦）</t>
    </r>
    <phoneticPr fontId="30" type="noConversion"/>
  </si>
  <si>
    <r>
      <rPr>
        <sz val="10"/>
        <rFont val="宋体"/>
        <family val="3"/>
        <charset val="134"/>
      </rPr>
      <t>地区</t>
    </r>
  </si>
  <si>
    <t>城镇人口总居住面积</t>
    <phoneticPr fontId="24" type="noConversion"/>
  </si>
  <si>
    <t>商业建筑面积</t>
    <phoneticPr fontId="24" type="noConversion"/>
  </si>
  <si>
    <t>每十年城镇化人口和城镇化率</t>
  </si>
  <si>
    <t>人口</t>
  </si>
  <si>
    <t>人</t>
  </si>
  <si>
    <t>城镇人口</t>
  </si>
  <si>
    <t>城镇化率</t>
  </si>
  <si>
    <t>%</t>
  </si>
  <si>
    <t>算术平均值城镇化率</t>
  </si>
  <si>
    <t>预设城镇化率</t>
  </si>
  <si>
    <t>乡村化率</t>
    <phoneticPr fontId="24" type="noConversion"/>
  </si>
  <si>
    <t>建筑面积计算</t>
    <phoneticPr fontId="23" type="noConversion"/>
  </si>
  <si>
    <t>乡村</t>
    <phoneticPr fontId="23" type="noConversion"/>
  </si>
  <si>
    <t>城镇</t>
    <phoneticPr fontId="23" type="noConversion"/>
  </si>
  <si>
    <t>公建</t>
    <phoneticPr fontId="23" type="noConversion"/>
  </si>
  <si>
    <t>建筑面积增长率</t>
    <phoneticPr fontId="23" type="noConversion"/>
  </si>
  <si>
    <t>Multiplier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</si>
</sst>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E+00"/>
  </numFmts>
  <fonts count="32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6" fillId="0" borderId="6" applyNumberFormat="0" applyProtection="0">
      <alignment horizontal="left" wrapText="1"/>
    </xf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9" applyNumberFormat="0" applyAlignment="0" applyProtection="0"/>
    <xf numFmtId="0" fontId="14" fillId="6" borderId="10" applyNumberFormat="0" applyAlignment="0" applyProtection="0"/>
    <xf numFmtId="0" fontId="15" fillId="6" borderId="9" applyNumberFormat="0" applyAlignment="0" applyProtection="0"/>
    <xf numFmtId="0" fontId="16" fillId="0" borderId="11" applyNumberFormat="0" applyFill="0" applyAlignment="0" applyProtection="0"/>
    <xf numFmtId="0" fontId="17" fillId="7" borderId="12" applyNumberFormat="0" applyAlignment="0" applyProtection="0"/>
    <xf numFmtId="0" fontId="18" fillId="0" borderId="0" applyNumberFormat="0" applyFill="0" applyBorder="0" applyAlignment="0" applyProtection="0"/>
    <xf numFmtId="0" fontId="5" fillId="8" borderId="13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176" fontId="0" fillId="0" borderId="0" xfId="0" applyNumberFormat="1"/>
    <xf numFmtId="0" fontId="22" fillId="0" borderId="0" xfId="50">
      <alignment vertical="center"/>
    </xf>
    <xf numFmtId="1" fontId="25" fillId="0" borderId="0" xfId="50" applyNumberFormat="1" applyFont="1" applyAlignment="1">
      <alignment horizontal="center" vertical="center" wrapText="1"/>
    </xf>
    <xf numFmtId="1" fontId="5" fillId="0" borderId="0" xfId="50" applyNumberFormat="1" applyFont="1" applyAlignment="1">
      <alignment horizontal="center" vertical="center"/>
    </xf>
    <xf numFmtId="0" fontId="22" fillId="33" borderId="0" xfId="50" applyFill="1" applyAlignment="1">
      <alignment horizontal="center" vertical="center"/>
    </xf>
    <xf numFmtId="0" fontId="22" fillId="33" borderId="0" xfId="50" applyFill="1" applyAlignment="1">
      <alignment horizontal="center"/>
    </xf>
    <xf numFmtId="0" fontId="26" fillId="0" borderId="0" xfId="51">
      <alignment vertical="center"/>
    </xf>
    <xf numFmtId="10" fontId="22" fillId="0" borderId="0" xfId="50" applyNumberFormat="1">
      <alignment vertical="center"/>
    </xf>
    <xf numFmtId="0" fontId="27" fillId="0" borderId="15" xfId="50" applyFont="1" applyBorder="1" applyAlignment="1">
      <alignment horizontal="center" vertical="center" wrapText="1"/>
    </xf>
    <xf numFmtId="1" fontId="28" fillId="0" borderId="15" xfId="50" applyNumberFormat="1" applyFont="1" applyBorder="1" applyAlignment="1">
      <alignment horizontal="center" vertical="center" shrinkToFit="1"/>
    </xf>
    <xf numFmtId="0" fontId="28" fillId="0" borderId="15" xfId="50" applyFont="1" applyBorder="1" applyAlignment="1">
      <alignment horizontal="center" vertical="center" shrinkToFit="1"/>
    </xf>
    <xf numFmtId="0" fontId="27" fillId="0" borderId="15" xfId="50" applyFont="1" applyBorder="1" applyAlignment="1">
      <alignment horizontal="center" vertical="center"/>
    </xf>
    <xf numFmtId="0" fontId="27" fillId="0" borderId="15" xfId="50" applyFont="1" applyBorder="1">
      <alignment vertical="center"/>
    </xf>
    <xf numFmtId="0" fontId="27" fillId="0" borderId="15" xfId="50" applyFont="1" applyBorder="1" applyAlignment="1">
      <alignment horizontal="center" vertical="center" wrapText="1"/>
    </xf>
    <xf numFmtId="0" fontId="27" fillId="0" borderId="18" xfId="50" applyFont="1" applyBorder="1" applyAlignment="1">
      <alignment horizontal="center" vertical="center"/>
    </xf>
    <xf numFmtId="0" fontId="27" fillId="0" borderId="17" xfId="50" applyFont="1" applyBorder="1" applyAlignment="1">
      <alignment horizontal="center" vertical="center"/>
    </xf>
    <xf numFmtId="0" fontId="27" fillId="0" borderId="16" xfId="50" applyFont="1" applyBorder="1" applyAlignment="1">
      <alignment horizontal="center" vertical="center"/>
    </xf>
    <xf numFmtId="0" fontId="22" fillId="34" borderId="0" xfId="50" applyFill="1">
      <alignment vertical="center"/>
    </xf>
    <xf numFmtId="4" fontId="22" fillId="0" borderId="0" xfId="50" applyNumberFormat="1">
      <alignment vertical="center"/>
    </xf>
    <xf numFmtId="0" fontId="22" fillId="35" borderId="0" xfId="50" applyFill="1">
      <alignment vertical="center"/>
    </xf>
    <xf numFmtId="0" fontId="22" fillId="36" borderId="0" xfId="50" applyFill="1">
      <alignment vertical="center"/>
    </xf>
  </cellXfs>
  <cellStyles count="52">
    <cellStyle name="20% - 着色 1" xfId="26" builtinId="30" customBuiltin="1"/>
    <cellStyle name="20% - 着色 2" xfId="29" builtinId="34" customBuiltin="1"/>
    <cellStyle name="20% - 着色 3" xfId="32" builtinId="38" customBuiltin="1"/>
    <cellStyle name="20% - 着色 4" xfId="35" builtinId="42" customBuiltin="1"/>
    <cellStyle name="20% - 着色 5" xfId="38" builtinId="46" customBuiltin="1"/>
    <cellStyle name="20% - 着色 6" xfId="41" builtinId="50" customBuiltin="1"/>
    <cellStyle name="40% - 着色 1" xfId="27" builtinId="31" customBuiltin="1"/>
    <cellStyle name="40% - 着色 2" xfId="30" builtinId="35" customBuiltin="1"/>
    <cellStyle name="40% - 着色 3" xfId="33" builtinId="39" customBuiltin="1"/>
    <cellStyle name="40% - 着色 4" xfId="36" builtinId="43" customBuiltin="1"/>
    <cellStyle name="40% - 着色 5" xfId="39" builtinId="47" customBuiltin="1"/>
    <cellStyle name="40% - 着色 6" xfId="42" builtinId="51" customBuiltin="1"/>
    <cellStyle name="60% - Accent1 2" xfId="44" xr:uid="{C2C72341-02A2-4A97-B448-8BF00C2F4FDA}"/>
    <cellStyle name="60% - Accent2 2" xfId="45" xr:uid="{0AD0C64B-D897-421D-BE7A-6998DB55E58E}"/>
    <cellStyle name="60% - Accent3 2" xfId="46" xr:uid="{52DD3F5A-D1FF-426A-8FAD-806E1C9D59E7}"/>
    <cellStyle name="60% - Accent4 2" xfId="47" xr:uid="{EB04BF8A-B91E-49B8-98A3-8C134AF77B8E}"/>
    <cellStyle name="60% - Accent5 2" xfId="48" xr:uid="{962591F8-F306-4AA9-A952-2AEFF1530B0E}"/>
    <cellStyle name="60% - Accent6 2" xfId="49" xr:uid="{34D9D440-2157-40A6-8DC8-D7F06B43F39F}"/>
    <cellStyle name="Body: normal cell" xfId="5" xr:uid="{00000000-0005-0000-0000-000000000000}"/>
    <cellStyle name="Font: Calibri, 9pt regular" xfId="1" xr:uid="{00000000-0005-0000-0000-000001000000}"/>
    <cellStyle name="Footnotes: top row" xfId="6" xr:uid="{00000000-0005-0000-0000-000002000000}"/>
    <cellStyle name="Header: bottom row" xfId="2" xr:uid="{00000000-0005-0000-0000-000003000000}"/>
    <cellStyle name="Header: top rows" xfId="8" xr:uid="{00000000-0005-0000-0000-000004000000}"/>
    <cellStyle name="Neutral 2" xfId="43" xr:uid="{09445B5B-F6BE-47A3-8B4B-90B358DD6365}"/>
    <cellStyle name="Normal 2" xfId="7" xr:uid="{00000000-0005-0000-0000-000006000000}"/>
    <cellStyle name="Parent row" xfId="4" xr:uid="{00000000-0005-0000-0000-000007000000}"/>
    <cellStyle name="Table title" xfId="3" xr:uid="{00000000-0005-0000-0000-000009000000}"/>
    <cellStyle name="标题" xfId="9" builtinId="15" customBuiltin="1"/>
    <cellStyle name="标题 1" xfId="10" builtinId="16" customBuiltin="1"/>
    <cellStyle name="标题 2" xfId="11" builtinId="17" customBuiltin="1"/>
    <cellStyle name="标题 3" xfId="12" builtinId="18" customBuiltin="1"/>
    <cellStyle name="标题 4" xfId="13" builtinId="19" customBuiltin="1"/>
    <cellStyle name="差" xfId="15" builtinId="27" customBuiltin="1"/>
    <cellStyle name="常规" xfId="0" builtinId="0"/>
    <cellStyle name="常规 2" xfId="50" xr:uid="{B20E76D8-8CF7-4431-AA41-2D0B5A24CDB8}"/>
    <cellStyle name="超链接 2" xfId="51" xr:uid="{34E9C571-44FD-49FE-9158-D594D1A17CAD}"/>
    <cellStyle name="好" xfId="14" builtinId="26" customBuiltin="1"/>
    <cellStyle name="汇总" xfId="24" builtinId="25" customBuiltin="1"/>
    <cellStyle name="计算" xfId="18" builtinId="22" customBuiltin="1"/>
    <cellStyle name="检查单元格" xfId="20" builtinId="23" customBuiltin="1"/>
    <cellStyle name="解释性文本" xfId="23" builtinId="53" customBuiltin="1"/>
    <cellStyle name="警告文本" xfId="21" builtinId="11" customBuiltin="1"/>
    <cellStyle name="链接单元格" xfId="19" builtinId="24" customBuiltin="1"/>
    <cellStyle name="输出" xfId="17" builtinId="21" customBuiltin="1"/>
    <cellStyle name="输入" xfId="16" builtinId="20" customBuiltin="1"/>
    <cellStyle name="着色 1" xfId="25" builtinId="29" customBuiltin="1"/>
    <cellStyle name="着色 2" xfId="28" builtinId="33" customBuiltin="1"/>
    <cellStyle name="着色 3" xfId="31" builtinId="37" customBuiltin="1"/>
    <cellStyle name="着色 4" xfId="34" builtinId="41" customBuiltin="1"/>
    <cellStyle name="着色 5" xfId="37" builtinId="45" customBuiltin="1"/>
    <cellStyle name="着色 6" xfId="40" builtinId="49" customBuiltin="1"/>
    <cellStyle name="注释" xfId="2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9527996500437448E-2"/>
                  <c:y val="-0.22693861184018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乡村面积预测!$C$19:$H$19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乡村面积预测!$C$21:$H$21</c:f>
              <c:numCache>
                <c:formatCode>General</c:formatCode>
                <c:ptCount val="6"/>
                <c:pt idx="0">
                  <c:v>1</c:v>
                </c:pt>
                <c:pt idx="1">
                  <c:v>0.87621359223300965</c:v>
                </c:pt>
                <c:pt idx="2">
                  <c:v>0.71394772296660225</c:v>
                </c:pt>
                <c:pt idx="3">
                  <c:v>0.6263325697097496</c:v>
                </c:pt>
                <c:pt idx="4">
                  <c:v>0.55721125801360583</c:v>
                </c:pt>
                <c:pt idx="5">
                  <c:v>0.48543689320388334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1-4CED-AFB5-F7561CB0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54512"/>
        <c:axId val="869157840"/>
      </c:scatterChart>
      <c:valAx>
        <c:axId val="8691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57840"/>
        <c:crosses val="autoZero"/>
        <c:crossBetween val="midCat"/>
      </c:valAx>
      <c:valAx>
        <c:axId val="8691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3057742782152235E-3"/>
                  <c:y val="0.130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商业建筑面积计算!$A$7:$F$7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商业建筑面积计算!$A$9:$F$9</c:f>
              <c:numCache>
                <c:formatCode>General</c:formatCode>
                <c:ptCount val="6"/>
                <c:pt idx="0">
                  <c:v>1</c:v>
                </c:pt>
                <c:pt idx="1">
                  <c:v>1.1429217286068125</c:v>
                </c:pt>
                <c:pt idx="2">
                  <c:v>1.3666919183554695</c:v>
                </c:pt>
                <c:pt idx="3">
                  <c:v>1.4852155514404308</c:v>
                </c:pt>
                <c:pt idx="4">
                  <c:v>1.5439435719546197</c:v>
                </c:pt>
                <c:pt idx="5">
                  <c:v>1.5936938098019149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2-4819-BC19-26CFA206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4624"/>
        <c:axId val="449587968"/>
      </c:scatterChart>
      <c:valAx>
        <c:axId val="4495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87968"/>
        <c:crosses val="autoZero"/>
        <c:crossBetween val="midCat"/>
      </c:valAx>
      <c:valAx>
        <c:axId val="4495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2472003499562607E-2"/>
                  <c:y val="0.16861986001749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城镇居住面积预测!$A$5:$F$5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城镇居住面积预测!$A$7:$F$7</c:f>
              <c:numCache>
                <c:formatCode>General</c:formatCode>
                <c:ptCount val="6"/>
                <c:pt idx="0">
                  <c:v>1</c:v>
                </c:pt>
                <c:pt idx="1">
                  <c:v>1.1282295903248123</c:v>
                </c:pt>
                <c:pt idx="2">
                  <c:v>1.3060226979012861</c:v>
                </c:pt>
                <c:pt idx="3">
                  <c:v>1.373511845283325</c:v>
                </c:pt>
                <c:pt idx="4">
                  <c:v>1.3813878156109418</c:v>
                </c:pt>
                <c:pt idx="5">
                  <c:v>1.3791498239910407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0-4273-ADB6-B89DE1AC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82880"/>
        <c:axId val="239987456"/>
      </c:scatterChart>
      <c:valAx>
        <c:axId val="2399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987456"/>
        <c:crosses val="autoZero"/>
        <c:crossBetween val="midCat"/>
      </c:valAx>
      <c:valAx>
        <c:axId val="2399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9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152399</xdr:rowOff>
    </xdr:from>
    <xdr:to>
      <xdr:col>18</xdr:col>
      <xdr:colOff>466724</xdr:colOff>
      <xdr:row>30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CBC939-71D0-4CE0-9303-59D4633A2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13</xdr:row>
      <xdr:rowOff>61912</xdr:rowOff>
    </xdr:from>
    <xdr:to>
      <xdr:col>12</xdr:col>
      <xdr:colOff>581025</xdr:colOff>
      <xdr:row>29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A6D54B-AE85-4B86-8783-B93CDF63F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1362074</xdr:colOff>
      <xdr:row>8</xdr:row>
      <xdr:rowOff>152399</xdr:rowOff>
    </xdr:from>
    <xdr:to>
      <xdr:col>6</xdr:col>
      <xdr:colOff>581024</xdr:colOff>
      <xdr:row>24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751830-F9FF-437C-A29B-6BD008E57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BCEU&amp;SYCEU\BCEU&amp;SYCEU\BCEU\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城镇居住面积预测"/>
      <sheetName val="商业建筑面积计算"/>
      <sheetName val="乡村面积预测"/>
      <sheetName val="urban-residential-heating"/>
      <sheetName val="urban-residential-cooling&amp;venti"/>
      <sheetName val="urban-residential-envelope"/>
      <sheetName val="urban-residential-lighting"/>
      <sheetName val="urban-residential-appliances"/>
      <sheetName val="urban-residential-other"/>
      <sheetName val="rural-residential-heating"/>
      <sheetName val="rural-residential-cooling&amp;venti"/>
      <sheetName val="rural-residential-envelope"/>
      <sheetName val="rural-residential-lighting"/>
      <sheetName val="rural-residential-appliances"/>
      <sheetName val="rural-residential-other"/>
      <sheetName val="commercial-heating"/>
      <sheetName val="commercial-cooling&amp;venti"/>
      <sheetName val="commercial-envelope"/>
      <sheetName val="commercial-lighting"/>
      <sheetName val="commercial-appliances"/>
      <sheetName val="commercial-other"/>
    </sheetNames>
    <sheetDataSet>
      <sheetData sheetId="0">
        <row r="5">
          <cell r="A5">
            <v>1</v>
          </cell>
          <cell r="B5">
            <v>5</v>
          </cell>
          <cell r="C5">
            <v>15</v>
          </cell>
          <cell r="D5">
            <v>25</v>
          </cell>
          <cell r="E5">
            <v>35</v>
          </cell>
          <cell r="F5">
            <v>45</v>
          </cell>
        </row>
        <row r="7">
          <cell r="A7">
            <v>1</v>
          </cell>
          <cell r="B7">
            <v>1.1282295903248123</v>
          </cell>
          <cell r="C7">
            <v>1.3060226979012861</v>
          </cell>
          <cell r="D7">
            <v>1.373511845283325</v>
          </cell>
          <cell r="E7">
            <v>1.3813878156109418</v>
          </cell>
          <cell r="F7">
            <v>1.3791498239910407</v>
          </cell>
        </row>
      </sheetData>
      <sheetData sheetId="1">
        <row r="7">
          <cell r="A7">
            <v>1</v>
          </cell>
          <cell r="B7">
            <v>5</v>
          </cell>
          <cell r="C7">
            <v>15</v>
          </cell>
          <cell r="D7">
            <v>25</v>
          </cell>
          <cell r="E7">
            <v>35</v>
          </cell>
          <cell r="F7">
            <v>45</v>
          </cell>
        </row>
        <row r="9">
          <cell r="A9">
            <v>1</v>
          </cell>
          <cell r="B9">
            <v>1.1429217286068125</v>
          </cell>
          <cell r="C9">
            <v>1.3666919183554695</v>
          </cell>
          <cell r="D9">
            <v>1.4852155514404308</v>
          </cell>
          <cell r="E9">
            <v>1.5439435719546197</v>
          </cell>
          <cell r="F9">
            <v>1.5936938098019149</v>
          </cell>
        </row>
      </sheetData>
      <sheetData sheetId="2">
        <row r="19">
          <cell r="C19">
            <v>1</v>
          </cell>
          <cell r="D19">
            <v>5</v>
          </cell>
          <cell r="E19">
            <v>15</v>
          </cell>
          <cell r="F19">
            <v>25</v>
          </cell>
          <cell r="G19">
            <v>35</v>
          </cell>
          <cell r="H19">
            <v>45</v>
          </cell>
        </row>
        <row r="21">
          <cell r="C21">
            <v>1</v>
          </cell>
          <cell r="D21">
            <v>0.87621359223300965</v>
          </cell>
          <cell r="E21">
            <v>0.71394772296660225</v>
          </cell>
          <cell r="F21">
            <v>0.6263325697097496</v>
          </cell>
          <cell r="G21">
            <v>0.55721125801360583</v>
          </cell>
          <cell r="H21">
            <v>0.48543689320388334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ews.solarbe.com/202106/15/3399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CCB9-5446-477C-A77B-FDC0A981BA3B}">
  <dimension ref="A1:AS21"/>
  <sheetViews>
    <sheetView workbookViewId="0">
      <selection activeCell="I18" sqref="I18"/>
    </sheetView>
  </sheetViews>
  <sheetFormatPr defaultRowHeight="13.5" x14ac:dyDescent="0.15"/>
  <cols>
    <col min="1" max="16384" width="9" style="2"/>
  </cols>
  <sheetData>
    <row r="1" spans="1:45" x14ac:dyDescent="0.15">
      <c r="A1" s="18">
        <v>2016</v>
      </c>
      <c r="B1" s="18">
        <v>2017</v>
      </c>
      <c r="C1" s="18">
        <v>2018</v>
      </c>
      <c r="D1" s="18">
        <v>2019</v>
      </c>
      <c r="E1" s="18">
        <v>2020</v>
      </c>
      <c r="F1" s="18">
        <v>2021</v>
      </c>
      <c r="G1" s="18">
        <v>2022</v>
      </c>
      <c r="H1" s="18">
        <v>2023</v>
      </c>
      <c r="I1" s="18">
        <v>2024</v>
      </c>
      <c r="J1" s="18">
        <v>2025</v>
      </c>
      <c r="K1" s="18">
        <v>2026</v>
      </c>
      <c r="L1" s="18">
        <v>2027</v>
      </c>
      <c r="M1" s="18">
        <v>2028</v>
      </c>
      <c r="N1" s="18">
        <v>2029</v>
      </c>
      <c r="O1" s="18">
        <v>2030</v>
      </c>
      <c r="P1" s="18">
        <v>2031</v>
      </c>
      <c r="Q1" s="18">
        <v>2032</v>
      </c>
      <c r="R1" s="18">
        <v>2033</v>
      </c>
      <c r="S1" s="18">
        <v>2034</v>
      </c>
      <c r="T1" s="18">
        <v>2035</v>
      </c>
      <c r="U1" s="18">
        <v>2036</v>
      </c>
      <c r="V1" s="18">
        <v>2037</v>
      </c>
      <c r="W1" s="18">
        <v>2038</v>
      </c>
      <c r="X1" s="18">
        <v>2039</v>
      </c>
      <c r="Y1" s="18">
        <v>2040</v>
      </c>
      <c r="Z1" s="18">
        <v>2041</v>
      </c>
      <c r="AA1" s="18">
        <v>2042</v>
      </c>
      <c r="AB1" s="18">
        <v>2043</v>
      </c>
      <c r="AC1" s="18">
        <v>2044</v>
      </c>
      <c r="AD1" s="18">
        <v>2045</v>
      </c>
      <c r="AE1" s="18">
        <v>2046</v>
      </c>
      <c r="AF1" s="18">
        <v>2047</v>
      </c>
      <c r="AG1" s="18">
        <v>2048</v>
      </c>
      <c r="AH1" s="18">
        <v>2049</v>
      </c>
      <c r="AI1" s="18">
        <v>2050</v>
      </c>
      <c r="AJ1" s="18">
        <v>2051</v>
      </c>
      <c r="AK1" s="18">
        <v>2052</v>
      </c>
      <c r="AL1" s="18">
        <v>2053</v>
      </c>
      <c r="AM1" s="18">
        <v>2054</v>
      </c>
      <c r="AN1" s="18">
        <v>2055</v>
      </c>
      <c r="AO1" s="18">
        <v>2056</v>
      </c>
      <c r="AP1" s="18">
        <v>2057</v>
      </c>
      <c r="AQ1" s="18">
        <v>2058</v>
      </c>
      <c r="AR1" s="18">
        <v>2059</v>
      </c>
      <c r="AS1" s="18">
        <v>2060</v>
      </c>
    </row>
    <row r="2" spans="1:45" x14ac:dyDescent="0.15">
      <c r="A2" s="2">
        <v>1</v>
      </c>
      <c r="B2" s="2">
        <f>0.0002*(B1-2015)^2-0.0205*(B1-2015)+0.9953</f>
        <v>0.95509999999999995</v>
      </c>
      <c r="C2" s="2">
        <f t="shared" ref="C2:AS2" si="0">0.0002*(C1-2015)^2-0.0205*(C1-2015)+0.9953</f>
        <v>0.93559999999999999</v>
      </c>
      <c r="D2" s="2">
        <f t="shared" si="0"/>
        <v>0.91649999999999998</v>
      </c>
      <c r="E2" s="2">
        <f t="shared" si="0"/>
        <v>0.89779999999999993</v>
      </c>
      <c r="F2" s="2">
        <f t="shared" si="0"/>
        <v>0.87949999999999995</v>
      </c>
      <c r="G2" s="2">
        <f t="shared" si="0"/>
        <v>0.86159999999999992</v>
      </c>
      <c r="H2" s="2">
        <f t="shared" si="0"/>
        <v>0.84409999999999996</v>
      </c>
      <c r="I2" s="2">
        <f t="shared" si="0"/>
        <v>0.82699999999999996</v>
      </c>
      <c r="J2" s="2">
        <f t="shared" si="0"/>
        <v>0.81029999999999991</v>
      </c>
      <c r="K2" s="2">
        <f t="shared" si="0"/>
        <v>0.79399999999999993</v>
      </c>
      <c r="L2" s="2">
        <f t="shared" si="0"/>
        <v>0.77810000000000001</v>
      </c>
      <c r="M2" s="2">
        <f t="shared" si="0"/>
        <v>0.76259999999999994</v>
      </c>
      <c r="N2" s="2">
        <f t="shared" si="0"/>
        <v>0.74749999999999994</v>
      </c>
      <c r="O2" s="2">
        <f t="shared" si="0"/>
        <v>0.7327999999999999</v>
      </c>
      <c r="P2" s="2">
        <f t="shared" si="0"/>
        <v>0.71849999999999992</v>
      </c>
      <c r="Q2" s="2">
        <f t="shared" si="0"/>
        <v>0.70459999999999989</v>
      </c>
      <c r="R2" s="2">
        <f t="shared" si="0"/>
        <v>0.69109999999999994</v>
      </c>
      <c r="S2" s="2">
        <f t="shared" si="0"/>
        <v>0.67799999999999994</v>
      </c>
      <c r="T2" s="2">
        <f t="shared" si="0"/>
        <v>0.6653</v>
      </c>
      <c r="U2" s="2">
        <f t="shared" si="0"/>
        <v>0.65300000000000002</v>
      </c>
      <c r="V2" s="2">
        <f t="shared" si="0"/>
        <v>0.6411</v>
      </c>
      <c r="W2" s="2">
        <f t="shared" si="0"/>
        <v>0.62959999999999994</v>
      </c>
      <c r="X2" s="2">
        <f t="shared" si="0"/>
        <v>0.61850000000000005</v>
      </c>
      <c r="Y2" s="2">
        <f t="shared" si="0"/>
        <v>0.6077999999999999</v>
      </c>
      <c r="Z2" s="2">
        <f t="shared" si="0"/>
        <v>0.59749999999999992</v>
      </c>
      <c r="AA2" s="2">
        <f t="shared" si="0"/>
        <v>0.58760000000000001</v>
      </c>
      <c r="AB2" s="2">
        <f t="shared" si="0"/>
        <v>0.57809999999999984</v>
      </c>
      <c r="AC2" s="2">
        <f t="shared" si="0"/>
        <v>0.56899999999999995</v>
      </c>
      <c r="AD2" s="2">
        <f t="shared" si="0"/>
        <v>0.56030000000000002</v>
      </c>
      <c r="AE2" s="2">
        <f t="shared" si="0"/>
        <v>0.55199999999999994</v>
      </c>
      <c r="AF2" s="2">
        <f t="shared" si="0"/>
        <v>0.54409999999999992</v>
      </c>
      <c r="AG2" s="2">
        <f t="shared" si="0"/>
        <v>0.53659999999999997</v>
      </c>
      <c r="AH2" s="2">
        <f t="shared" si="0"/>
        <v>0.52949999999999986</v>
      </c>
      <c r="AI2" s="2">
        <f t="shared" si="0"/>
        <v>0.52279999999999993</v>
      </c>
      <c r="AJ2" s="2">
        <f t="shared" si="0"/>
        <v>0.51649999999999996</v>
      </c>
      <c r="AK2" s="2">
        <f t="shared" si="0"/>
        <v>0.51059999999999994</v>
      </c>
      <c r="AL2" s="2">
        <f t="shared" si="0"/>
        <v>0.50509999999999988</v>
      </c>
      <c r="AM2" s="2">
        <f t="shared" si="0"/>
        <v>0.5</v>
      </c>
      <c r="AN2" s="2">
        <f t="shared" si="0"/>
        <v>0.49529999999999996</v>
      </c>
      <c r="AO2" s="2">
        <f t="shared" si="0"/>
        <v>0.49099999999999999</v>
      </c>
      <c r="AP2" s="2">
        <f t="shared" si="0"/>
        <v>0.48709999999999998</v>
      </c>
      <c r="AQ2" s="2">
        <f t="shared" si="0"/>
        <v>0.48359999999999992</v>
      </c>
      <c r="AR2" s="2">
        <f t="shared" si="0"/>
        <v>0.48050000000000004</v>
      </c>
      <c r="AS2" s="2">
        <f t="shared" si="0"/>
        <v>0.4778</v>
      </c>
    </row>
    <row r="5" spans="1:45" x14ac:dyDescent="0.15">
      <c r="A5" s="2" t="s">
        <v>65</v>
      </c>
    </row>
    <row r="6" spans="1:45" x14ac:dyDescent="0.15">
      <c r="C6" s="2">
        <v>2016</v>
      </c>
      <c r="D6" s="2">
        <v>2020</v>
      </c>
      <c r="E6" s="2">
        <v>2030</v>
      </c>
      <c r="F6" s="2">
        <v>2040</v>
      </c>
      <c r="G6" s="2">
        <v>2050</v>
      </c>
      <c r="H6" s="2">
        <v>2060</v>
      </c>
    </row>
    <row r="7" spans="1:45" x14ac:dyDescent="0.15">
      <c r="A7" s="2" t="s">
        <v>66</v>
      </c>
      <c r="B7" s="2" t="s">
        <v>67</v>
      </c>
      <c r="C7" s="2">
        <v>1386002387.7281156</v>
      </c>
      <c r="D7" s="2">
        <v>1410976903</v>
      </c>
      <c r="E7" s="2">
        <v>1465704725</v>
      </c>
      <c r="F7" s="2">
        <v>1447570066</v>
      </c>
      <c r="G7" s="2">
        <v>1383962233</v>
      </c>
      <c r="H7" s="2">
        <v>1314032289</v>
      </c>
    </row>
    <row r="8" spans="1:45" x14ac:dyDescent="0.15">
      <c r="A8" s="2" t="s">
        <v>68</v>
      </c>
      <c r="B8" s="2" t="s">
        <v>67</v>
      </c>
      <c r="C8" s="2">
        <v>814913126.91652679</v>
      </c>
      <c r="D8" s="2">
        <v>901529188.12226641</v>
      </c>
      <c r="E8" s="2">
        <v>1030753091.0491202</v>
      </c>
      <c r="F8" s="2">
        <v>1061392464.9311353</v>
      </c>
      <c r="G8" s="2">
        <v>1048215127.7028017</v>
      </c>
      <c r="H8" s="2">
        <v>1025299752.0922385</v>
      </c>
    </row>
    <row r="9" spans="1:45" x14ac:dyDescent="0.15">
      <c r="A9" s="2" t="s">
        <v>69</v>
      </c>
      <c r="B9" s="2" t="s">
        <v>70</v>
      </c>
      <c r="C9" s="2">
        <v>0.5879593961250692</v>
      </c>
      <c r="D9" s="2">
        <v>0.63893972056200721</v>
      </c>
      <c r="E9" s="2">
        <v>0.70324743685950808</v>
      </c>
      <c r="F9" s="2">
        <v>0.73322355156460894</v>
      </c>
      <c r="G9" s="2">
        <v>0.75740154081415723</v>
      </c>
      <c r="H9" s="2">
        <v>0.78026983101953173</v>
      </c>
    </row>
    <row r="10" spans="1:45" x14ac:dyDescent="0.15">
      <c r="A10" s="2" t="s">
        <v>71</v>
      </c>
      <c r="B10" s="2" t="s">
        <v>70</v>
      </c>
      <c r="C10" s="2">
        <v>0.54807822328585187</v>
      </c>
      <c r="D10" s="2">
        <v>0.58599111734118103</v>
      </c>
      <c r="E10" s="2">
        <v>0.64610603398434541</v>
      </c>
      <c r="F10" s="2">
        <v>0.67770930385787409</v>
      </c>
      <c r="G10" s="2">
        <v>0.70229398022186984</v>
      </c>
      <c r="H10" s="2">
        <v>0.72721011457136286</v>
      </c>
    </row>
    <row r="11" spans="1:45" x14ac:dyDescent="0.15">
      <c r="A11" s="2" t="s">
        <v>72</v>
      </c>
      <c r="C11" s="2">
        <v>0.58799999999999997</v>
      </c>
      <c r="D11" s="2">
        <v>0.63900000000000001</v>
      </c>
      <c r="E11" s="2">
        <v>0.70585353813775986</v>
      </c>
      <c r="F11" s="2">
        <v>0.74195098127958314</v>
      </c>
      <c r="G11" s="2">
        <v>0.77042896169839437</v>
      </c>
      <c r="H11" s="2">
        <v>0.8</v>
      </c>
    </row>
    <row r="12" spans="1:45" x14ac:dyDescent="0.15">
      <c r="A12" s="2" t="s">
        <v>73</v>
      </c>
      <c r="C12" s="2">
        <f>1-C11</f>
        <v>0.41200000000000003</v>
      </c>
      <c r="D12" s="2">
        <f t="shared" ref="D12:H12" si="1">1-D11</f>
        <v>0.36099999999999999</v>
      </c>
      <c r="E12" s="2">
        <f t="shared" si="1"/>
        <v>0.29414646186224014</v>
      </c>
      <c r="F12" s="2">
        <f t="shared" si="1"/>
        <v>0.25804901872041686</v>
      </c>
      <c r="G12" s="2">
        <f t="shared" si="1"/>
        <v>0.22957103830160563</v>
      </c>
      <c r="H12" s="2">
        <f t="shared" si="1"/>
        <v>0.19999999999999996</v>
      </c>
    </row>
    <row r="13" spans="1:45" x14ac:dyDescent="0.15">
      <c r="C13" s="2">
        <f>C12/$C$12</f>
        <v>1</v>
      </c>
      <c r="D13" s="2">
        <f t="shared" ref="D13:H13" si="2">D12/$C$12</f>
        <v>0.87621359223300965</v>
      </c>
      <c r="E13" s="2">
        <f t="shared" si="2"/>
        <v>0.71394772296660225</v>
      </c>
      <c r="F13" s="2">
        <f t="shared" si="2"/>
        <v>0.6263325697097496</v>
      </c>
      <c r="G13" s="2">
        <f t="shared" si="2"/>
        <v>0.55721125801360583</v>
      </c>
      <c r="H13" s="2">
        <f t="shared" si="2"/>
        <v>0.48543689320388334</v>
      </c>
    </row>
    <row r="19" spans="3:8" x14ac:dyDescent="0.15">
      <c r="C19" s="2">
        <v>1</v>
      </c>
      <c r="D19" s="2">
        <v>5</v>
      </c>
      <c r="E19" s="2">
        <v>15</v>
      </c>
      <c r="F19" s="2">
        <v>25</v>
      </c>
      <c r="G19" s="2">
        <v>35</v>
      </c>
      <c r="H19" s="2">
        <v>45</v>
      </c>
    </row>
    <row r="20" spans="3:8" x14ac:dyDescent="0.15">
      <c r="C20" s="2">
        <v>2016</v>
      </c>
      <c r="D20" s="2">
        <v>2020</v>
      </c>
      <c r="E20" s="2">
        <v>2030</v>
      </c>
      <c r="F20" s="2">
        <v>2040</v>
      </c>
      <c r="G20" s="2">
        <v>2050</v>
      </c>
      <c r="H20" s="2">
        <v>2060</v>
      </c>
    </row>
    <row r="21" spans="3:8" x14ac:dyDescent="0.15">
      <c r="C21" s="2">
        <v>1</v>
      </c>
      <c r="D21" s="2">
        <v>0.87621359223300965</v>
      </c>
      <c r="E21" s="2">
        <v>0.71394772296660225</v>
      </c>
      <c r="F21" s="2">
        <v>0.6263325697097496</v>
      </c>
      <c r="G21" s="2">
        <v>0.55721125801360583</v>
      </c>
      <c r="H21" s="2">
        <v>0.48543689320388334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Q17"/>
  <sheetViews>
    <sheetView topLeftCell="AD1" workbookViewId="0">
      <selection activeCell="D7" sqref="D7:AQ7"/>
    </sheetView>
  </sheetViews>
  <sheetFormatPr defaultRowHeight="13.5" x14ac:dyDescent="0.15"/>
  <cols>
    <col min="1" max="1" width="23.375" customWidth="1"/>
    <col min="2" max="4" width="10.5" bestFit="1" customWidth="1"/>
    <col min="5" max="33" width="9.625" bestFit="1" customWidth="1"/>
    <col min="34" max="43" width="9.625" customWidth="1"/>
  </cols>
  <sheetData>
    <row r="1" spans="1:43" x14ac:dyDescent="0.15">
      <c r="A1" t="s">
        <v>16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x14ac:dyDescent="0.15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 x14ac:dyDescent="0.1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x14ac:dyDescent="0.15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x14ac:dyDescent="0.15">
      <c r="A6" t="s">
        <v>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x14ac:dyDescent="0.15">
      <c r="A7" t="s">
        <v>3</v>
      </c>
      <c r="B7" s="1">
        <f>'Past Generation and Capacity'!C18*10*'Past Generation and Capacity'!A39</f>
        <v>2698.83</v>
      </c>
      <c r="C7" s="1">
        <f>'Past Generation and Capacity'!B18*10*'Past Generation and Capacity'!A39</f>
        <v>4202.9549999999999</v>
      </c>
      <c r="D7" s="1">
        <f>C7*'PV Growth'!I16</f>
        <v>5104.9011398049461</v>
      </c>
      <c r="E7" s="1">
        <f>D7*'PV Growth'!J16</f>
        <v>5967.8413271690797</v>
      </c>
      <c r="F7" s="1">
        <f>E7*'PV Growth'!K16</f>
        <v>6823.2838568337911</v>
      </c>
      <c r="G7" s="1">
        <f>F7*'PV Growth'!L16</f>
        <v>7641.6336726110021</v>
      </c>
      <c r="H7" s="1">
        <f>G7*'PV Growth'!M16</f>
        <v>8395.6064750487294</v>
      </c>
      <c r="I7" s="1">
        <f>H7*'PV Growth'!N16</f>
        <v>8395.6064750487294</v>
      </c>
      <c r="J7" s="1">
        <f>I7*'PV Growth'!O16</f>
        <v>8395.6064750487294</v>
      </c>
      <c r="K7" s="1">
        <f>J7*'PV Growth'!P16</f>
        <v>8395.6064750487294</v>
      </c>
      <c r="L7" s="1">
        <f>K7*'PV Growth'!Q16</f>
        <v>8395.6064750487294</v>
      </c>
      <c r="M7" s="1">
        <f>L7*'PV Growth'!R16</f>
        <v>8395.6064750487294</v>
      </c>
      <c r="N7" s="1">
        <f>M7*'PV Growth'!S16</f>
        <v>8395.6064750487294</v>
      </c>
      <c r="O7" s="1">
        <f>N7*'PV Growth'!T16</f>
        <v>8395.6064750487294</v>
      </c>
      <c r="P7" s="1">
        <f>O7*'PV Growth'!U16</f>
        <v>8395.6064750487294</v>
      </c>
      <c r="Q7" s="1">
        <f>P7*'PV Growth'!V16</f>
        <v>8395.6064750487294</v>
      </c>
      <c r="R7" s="1">
        <f>Q7*'PV Growth'!W16</f>
        <v>8395.6064750487294</v>
      </c>
      <c r="S7" s="1">
        <f>R7*'PV Growth'!X16</f>
        <v>8395.6064750487294</v>
      </c>
      <c r="T7" s="1">
        <f>S7*'PV Growth'!Y16</f>
        <v>8395.6064750487294</v>
      </c>
      <c r="U7" s="1">
        <f>T7*'PV Growth'!Z16</f>
        <v>8395.6064750487294</v>
      </c>
      <c r="V7" s="1">
        <f>U7*'PV Growth'!AA16</f>
        <v>8395.6064750487294</v>
      </c>
      <c r="W7" s="1">
        <f>V7*'PV Growth'!AB16</f>
        <v>8395.6064750487294</v>
      </c>
      <c r="X7" s="1">
        <f>W7*'PV Growth'!AC16</f>
        <v>8395.6064750487294</v>
      </c>
      <c r="Y7" s="1">
        <f>X7*'PV Growth'!AD16</f>
        <v>8395.6064750487294</v>
      </c>
      <c r="Z7" s="1">
        <f>Y7*'PV Growth'!AE16</f>
        <v>8395.6064750487294</v>
      </c>
      <c r="AA7" s="1">
        <f>Z7*'PV Growth'!AF16</f>
        <v>8395.6064750487294</v>
      </c>
      <c r="AB7" s="1">
        <f>AA7*'PV Growth'!AG16</f>
        <v>8395.6064750487294</v>
      </c>
      <c r="AC7" s="1">
        <f>AB7*'PV Growth'!AH16</f>
        <v>8395.6064750487294</v>
      </c>
      <c r="AD7" s="1">
        <f>AC7*'PV Growth'!AI16</f>
        <v>8395.6064750487294</v>
      </c>
      <c r="AE7" s="1">
        <f>AD7*'PV Growth'!AJ16</f>
        <v>8395.6064750487294</v>
      </c>
      <c r="AF7" s="1">
        <f>AE7*'PV Growth'!AK16</f>
        <v>8395.6064750487294</v>
      </c>
      <c r="AG7" s="1">
        <f>AF7*'PV Growth'!AL16</f>
        <v>8395.6064750487294</v>
      </c>
      <c r="AH7" s="1">
        <f>AG7*'PV Growth'!AM16</f>
        <v>8395.6064750487294</v>
      </c>
      <c r="AI7" s="1">
        <f>AH7*'PV Growth'!AN16</f>
        <v>8395.6064750487294</v>
      </c>
      <c r="AJ7" s="1">
        <f>AI7*'PV Growth'!AO16</f>
        <v>8395.6064750487294</v>
      </c>
      <c r="AK7" s="1">
        <f>AJ7*'PV Growth'!AP16</f>
        <v>8395.6064750487294</v>
      </c>
      <c r="AL7" s="1">
        <f>AK7*'PV Growth'!AQ16</f>
        <v>8395.6064750487294</v>
      </c>
      <c r="AM7" s="1">
        <f>AL7*'PV Growth'!AR16</f>
        <v>8395.6064750487294</v>
      </c>
      <c r="AN7" s="1">
        <f>AM7*'PV Growth'!AS16</f>
        <v>8395.6064750487294</v>
      </c>
      <c r="AO7" s="1">
        <f>AN7*'PV Growth'!AT16</f>
        <v>8395.6064750487294</v>
      </c>
      <c r="AP7" s="1">
        <f>AO7*'PV Growth'!AU16</f>
        <v>8395.6064750487294</v>
      </c>
      <c r="AQ7" s="1">
        <f>AP7*'PV Growth'!AV16</f>
        <v>8395.6064750487294</v>
      </c>
    </row>
    <row r="8" spans="1:43" x14ac:dyDescent="0.15">
      <c r="A8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 x14ac:dyDescent="0.15">
      <c r="A9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x14ac:dyDescent="0.15">
      <c r="A10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1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x14ac:dyDescent="0.15">
      <c r="A12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x14ac:dyDescent="0.15">
      <c r="A13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x14ac:dyDescent="0.1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 x14ac:dyDescent="0.1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x14ac:dyDescent="0.1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 x14ac:dyDescent="0.1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Q17"/>
  <sheetViews>
    <sheetView tabSelected="1" topLeftCell="AH1" workbookViewId="0">
      <selection activeCell="D7" sqref="D7:AQ7"/>
    </sheetView>
  </sheetViews>
  <sheetFormatPr defaultRowHeight="13.5" x14ac:dyDescent="0.15"/>
  <cols>
    <col min="1" max="1" width="23.375" customWidth="1"/>
    <col min="2" max="4" width="10.5" bestFit="1" customWidth="1"/>
    <col min="5" max="33" width="9.625" bestFit="1" customWidth="1"/>
    <col min="34" max="43" width="12.5" customWidth="1"/>
  </cols>
  <sheetData>
    <row r="1" spans="1:43" x14ac:dyDescent="0.15">
      <c r="A1" t="s">
        <v>16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x14ac:dyDescent="0.15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 x14ac:dyDescent="0.1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x14ac:dyDescent="0.15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x14ac:dyDescent="0.15">
      <c r="A6" t="s">
        <v>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x14ac:dyDescent="0.15">
      <c r="A7" t="s">
        <v>3</v>
      </c>
      <c r="B7" s="1">
        <f>'Past Generation and Capacity'!C18*10*'Past Generation and Capacity'!A37</f>
        <v>4022.3399999999997</v>
      </c>
      <c r="C7" s="1">
        <f>'Past Generation and Capacity'!B18*10*'Past Generation and Capacity'!A37</f>
        <v>6264.09</v>
      </c>
      <c r="D7" s="1">
        <f>C7*'PV Growth'!I18</f>
        <v>7608.3517860269176</v>
      </c>
      <c r="E7" s="1">
        <f>D7*'PV Growth'!J18</f>
        <v>9243.5638866722747</v>
      </c>
      <c r="F7" s="1">
        <f>E7*'PV Growth'!K18</f>
        <v>10951.58816300826</v>
      </c>
      <c r="G7" s="1">
        <f>F7*'PV Growth'!L18</f>
        <v>12670.484035629404</v>
      </c>
      <c r="H7" s="1">
        <f>G7*'PV Growth'!M18</f>
        <v>14333.711047236686</v>
      </c>
      <c r="I7" s="1">
        <f>H7*'PV Growth'!N18</f>
        <v>15875.48836996466</v>
      </c>
      <c r="J7" s="1">
        <f>I7*'PV Growth'!O18</f>
        <v>17235.994881739287</v>
      </c>
      <c r="K7" s="1">
        <f>J7*'PV Growth'!P18</f>
        <v>18365.787233885458</v>
      </c>
      <c r="L7" s="1">
        <f>K7*'PV Growth'!Q18</f>
        <v>19228.97504364598</v>
      </c>
      <c r="M7" s="1">
        <f>L7*'PV Growth'!R18</f>
        <v>19804.908403246012</v>
      </c>
      <c r="N7" s="1">
        <f>M7*'PV Growth'!S18</f>
        <v>20201.73711016756</v>
      </c>
      <c r="O7" s="1">
        <f>N7*'PV Growth'!T18</f>
        <v>20582.938555789922</v>
      </c>
      <c r="P7" s="1">
        <f>O7*'PV Growth'!U18</f>
        <v>20948.489890462319</v>
      </c>
      <c r="Q7" s="1">
        <f>P7*'PV Growth'!V18</f>
        <v>21298.407863106746</v>
      </c>
      <c r="R7" s="1">
        <f>Q7*'PV Growth'!W18</f>
        <v>21632.745934074301</v>
      </c>
      <c r="S7" s="1">
        <f>R7*'PV Growth'!X18</f>
        <v>21951.591522262668</v>
      </c>
      <c r="T7" s="1">
        <f>S7*'PV Growth'!Y18</f>
        <v>22255.06338428074</v>
      </c>
      <c r="U7" s="1">
        <f>T7*'PV Growth'!Z18</f>
        <v>22543.309123061928</v>
      </c>
      <c r="V7" s="1">
        <f>U7*'PV Growth'!AA18</f>
        <v>22816.50282301769</v>
      </c>
      <c r="W7" s="1">
        <f>V7*'PV Growth'!AB18</f>
        <v>23074.842808577607</v>
      </c>
      <c r="X7" s="1">
        <f>W7*'PV Growth'!AC18</f>
        <v>23318.549522772635</v>
      </c>
      <c r="Y7" s="1">
        <f>X7*'PV Growth'!AD18</f>
        <v>23547.863522376752</v>
      </c>
      <c r="Z7" s="1">
        <f>Y7*'PV Growth'!AE18</f>
        <v>23763.043586022824</v>
      </c>
      <c r="AA7" s="1">
        <f>Z7*'PV Growth'!AF18</f>
        <v>23964.364931644945</v>
      </c>
      <c r="AB7" s="1">
        <f>AA7*'PV Growth'!AG18</f>
        <v>24152.117539567273</v>
      </c>
      <c r="AC7" s="1">
        <f>AB7*'PV Growth'!AH18</f>
        <v>24326.604577554419</v>
      </c>
      <c r="AD7" s="1">
        <f>AC7*'PV Growth'!AI18</f>
        <v>24488.14092415636</v>
      </c>
      <c r="AE7" s="1">
        <f>AD7*'PV Growth'!AJ18</f>
        <v>24637.051786719421</v>
      </c>
      <c r="AF7" s="1">
        <f>AE7*'PV Growth'!AK18</f>
        <v>24773.67141049053</v>
      </c>
      <c r="AG7" s="1">
        <f>AF7*'PV Growth'!AL18</f>
        <v>24898.341875312981</v>
      </c>
      <c r="AH7" s="1">
        <f>AG7*'PV Growth'!AM18</f>
        <v>25011.411976495743</v>
      </c>
      <c r="AI7" s="1">
        <f>AH7*'PV Growth'!AN18</f>
        <v>25115.314231636668</v>
      </c>
      <c r="AJ7" s="1">
        <f>AI7*'PV Growth'!AO18</f>
        <v>25210.048640735742</v>
      </c>
      <c r="AK7" s="1">
        <f>AJ7*'PV Growth'!AP18</f>
        <v>25295.615203792964</v>
      </c>
      <c r="AL7" s="1">
        <f>AK7*'PV Growth'!AQ18</f>
        <v>25372.013920808346</v>
      </c>
      <c r="AM7" s="1">
        <f>AL7*'PV Growth'!AR18</f>
        <v>25439.244791781886</v>
      </c>
      <c r="AN7" s="1">
        <f>AM7*'PV Growth'!AS18</f>
        <v>25497.307816713575</v>
      </c>
      <c r="AO7" s="1">
        <f>AN7*'PV Growth'!AT18</f>
        <v>25546.202995603417</v>
      </c>
      <c r="AP7" s="1">
        <f>AO7*'PV Growth'!AU18</f>
        <v>25585.930328451417</v>
      </c>
      <c r="AQ7" s="1">
        <f>AP7*'PV Growth'!AV18</f>
        <v>25616.489815257573</v>
      </c>
    </row>
    <row r="8" spans="1:43" x14ac:dyDescent="0.15">
      <c r="A8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 x14ac:dyDescent="0.15">
      <c r="A9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x14ac:dyDescent="0.15">
      <c r="A10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1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x14ac:dyDescent="0.15">
      <c r="A12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x14ac:dyDescent="0.15">
      <c r="A13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x14ac:dyDescent="0.1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 x14ac:dyDescent="0.1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x14ac:dyDescent="0.1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 x14ac:dyDescent="0.1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8250-8157-49DD-8AC4-DF3080DF2375}">
  <dimension ref="A1:AS9"/>
  <sheetViews>
    <sheetView workbookViewId="0">
      <selection activeCell="D4" sqref="D4"/>
    </sheetView>
  </sheetViews>
  <sheetFormatPr defaultRowHeight="13.5" x14ac:dyDescent="0.15"/>
  <cols>
    <col min="1" max="16384" width="9" style="2"/>
  </cols>
  <sheetData>
    <row r="1" spans="1:45" x14ac:dyDescent="0.15">
      <c r="A1" s="2" t="s">
        <v>64</v>
      </c>
    </row>
    <row r="2" spans="1:45" x14ac:dyDescent="0.15">
      <c r="A2" s="18">
        <v>2016</v>
      </c>
      <c r="B2" s="18">
        <v>2017</v>
      </c>
      <c r="C2" s="18">
        <v>2018</v>
      </c>
      <c r="D2" s="18">
        <v>2019</v>
      </c>
      <c r="E2" s="18">
        <v>2020</v>
      </c>
      <c r="F2" s="18">
        <v>2021</v>
      </c>
      <c r="G2" s="18">
        <v>2022</v>
      </c>
      <c r="H2" s="18">
        <v>2023</v>
      </c>
      <c r="I2" s="18">
        <v>2024</v>
      </c>
      <c r="J2" s="18">
        <v>2025</v>
      </c>
      <c r="K2" s="18">
        <v>2026</v>
      </c>
      <c r="L2" s="18">
        <v>2027</v>
      </c>
      <c r="M2" s="18">
        <v>2028</v>
      </c>
      <c r="N2" s="18">
        <v>2029</v>
      </c>
      <c r="O2" s="18">
        <v>2030</v>
      </c>
      <c r="P2" s="18">
        <v>2031</v>
      </c>
      <c r="Q2" s="18">
        <v>2032</v>
      </c>
      <c r="R2" s="18">
        <v>2033</v>
      </c>
      <c r="S2" s="18">
        <v>2034</v>
      </c>
      <c r="T2" s="18">
        <v>2035</v>
      </c>
      <c r="U2" s="18">
        <v>2036</v>
      </c>
      <c r="V2" s="18">
        <v>2037</v>
      </c>
      <c r="W2" s="18">
        <v>2038</v>
      </c>
      <c r="X2" s="18">
        <v>2039</v>
      </c>
      <c r="Y2" s="18">
        <v>2040</v>
      </c>
      <c r="Z2" s="18">
        <v>2041</v>
      </c>
      <c r="AA2" s="18">
        <v>2042</v>
      </c>
      <c r="AB2" s="18">
        <v>2043</v>
      </c>
      <c r="AC2" s="18">
        <v>2044</v>
      </c>
      <c r="AD2" s="18">
        <v>2045</v>
      </c>
      <c r="AE2" s="18">
        <v>2046</v>
      </c>
      <c r="AF2" s="18">
        <v>2047</v>
      </c>
      <c r="AG2" s="18">
        <v>2048</v>
      </c>
      <c r="AH2" s="18">
        <v>2049</v>
      </c>
      <c r="AI2" s="18">
        <v>2050</v>
      </c>
      <c r="AJ2" s="18">
        <v>2051</v>
      </c>
      <c r="AK2" s="18">
        <v>2052</v>
      </c>
      <c r="AL2" s="18">
        <v>2053</v>
      </c>
      <c r="AM2" s="18">
        <v>2054</v>
      </c>
      <c r="AN2" s="18">
        <v>2055</v>
      </c>
      <c r="AO2" s="18">
        <v>2056</v>
      </c>
      <c r="AP2" s="18">
        <v>2057</v>
      </c>
      <c r="AQ2" s="18">
        <v>2058</v>
      </c>
      <c r="AR2" s="18">
        <v>2059</v>
      </c>
      <c r="AS2" s="18">
        <v>2060</v>
      </c>
    </row>
    <row r="3" spans="1:45" x14ac:dyDescent="0.15">
      <c r="A3" s="19">
        <v>935411100</v>
      </c>
      <c r="E3" s="19">
        <v>1069101671.37</v>
      </c>
      <c r="O3" s="19">
        <v>1278418790.71</v>
      </c>
      <c r="Y3" s="19">
        <v>1389287112.71</v>
      </c>
      <c r="AI3" s="19">
        <v>1444221954.98</v>
      </c>
      <c r="AS3" s="19">
        <v>1490758879.6900001</v>
      </c>
    </row>
    <row r="4" spans="1:45" x14ac:dyDescent="0.15">
      <c r="A4" s="21">
        <f>A3/$A$3</f>
        <v>1</v>
      </c>
      <c r="B4" s="21">
        <f>-0.0003*(B2-2015)^2+0.0287*(B2-2015)+0.9925</f>
        <v>1.0487</v>
      </c>
      <c r="C4" s="21">
        <f t="shared" ref="C4:AS4" si="0">-0.0003*(C2-2015)^2+0.0287*(C2-2015)+0.9925</f>
        <v>1.0759000000000001</v>
      </c>
      <c r="D4" s="21">
        <f t="shared" si="0"/>
        <v>1.1025</v>
      </c>
      <c r="E4" s="21">
        <f t="shared" si="0"/>
        <v>1.1285000000000001</v>
      </c>
      <c r="F4" s="21">
        <f t="shared" si="0"/>
        <v>1.1539000000000001</v>
      </c>
      <c r="G4" s="21">
        <f t="shared" si="0"/>
        <v>1.1787000000000001</v>
      </c>
      <c r="H4" s="21">
        <f t="shared" si="0"/>
        <v>1.2029000000000001</v>
      </c>
      <c r="I4" s="21">
        <f t="shared" si="0"/>
        <v>1.2265000000000001</v>
      </c>
      <c r="J4" s="21">
        <f t="shared" si="0"/>
        <v>1.2495000000000001</v>
      </c>
      <c r="K4" s="21">
        <f t="shared" si="0"/>
        <v>1.2719</v>
      </c>
      <c r="L4" s="21">
        <f t="shared" si="0"/>
        <v>1.2937000000000001</v>
      </c>
      <c r="M4" s="21">
        <f t="shared" si="0"/>
        <v>1.3149000000000002</v>
      </c>
      <c r="N4" s="21">
        <f t="shared" si="0"/>
        <v>1.3355000000000001</v>
      </c>
      <c r="O4" s="21">
        <f t="shared" si="0"/>
        <v>1.3555000000000001</v>
      </c>
      <c r="P4" s="21">
        <f t="shared" si="0"/>
        <v>1.3749</v>
      </c>
      <c r="Q4" s="21">
        <f t="shared" si="0"/>
        <v>1.3936999999999999</v>
      </c>
      <c r="R4" s="21">
        <f t="shared" si="0"/>
        <v>1.4118999999999999</v>
      </c>
      <c r="S4" s="21">
        <f t="shared" si="0"/>
        <v>1.4295</v>
      </c>
      <c r="T4" s="21">
        <f t="shared" si="0"/>
        <v>1.4464999999999999</v>
      </c>
      <c r="U4" s="21">
        <f t="shared" si="0"/>
        <v>1.4629000000000001</v>
      </c>
      <c r="V4" s="21">
        <f t="shared" si="0"/>
        <v>1.4786999999999999</v>
      </c>
      <c r="W4" s="21">
        <f t="shared" si="0"/>
        <v>1.4939</v>
      </c>
      <c r="X4" s="21">
        <f t="shared" si="0"/>
        <v>1.5085000000000002</v>
      </c>
      <c r="Y4" s="21">
        <f t="shared" si="0"/>
        <v>1.5225</v>
      </c>
      <c r="Z4" s="21">
        <f t="shared" si="0"/>
        <v>1.5359</v>
      </c>
      <c r="AA4" s="21">
        <f t="shared" si="0"/>
        <v>1.5487000000000002</v>
      </c>
      <c r="AB4" s="21">
        <f t="shared" si="0"/>
        <v>1.5609000000000002</v>
      </c>
      <c r="AC4" s="21">
        <f t="shared" si="0"/>
        <v>1.5725000000000002</v>
      </c>
      <c r="AD4" s="21">
        <f t="shared" si="0"/>
        <v>1.5834999999999999</v>
      </c>
      <c r="AE4" s="21">
        <f t="shared" si="0"/>
        <v>1.5939000000000001</v>
      </c>
      <c r="AF4" s="21">
        <f t="shared" si="0"/>
        <v>1.6036999999999999</v>
      </c>
      <c r="AG4" s="21">
        <f t="shared" si="0"/>
        <v>1.6129</v>
      </c>
      <c r="AH4" s="21">
        <f t="shared" si="0"/>
        <v>1.6215000000000002</v>
      </c>
      <c r="AI4" s="21">
        <f t="shared" si="0"/>
        <v>1.6295000000000002</v>
      </c>
      <c r="AJ4" s="21">
        <f t="shared" si="0"/>
        <v>1.6368999999999998</v>
      </c>
      <c r="AK4" s="21">
        <f t="shared" si="0"/>
        <v>1.6437000000000002</v>
      </c>
      <c r="AL4" s="21">
        <f t="shared" si="0"/>
        <v>1.6499000000000001</v>
      </c>
      <c r="AM4" s="21">
        <f t="shared" si="0"/>
        <v>1.6555</v>
      </c>
      <c r="AN4" s="21">
        <f t="shared" si="0"/>
        <v>1.6604999999999999</v>
      </c>
      <c r="AO4" s="21">
        <f t="shared" si="0"/>
        <v>1.6649000000000003</v>
      </c>
      <c r="AP4" s="21">
        <f t="shared" si="0"/>
        <v>1.6687000000000001</v>
      </c>
      <c r="AQ4" s="21">
        <f t="shared" si="0"/>
        <v>1.6718999999999999</v>
      </c>
      <c r="AR4" s="21">
        <f t="shared" si="0"/>
        <v>1.6745000000000001</v>
      </c>
      <c r="AS4" s="21">
        <f t="shared" si="0"/>
        <v>1.6765000000000003</v>
      </c>
    </row>
    <row r="7" spans="1:45" x14ac:dyDescent="0.15">
      <c r="A7" s="2">
        <v>1</v>
      </c>
      <c r="B7" s="2">
        <v>5</v>
      </c>
      <c r="C7" s="2">
        <v>15</v>
      </c>
      <c r="D7" s="2">
        <v>25</v>
      </c>
      <c r="E7" s="2">
        <v>35</v>
      </c>
      <c r="F7" s="2">
        <v>45</v>
      </c>
    </row>
    <row r="8" spans="1:45" x14ac:dyDescent="0.15">
      <c r="A8" s="2">
        <v>2016</v>
      </c>
      <c r="B8" s="2">
        <v>2020</v>
      </c>
      <c r="C8" s="2">
        <v>2030</v>
      </c>
      <c r="D8" s="2">
        <v>2040</v>
      </c>
      <c r="E8" s="2">
        <v>2050</v>
      </c>
      <c r="F8" s="2">
        <v>2060</v>
      </c>
    </row>
    <row r="9" spans="1:45" x14ac:dyDescent="0.15">
      <c r="A9" s="2">
        <v>1</v>
      </c>
      <c r="B9" s="2">
        <v>1.1429217286068125</v>
      </c>
      <c r="C9" s="2">
        <v>1.3666919183554695</v>
      </c>
      <c r="D9" s="2">
        <v>1.4852155514404308</v>
      </c>
      <c r="E9" s="2">
        <v>1.5439435719546197</v>
      </c>
      <c r="F9" s="2">
        <v>1.5936938098019149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3B0C-8DB9-4631-B033-4837A85D7619}">
  <dimension ref="A1:AS7"/>
  <sheetViews>
    <sheetView workbookViewId="0">
      <selection activeCell="G4" sqref="G4"/>
    </sheetView>
  </sheetViews>
  <sheetFormatPr defaultRowHeight="13.5" x14ac:dyDescent="0.15"/>
  <cols>
    <col min="1" max="1" width="20" style="2" customWidth="1"/>
    <col min="2" max="4" width="9" style="2"/>
    <col min="5" max="5" width="18.625" style="2" customWidth="1"/>
    <col min="6" max="16384" width="9" style="2"/>
  </cols>
  <sheetData>
    <row r="1" spans="1:45" x14ac:dyDescent="0.15">
      <c r="A1" s="2" t="s">
        <v>63</v>
      </c>
    </row>
    <row r="2" spans="1:45" x14ac:dyDescent="0.15">
      <c r="A2" s="18">
        <v>2016</v>
      </c>
      <c r="B2" s="18">
        <v>2017</v>
      </c>
      <c r="C2" s="18">
        <v>2018</v>
      </c>
      <c r="D2" s="18">
        <v>2019</v>
      </c>
      <c r="E2" s="18">
        <v>2020</v>
      </c>
      <c r="F2" s="18">
        <v>2021</v>
      </c>
      <c r="G2" s="18">
        <v>2022</v>
      </c>
      <c r="H2" s="18">
        <v>2023</v>
      </c>
      <c r="I2" s="18">
        <v>2024</v>
      </c>
      <c r="J2" s="18">
        <v>2025</v>
      </c>
      <c r="K2" s="18">
        <v>2026</v>
      </c>
      <c r="L2" s="18">
        <v>2027</v>
      </c>
      <c r="M2" s="18">
        <v>2028</v>
      </c>
      <c r="N2" s="18">
        <v>2029</v>
      </c>
      <c r="O2" s="18">
        <v>2030</v>
      </c>
      <c r="P2" s="18">
        <v>2031</v>
      </c>
      <c r="Q2" s="18">
        <v>2032</v>
      </c>
      <c r="R2" s="18">
        <v>2033</v>
      </c>
      <c r="S2" s="18">
        <v>2034</v>
      </c>
      <c r="T2" s="18">
        <v>2035</v>
      </c>
      <c r="U2" s="18">
        <v>2036</v>
      </c>
      <c r="V2" s="18">
        <v>2037</v>
      </c>
      <c r="W2" s="18">
        <v>2038</v>
      </c>
      <c r="X2" s="18">
        <v>2039</v>
      </c>
      <c r="Y2" s="18">
        <v>2040</v>
      </c>
      <c r="Z2" s="18">
        <v>2041</v>
      </c>
      <c r="AA2" s="18">
        <v>2042</v>
      </c>
      <c r="AB2" s="18">
        <v>2043</v>
      </c>
      <c r="AC2" s="18">
        <v>2044</v>
      </c>
      <c r="AD2" s="18">
        <v>2045</v>
      </c>
      <c r="AE2" s="18">
        <v>2046</v>
      </c>
      <c r="AF2" s="18">
        <v>2047</v>
      </c>
      <c r="AG2" s="18">
        <v>2048</v>
      </c>
      <c r="AH2" s="18">
        <v>2049</v>
      </c>
      <c r="AI2" s="18">
        <v>2050</v>
      </c>
      <c r="AJ2" s="18">
        <v>2051</v>
      </c>
      <c r="AK2" s="18">
        <v>2052</v>
      </c>
      <c r="AL2" s="18">
        <v>2053</v>
      </c>
      <c r="AM2" s="18">
        <v>2054</v>
      </c>
      <c r="AN2" s="18">
        <v>2055</v>
      </c>
      <c r="AO2" s="18">
        <v>2056</v>
      </c>
      <c r="AP2" s="18">
        <v>2057</v>
      </c>
      <c r="AQ2" s="18">
        <v>2058</v>
      </c>
      <c r="AR2" s="18">
        <v>2059</v>
      </c>
      <c r="AS2" s="18">
        <v>2060</v>
      </c>
    </row>
    <row r="3" spans="1:45" x14ac:dyDescent="0.15">
      <c r="A3" s="19">
        <v>2098018200</v>
      </c>
      <c r="E3" s="19">
        <v>2367046214.2800002</v>
      </c>
      <c r="O3" s="19">
        <v>2740059389.8099999</v>
      </c>
      <c r="Y3" s="19">
        <v>2881652849.3200002</v>
      </c>
      <c r="AI3" s="19">
        <v>2898176778.4099998</v>
      </c>
      <c r="AS3" s="19">
        <v>2893481431.2600002</v>
      </c>
    </row>
    <row r="4" spans="1:45" x14ac:dyDescent="0.15">
      <c r="A4" s="20">
        <f>A3/$A$3</f>
        <v>1</v>
      </c>
      <c r="B4" s="20">
        <f>-0.0004*(B2-2015)^2+0.0243*(B2-2015)+0.9985</f>
        <v>1.0455000000000001</v>
      </c>
      <c r="C4" s="20">
        <f t="shared" ref="C4:AS4" si="0">-0.0004*(C2-2015)^2+0.0243*(C2-2015)+0.9985</f>
        <v>1.0678000000000001</v>
      </c>
      <c r="D4" s="20">
        <f t="shared" si="0"/>
        <v>1.0893000000000002</v>
      </c>
      <c r="E4" s="20">
        <f t="shared" si="0"/>
        <v>1.1100000000000001</v>
      </c>
      <c r="F4" s="20">
        <f t="shared" si="0"/>
        <v>1.1299000000000001</v>
      </c>
      <c r="G4" s="20">
        <f t="shared" si="0"/>
        <v>1.149</v>
      </c>
      <c r="H4" s="20">
        <f t="shared" si="0"/>
        <v>1.1673</v>
      </c>
      <c r="I4" s="20">
        <f t="shared" si="0"/>
        <v>1.1848000000000001</v>
      </c>
      <c r="J4" s="20">
        <f t="shared" si="0"/>
        <v>1.2015</v>
      </c>
      <c r="K4" s="20">
        <f t="shared" si="0"/>
        <v>1.2174</v>
      </c>
      <c r="L4" s="20">
        <f t="shared" si="0"/>
        <v>1.2324999999999999</v>
      </c>
      <c r="M4" s="20">
        <f t="shared" si="0"/>
        <v>1.2467999999999999</v>
      </c>
      <c r="N4" s="20">
        <f t="shared" si="0"/>
        <v>1.2603</v>
      </c>
      <c r="O4" s="20">
        <f t="shared" si="0"/>
        <v>1.2730000000000001</v>
      </c>
      <c r="P4" s="20">
        <f t="shared" si="0"/>
        <v>1.2848999999999999</v>
      </c>
      <c r="Q4" s="20">
        <f t="shared" si="0"/>
        <v>1.296</v>
      </c>
      <c r="R4" s="20">
        <f t="shared" si="0"/>
        <v>1.3063</v>
      </c>
      <c r="S4" s="20">
        <f t="shared" si="0"/>
        <v>1.3158000000000001</v>
      </c>
      <c r="T4" s="20">
        <f t="shared" si="0"/>
        <v>1.3245</v>
      </c>
      <c r="U4" s="20">
        <f t="shared" si="0"/>
        <v>1.3324</v>
      </c>
      <c r="V4" s="20">
        <f t="shared" si="0"/>
        <v>1.3395000000000001</v>
      </c>
      <c r="W4" s="20">
        <f t="shared" si="0"/>
        <v>1.3458000000000001</v>
      </c>
      <c r="X4" s="20">
        <f t="shared" si="0"/>
        <v>1.3512999999999999</v>
      </c>
      <c r="Y4" s="20">
        <f t="shared" si="0"/>
        <v>1.3559999999999999</v>
      </c>
      <c r="Z4" s="20">
        <f t="shared" si="0"/>
        <v>1.3598999999999999</v>
      </c>
      <c r="AA4" s="20">
        <f t="shared" si="0"/>
        <v>1.363</v>
      </c>
      <c r="AB4" s="20">
        <f t="shared" si="0"/>
        <v>1.3653</v>
      </c>
      <c r="AC4" s="20">
        <f t="shared" si="0"/>
        <v>1.3668</v>
      </c>
      <c r="AD4" s="20">
        <f t="shared" si="0"/>
        <v>1.3674999999999999</v>
      </c>
      <c r="AE4" s="20">
        <f t="shared" si="0"/>
        <v>1.3673999999999999</v>
      </c>
      <c r="AF4" s="20">
        <f t="shared" si="0"/>
        <v>1.3665</v>
      </c>
      <c r="AG4" s="20">
        <f t="shared" si="0"/>
        <v>1.3648</v>
      </c>
      <c r="AH4" s="20">
        <f t="shared" si="0"/>
        <v>1.3622999999999998</v>
      </c>
      <c r="AI4" s="20">
        <f t="shared" si="0"/>
        <v>1.359</v>
      </c>
      <c r="AJ4" s="20">
        <f t="shared" si="0"/>
        <v>1.3549</v>
      </c>
      <c r="AK4" s="20">
        <f t="shared" si="0"/>
        <v>1.35</v>
      </c>
      <c r="AL4" s="20">
        <f t="shared" si="0"/>
        <v>1.3443000000000001</v>
      </c>
      <c r="AM4" s="20">
        <f t="shared" si="0"/>
        <v>1.3378000000000001</v>
      </c>
      <c r="AN4" s="20">
        <f t="shared" si="0"/>
        <v>1.3305</v>
      </c>
      <c r="AO4" s="20">
        <f t="shared" si="0"/>
        <v>1.3224</v>
      </c>
      <c r="AP4" s="20">
        <f t="shared" si="0"/>
        <v>1.3134999999999999</v>
      </c>
      <c r="AQ4" s="20">
        <f t="shared" si="0"/>
        <v>1.3037999999999998</v>
      </c>
      <c r="AR4" s="20">
        <f t="shared" si="0"/>
        <v>1.2932999999999999</v>
      </c>
      <c r="AS4" s="20">
        <f t="shared" si="0"/>
        <v>1.282</v>
      </c>
    </row>
    <row r="5" spans="1:45" x14ac:dyDescent="0.15">
      <c r="A5" s="2">
        <v>1</v>
      </c>
      <c r="B5" s="2">
        <v>5</v>
      </c>
      <c r="C5" s="2">
        <v>15</v>
      </c>
      <c r="D5" s="2">
        <v>25</v>
      </c>
      <c r="E5" s="2">
        <v>35</v>
      </c>
      <c r="F5" s="2">
        <v>45</v>
      </c>
    </row>
    <row r="6" spans="1:45" x14ac:dyDescent="0.15">
      <c r="A6" s="2">
        <v>2016</v>
      </c>
      <c r="B6" s="2">
        <v>2020</v>
      </c>
      <c r="C6" s="2">
        <v>2030</v>
      </c>
      <c r="D6" s="2">
        <v>2040</v>
      </c>
      <c r="E6" s="2">
        <v>2050</v>
      </c>
      <c r="F6" s="2">
        <v>2060</v>
      </c>
    </row>
    <row r="7" spans="1:45" x14ac:dyDescent="0.15">
      <c r="A7" s="2">
        <v>1</v>
      </c>
      <c r="B7" s="2">
        <v>1.1282295903248123</v>
      </c>
      <c r="C7" s="2">
        <v>1.3060226979012861</v>
      </c>
      <c r="D7" s="2">
        <v>1.373511845283325</v>
      </c>
      <c r="E7" s="2">
        <v>1.3813878156109418</v>
      </c>
      <c r="F7" s="2">
        <v>1.3791498239910407</v>
      </c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B00C-FA01-43E3-A85F-CEEFF5C13BC4}">
  <dimension ref="A1:I39"/>
  <sheetViews>
    <sheetView workbookViewId="0">
      <selection activeCell="A42" sqref="A42"/>
    </sheetView>
  </sheetViews>
  <sheetFormatPr defaultRowHeight="13.5" x14ac:dyDescent="0.15"/>
  <cols>
    <col min="1" max="16384" width="9" style="2"/>
  </cols>
  <sheetData>
    <row r="1" spans="1:9" x14ac:dyDescent="0.15">
      <c r="A1" s="14" t="s">
        <v>62</v>
      </c>
      <c r="B1" s="15" t="s">
        <v>61</v>
      </c>
      <c r="C1" s="16"/>
      <c r="D1" s="16"/>
      <c r="E1" s="17"/>
      <c r="F1" s="15" t="s">
        <v>60</v>
      </c>
      <c r="G1" s="16"/>
      <c r="H1" s="16"/>
      <c r="I1" s="17"/>
    </row>
    <row r="2" spans="1:9" ht="16.5" x14ac:dyDescent="0.15">
      <c r="A2" s="14"/>
      <c r="B2" s="9" t="s">
        <v>59</v>
      </c>
      <c r="C2" s="9" t="s">
        <v>58</v>
      </c>
      <c r="D2" s="9" t="s">
        <v>57</v>
      </c>
      <c r="E2" s="9" t="s">
        <v>56</v>
      </c>
      <c r="F2" s="9" t="s">
        <v>59</v>
      </c>
      <c r="G2" s="9" t="s">
        <v>58</v>
      </c>
      <c r="H2" s="9" t="s">
        <v>57</v>
      </c>
      <c r="I2" s="9" t="s">
        <v>56</v>
      </c>
    </row>
    <row r="3" spans="1:9" x14ac:dyDescent="0.15">
      <c r="A3" s="13" t="s">
        <v>55</v>
      </c>
      <c r="B3" s="12">
        <v>7827</v>
      </c>
      <c r="C3" s="10">
        <v>6180</v>
      </c>
      <c r="D3" s="10">
        <v>5027</v>
      </c>
      <c r="E3" s="11">
        <v>3658</v>
      </c>
      <c r="F3" s="11">
        <v>679</v>
      </c>
      <c r="G3" s="10">
        <v>538</v>
      </c>
      <c r="H3" s="10">
        <v>388</v>
      </c>
      <c r="I3" s="11">
        <v>154</v>
      </c>
    </row>
    <row r="4" spans="1:9" x14ac:dyDescent="0.15">
      <c r="A4" s="13" t="s">
        <v>54</v>
      </c>
      <c r="B4" s="12">
        <v>56</v>
      </c>
      <c r="C4" s="10">
        <v>46</v>
      </c>
      <c r="D4" s="10">
        <v>35</v>
      </c>
      <c r="E4" s="11">
        <v>22</v>
      </c>
      <c r="F4" s="11">
        <v>5</v>
      </c>
      <c r="G4" s="10">
        <v>4</v>
      </c>
      <c r="H4" s="10">
        <v>2</v>
      </c>
      <c r="I4" s="11">
        <v>1</v>
      </c>
    </row>
    <row r="5" spans="1:9" x14ac:dyDescent="0.15">
      <c r="A5" s="13" t="s">
        <v>53</v>
      </c>
      <c r="B5" s="12">
        <v>45</v>
      </c>
      <c r="C5" s="10">
        <v>38</v>
      </c>
      <c r="D5" s="10">
        <v>31</v>
      </c>
      <c r="E5" s="11">
        <v>15</v>
      </c>
      <c r="F5" s="11">
        <v>4</v>
      </c>
      <c r="G5" s="10">
        <v>3</v>
      </c>
      <c r="H5" s="10">
        <v>2</v>
      </c>
      <c r="I5" s="11">
        <v>1</v>
      </c>
    </row>
    <row r="6" spans="1:9" x14ac:dyDescent="0.15">
      <c r="A6" s="13" t="s">
        <v>52</v>
      </c>
      <c r="B6" s="12">
        <v>747</v>
      </c>
      <c r="C6" s="10">
        <v>513</v>
      </c>
      <c r="D6" s="10">
        <v>378</v>
      </c>
      <c r="E6" s="11">
        <v>351</v>
      </c>
      <c r="F6" s="11">
        <v>70</v>
      </c>
      <c r="G6" s="10">
        <v>53</v>
      </c>
      <c r="H6" s="10">
        <v>32</v>
      </c>
      <c r="I6" s="11">
        <v>11</v>
      </c>
    </row>
    <row r="7" spans="1:9" x14ac:dyDescent="0.15">
      <c r="A7" s="13" t="s">
        <v>51</v>
      </c>
      <c r="B7" s="12">
        <v>280</v>
      </c>
      <c r="C7" s="10">
        <v>231</v>
      </c>
      <c r="D7" s="10">
        <v>183</v>
      </c>
      <c r="E7" s="11">
        <v>60</v>
      </c>
      <c r="F7" s="11">
        <v>31</v>
      </c>
      <c r="G7" s="10">
        <v>25</v>
      </c>
      <c r="H7" s="10">
        <v>14</v>
      </c>
      <c r="I7" s="11">
        <v>5</v>
      </c>
    </row>
    <row r="8" spans="1:9" x14ac:dyDescent="0.15">
      <c r="A8" s="13" t="s">
        <v>50</v>
      </c>
      <c r="B8" s="12">
        <v>88</v>
      </c>
      <c r="C8" s="10">
        <v>51</v>
      </c>
      <c r="D8" s="10">
        <v>13</v>
      </c>
      <c r="E8" s="11">
        <v>2</v>
      </c>
      <c r="F8" s="11">
        <v>13</v>
      </c>
      <c r="G8" s="10">
        <v>3</v>
      </c>
      <c r="H8" s="10">
        <v>1</v>
      </c>
      <c r="I8" s="11">
        <v>0.3</v>
      </c>
    </row>
    <row r="9" spans="1:9" x14ac:dyDescent="0.15">
      <c r="A9" s="13" t="s">
        <v>49</v>
      </c>
      <c r="B9" s="12">
        <v>118</v>
      </c>
      <c r="C9" s="10">
        <v>97</v>
      </c>
      <c r="D9" s="10">
        <v>83</v>
      </c>
      <c r="E9" s="11">
        <v>38</v>
      </c>
      <c r="F9" s="11">
        <v>12</v>
      </c>
      <c r="G9" s="10">
        <v>10</v>
      </c>
      <c r="H9" s="10">
        <v>7</v>
      </c>
      <c r="I9" s="11">
        <v>3</v>
      </c>
    </row>
    <row r="10" spans="1:9" x14ac:dyDescent="0.15">
      <c r="A10" s="13" t="s">
        <v>48</v>
      </c>
      <c r="B10" s="12">
        <v>76</v>
      </c>
      <c r="C10" s="10">
        <v>69</v>
      </c>
      <c r="D10" s="10">
        <v>62</v>
      </c>
      <c r="E10" s="11">
        <v>52</v>
      </c>
      <c r="F10" s="11">
        <v>9</v>
      </c>
      <c r="G10" s="10">
        <v>9</v>
      </c>
      <c r="H10" s="10">
        <v>7</v>
      </c>
      <c r="I10" s="11">
        <v>2</v>
      </c>
    </row>
    <row r="11" spans="1:9" x14ac:dyDescent="0.15">
      <c r="A11" s="13" t="s">
        <v>47</v>
      </c>
      <c r="B11" s="12">
        <v>83</v>
      </c>
      <c r="C11" s="10">
        <v>79</v>
      </c>
      <c r="D11" s="10">
        <v>74</v>
      </c>
      <c r="E11" s="11">
        <v>30</v>
      </c>
      <c r="F11" s="11">
        <v>10</v>
      </c>
      <c r="G11" s="10">
        <v>9</v>
      </c>
      <c r="H11" s="10">
        <v>5</v>
      </c>
      <c r="I11" s="11">
        <v>1</v>
      </c>
    </row>
    <row r="12" spans="1:9" x14ac:dyDescent="0.15">
      <c r="A12" s="13" t="s">
        <v>46</v>
      </c>
      <c r="B12" s="12">
        <v>117</v>
      </c>
      <c r="C12" s="10">
        <v>102</v>
      </c>
      <c r="D12" s="10">
        <v>82</v>
      </c>
      <c r="E12" s="11">
        <v>59</v>
      </c>
      <c r="F12" s="11">
        <v>9</v>
      </c>
      <c r="G12" s="10">
        <v>7</v>
      </c>
      <c r="H12" s="10">
        <v>5</v>
      </c>
      <c r="I12" s="11">
        <v>2</v>
      </c>
    </row>
    <row r="13" spans="1:9" x14ac:dyDescent="0.15">
      <c r="A13" s="13" t="s">
        <v>45</v>
      </c>
      <c r="B13" s="12">
        <v>788</v>
      </c>
      <c r="C13" s="10">
        <v>664</v>
      </c>
      <c r="D13" s="10">
        <v>540</v>
      </c>
      <c r="E13" s="11">
        <v>327</v>
      </c>
      <c r="F13" s="11">
        <v>61</v>
      </c>
      <c r="G13" s="10">
        <v>53</v>
      </c>
      <c r="H13" s="10">
        <v>40</v>
      </c>
      <c r="I13" s="11">
        <v>19</v>
      </c>
    </row>
    <row r="14" spans="1:9" x14ac:dyDescent="0.15">
      <c r="A14" s="13" t="s">
        <v>44</v>
      </c>
      <c r="B14" s="12">
        <v>1067</v>
      </c>
      <c r="C14" s="10">
        <v>925</v>
      </c>
      <c r="D14" s="10">
        <v>777</v>
      </c>
      <c r="E14" s="11">
        <v>499</v>
      </c>
      <c r="F14" s="11">
        <v>88</v>
      </c>
      <c r="G14" s="10">
        <v>75</v>
      </c>
      <c r="H14" s="10">
        <v>63</v>
      </c>
      <c r="I14" s="11">
        <v>31</v>
      </c>
    </row>
    <row r="15" spans="1:9" x14ac:dyDescent="0.15">
      <c r="A15" s="13" t="s">
        <v>43</v>
      </c>
      <c r="B15" s="12">
        <v>544</v>
      </c>
      <c r="C15" s="10">
        <v>480</v>
      </c>
      <c r="D15" s="10">
        <v>441</v>
      </c>
      <c r="E15" s="11">
        <v>323</v>
      </c>
      <c r="F15" s="11">
        <v>45</v>
      </c>
      <c r="G15" s="10">
        <v>46</v>
      </c>
      <c r="H15" s="10">
        <v>36</v>
      </c>
      <c r="I15" s="11">
        <v>18</v>
      </c>
    </row>
    <row r="16" spans="1:9" x14ac:dyDescent="0.15">
      <c r="A16" s="13" t="s">
        <v>42</v>
      </c>
      <c r="B16" s="12">
        <v>164</v>
      </c>
      <c r="C16" s="10">
        <v>131</v>
      </c>
      <c r="D16" s="9">
        <v>111</v>
      </c>
      <c r="E16" s="9">
        <v>109</v>
      </c>
      <c r="F16" s="9">
        <v>15</v>
      </c>
      <c r="G16" s="10">
        <v>11</v>
      </c>
      <c r="H16" s="10">
        <v>9</v>
      </c>
      <c r="I16" s="11">
        <v>3</v>
      </c>
    </row>
    <row r="17" spans="1:9" x14ac:dyDescent="0.15">
      <c r="A17" s="13" t="s">
        <v>41</v>
      </c>
      <c r="B17" s="12">
        <v>299</v>
      </c>
      <c r="C17" s="10">
        <v>262</v>
      </c>
      <c r="D17" s="10">
        <v>242</v>
      </c>
      <c r="E17" s="11">
        <v>172</v>
      </c>
      <c r="F17" s="11">
        <v>26</v>
      </c>
      <c r="G17" s="10">
        <v>24</v>
      </c>
      <c r="H17" s="10">
        <v>21</v>
      </c>
      <c r="I17" s="11">
        <v>8</v>
      </c>
    </row>
    <row r="18" spans="1:9" x14ac:dyDescent="0.15">
      <c r="A18" s="13" t="s">
        <v>40</v>
      </c>
      <c r="B18" s="12">
        <v>1467</v>
      </c>
      <c r="C18" s="10">
        <v>942</v>
      </c>
      <c r="D18" s="10">
        <v>713</v>
      </c>
      <c r="E18" s="11">
        <v>474</v>
      </c>
      <c r="F18" s="11">
        <v>117</v>
      </c>
      <c r="G18" s="10">
        <v>80</v>
      </c>
      <c r="H18" s="10">
        <v>60</v>
      </c>
      <c r="I18" s="11">
        <v>20</v>
      </c>
    </row>
    <row r="19" spans="1:9" x14ac:dyDescent="0.15">
      <c r="A19" s="13" t="s">
        <v>39</v>
      </c>
      <c r="B19" s="12">
        <v>571</v>
      </c>
      <c r="C19" s="10">
        <v>454</v>
      </c>
      <c r="D19" s="10">
        <v>391</v>
      </c>
      <c r="E19" s="11">
        <v>211</v>
      </c>
      <c r="F19" s="11">
        <v>49</v>
      </c>
      <c r="G19" s="10">
        <v>38</v>
      </c>
      <c r="H19" s="10">
        <v>27</v>
      </c>
      <c r="I19" s="11">
        <v>4</v>
      </c>
    </row>
    <row r="20" spans="1:9" x14ac:dyDescent="0.15">
      <c r="A20" s="13" t="s">
        <v>38</v>
      </c>
      <c r="B20" s="12">
        <v>212</v>
      </c>
      <c r="C20" s="10">
        <v>202</v>
      </c>
      <c r="D20" s="10">
        <v>175</v>
      </c>
      <c r="E20" s="11">
        <v>177</v>
      </c>
      <c r="F20" s="11">
        <v>19</v>
      </c>
      <c r="G20" s="10">
        <v>17</v>
      </c>
      <c r="H20" s="10">
        <v>13</v>
      </c>
      <c r="I20" s="11">
        <v>5</v>
      </c>
    </row>
    <row r="21" spans="1:9" x14ac:dyDescent="0.15">
      <c r="A21" s="13" t="s">
        <v>37</v>
      </c>
      <c r="B21" s="12">
        <v>200</v>
      </c>
      <c r="C21" s="10">
        <v>189</v>
      </c>
      <c r="D21" s="10">
        <v>166</v>
      </c>
      <c r="E21" s="11">
        <v>90</v>
      </c>
      <c r="F21" s="11">
        <v>14</v>
      </c>
      <c r="G21" s="10">
        <v>13</v>
      </c>
      <c r="H21" s="10">
        <v>10</v>
      </c>
      <c r="I21" s="11">
        <v>4</v>
      </c>
    </row>
    <row r="22" spans="1:9" x14ac:dyDescent="0.15">
      <c r="A22" s="13" t="s">
        <v>36</v>
      </c>
      <c r="B22" s="12">
        <v>385</v>
      </c>
      <c r="C22" s="10">
        <v>256</v>
      </c>
      <c r="D22" s="10">
        <v>209</v>
      </c>
      <c r="E22" s="11">
        <v>122</v>
      </c>
      <c r="F22" s="11">
        <v>32</v>
      </c>
      <c r="G22" s="10">
        <v>22</v>
      </c>
      <c r="H22" s="10">
        <v>15</v>
      </c>
      <c r="I22" s="11">
        <v>8</v>
      </c>
    </row>
    <row r="23" spans="1:9" x14ac:dyDescent="0.15">
      <c r="A23" s="13" t="s">
        <v>35</v>
      </c>
      <c r="B23" s="12">
        <v>40</v>
      </c>
      <c r="C23" s="10">
        <v>29</v>
      </c>
      <c r="D23" s="10">
        <v>29</v>
      </c>
      <c r="E23" s="11">
        <v>373</v>
      </c>
      <c r="F23" s="11">
        <v>3</v>
      </c>
      <c r="G23" s="10">
        <v>2</v>
      </c>
      <c r="H23" s="10">
        <v>1</v>
      </c>
      <c r="I23" s="11">
        <v>1</v>
      </c>
    </row>
    <row r="24" spans="1:9" x14ac:dyDescent="0.15">
      <c r="A24" s="13" t="s">
        <v>34</v>
      </c>
      <c r="B24" s="12">
        <v>16</v>
      </c>
      <c r="C24" s="10">
        <v>13</v>
      </c>
      <c r="D24" s="10">
        <v>13</v>
      </c>
      <c r="E24" s="11">
        <v>11</v>
      </c>
      <c r="F24" s="11">
        <v>1</v>
      </c>
      <c r="G24" s="10">
        <v>1</v>
      </c>
      <c r="H24" s="10">
        <v>1</v>
      </c>
      <c r="I24" s="11">
        <v>0.2</v>
      </c>
    </row>
    <row r="25" spans="1:9" x14ac:dyDescent="0.15">
      <c r="A25" s="13" t="s">
        <v>33</v>
      </c>
      <c r="B25" s="12">
        <v>7</v>
      </c>
      <c r="C25" s="10">
        <v>65</v>
      </c>
      <c r="D25" s="10">
        <v>43</v>
      </c>
      <c r="E25" s="11">
        <v>12</v>
      </c>
      <c r="F25" s="11">
        <v>0.4</v>
      </c>
      <c r="G25" s="10">
        <v>3</v>
      </c>
      <c r="H25" s="10">
        <v>2</v>
      </c>
      <c r="I25" s="11">
        <v>0.2</v>
      </c>
    </row>
    <row r="26" spans="1:9" x14ac:dyDescent="0.15">
      <c r="A26" s="13" t="s">
        <v>32</v>
      </c>
      <c r="B26" s="12">
        <v>22</v>
      </c>
      <c r="C26" s="10">
        <v>19</v>
      </c>
      <c r="D26" s="10">
        <v>13</v>
      </c>
      <c r="E26" s="11">
        <v>19</v>
      </c>
      <c r="F26" s="11">
        <v>2</v>
      </c>
      <c r="G26" s="10">
        <v>2</v>
      </c>
      <c r="H26" s="10">
        <v>1</v>
      </c>
      <c r="I26" s="11">
        <v>1</v>
      </c>
    </row>
    <row r="27" spans="1:9" x14ac:dyDescent="0.15">
      <c r="A27" s="13" t="s">
        <v>31</v>
      </c>
      <c r="B27" s="12">
        <v>19</v>
      </c>
      <c r="C27" s="10">
        <v>19</v>
      </c>
      <c r="D27" s="10">
        <v>17</v>
      </c>
      <c r="E27" s="10"/>
      <c r="F27" s="11">
        <v>1</v>
      </c>
      <c r="G27" s="10">
        <v>1</v>
      </c>
      <c r="H27" s="10">
        <v>1</v>
      </c>
      <c r="I27" s="10"/>
    </row>
    <row r="28" spans="1:9" x14ac:dyDescent="0.15">
      <c r="A28" s="13" t="s">
        <v>30</v>
      </c>
      <c r="B28" s="12">
        <v>38</v>
      </c>
      <c r="C28" s="10">
        <v>25</v>
      </c>
      <c r="D28" s="10">
        <v>14</v>
      </c>
      <c r="E28" s="11">
        <v>0.5</v>
      </c>
      <c r="F28" s="11">
        <v>3</v>
      </c>
      <c r="G28" s="10">
        <v>2</v>
      </c>
      <c r="H28" s="10">
        <v>1</v>
      </c>
      <c r="I28" s="11">
        <v>0.3</v>
      </c>
    </row>
    <row r="29" spans="1:9" x14ac:dyDescent="0.15">
      <c r="A29" s="13" t="s">
        <v>29</v>
      </c>
      <c r="B29" s="12"/>
      <c r="C29" s="9"/>
      <c r="D29" s="9"/>
      <c r="E29" s="9"/>
      <c r="F29" s="9"/>
      <c r="G29" s="9"/>
      <c r="H29" s="9"/>
      <c r="I29" s="9"/>
    </row>
    <row r="30" spans="1:9" x14ac:dyDescent="0.15">
      <c r="A30" s="13" t="s">
        <v>28</v>
      </c>
      <c r="B30" s="12">
        <v>194</v>
      </c>
      <c r="C30" s="10">
        <v>102</v>
      </c>
      <c r="D30" s="10">
        <v>76</v>
      </c>
      <c r="E30" s="11">
        <v>51</v>
      </c>
      <c r="F30" s="11">
        <v>16</v>
      </c>
      <c r="G30" s="10">
        <v>9</v>
      </c>
      <c r="H30" s="10">
        <v>6</v>
      </c>
      <c r="I30" s="11">
        <v>2</v>
      </c>
    </row>
    <row r="31" spans="1:9" x14ac:dyDescent="0.15">
      <c r="A31" s="13" t="s">
        <v>27</v>
      </c>
      <c r="B31" s="12">
        <v>74</v>
      </c>
      <c r="C31" s="10">
        <v>71</v>
      </c>
      <c r="D31" s="10">
        <v>49</v>
      </c>
      <c r="E31" s="11">
        <v>18</v>
      </c>
      <c r="F31" s="11">
        <v>9</v>
      </c>
      <c r="G31" s="10">
        <v>6</v>
      </c>
      <c r="H31" s="10">
        <v>2</v>
      </c>
      <c r="I31" s="11">
        <v>1</v>
      </c>
    </row>
    <row r="32" spans="1:9" x14ac:dyDescent="0.15">
      <c r="A32" s="13" t="s">
        <v>26</v>
      </c>
      <c r="B32" s="12">
        <v>17</v>
      </c>
      <c r="C32" s="10">
        <v>15</v>
      </c>
      <c r="D32" s="10">
        <v>10</v>
      </c>
      <c r="E32" s="11">
        <v>5</v>
      </c>
      <c r="F32" s="11">
        <v>2</v>
      </c>
      <c r="G32" s="10">
        <v>2</v>
      </c>
      <c r="H32" s="10">
        <v>1</v>
      </c>
      <c r="I32" s="11">
        <v>0.3</v>
      </c>
    </row>
    <row r="33" spans="1:9" x14ac:dyDescent="0.15">
      <c r="A33" s="13" t="s">
        <v>25</v>
      </c>
      <c r="B33" s="12">
        <v>75</v>
      </c>
      <c r="C33" s="10">
        <v>74</v>
      </c>
      <c r="D33" s="10">
        <v>55</v>
      </c>
      <c r="E33" s="11">
        <v>33</v>
      </c>
      <c r="F33" s="11">
        <v>10</v>
      </c>
      <c r="G33" s="10">
        <v>8</v>
      </c>
      <c r="H33" s="10">
        <v>4</v>
      </c>
      <c r="I33" s="11">
        <v>3</v>
      </c>
    </row>
    <row r="34" spans="1:9" x14ac:dyDescent="0.15">
      <c r="A34" s="13" t="s">
        <v>24</v>
      </c>
      <c r="B34" s="12">
        <v>16</v>
      </c>
      <c r="C34" s="10">
        <v>15</v>
      </c>
      <c r="D34" s="10">
        <v>2</v>
      </c>
      <c r="E34" s="11">
        <v>1</v>
      </c>
      <c r="F34" s="11">
        <v>2</v>
      </c>
      <c r="G34" s="10">
        <v>1</v>
      </c>
      <c r="H34" s="9" t="s">
        <v>23</v>
      </c>
      <c r="I34" s="9">
        <v>0.01</v>
      </c>
    </row>
    <row r="36" spans="1:9" x14ac:dyDescent="0.15">
      <c r="B36" s="2" t="s">
        <v>22</v>
      </c>
    </row>
    <row r="37" spans="1:9" x14ac:dyDescent="0.15">
      <c r="A37" s="8">
        <v>0.42699999999999999</v>
      </c>
      <c r="B37" s="2" t="s">
        <v>21</v>
      </c>
    </row>
    <row r="38" spans="1:9" x14ac:dyDescent="0.15">
      <c r="A38" s="8">
        <v>0.28649999999999998</v>
      </c>
      <c r="B38" s="2" t="s">
        <v>20</v>
      </c>
    </row>
    <row r="39" spans="1:9" x14ac:dyDescent="0.15">
      <c r="A39" s="8">
        <v>0.28649999999999998</v>
      </c>
      <c r="B39" s="7" t="s">
        <v>19</v>
      </c>
    </row>
  </sheetData>
  <mergeCells count="3">
    <mergeCell ref="A1:A2"/>
    <mergeCell ref="B1:E1"/>
    <mergeCell ref="F1:I1"/>
  </mergeCells>
  <phoneticPr fontId="23" type="noConversion"/>
  <hyperlinks>
    <hyperlink ref="B39" r:id="rId1" display="https://news.solarbe.com/202106/15/339914.html" xr:uid="{15A832CC-708F-4F78-8CDE-4708C98F16D3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59A8-7A68-4A6D-8913-F05B0CE1C2C0}">
  <dimension ref="A1:AV18"/>
  <sheetViews>
    <sheetView workbookViewId="0">
      <selection activeCell="C19" sqref="C19"/>
    </sheetView>
  </sheetViews>
  <sheetFormatPr defaultRowHeight="13.5" x14ac:dyDescent="0.15"/>
  <cols>
    <col min="1" max="16384" width="9" style="2"/>
  </cols>
  <sheetData>
    <row r="1" spans="1:48" x14ac:dyDescent="0.15">
      <c r="B1" s="5">
        <v>2014</v>
      </c>
      <c r="C1" s="5">
        <v>2015</v>
      </c>
      <c r="D1" s="5">
        <v>2016</v>
      </c>
      <c r="E1" s="5">
        <v>2017</v>
      </c>
      <c r="F1" s="5">
        <v>2018</v>
      </c>
      <c r="G1" s="5">
        <v>2019</v>
      </c>
      <c r="H1" s="6">
        <v>2020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5">
        <v>2031</v>
      </c>
      <c r="T1" s="5">
        <v>2032</v>
      </c>
      <c r="U1" s="5">
        <v>2033</v>
      </c>
      <c r="V1" s="5">
        <v>2034</v>
      </c>
      <c r="W1" s="5">
        <v>2035</v>
      </c>
      <c r="X1" s="5">
        <v>2036</v>
      </c>
      <c r="Y1" s="5">
        <v>2037</v>
      </c>
      <c r="Z1" s="5">
        <v>2038</v>
      </c>
      <c r="AA1" s="5">
        <v>2039</v>
      </c>
      <c r="AB1" s="5">
        <v>2040</v>
      </c>
      <c r="AC1" s="5">
        <v>2041</v>
      </c>
      <c r="AD1" s="5">
        <v>2042</v>
      </c>
      <c r="AE1" s="5">
        <v>2043</v>
      </c>
      <c r="AF1" s="5">
        <v>2044</v>
      </c>
      <c r="AG1" s="5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  <c r="AM1" s="6">
        <v>2051</v>
      </c>
      <c r="AN1" s="6">
        <v>2052</v>
      </c>
      <c r="AO1" s="6">
        <v>2053</v>
      </c>
      <c r="AP1" s="6">
        <v>2054</v>
      </c>
      <c r="AQ1" s="6">
        <v>2055</v>
      </c>
      <c r="AR1" s="6">
        <v>2056</v>
      </c>
      <c r="AS1" s="5">
        <v>2057</v>
      </c>
      <c r="AT1" s="5">
        <v>2058</v>
      </c>
      <c r="AU1" s="5">
        <v>2059</v>
      </c>
      <c r="AV1" s="5">
        <v>2060</v>
      </c>
    </row>
    <row r="2" spans="1:48" x14ac:dyDescent="0.15">
      <c r="B2" s="4">
        <v>60</v>
      </c>
      <c r="C2" s="4">
        <v>133</v>
      </c>
      <c r="D2" s="4">
        <v>455</v>
      </c>
      <c r="E2" s="4">
        <v>1052</v>
      </c>
      <c r="F2" s="4">
        <v>1361</v>
      </c>
      <c r="G2" s="3">
        <v>1619.6</v>
      </c>
      <c r="H2" s="3">
        <v>1967.1630759853699</v>
      </c>
      <c r="I2" s="3">
        <v>2389.3125262535332</v>
      </c>
      <c r="J2" s="3">
        <v>2902.0544446994786</v>
      </c>
      <c r="K2" s="3">
        <v>3524.8298024895289</v>
      </c>
      <c r="L2" s="3">
        <v>4281.2515661831349</v>
      </c>
      <c r="M2" s="3">
        <v>5200</v>
      </c>
      <c r="N2" s="3">
        <v>5979.9999999999991</v>
      </c>
      <c r="O2" s="3">
        <v>6876.9999999999982</v>
      </c>
      <c r="P2" s="3">
        <v>7908.5499999999975</v>
      </c>
      <c r="Q2" s="3">
        <v>9094.8324999999968</v>
      </c>
      <c r="R2" s="3">
        <v>10459.057374999995</v>
      </c>
      <c r="S2" s="3">
        <v>11504.963112499996</v>
      </c>
      <c r="T2" s="3">
        <v>12655.459423749997</v>
      </c>
      <c r="U2" s="3">
        <v>13921.005366124999</v>
      </c>
      <c r="V2" s="3">
        <v>15313.105902737499</v>
      </c>
      <c r="W2" s="3">
        <v>16844.416493011249</v>
      </c>
      <c r="X2" s="3">
        <v>18528.858142312376</v>
      </c>
      <c r="Y2" s="3">
        <v>20381.743956543614</v>
      </c>
      <c r="Z2" s="3">
        <v>22419.918352197976</v>
      </c>
      <c r="AA2" s="3">
        <v>24661.910187417776</v>
      </c>
      <c r="AB2" s="3">
        <v>27128.101206159557</v>
      </c>
      <c r="AC2" s="3">
        <v>29840.911326775516</v>
      </c>
      <c r="AD2" s="3">
        <v>32825.00245945307</v>
      </c>
      <c r="AE2" s="3">
        <v>36107.502705398379</v>
      </c>
      <c r="AF2" s="3">
        <v>39718.252975938223</v>
      </c>
      <c r="AG2" s="3">
        <v>43690.078273532046</v>
      </c>
      <c r="AH2" s="3">
        <v>46966.834144046945</v>
      </c>
      <c r="AI2" s="3">
        <v>50489.346704850461</v>
      </c>
      <c r="AJ2" s="3">
        <v>54276.047707714242</v>
      </c>
      <c r="AK2" s="3">
        <v>58346.751285792809</v>
      </c>
      <c r="AL2" s="3">
        <v>62722.757632227265</v>
      </c>
      <c r="AM2" s="3">
        <v>67426.964454644301</v>
      </c>
      <c r="AN2" s="3">
        <v>72483.986788742623</v>
      </c>
      <c r="AO2" s="3">
        <v>77920.285797898323</v>
      </c>
      <c r="AP2" s="3">
        <v>83764.307232740699</v>
      </c>
      <c r="AQ2" s="3">
        <v>90046.63027519625</v>
      </c>
      <c r="AR2" s="3">
        <v>96800.12754583596</v>
      </c>
      <c r="AS2" s="3">
        <v>104060.13711177366</v>
      </c>
      <c r="AT2" s="3">
        <v>111864.64739515667</v>
      </c>
      <c r="AU2" s="3">
        <v>120254.49594979342</v>
      </c>
      <c r="AV2" s="3">
        <v>129273.58314602792</v>
      </c>
    </row>
    <row r="3" spans="1:48" x14ac:dyDescent="0.15">
      <c r="I3" s="2">
        <f>I2/H2</f>
        <v>1.2145980958170968</v>
      </c>
      <c r="J3" s="2">
        <f t="shared" ref="J3:AV3" si="0">J2/I2</f>
        <v>1.2145980958170968</v>
      </c>
      <c r="K3" s="2">
        <f t="shared" si="0"/>
        <v>1.2145980958170968</v>
      </c>
      <c r="L3" s="2">
        <f t="shared" si="0"/>
        <v>1.2145980958170968</v>
      </c>
      <c r="M3" s="2">
        <f t="shared" si="0"/>
        <v>1.214598095817097</v>
      </c>
      <c r="N3" s="2">
        <f t="shared" si="0"/>
        <v>1.1499999999999999</v>
      </c>
      <c r="O3" s="2">
        <f t="shared" si="0"/>
        <v>1.1499999999999999</v>
      </c>
      <c r="P3" s="2">
        <f t="shared" si="0"/>
        <v>1.1499999999999999</v>
      </c>
      <c r="Q3" s="2">
        <f t="shared" si="0"/>
        <v>1.1499999999999999</v>
      </c>
      <c r="R3" s="2">
        <f t="shared" si="0"/>
        <v>1.1499999999999999</v>
      </c>
      <c r="S3" s="2">
        <f t="shared" si="0"/>
        <v>1.1000000000000001</v>
      </c>
      <c r="T3" s="2">
        <f t="shared" si="0"/>
        <v>1.1000000000000001</v>
      </c>
      <c r="U3" s="2">
        <f t="shared" si="0"/>
        <v>1.1000000000000001</v>
      </c>
      <c r="V3" s="2">
        <f t="shared" si="0"/>
        <v>1.1000000000000001</v>
      </c>
      <c r="W3" s="2">
        <f t="shared" si="0"/>
        <v>1.1000000000000001</v>
      </c>
      <c r="X3" s="2">
        <f t="shared" si="0"/>
        <v>1.1000000000000001</v>
      </c>
      <c r="Y3" s="2">
        <f t="shared" si="0"/>
        <v>1.1000000000000001</v>
      </c>
      <c r="Z3" s="2">
        <f t="shared" si="0"/>
        <v>1.1000000000000001</v>
      </c>
      <c r="AA3" s="2">
        <f t="shared" si="0"/>
        <v>1.1000000000000001</v>
      </c>
      <c r="AB3" s="2">
        <f t="shared" si="0"/>
        <v>1.1000000000000001</v>
      </c>
      <c r="AC3" s="2">
        <f t="shared" si="0"/>
        <v>1.1000000000000001</v>
      </c>
      <c r="AD3" s="2">
        <f t="shared" si="0"/>
        <v>1.1000000000000001</v>
      </c>
      <c r="AE3" s="2">
        <f t="shared" si="0"/>
        <v>1.1000000000000001</v>
      </c>
      <c r="AF3" s="2">
        <f t="shared" si="0"/>
        <v>1.1000000000000001</v>
      </c>
      <c r="AG3" s="2">
        <f t="shared" si="0"/>
        <v>1.1000000000000001</v>
      </c>
      <c r="AH3" s="2">
        <f t="shared" si="0"/>
        <v>1.075</v>
      </c>
      <c r="AI3" s="2">
        <f t="shared" si="0"/>
        <v>1.075</v>
      </c>
      <c r="AJ3" s="2">
        <f t="shared" si="0"/>
        <v>1.075</v>
      </c>
      <c r="AK3" s="2">
        <f t="shared" si="0"/>
        <v>1.075</v>
      </c>
      <c r="AL3" s="2">
        <f t="shared" si="0"/>
        <v>1.075</v>
      </c>
      <c r="AM3" s="2">
        <f t="shared" si="0"/>
        <v>1.075</v>
      </c>
      <c r="AN3" s="2">
        <f t="shared" si="0"/>
        <v>1.075</v>
      </c>
      <c r="AO3" s="2">
        <f t="shared" si="0"/>
        <v>1.075</v>
      </c>
      <c r="AP3" s="2">
        <f t="shared" si="0"/>
        <v>1.075</v>
      </c>
      <c r="AQ3" s="2">
        <f t="shared" si="0"/>
        <v>1.075</v>
      </c>
      <c r="AR3" s="2">
        <f t="shared" si="0"/>
        <v>1.075</v>
      </c>
      <c r="AS3" s="2">
        <f t="shared" si="0"/>
        <v>1.075</v>
      </c>
      <c r="AT3" s="2">
        <f t="shared" si="0"/>
        <v>1.075</v>
      </c>
      <c r="AU3" s="2">
        <f t="shared" si="0"/>
        <v>1.075</v>
      </c>
      <c r="AV3" s="2">
        <f t="shared" si="0"/>
        <v>1.075</v>
      </c>
    </row>
    <row r="4" spans="1:48" x14ac:dyDescent="0.15">
      <c r="A4" s="2" t="s">
        <v>18</v>
      </c>
    </row>
    <row r="6" spans="1:48" x14ac:dyDescent="0.15">
      <c r="A6" s="2" t="s">
        <v>74</v>
      </c>
    </row>
    <row r="7" spans="1:48" x14ac:dyDescent="0.15">
      <c r="A7" s="2" t="s">
        <v>75</v>
      </c>
      <c r="D7" s="2">
        <f>乡村面积预测!A2</f>
        <v>1</v>
      </c>
      <c r="E7" s="2">
        <f>乡村面积预测!B2</f>
        <v>0.95509999999999995</v>
      </c>
      <c r="F7" s="2">
        <f>乡村面积预测!C2</f>
        <v>0.93559999999999999</v>
      </c>
      <c r="G7" s="2">
        <f>乡村面积预测!D2</f>
        <v>0.91649999999999998</v>
      </c>
      <c r="H7" s="2">
        <f>乡村面积预测!E2</f>
        <v>0.89779999999999993</v>
      </c>
      <c r="I7" s="2">
        <f>乡村面积预测!F2</f>
        <v>0.87949999999999995</v>
      </c>
      <c r="J7" s="2">
        <f>乡村面积预测!G2</f>
        <v>0.86159999999999992</v>
      </c>
      <c r="K7" s="2">
        <f>乡村面积预测!H2</f>
        <v>0.84409999999999996</v>
      </c>
      <c r="L7" s="2">
        <f>乡村面积预测!I2</f>
        <v>0.82699999999999996</v>
      </c>
      <c r="M7" s="2">
        <f>乡村面积预测!J2</f>
        <v>0.81029999999999991</v>
      </c>
      <c r="N7" s="2">
        <f>乡村面积预测!K2</f>
        <v>0.79399999999999993</v>
      </c>
      <c r="O7" s="2">
        <f>乡村面积预测!L2</f>
        <v>0.77810000000000001</v>
      </c>
      <c r="P7" s="2">
        <f>乡村面积预测!M2</f>
        <v>0.76259999999999994</v>
      </c>
      <c r="Q7" s="2">
        <f>乡村面积预测!N2</f>
        <v>0.74749999999999994</v>
      </c>
      <c r="R7" s="2">
        <f>乡村面积预测!O2</f>
        <v>0.7327999999999999</v>
      </c>
      <c r="S7" s="2">
        <f>乡村面积预测!P2</f>
        <v>0.71849999999999992</v>
      </c>
      <c r="T7" s="2">
        <f>乡村面积预测!Q2</f>
        <v>0.70459999999999989</v>
      </c>
      <c r="U7" s="2">
        <f>乡村面积预测!R2</f>
        <v>0.69109999999999994</v>
      </c>
      <c r="V7" s="2">
        <f>乡村面积预测!S2</f>
        <v>0.67799999999999994</v>
      </c>
      <c r="W7" s="2">
        <f>乡村面积预测!T2</f>
        <v>0.6653</v>
      </c>
      <c r="X7" s="2">
        <f>乡村面积预测!U2</f>
        <v>0.65300000000000002</v>
      </c>
      <c r="Y7" s="2">
        <f>乡村面积预测!V2</f>
        <v>0.6411</v>
      </c>
      <c r="Z7" s="2">
        <f>乡村面积预测!W2</f>
        <v>0.62959999999999994</v>
      </c>
      <c r="AA7" s="2">
        <f>乡村面积预测!X2</f>
        <v>0.61850000000000005</v>
      </c>
      <c r="AB7" s="2">
        <f>乡村面积预测!Y2</f>
        <v>0.6077999999999999</v>
      </c>
      <c r="AC7" s="2">
        <f>乡村面积预测!Z2</f>
        <v>0.59749999999999992</v>
      </c>
      <c r="AD7" s="2">
        <f>乡村面积预测!AA2</f>
        <v>0.58760000000000001</v>
      </c>
      <c r="AE7" s="2">
        <f>乡村面积预测!AB2</f>
        <v>0.57809999999999984</v>
      </c>
      <c r="AF7" s="2">
        <f>乡村面积预测!AC2</f>
        <v>0.56899999999999995</v>
      </c>
      <c r="AG7" s="2">
        <f>乡村面积预测!AD2</f>
        <v>0.56030000000000002</v>
      </c>
      <c r="AH7" s="2">
        <f>乡村面积预测!AE2</f>
        <v>0.55199999999999994</v>
      </c>
      <c r="AI7" s="2">
        <f>乡村面积预测!AF2</f>
        <v>0.54409999999999992</v>
      </c>
      <c r="AJ7" s="2">
        <f>乡村面积预测!AG2</f>
        <v>0.53659999999999997</v>
      </c>
      <c r="AK7" s="2">
        <f>乡村面积预测!AH2</f>
        <v>0.52949999999999986</v>
      </c>
      <c r="AL7" s="2">
        <f>乡村面积预测!AI2</f>
        <v>0.52279999999999993</v>
      </c>
      <c r="AM7" s="2">
        <f>乡村面积预测!AJ2</f>
        <v>0.51649999999999996</v>
      </c>
      <c r="AN7" s="2">
        <f>乡村面积预测!AK2</f>
        <v>0.51059999999999994</v>
      </c>
      <c r="AO7" s="2">
        <f>乡村面积预测!AL2</f>
        <v>0.50509999999999988</v>
      </c>
      <c r="AP7" s="2">
        <f>乡村面积预测!AM2</f>
        <v>0.5</v>
      </c>
      <c r="AQ7" s="2">
        <f>乡村面积预测!AN2</f>
        <v>0.49529999999999996</v>
      </c>
      <c r="AR7" s="2">
        <f>乡村面积预测!AO2</f>
        <v>0.49099999999999999</v>
      </c>
      <c r="AS7" s="2">
        <f>乡村面积预测!AP2</f>
        <v>0.48709999999999998</v>
      </c>
      <c r="AT7" s="2">
        <f>乡村面积预测!AQ2</f>
        <v>0.48359999999999992</v>
      </c>
      <c r="AU7" s="2">
        <f>乡村面积预测!AR2</f>
        <v>0.48050000000000004</v>
      </c>
      <c r="AV7" s="2">
        <f>乡村面积预测!AS2</f>
        <v>0.4778</v>
      </c>
    </row>
    <row r="8" spans="1:48" x14ac:dyDescent="0.15">
      <c r="A8" s="2" t="s">
        <v>76</v>
      </c>
      <c r="D8" s="2">
        <f>城镇居住面积预测!A4</f>
        <v>1</v>
      </c>
      <c r="E8" s="2">
        <f>城镇居住面积预测!B4</f>
        <v>1.0455000000000001</v>
      </c>
      <c r="F8" s="2">
        <f>城镇居住面积预测!C4</f>
        <v>1.0678000000000001</v>
      </c>
      <c r="G8" s="2">
        <f>城镇居住面积预测!D4</f>
        <v>1.0893000000000002</v>
      </c>
      <c r="H8" s="2">
        <f>城镇居住面积预测!E4</f>
        <v>1.1100000000000001</v>
      </c>
      <c r="I8" s="2">
        <f>城镇居住面积预测!F4</f>
        <v>1.1299000000000001</v>
      </c>
      <c r="J8" s="2">
        <f>城镇居住面积预测!G4</f>
        <v>1.149</v>
      </c>
      <c r="K8" s="2">
        <f>城镇居住面积预测!H4</f>
        <v>1.1673</v>
      </c>
      <c r="L8" s="2">
        <f>城镇居住面积预测!I4</f>
        <v>1.1848000000000001</v>
      </c>
      <c r="M8" s="2">
        <f>城镇居住面积预测!J4</f>
        <v>1.2015</v>
      </c>
      <c r="N8" s="2">
        <f>城镇居住面积预测!K4</f>
        <v>1.2174</v>
      </c>
      <c r="O8" s="2">
        <f>城镇居住面积预测!L4</f>
        <v>1.2324999999999999</v>
      </c>
      <c r="P8" s="2">
        <f>城镇居住面积预测!M4</f>
        <v>1.2467999999999999</v>
      </c>
      <c r="Q8" s="2">
        <f>城镇居住面积预测!N4</f>
        <v>1.2603</v>
      </c>
      <c r="R8" s="2">
        <f>城镇居住面积预测!O4</f>
        <v>1.2730000000000001</v>
      </c>
      <c r="S8" s="2">
        <f>城镇居住面积预测!P4</f>
        <v>1.2848999999999999</v>
      </c>
      <c r="T8" s="2">
        <f>城镇居住面积预测!Q4</f>
        <v>1.296</v>
      </c>
      <c r="U8" s="2">
        <f>城镇居住面积预测!R4</f>
        <v>1.3063</v>
      </c>
      <c r="V8" s="2">
        <f>城镇居住面积预测!S4</f>
        <v>1.3158000000000001</v>
      </c>
      <c r="W8" s="2">
        <f>城镇居住面积预测!T4</f>
        <v>1.3245</v>
      </c>
      <c r="X8" s="2">
        <f>城镇居住面积预测!U4</f>
        <v>1.3324</v>
      </c>
      <c r="Y8" s="2">
        <f>城镇居住面积预测!V4</f>
        <v>1.3395000000000001</v>
      </c>
      <c r="Z8" s="2">
        <f>城镇居住面积预测!W4</f>
        <v>1.3458000000000001</v>
      </c>
      <c r="AA8" s="2">
        <f>城镇居住面积预测!X4</f>
        <v>1.3512999999999999</v>
      </c>
      <c r="AB8" s="2">
        <f>城镇居住面积预测!Y4</f>
        <v>1.3559999999999999</v>
      </c>
      <c r="AC8" s="2">
        <f>城镇居住面积预测!Z4</f>
        <v>1.3598999999999999</v>
      </c>
      <c r="AD8" s="2">
        <f>城镇居住面积预测!AA4</f>
        <v>1.363</v>
      </c>
      <c r="AE8" s="2">
        <f>城镇居住面积预测!AB4</f>
        <v>1.3653</v>
      </c>
      <c r="AF8" s="2">
        <f>城镇居住面积预测!AC4</f>
        <v>1.3668</v>
      </c>
      <c r="AG8" s="2">
        <f>城镇居住面积预测!AD4</f>
        <v>1.3674999999999999</v>
      </c>
      <c r="AH8" s="2">
        <f>城镇居住面积预测!AE4</f>
        <v>1.3673999999999999</v>
      </c>
      <c r="AI8" s="2">
        <f>城镇居住面积预测!AF4</f>
        <v>1.3665</v>
      </c>
      <c r="AJ8" s="2">
        <f>城镇居住面积预测!AG4</f>
        <v>1.3648</v>
      </c>
      <c r="AK8" s="2">
        <f>城镇居住面积预测!AH4</f>
        <v>1.3622999999999998</v>
      </c>
      <c r="AL8" s="2">
        <f>城镇居住面积预测!AI4</f>
        <v>1.359</v>
      </c>
      <c r="AM8" s="2">
        <f>城镇居住面积预测!AJ4</f>
        <v>1.3549</v>
      </c>
      <c r="AN8" s="2">
        <f>城镇居住面积预测!AK4</f>
        <v>1.35</v>
      </c>
      <c r="AO8" s="2">
        <f>城镇居住面积预测!AL4</f>
        <v>1.3443000000000001</v>
      </c>
      <c r="AP8" s="2">
        <f>城镇居住面积预测!AM4</f>
        <v>1.3378000000000001</v>
      </c>
      <c r="AQ8" s="2">
        <f>城镇居住面积预测!AN4</f>
        <v>1.3305</v>
      </c>
      <c r="AR8" s="2">
        <f>城镇居住面积预测!AO4</f>
        <v>1.3224</v>
      </c>
      <c r="AS8" s="2">
        <f>城镇居住面积预测!AP4</f>
        <v>1.3134999999999999</v>
      </c>
      <c r="AT8" s="2">
        <f>城镇居住面积预测!AQ4</f>
        <v>1.3037999999999998</v>
      </c>
      <c r="AU8" s="2">
        <f>城镇居住面积预测!AR4</f>
        <v>1.2932999999999999</v>
      </c>
      <c r="AV8" s="2">
        <f>城镇居住面积预测!AS4</f>
        <v>1.282</v>
      </c>
    </row>
    <row r="9" spans="1:48" x14ac:dyDescent="0.15">
      <c r="A9" s="2" t="s">
        <v>77</v>
      </c>
      <c r="D9" s="2">
        <f>商业建筑面积计算!A4</f>
        <v>1</v>
      </c>
      <c r="E9" s="2">
        <f>商业建筑面积计算!B4</f>
        <v>1.0487</v>
      </c>
      <c r="F9" s="2">
        <f>商业建筑面积计算!C4</f>
        <v>1.0759000000000001</v>
      </c>
      <c r="G9" s="2">
        <f>商业建筑面积计算!D4</f>
        <v>1.1025</v>
      </c>
      <c r="H9" s="2">
        <f>商业建筑面积计算!E4</f>
        <v>1.1285000000000001</v>
      </c>
      <c r="I9" s="2">
        <f>商业建筑面积计算!F4</f>
        <v>1.1539000000000001</v>
      </c>
      <c r="J9" s="2">
        <f>商业建筑面积计算!G4</f>
        <v>1.1787000000000001</v>
      </c>
      <c r="K9" s="2">
        <f>商业建筑面积计算!H4</f>
        <v>1.2029000000000001</v>
      </c>
      <c r="L9" s="2">
        <f>商业建筑面积计算!I4</f>
        <v>1.2265000000000001</v>
      </c>
      <c r="M9" s="2">
        <f>商业建筑面积计算!J4</f>
        <v>1.2495000000000001</v>
      </c>
      <c r="N9" s="2">
        <f>商业建筑面积计算!K4</f>
        <v>1.2719</v>
      </c>
      <c r="O9" s="2">
        <f>商业建筑面积计算!L4</f>
        <v>1.2937000000000001</v>
      </c>
      <c r="P9" s="2">
        <f>商业建筑面积计算!M4</f>
        <v>1.3149000000000002</v>
      </c>
      <c r="Q9" s="2">
        <f>商业建筑面积计算!N4</f>
        <v>1.3355000000000001</v>
      </c>
      <c r="R9" s="2">
        <f>商业建筑面积计算!O4</f>
        <v>1.3555000000000001</v>
      </c>
      <c r="S9" s="2">
        <f>商业建筑面积计算!P4</f>
        <v>1.3749</v>
      </c>
      <c r="T9" s="2">
        <f>商业建筑面积计算!Q4</f>
        <v>1.3936999999999999</v>
      </c>
      <c r="U9" s="2">
        <f>商业建筑面积计算!R4</f>
        <v>1.4118999999999999</v>
      </c>
      <c r="V9" s="2">
        <f>商业建筑面积计算!S4</f>
        <v>1.4295</v>
      </c>
      <c r="W9" s="2">
        <f>商业建筑面积计算!T4</f>
        <v>1.4464999999999999</v>
      </c>
      <c r="X9" s="2">
        <f>商业建筑面积计算!U4</f>
        <v>1.4629000000000001</v>
      </c>
      <c r="Y9" s="2">
        <f>商业建筑面积计算!V4</f>
        <v>1.4786999999999999</v>
      </c>
      <c r="Z9" s="2">
        <f>商业建筑面积计算!W4</f>
        <v>1.4939</v>
      </c>
      <c r="AA9" s="2">
        <f>商业建筑面积计算!X4</f>
        <v>1.5085000000000002</v>
      </c>
      <c r="AB9" s="2">
        <f>商业建筑面积计算!Y4</f>
        <v>1.5225</v>
      </c>
      <c r="AC9" s="2">
        <f>商业建筑面积计算!Z4</f>
        <v>1.5359</v>
      </c>
      <c r="AD9" s="2">
        <f>商业建筑面积计算!AA4</f>
        <v>1.5487000000000002</v>
      </c>
      <c r="AE9" s="2">
        <f>商业建筑面积计算!AB4</f>
        <v>1.5609000000000002</v>
      </c>
      <c r="AF9" s="2">
        <f>商业建筑面积计算!AC4</f>
        <v>1.5725000000000002</v>
      </c>
      <c r="AG9" s="2">
        <f>商业建筑面积计算!AD4</f>
        <v>1.5834999999999999</v>
      </c>
      <c r="AH9" s="2">
        <f>商业建筑面积计算!AE4</f>
        <v>1.5939000000000001</v>
      </c>
      <c r="AI9" s="2">
        <f>商业建筑面积计算!AF4</f>
        <v>1.6036999999999999</v>
      </c>
      <c r="AJ9" s="2">
        <f>商业建筑面积计算!AG4</f>
        <v>1.6129</v>
      </c>
      <c r="AK9" s="2">
        <f>商业建筑面积计算!AH4</f>
        <v>1.6215000000000002</v>
      </c>
      <c r="AL9" s="2">
        <f>商业建筑面积计算!AI4</f>
        <v>1.6295000000000002</v>
      </c>
      <c r="AM9" s="2">
        <f>商业建筑面积计算!AJ4</f>
        <v>1.6368999999999998</v>
      </c>
      <c r="AN9" s="2">
        <f>商业建筑面积计算!AK4</f>
        <v>1.6437000000000002</v>
      </c>
      <c r="AO9" s="2">
        <f>商业建筑面积计算!AL4</f>
        <v>1.6499000000000001</v>
      </c>
      <c r="AP9" s="2">
        <f>商业建筑面积计算!AM4</f>
        <v>1.6555</v>
      </c>
      <c r="AQ9" s="2">
        <f>商业建筑面积计算!AN4</f>
        <v>1.6604999999999999</v>
      </c>
      <c r="AR9" s="2">
        <f>商业建筑面积计算!AO4</f>
        <v>1.6649000000000003</v>
      </c>
      <c r="AS9" s="2">
        <f>商业建筑面积计算!AP4</f>
        <v>1.6687000000000001</v>
      </c>
      <c r="AT9" s="2">
        <f>商业建筑面积计算!AQ4</f>
        <v>1.6718999999999999</v>
      </c>
      <c r="AU9" s="2">
        <f>商业建筑面积计算!AR4</f>
        <v>1.6745000000000001</v>
      </c>
      <c r="AV9" s="2">
        <f>商业建筑面积计算!AS4</f>
        <v>1.6765000000000003</v>
      </c>
    </row>
    <row r="11" spans="1:48" x14ac:dyDescent="0.15">
      <c r="A11" s="2" t="s">
        <v>78</v>
      </c>
      <c r="E11" s="8">
        <f>E7/D7-1</f>
        <v>-4.4900000000000051E-2</v>
      </c>
      <c r="F11" s="8">
        <f t="shared" ref="F11:H11" si="1">F7/E7-1</f>
        <v>-2.0416710292116003E-2</v>
      </c>
      <c r="G11" s="8">
        <f t="shared" si="1"/>
        <v>-2.0414707139803312E-2</v>
      </c>
      <c r="H11" s="8">
        <f t="shared" si="1"/>
        <v>-2.0403709765411948E-2</v>
      </c>
      <c r="I11" s="8">
        <f t="shared" ref="I11:AV11" si="2">I7/H7-1</f>
        <v>-2.0383158832702142E-2</v>
      </c>
      <c r="J11" s="8">
        <f t="shared" si="2"/>
        <v>-2.0352472996020499E-2</v>
      </c>
      <c r="K11" s="8">
        <f t="shared" si="2"/>
        <v>-2.0311049210770649E-2</v>
      </c>
      <c r="L11" s="8">
        <f t="shared" si="2"/>
        <v>-2.0258263238952745E-2</v>
      </c>
      <c r="M11" s="8">
        <f t="shared" si="2"/>
        <v>-2.0193470374848865E-2</v>
      </c>
      <c r="N11" s="8">
        <f t="shared" si="2"/>
        <v>-2.0116006417376209E-2</v>
      </c>
      <c r="O11" s="8">
        <f t="shared" si="2"/>
        <v>-2.0025188916876435E-2</v>
      </c>
      <c r="P11" s="8">
        <f t="shared" si="2"/>
        <v>-1.9920318725099695E-2</v>
      </c>
      <c r="Q11" s="8">
        <f t="shared" si="2"/>
        <v>-1.9800681877786497E-2</v>
      </c>
      <c r="R11" s="8">
        <f t="shared" si="2"/>
        <v>-1.9665551839464945E-2</v>
      </c>
      <c r="S11" s="8">
        <f t="shared" si="2"/>
        <v>-1.9514192139737929E-2</v>
      </c>
      <c r="T11" s="8">
        <f t="shared" si="2"/>
        <v>-1.934585942936673E-2</v>
      </c>
      <c r="U11" s="8">
        <f t="shared" si="2"/>
        <v>-1.9159806982685157E-2</v>
      </c>
      <c r="V11" s="8">
        <f t="shared" si="2"/>
        <v>-1.8955288670235881E-2</v>
      </c>
      <c r="W11" s="8">
        <f t="shared" si="2"/>
        <v>-1.8731563421828801E-2</v>
      </c>
      <c r="X11" s="8">
        <f t="shared" si="2"/>
        <v>-1.8487900195400586E-2</v>
      </c>
      <c r="Y11" s="8">
        <f t="shared" si="2"/>
        <v>-1.8223583460949544E-2</v>
      </c>
      <c r="Z11" s="8">
        <f t="shared" si="2"/>
        <v>-1.7937919201372776E-2</v>
      </c>
      <c r="AA11" s="8">
        <f t="shared" si="2"/>
        <v>-1.7630241423125637E-2</v>
      </c>
      <c r="AB11" s="8">
        <f t="shared" si="2"/>
        <v>-1.7299919159256549E-2</v>
      </c>
      <c r="AC11" s="8">
        <f t="shared" si="2"/>
        <v>-1.6946363935505082E-2</v>
      </c>
      <c r="AD11" s="8">
        <f t="shared" si="2"/>
        <v>-1.6569037656903651E-2</v>
      </c>
      <c r="AE11" s="8">
        <f t="shared" si="2"/>
        <v>-1.616746085772669E-2</v>
      </c>
      <c r="AF11" s="8">
        <f t="shared" si="2"/>
        <v>-1.5741221241999503E-2</v>
      </c>
      <c r="AG11" s="8">
        <f t="shared" si="2"/>
        <v>-1.5289982425307436E-2</v>
      </c>
      <c r="AH11" s="8">
        <f t="shared" si="2"/>
        <v>-1.4813492771729608E-2</v>
      </c>
      <c r="AI11" s="8">
        <f t="shared" si="2"/>
        <v>-1.4311594202898625E-2</v>
      </c>
      <c r="AJ11" s="8">
        <f t="shared" si="2"/>
        <v>-1.3784230839919087E-2</v>
      </c>
      <c r="AK11" s="8">
        <f t="shared" si="2"/>
        <v>-1.3231457323891416E-2</v>
      </c>
      <c r="AL11" s="8">
        <f t="shared" si="2"/>
        <v>-1.2653446647780786E-2</v>
      </c>
      <c r="AM11" s="8">
        <f t="shared" si="2"/>
        <v>-1.2050497322111609E-2</v>
      </c>
      <c r="AN11" s="8">
        <f t="shared" si="2"/>
        <v>-1.1423039690222736E-2</v>
      </c>
      <c r="AO11" s="8">
        <f t="shared" si="2"/>
        <v>-1.0771641206423932E-2</v>
      </c>
      <c r="AP11" s="8">
        <f t="shared" si="2"/>
        <v>-1.0097010492971403E-2</v>
      </c>
      <c r="AQ11" s="8">
        <f t="shared" si="2"/>
        <v>-9.400000000000075E-3</v>
      </c>
      <c r="AR11" s="8">
        <f t="shared" si="2"/>
        <v>-8.6816071068038791E-3</v>
      </c>
      <c r="AS11" s="8">
        <f t="shared" si="2"/>
        <v>-7.9429735234216592E-3</v>
      </c>
      <c r="AT11" s="8">
        <f t="shared" si="2"/>
        <v>-7.1853828782592055E-3</v>
      </c>
      <c r="AU11" s="8">
        <f t="shared" si="2"/>
        <v>-6.4102564102561654E-3</v>
      </c>
      <c r="AV11" s="8">
        <f t="shared" si="2"/>
        <v>-5.6191467221644587E-3</v>
      </c>
    </row>
    <row r="12" spans="1:48" x14ac:dyDescent="0.15">
      <c r="E12" s="8">
        <f t="shared" ref="E12:G12" si="3">E8/D8-1</f>
        <v>4.5500000000000096E-2</v>
      </c>
      <c r="F12" s="8">
        <f t="shared" si="3"/>
        <v>2.1329507412721105E-2</v>
      </c>
      <c r="G12" s="8">
        <f t="shared" si="3"/>
        <v>2.0134856714740579E-2</v>
      </c>
      <c r="H12" s="8">
        <f t="shared" ref="H12:AV12" si="4">H8/G8-1</f>
        <v>1.9003029468465993E-2</v>
      </c>
      <c r="I12" s="8">
        <f t="shared" si="4"/>
        <v>1.7927927927927856E-2</v>
      </c>
      <c r="J12" s="8">
        <f t="shared" si="4"/>
        <v>1.6904150809806007E-2</v>
      </c>
      <c r="K12" s="8">
        <f t="shared" si="4"/>
        <v>1.5926892950391736E-2</v>
      </c>
      <c r="L12" s="8">
        <f t="shared" si="4"/>
        <v>1.499186156086707E-2</v>
      </c>
      <c r="M12" s="8">
        <f t="shared" si="4"/>
        <v>1.4095205941931033E-2</v>
      </c>
      <c r="N12" s="8">
        <f t="shared" si="4"/>
        <v>1.323345817727839E-2</v>
      </c>
      <c r="O12" s="8">
        <f t="shared" si="4"/>
        <v>1.2403482832265444E-2</v>
      </c>
      <c r="P12" s="8">
        <f t="shared" si="4"/>
        <v>1.160243407707906E-2</v>
      </c>
      <c r="Q12" s="8">
        <f t="shared" si="4"/>
        <v>1.0827718960539023E-2</v>
      </c>
      <c r="R12" s="8">
        <f t="shared" si="4"/>
        <v>1.0076965801793403E-2</v>
      </c>
      <c r="S12" s="8">
        <f t="shared" si="4"/>
        <v>9.3479968578160655E-3</v>
      </c>
      <c r="T12" s="8">
        <f t="shared" si="4"/>
        <v>8.6388045762317844E-3</v>
      </c>
      <c r="U12" s="8">
        <f t="shared" si="4"/>
        <v>7.9475308641974163E-3</v>
      </c>
      <c r="V12" s="8">
        <f t="shared" si="4"/>
        <v>7.2724489014774907E-3</v>
      </c>
      <c r="W12" s="8">
        <f t="shared" si="4"/>
        <v>6.6119471044230327E-3</v>
      </c>
      <c r="X12" s="8">
        <f t="shared" si="4"/>
        <v>5.9645149112872442E-3</v>
      </c>
      <c r="Y12" s="8">
        <f t="shared" si="4"/>
        <v>5.3287301110778174E-3</v>
      </c>
      <c r="Z12" s="8">
        <f t="shared" si="4"/>
        <v>4.7032474804031832E-3</v>
      </c>
      <c r="AA12" s="8">
        <f t="shared" si="4"/>
        <v>4.0867885272699578E-3</v>
      </c>
      <c r="AB12" s="8">
        <f t="shared" si="4"/>
        <v>3.4781321690222633E-3</v>
      </c>
      <c r="AC12" s="8">
        <f t="shared" si="4"/>
        <v>2.8761061946902533E-3</v>
      </c>
      <c r="AD12" s="8">
        <f t="shared" si="4"/>
        <v>2.2795793808370046E-3</v>
      </c>
      <c r="AE12" s="8">
        <f t="shared" si="4"/>
        <v>1.6874541452678304E-3</v>
      </c>
      <c r="AF12" s="8">
        <f t="shared" si="4"/>
        <v>1.0986596352451361E-3</v>
      </c>
      <c r="AG12" s="8">
        <f t="shared" si="4"/>
        <v>5.1214515656994308E-4</v>
      </c>
      <c r="AH12" s="8">
        <f t="shared" si="4"/>
        <v>-7.3126142596025012E-5</v>
      </c>
      <c r="AI12" s="8">
        <f t="shared" si="4"/>
        <v>-6.581834137778797E-4</v>
      </c>
      <c r="AJ12" s="8">
        <f t="shared" si="4"/>
        <v>-1.244054152945484E-3</v>
      </c>
      <c r="AK12" s="8">
        <f t="shared" si="4"/>
        <v>-1.8317702227433896E-3</v>
      </c>
      <c r="AL12" s="8">
        <f t="shared" si="4"/>
        <v>-2.4223739264478406E-3</v>
      </c>
      <c r="AM12" s="8">
        <f t="shared" si="4"/>
        <v>-3.0169242089771453E-3</v>
      </c>
      <c r="AN12" s="8">
        <f t="shared" si="4"/>
        <v>-3.6165030629565775E-3</v>
      </c>
      <c r="AO12" s="8">
        <f t="shared" si="4"/>
        <v>-4.2222222222222383E-3</v>
      </c>
      <c r="AP12" s="8">
        <f t="shared" si="4"/>
        <v>-4.8352302313471318E-3</v>
      </c>
      <c r="AQ12" s="8">
        <f t="shared" si="4"/>
        <v>-5.456719988040093E-3</v>
      </c>
      <c r="AR12" s="8">
        <f t="shared" si="4"/>
        <v>-6.0879368658398603E-3</v>
      </c>
      <c r="AS12" s="8">
        <f t="shared" si="4"/>
        <v>-6.7301875378101839E-3</v>
      </c>
      <c r="AT12" s="8">
        <f t="shared" si="4"/>
        <v>-7.3848496383708273E-3</v>
      </c>
      <c r="AU12" s="8">
        <f t="shared" si="4"/>
        <v>-8.0533824206165949E-3</v>
      </c>
      <c r="AV12" s="8">
        <f t="shared" si="4"/>
        <v>-8.7373385912007384E-3</v>
      </c>
    </row>
    <row r="13" spans="1:48" x14ac:dyDescent="0.15">
      <c r="E13" s="8">
        <f t="shared" ref="E13:G13" si="5">E9/D9-1</f>
        <v>4.8699999999999966E-2</v>
      </c>
      <c r="F13" s="8">
        <f t="shared" si="5"/>
        <v>2.5936874225231277E-2</v>
      </c>
      <c r="G13" s="8">
        <f t="shared" si="5"/>
        <v>2.4723487312947157E-2</v>
      </c>
      <c r="H13" s="8">
        <f t="shared" ref="H13:AV13" si="6">H9/G9-1</f>
        <v>2.3582766439909308E-2</v>
      </c>
      <c r="I13" s="8">
        <f t="shared" si="6"/>
        <v>2.2507753655294671E-2</v>
      </c>
      <c r="J13" s="8">
        <f t="shared" si="6"/>
        <v>2.1492330357916645E-2</v>
      </c>
      <c r="K13" s="8">
        <f t="shared" si="6"/>
        <v>2.0531093577670356E-2</v>
      </c>
      <c r="L13" s="8">
        <f t="shared" si="6"/>
        <v>1.9619253470779086E-2</v>
      </c>
      <c r="M13" s="8">
        <f t="shared" si="6"/>
        <v>1.8752547900529937E-2</v>
      </c>
      <c r="N13" s="8">
        <f t="shared" si="6"/>
        <v>1.7927170868347275E-2</v>
      </c>
      <c r="O13" s="8">
        <f t="shared" si="6"/>
        <v>1.7139712241528438E-2</v>
      </c>
      <c r="P13" s="8">
        <f t="shared" si="6"/>
        <v>1.6387106748086966E-2</v>
      </c>
      <c r="Q13" s="8">
        <f t="shared" si="6"/>
        <v>1.5666590615255771E-2</v>
      </c>
      <c r="R13" s="8">
        <f t="shared" si="6"/>
        <v>1.4975664545114231E-2</v>
      </c>
      <c r="S13" s="8">
        <f t="shared" si="6"/>
        <v>1.4312061969752765E-2</v>
      </c>
      <c r="T13" s="8">
        <f t="shared" si="6"/>
        <v>1.3673721725216303E-2</v>
      </c>
      <c r="U13" s="8">
        <f t="shared" si="6"/>
        <v>1.3058764439979997E-2</v>
      </c>
      <c r="V13" s="8">
        <f t="shared" si="6"/>
        <v>1.2465472058927674E-2</v>
      </c>
      <c r="W13" s="8">
        <f t="shared" si="6"/>
        <v>1.189227002448412E-2</v>
      </c>
      <c r="X13" s="8">
        <f t="shared" si="6"/>
        <v>1.1337711717940069E-2</v>
      </c>
      <c r="Y13" s="8">
        <f t="shared" si="6"/>
        <v>1.0800464830131862E-2</v>
      </c>
      <c r="Z13" s="8">
        <f t="shared" si="6"/>
        <v>1.0279299384594598E-2</v>
      </c>
      <c r="AA13" s="8">
        <f t="shared" si="6"/>
        <v>9.7730771805342176E-3</v>
      </c>
      <c r="AB13" s="8">
        <f t="shared" si="6"/>
        <v>9.2807424593965848E-3</v>
      </c>
      <c r="AC13" s="8">
        <f t="shared" si="6"/>
        <v>8.8013136288997984E-3</v>
      </c>
      <c r="AD13" s="8">
        <f t="shared" si="6"/>
        <v>8.3338759033793064E-3</v>
      </c>
      <c r="AE13" s="8">
        <f t="shared" si="6"/>
        <v>7.8775747401045315E-3</v>
      </c>
      <c r="AF13" s="8">
        <f t="shared" si="6"/>
        <v>7.4316099686078108E-3</v>
      </c>
      <c r="AG13" s="8">
        <f t="shared" si="6"/>
        <v>6.9952305246421265E-3</v>
      </c>
      <c r="AH13" s="8">
        <f t="shared" si="6"/>
        <v>6.5677297126618406E-3</v>
      </c>
      <c r="AI13" s="8">
        <f t="shared" si="6"/>
        <v>6.1484409310494925E-3</v>
      </c>
      <c r="AJ13" s="8">
        <f t="shared" si="6"/>
        <v>5.7367338030804849E-3</v>
      </c>
      <c r="AK13" s="8">
        <f t="shared" si="6"/>
        <v>5.3320106640213361E-3</v>
      </c>
      <c r="AL13" s="8">
        <f t="shared" si="6"/>
        <v>4.9337033610854508E-3</v>
      </c>
      <c r="AM13" s="8">
        <f t="shared" si="6"/>
        <v>4.5412703283214118E-3</v>
      </c>
      <c r="AN13" s="8">
        <f t="shared" si="6"/>
        <v>4.1541939031097819E-3</v>
      </c>
      <c r="AO13" s="8">
        <f t="shared" si="6"/>
        <v>3.7719778548397365E-3</v>
      </c>
      <c r="AP13" s="8">
        <f t="shared" si="6"/>
        <v>3.3941450997028166E-3</v>
      </c>
      <c r="AQ13" s="8">
        <f t="shared" si="6"/>
        <v>3.0202355783750523E-3</v>
      </c>
      <c r="AR13" s="8">
        <f t="shared" si="6"/>
        <v>2.649804275820733E-3</v>
      </c>
      <c r="AS13" s="8">
        <f t="shared" si="6"/>
        <v>2.2824193645263335E-3</v>
      </c>
      <c r="AT13" s="8">
        <f t="shared" si="6"/>
        <v>1.9176604542456843E-3</v>
      </c>
      <c r="AU13" s="8">
        <f t="shared" si="6"/>
        <v>1.5551169328309467E-3</v>
      </c>
      <c r="AV13" s="8">
        <f t="shared" si="6"/>
        <v>1.1943863839953828E-3</v>
      </c>
    </row>
    <row r="15" spans="1:48" x14ac:dyDescent="0.15">
      <c r="A15" s="2" t="s">
        <v>79</v>
      </c>
      <c r="J15" s="2">
        <v>10</v>
      </c>
      <c r="K15" s="2">
        <v>9</v>
      </c>
      <c r="L15" s="2">
        <v>8</v>
      </c>
      <c r="M15" s="2">
        <v>7</v>
      </c>
      <c r="N15" s="2">
        <v>6</v>
      </c>
      <c r="O15" s="2">
        <v>5</v>
      </c>
      <c r="P15" s="2">
        <v>4</v>
      </c>
      <c r="Q15" s="2">
        <v>3</v>
      </c>
      <c r="R15" s="2">
        <v>2</v>
      </c>
      <c r="S15" s="2">
        <v>1.4</v>
      </c>
      <c r="T15" s="2">
        <v>1.38</v>
      </c>
      <c r="U15" s="2">
        <v>1.36</v>
      </c>
      <c r="V15" s="2">
        <v>1.34</v>
      </c>
      <c r="W15" s="2">
        <v>1.32</v>
      </c>
      <c r="X15" s="2">
        <v>1.3</v>
      </c>
      <c r="Y15" s="2">
        <v>1.28</v>
      </c>
      <c r="Z15" s="2">
        <v>1.26</v>
      </c>
      <c r="AA15" s="2">
        <v>1.24</v>
      </c>
      <c r="AB15" s="2">
        <v>1.22</v>
      </c>
      <c r="AC15" s="2">
        <v>1.2</v>
      </c>
      <c r="AD15" s="2">
        <v>1.18</v>
      </c>
      <c r="AE15" s="2">
        <v>1.1599999999999999</v>
      </c>
      <c r="AF15" s="2">
        <v>1.1399999999999999</v>
      </c>
      <c r="AG15" s="2">
        <v>1.1200000000000001</v>
      </c>
      <c r="AH15" s="2">
        <v>1.1000000000000001</v>
      </c>
      <c r="AI15" s="2">
        <v>1.08</v>
      </c>
      <c r="AJ15" s="2">
        <v>1.06</v>
      </c>
      <c r="AK15" s="2">
        <v>1.04</v>
      </c>
      <c r="AL15" s="2">
        <v>1.02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</row>
    <row r="16" spans="1:48" x14ac:dyDescent="0.15">
      <c r="A16" s="2" t="s">
        <v>75</v>
      </c>
      <c r="I16" s="2">
        <f>I3</f>
        <v>1.2145980958170968</v>
      </c>
      <c r="J16" s="8">
        <f>J17</f>
        <v>1.1690415080980601</v>
      </c>
      <c r="K16" s="8">
        <f t="shared" ref="K16:M16" si="7">K17</f>
        <v>1.1433420365535256</v>
      </c>
      <c r="L16" s="8">
        <f t="shared" si="7"/>
        <v>1.1199348924869366</v>
      </c>
      <c r="M16" s="8">
        <f t="shared" si="7"/>
        <v>1.0986664415935172</v>
      </c>
      <c r="N16" s="8">
        <f>1</f>
        <v>1</v>
      </c>
      <c r="O16" s="8">
        <f>1</f>
        <v>1</v>
      </c>
      <c r="P16" s="8">
        <f>1</f>
        <v>1</v>
      </c>
      <c r="Q16" s="8">
        <f>1</f>
        <v>1</v>
      </c>
      <c r="R16" s="8">
        <f>1</f>
        <v>1</v>
      </c>
      <c r="S16" s="8">
        <f>1</f>
        <v>1</v>
      </c>
      <c r="T16" s="8">
        <f>1</f>
        <v>1</v>
      </c>
      <c r="U16" s="8">
        <f>1</f>
        <v>1</v>
      </c>
      <c r="V16" s="8">
        <f>1</f>
        <v>1</v>
      </c>
      <c r="W16" s="8">
        <f>1</f>
        <v>1</v>
      </c>
      <c r="X16" s="8">
        <f>1</f>
        <v>1</v>
      </c>
      <c r="Y16" s="8">
        <f>1</f>
        <v>1</v>
      </c>
      <c r="Z16" s="8">
        <f>1</f>
        <v>1</v>
      </c>
      <c r="AA16" s="8">
        <f>1</f>
        <v>1</v>
      </c>
      <c r="AB16" s="8">
        <f>1</f>
        <v>1</v>
      </c>
      <c r="AC16" s="8">
        <f>1</f>
        <v>1</v>
      </c>
      <c r="AD16" s="8">
        <f>1</f>
        <v>1</v>
      </c>
      <c r="AE16" s="8">
        <f>1</f>
        <v>1</v>
      </c>
      <c r="AF16" s="8">
        <f>1</f>
        <v>1</v>
      </c>
      <c r="AG16" s="8">
        <f>1</f>
        <v>1</v>
      </c>
      <c r="AH16" s="8">
        <f>1</f>
        <v>1</v>
      </c>
      <c r="AI16" s="8">
        <f>1</f>
        <v>1</v>
      </c>
      <c r="AJ16" s="8">
        <f>1</f>
        <v>1</v>
      </c>
      <c r="AK16" s="8">
        <f>1</f>
        <v>1</v>
      </c>
      <c r="AL16" s="8">
        <f>1</f>
        <v>1</v>
      </c>
      <c r="AM16" s="8">
        <f>1</f>
        <v>1</v>
      </c>
      <c r="AN16" s="8">
        <f>1</f>
        <v>1</v>
      </c>
      <c r="AO16" s="8">
        <f>1</f>
        <v>1</v>
      </c>
      <c r="AP16" s="8">
        <f>1</f>
        <v>1</v>
      </c>
      <c r="AQ16" s="8">
        <f>1</f>
        <v>1</v>
      </c>
      <c r="AR16" s="8">
        <f>1</f>
        <v>1</v>
      </c>
      <c r="AS16" s="8">
        <f>1</f>
        <v>1</v>
      </c>
      <c r="AT16" s="8">
        <f>1</f>
        <v>1</v>
      </c>
      <c r="AU16" s="8">
        <f>1</f>
        <v>1</v>
      </c>
      <c r="AV16" s="8">
        <f>1</f>
        <v>1</v>
      </c>
    </row>
    <row r="17" spans="1:48" x14ac:dyDescent="0.15">
      <c r="A17" s="2" t="s">
        <v>76</v>
      </c>
      <c r="I17" s="2">
        <f>I3</f>
        <v>1.2145980958170968</v>
      </c>
      <c r="J17" s="8">
        <f t="shared" ref="J17:M17" si="8">J15*J12+1</f>
        <v>1.1690415080980601</v>
      </c>
      <c r="K17" s="8">
        <f t="shared" si="8"/>
        <v>1.1433420365535256</v>
      </c>
      <c r="L17" s="8">
        <f t="shared" si="8"/>
        <v>1.1199348924869366</v>
      </c>
      <c r="M17" s="8">
        <f t="shared" si="8"/>
        <v>1.0986664415935172</v>
      </c>
      <c r="N17" s="8">
        <f>N15*N12+1</f>
        <v>1.0794007490636703</v>
      </c>
      <c r="O17" s="8">
        <f t="shared" ref="O17:AD17" si="9">O15*O12+1</f>
        <v>1.0620174141613272</v>
      </c>
      <c r="P17" s="8">
        <f t="shared" si="9"/>
        <v>1.0464097363083162</v>
      </c>
      <c r="Q17" s="8">
        <f t="shared" si="9"/>
        <v>1.0324831568816171</v>
      </c>
      <c r="R17" s="8">
        <f t="shared" si="9"/>
        <v>1.0201539316035868</v>
      </c>
      <c r="S17" s="8">
        <f t="shared" si="9"/>
        <v>1.0130871956009424</v>
      </c>
      <c r="T17" s="8">
        <f t="shared" si="9"/>
        <v>1.0119215503151999</v>
      </c>
      <c r="U17" s="8">
        <f t="shared" si="9"/>
        <v>1.0108086419753084</v>
      </c>
      <c r="V17" s="8">
        <f t="shared" si="9"/>
        <v>1.0097450815279798</v>
      </c>
      <c r="W17" s="8">
        <f t="shared" si="9"/>
        <v>1.0087277701778383</v>
      </c>
      <c r="X17" s="8">
        <f t="shared" si="9"/>
        <v>1.0077538693846735</v>
      </c>
      <c r="Y17" s="8">
        <f t="shared" si="9"/>
        <v>1.0068207745421796</v>
      </c>
      <c r="Z17" s="8">
        <f t="shared" si="9"/>
        <v>1.0059260918253079</v>
      </c>
      <c r="AA17" s="8">
        <f t="shared" si="9"/>
        <v>1.0050676177738147</v>
      </c>
      <c r="AB17" s="8">
        <f t="shared" si="9"/>
        <v>1.0042433212462072</v>
      </c>
      <c r="AC17" s="8">
        <f t="shared" si="9"/>
        <v>1.0034513274336283</v>
      </c>
      <c r="AD17" s="8">
        <f t="shared" si="9"/>
        <v>1.0026899036693877</v>
      </c>
      <c r="AE17" s="8">
        <f t="shared" ref="AE17:AG17" si="10">AE15*AE12+1</f>
        <v>1.0019574468085106</v>
      </c>
      <c r="AF17" s="8">
        <f t="shared" si="10"/>
        <v>1.0012524719841795</v>
      </c>
      <c r="AG17" s="8">
        <f t="shared" si="10"/>
        <v>1.0005736025753584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  <c r="AN17" s="8">
        <v>1</v>
      </c>
      <c r="AO17" s="8">
        <v>1</v>
      </c>
      <c r="AP17" s="8">
        <v>1</v>
      </c>
      <c r="AQ17" s="8">
        <v>1</v>
      </c>
      <c r="AR17" s="8">
        <v>1</v>
      </c>
      <c r="AS17" s="8">
        <v>1</v>
      </c>
      <c r="AT17" s="8">
        <v>1</v>
      </c>
      <c r="AU17" s="8">
        <v>1</v>
      </c>
      <c r="AV17" s="8">
        <v>1</v>
      </c>
    </row>
    <row r="18" spans="1:48" x14ac:dyDescent="0.15">
      <c r="A18" s="2" t="s">
        <v>77</v>
      </c>
      <c r="I18" s="2">
        <f>I3</f>
        <v>1.2145980958170968</v>
      </c>
      <c r="J18" s="8">
        <f t="shared" ref="J18:M18" si="11">J15*J13+1</f>
        <v>1.2149233035791664</v>
      </c>
      <c r="K18" s="8">
        <f t="shared" si="11"/>
        <v>1.1847798421990332</v>
      </c>
      <c r="L18" s="8">
        <f t="shared" si="11"/>
        <v>1.1569540277662327</v>
      </c>
      <c r="M18" s="8">
        <f t="shared" si="11"/>
        <v>1.1312678353037096</v>
      </c>
      <c r="N18" s="8">
        <f>N15*N13+1</f>
        <v>1.1075630252100837</v>
      </c>
      <c r="O18" s="8">
        <f t="shared" ref="O18:AD18" si="12">O15*O13+1</f>
        <v>1.0856985612076422</v>
      </c>
      <c r="P18" s="8">
        <f t="shared" si="12"/>
        <v>1.0655484269923479</v>
      </c>
      <c r="Q18" s="8">
        <f t="shared" si="12"/>
        <v>1.0469997718457673</v>
      </c>
      <c r="R18" s="8">
        <f t="shared" si="12"/>
        <v>1.0299513290902285</v>
      </c>
      <c r="S18" s="8">
        <f t="shared" si="12"/>
        <v>1.0200368867576539</v>
      </c>
      <c r="T18" s="8">
        <f t="shared" si="12"/>
        <v>1.0188697359807986</v>
      </c>
      <c r="U18" s="8">
        <f t="shared" si="12"/>
        <v>1.0177599196383729</v>
      </c>
      <c r="V18" s="8">
        <f t="shared" si="12"/>
        <v>1.0167037325589632</v>
      </c>
      <c r="W18" s="8">
        <f t="shared" si="12"/>
        <v>1.0156977964323191</v>
      </c>
      <c r="X18" s="8">
        <f t="shared" si="12"/>
        <v>1.0147390252333222</v>
      </c>
      <c r="Y18" s="8">
        <f t="shared" si="12"/>
        <v>1.0138245949825688</v>
      </c>
      <c r="Z18" s="8">
        <f t="shared" si="12"/>
        <v>1.0129519172245891</v>
      </c>
      <c r="AA18" s="8">
        <f t="shared" si="12"/>
        <v>1.0121186157038624</v>
      </c>
      <c r="AB18" s="8">
        <f t="shared" si="12"/>
        <v>1.0113225058004638</v>
      </c>
      <c r="AC18" s="8">
        <f t="shared" si="12"/>
        <v>1.0105615763546798</v>
      </c>
      <c r="AD18" s="8">
        <f t="shared" si="12"/>
        <v>1.0098339735659876</v>
      </c>
      <c r="AE18" s="8">
        <f t="shared" ref="AE18:AV18" si="13">AE15*AE13+1</f>
        <v>1.0091379866985213</v>
      </c>
      <c r="AF18" s="8">
        <f t="shared" si="13"/>
        <v>1.0084720353642129</v>
      </c>
      <c r="AG18" s="8">
        <f t="shared" si="13"/>
        <v>1.0078346581875992</v>
      </c>
      <c r="AH18" s="8">
        <f t="shared" si="13"/>
        <v>1.0072245026839279</v>
      </c>
      <c r="AI18" s="8">
        <f t="shared" si="13"/>
        <v>1.0066403162055335</v>
      </c>
      <c r="AJ18" s="8">
        <f t="shared" si="13"/>
        <v>1.0060809378312654</v>
      </c>
      <c r="AK18" s="8">
        <f t="shared" si="13"/>
        <v>1.0055452910905822</v>
      </c>
      <c r="AL18" s="8">
        <f t="shared" si="13"/>
        <v>1.0050323774283072</v>
      </c>
      <c r="AM18" s="8">
        <f t="shared" si="13"/>
        <v>1.0045412703283214</v>
      </c>
      <c r="AN18" s="8">
        <f t="shared" si="13"/>
        <v>1.0041541939031098</v>
      </c>
      <c r="AO18" s="8">
        <f t="shared" si="13"/>
        <v>1.0037719778548397</v>
      </c>
      <c r="AP18" s="8">
        <f t="shared" si="13"/>
        <v>1.0033941450997028</v>
      </c>
      <c r="AQ18" s="8">
        <f t="shared" si="13"/>
        <v>1.0030202355783751</v>
      </c>
      <c r="AR18" s="8">
        <f t="shared" si="13"/>
        <v>1.0026498042758207</v>
      </c>
      <c r="AS18" s="8">
        <f t="shared" si="13"/>
        <v>1.0022824193645263</v>
      </c>
      <c r="AT18" s="8">
        <f t="shared" si="13"/>
        <v>1.0019176604542457</v>
      </c>
      <c r="AU18" s="8">
        <f t="shared" si="13"/>
        <v>1.0015551169328309</v>
      </c>
      <c r="AV18" s="8">
        <f t="shared" si="13"/>
        <v>1.0011943863839954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Q17"/>
  <sheetViews>
    <sheetView topLeftCell="AF1" workbookViewId="0">
      <selection activeCell="D7" sqref="D7:AQ7"/>
    </sheetView>
  </sheetViews>
  <sheetFormatPr defaultRowHeight="13.5" x14ac:dyDescent="0.15"/>
  <cols>
    <col min="1" max="1" width="23.375" customWidth="1"/>
    <col min="2" max="43" width="11" customWidth="1"/>
  </cols>
  <sheetData>
    <row r="1" spans="1:43" x14ac:dyDescent="0.15">
      <c r="A1" t="s">
        <v>17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x14ac:dyDescent="0.15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 x14ac:dyDescent="0.1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x14ac:dyDescent="0.15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x14ac:dyDescent="0.15">
      <c r="A6" t="s">
        <v>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x14ac:dyDescent="0.15">
      <c r="A7" t="s">
        <v>3</v>
      </c>
      <c r="B7" s="1">
        <f>'Past Generation and Capacity'!G18*100000*'Past Generation and Capacity'!A38</f>
        <v>2292000</v>
      </c>
      <c r="C7" s="1">
        <f>'Past Generation and Capacity'!F18*100000*'Past Generation and Capacity'!A38</f>
        <v>3352049.9999999995</v>
      </c>
      <c r="D7" s="1">
        <f>'PV Growth'!I17*'BDEQ-BEOfDS-urban-residential'!C7</f>
        <v>4071393.5470836987</v>
      </c>
      <c r="E7" s="1">
        <f>'PV Growth'!J17*'BDEQ-BEOfDS-urban-residential'!D7</f>
        <v>4759628.0523434374</v>
      </c>
      <c r="F7" s="1">
        <f>'PV Growth'!K17*'BDEQ-BEOfDS-urban-residential'!E7</f>
        <v>5441882.8306036368</v>
      </c>
      <c r="G7" s="1">
        <f>'PV Growth'!L17*'BDEQ-BEOfDS-urban-residential'!F7</f>
        <v>6094554.46281859</v>
      </c>
      <c r="H7" s="1">
        <f>'PV Growth'!M17*'BDEQ-BEOfDS-urban-residential'!G7</f>
        <v>6695882.4647627901</v>
      </c>
      <c r="I7" s="1">
        <f>'PV Growth'!N17*'BDEQ-BEOfDS-urban-residential'!H7</f>
        <v>7227540.5481072506</v>
      </c>
      <c r="J7" s="1">
        <f>'PV Growth'!O17*'BDEQ-BEOfDS-urban-residential'!I7</f>
        <v>7675773.9236470042</v>
      </c>
      <c r="K7" s="1">
        <f>'PV Growth'!P17*'BDEQ-BEOfDS-urban-residential'!J7</f>
        <v>8032004.5674057119</v>
      </c>
      <c r="L7" s="1">
        <f>'PV Growth'!Q17*'BDEQ-BEOfDS-urban-residential'!K7</f>
        <v>8292909.4318426168</v>
      </c>
      <c r="M7" s="1">
        <f>'PV Growth'!R17*'BDEQ-BEOfDS-urban-residential'!L7</f>
        <v>8460044.161326712</v>
      </c>
      <c r="N7" s="1">
        <f>'PV Growth'!S17*'BDEQ-BEOfDS-urban-residential'!M7</f>
        <v>8570762.4140586052</v>
      </c>
      <c r="O7" s="1">
        <f>'PV Growth'!T17*'BDEQ-BEOfDS-urban-residential'!N7</f>
        <v>8672939.1894174293</v>
      </c>
      <c r="P7" s="1">
        <f>'PV Growth'!U17*'BDEQ-BEOfDS-urban-residential'!O7</f>
        <v>8766681.8839894645</v>
      </c>
      <c r="Q7" s="1">
        <f>'PV Growth'!V17*'BDEQ-BEOfDS-urban-residential'!P7</f>
        <v>8852113.9136788063</v>
      </c>
      <c r="R7" s="1">
        <f>'PV Growth'!W17*'BDEQ-BEOfDS-urban-residential'!Q7</f>
        <v>8929373.1295054406</v>
      </c>
      <c r="S7" s="1">
        <f>'PV Growth'!X17*'BDEQ-BEOfDS-urban-residential'!R7</f>
        <v>8998610.3224386387</v>
      </c>
      <c r="T7" s="1">
        <f>'PV Growth'!Y17*'BDEQ-BEOfDS-urban-residential'!S7</f>
        <v>9059987.8146409225</v>
      </c>
      <c r="U7" s="1">
        <f>'PV Growth'!Z17*'BDEQ-BEOfDS-urban-residential'!T7</f>
        <v>9113678.1343666557</v>
      </c>
      <c r="V7" s="1">
        <f>'PV Growth'!AA17*'BDEQ-BEOfDS-urban-residential'!U7</f>
        <v>9159862.7716651987</v>
      </c>
      <c r="W7" s="1">
        <f>'PV Growth'!AB17*'BDEQ-BEOfDS-urban-residential'!V7</f>
        <v>9198731.0119765475</v>
      </c>
      <c r="X7" s="1">
        <f>'PV Growth'!AC17*'BDEQ-BEOfDS-urban-residential'!W7</f>
        <v>9230478.8446727488</v>
      </c>
      <c r="Y7" s="1">
        <f>'PV Growth'!AD17*'BDEQ-BEOfDS-urban-residential'!X7</f>
        <v>9255307.9435872398</v>
      </c>
      <c r="Z7" s="1">
        <f>'PV Growth'!AE17*'BDEQ-BEOfDS-urban-residential'!Y7</f>
        <v>9273424.7165831979</v>
      </c>
      <c r="AA7" s="1">
        <f>'PV Growth'!AF17*'BDEQ-BEOfDS-urban-residential'!Z7</f>
        <v>9285039.4212381169</v>
      </c>
      <c r="AB7" s="1">
        <f>'PV Growth'!AG17*'BDEQ-BEOfDS-urban-residential'!AA7</f>
        <v>9290365.3437624443</v>
      </c>
      <c r="AC7" s="1">
        <f>'PV Growth'!AH17*'BDEQ-BEOfDS-urban-residential'!AB7</f>
        <v>9290365.3437624443</v>
      </c>
      <c r="AD7" s="1">
        <f>'PV Growth'!AI17*'BDEQ-BEOfDS-urban-residential'!AC7</f>
        <v>9290365.3437624443</v>
      </c>
      <c r="AE7" s="1">
        <f>'PV Growth'!AJ17*'BDEQ-BEOfDS-urban-residential'!AD7</f>
        <v>9290365.3437624443</v>
      </c>
      <c r="AF7" s="1">
        <f>'PV Growth'!AK17*'BDEQ-BEOfDS-urban-residential'!AE7</f>
        <v>9290365.3437624443</v>
      </c>
      <c r="AG7" s="1">
        <f>'PV Growth'!AL17*'BDEQ-BEOfDS-urban-residential'!AF7</f>
        <v>9290365.3437624443</v>
      </c>
      <c r="AH7" s="1">
        <f>'PV Growth'!AM17*'BDEQ-BEOfDS-urban-residential'!AG7</f>
        <v>9290365.3437624443</v>
      </c>
      <c r="AI7" s="1">
        <f>'PV Growth'!AN17*'BDEQ-BEOfDS-urban-residential'!AH7</f>
        <v>9290365.3437624443</v>
      </c>
      <c r="AJ7" s="1">
        <f>'PV Growth'!AO17*'BDEQ-BEOfDS-urban-residential'!AI7</f>
        <v>9290365.3437624443</v>
      </c>
      <c r="AK7" s="1">
        <f>'PV Growth'!AP17*'BDEQ-BEOfDS-urban-residential'!AJ7</f>
        <v>9290365.3437624443</v>
      </c>
      <c r="AL7" s="1">
        <f>'PV Growth'!AQ17*'BDEQ-BEOfDS-urban-residential'!AK7</f>
        <v>9290365.3437624443</v>
      </c>
      <c r="AM7" s="1">
        <f>'PV Growth'!AR17*'BDEQ-BEOfDS-urban-residential'!AL7</f>
        <v>9290365.3437624443</v>
      </c>
      <c r="AN7" s="1">
        <f>'PV Growth'!AS17*'BDEQ-BEOfDS-urban-residential'!AM7</f>
        <v>9290365.3437624443</v>
      </c>
      <c r="AO7" s="1">
        <f>'PV Growth'!AT17*'BDEQ-BEOfDS-urban-residential'!AN7</f>
        <v>9290365.3437624443</v>
      </c>
      <c r="AP7" s="1">
        <f>'PV Growth'!AU17*'BDEQ-BEOfDS-urban-residential'!AO7</f>
        <v>9290365.3437624443</v>
      </c>
      <c r="AQ7" s="1">
        <f>'PV Growth'!AV17*'BDEQ-BEOfDS-urban-residential'!AP7</f>
        <v>9290365.3437624443</v>
      </c>
    </row>
    <row r="8" spans="1:43" x14ac:dyDescent="0.15">
      <c r="A8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 x14ac:dyDescent="0.15">
      <c r="A9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x14ac:dyDescent="0.15">
      <c r="A10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1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x14ac:dyDescent="0.15">
      <c r="A12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x14ac:dyDescent="0.15">
      <c r="A13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x14ac:dyDescent="0.1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 x14ac:dyDescent="0.1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x14ac:dyDescent="0.1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 x14ac:dyDescent="0.1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Q17"/>
  <sheetViews>
    <sheetView topLeftCell="AE1" workbookViewId="0">
      <selection activeCell="D7" sqref="D7:AQ7"/>
    </sheetView>
  </sheetViews>
  <sheetFormatPr defaultRowHeight="13.5" x14ac:dyDescent="0.15"/>
  <cols>
    <col min="1" max="1" width="23.375" customWidth="1"/>
    <col min="2" max="4" width="10.5" bestFit="1" customWidth="1"/>
    <col min="5" max="32" width="9.625" bestFit="1" customWidth="1"/>
    <col min="33" max="43" width="9.625" customWidth="1"/>
  </cols>
  <sheetData>
    <row r="1" spans="1:43" x14ac:dyDescent="0.15">
      <c r="A1" t="s">
        <v>17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x14ac:dyDescent="0.15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 x14ac:dyDescent="0.1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x14ac:dyDescent="0.15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x14ac:dyDescent="0.15">
      <c r="A6" t="s">
        <v>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x14ac:dyDescent="0.15">
      <c r="A7" t="s">
        <v>3</v>
      </c>
      <c r="B7" s="1">
        <f>'Past Generation and Capacity'!G18*100000*'Past Generation and Capacity'!A39</f>
        <v>2292000</v>
      </c>
      <c r="C7" s="1">
        <f>'Past Generation and Capacity'!F18*100000*'Past Generation and Capacity'!A39</f>
        <v>3352049.9999999995</v>
      </c>
      <c r="D7" s="1">
        <f>'PV Growth'!I16*C7</f>
        <v>4071393.5470836987</v>
      </c>
      <c r="E7" s="1">
        <f>'PV Growth'!J16*D7</f>
        <v>4759628.0523434374</v>
      </c>
      <c r="F7" s="1">
        <f>'PV Growth'!K16*E7</f>
        <v>5441882.8306036368</v>
      </c>
      <c r="G7" s="1">
        <f>'PV Growth'!L16*F7</f>
        <v>6094554.46281859</v>
      </c>
      <c r="H7" s="1">
        <f>'PV Growth'!M16*G7</f>
        <v>6695882.4647627901</v>
      </c>
      <c r="I7" s="1">
        <f>'PV Growth'!N16*H7</f>
        <v>6695882.4647627901</v>
      </c>
      <c r="J7" s="1">
        <f>'PV Growth'!O16*I7</f>
        <v>6695882.4647627901</v>
      </c>
      <c r="K7" s="1">
        <f>'PV Growth'!P16*J7</f>
        <v>6695882.4647627901</v>
      </c>
      <c r="L7" s="1">
        <f>'PV Growth'!Q16*K7</f>
        <v>6695882.4647627901</v>
      </c>
      <c r="M7" s="1">
        <f>'PV Growth'!R16*L7</f>
        <v>6695882.4647627901</v>
      </c>
      <c r="N7" s="1">
        <f>'PV Growth'!S16*M7</f>
        <v>6695882.4647627901</v>
      </c>
      <c r="O7" s="1">
        <f>'PV Growth'!T16*N7</f>
        <v>6695882.4647627901</v>
      </c>
      <c r="P7" s="1">
        <f>'PV Growth'!U16*O7</f>
        <v>6695882.4647627901</v>
      </c>
      <c r="Q7" s="1">
        <f>'PV Growth'!V16*P7</f>
        <v>6695882.4647627901</v>
      </c>
      <c r="R7" s="1">
        <f>'PV Growth'!W16*Q7</f>
        <v>6695882.4647627901</v>
      </c>
      <c r="S7" s="1">
        <f>'PV Growth'!X16*R7</f>
        <v>6695882.4647627901</v>
      </c>
      <c r="T7" s="1">
        <f>'PV Growth'!Y16*S7</f>
        <v>6695882.4647627901</v>
      </c>
      <c r="U7" s="1">
        <f>'PV Growth'!Z16*T7</f>
        <v>6695882.4647627901</v>
      </c>
      <c r="V7" s="1">
        <f>'PV Growth'!AA16*U7</f>
        <v>6695882.4647627901</v>
      </c>
      <c r="W7" s="1">
        <f>'PV Growth'!AB16*V7</f>
        <v>6695882.4647627901</v>
      </c>
      <c r="X7" s="1">
        <f>'PV Growth'!AC16*W7</f>
        <v>6695882.4647627901</v>
      </c>
      <c r="Y7" s="1">
        <f>'PV Growth'!AD16*X7</f>
        <v>6695882.4647627901</v>
      </c>
      <c r="Z7" s="1">
        <f>'PV Growth'!AE16*Y7</f>
        <v>6695882.4647627901</v>
      </c>
      <c r="AA7" s="1">
        <f>'PV Growth'!AF16*Z7</f>
        <v>6695882.4647627901</v>
      </c>
      <c r="AB7" s="1">
        <f>'PV Growth'!AG16*AA7</f>
        <v>6695882.4647627901</v>
      </c>
      <c r="AC7" s="1">
        <f>'PV Growth'!AH16*AB7</f>
        <v>6695882.4647627901</v>
      </c>
      <c r="AD7" s="1">
        <f>'PV Growth'!AI16*AC7</f>
        <v>6695882.4647627901</v>
      </c>
      <c r="AE7" s="1">
        <f>'PV Growth'!AJ16*AD7</f>
        <v>6695882.4647627901</v>
      </c>
      <c r="AF7" s="1">
        <f>'PV Growth'!AK16*AE7</f>
        <v>6695882.4647627901</v>
      </c>
      <c r="AG7" s="1">
        <f>'PV Growth'!AL16*AF7</f>
        <v>6695882.4647627901</v>
      </c>
      <c r="AH7" s="1">
        <f>'PV Growth'!AM16*AG7</f>
        <v>6695882.4647627901</v>
      </c>
      <c r="AI7" s="1">
        <f>'PV Growth'!AN16*AH7</f>
        <v>6695882.4647627901</v>
      </c>
      <c r="AJ7" s="1">
        <f>'PV Growth'!AO16*AI7</f>
        <v>6695882.4647627901</v>
      </c>
      <c r="AK7" s="1">
        <f>'PV Growth'!AP16*AJ7</f>
        <v>6695882.4647627901</v>
      </c>
      <c r="AL7" s="1">
        <f>'PV Growth'!AQ16*AK7</f>
        <v>6695882.4647627901</v>
      </c>
      <c r="AM7" s="1">
        <f>'PV Growth'!AR16*AL7</f>
        <v>6695882.4647627901</v>
      </c>
      <c r="AN7" s="1">
        <f>'PV Growth'!AS16*AM7</f>
        <v>6695882.4647627901</v>
      </c>
      <c r="AO7" s="1">
        <f>'PV Growth'!AT16*AN7</f>
        <v>6695882.4647627901</v>
      </c>
      <c r="AP7" s="1">
        <f>'PV Growth'!AU16*AO7</f>
        <v>6695882.4647627901</v>
      </c>
      <c r="AQ7" s="1">
        <f>'PV Growth'!AV16*AP7</f>
        <v>6695882.4647627901</v>
      </c>
    </row>
    <row r="8" spans="1:43" x14ac:dyDescent="0.15">
      <c r="A8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 x14ac:dyDescent="0.15">
      <c r="A9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x14ac:dyDescent="0.15">
      <c r="A10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1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x14ac:dyDescent="0.15">
      <c r="A12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x14ac:dyDescent="0.15">
      <c r="A13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x14ac:dyDescent="0.1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 x14ac:dyDescent="0.1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x14ac:dyDescent="0.1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 x14ac:dyDescent="0.1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Q17"/>
  <sheetViews>
    <sheetView topLeftCell="AD1" workbookViewId="0">
      <selection activeCell="D7" sqref="D7:AQ7"/>
    </sheetView>
  </sheetViews>
  <sheetFormatPr defaultRowHeight="13.5" x14ac:dyDescent="0.15"/>
  <cols>
    <col min="1" max="1" width="23.375" customWidth="1"/>
    <col min="2" max="4" width="10.5" bestFit="1" customWidth="1"/>
    <col min="5" max="33" width="9.625" bestFit="1" customWidth="1"/>
    <col min="34" max="43" width="9.875" customWidth="1"/>
  </cols>
  <sheetData>
    <row r="1" spans="1:43" x14ac:dyDescent="0.15">
      <c r="A1" t="s">
        <v>17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x14ac:dyDescent="0.15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 x14ac:dyDescent="0.1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x14ac:dyDescent="0.15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x14ac:dyDescent="0.15">
      <c r="A6" t="s">
        <v>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x14ac:dyDescent="0.15">
      <c r="A7" t="s">
        <v>3</v>
      </c>
      <c r="B7" s="1">
        <f>'Past Generation and Capacity'!G18*100000*'Past Generation and Capacity'!A37</f>
        <v>3416000</v>
      </c>
      <c r="C7" s="1">
        <f>'Past Generation and Capacity'!F18*100000*'Past Generation and Capacity'!A37</f>
        <v>4995900</v>
      </c>
      <c r="D7" s="1">
        <f>C7*'PV Growth'!I18</f>
        <v>6068010.6268926337</v>
      </c>
      <c r="E7" s="1">
        <f>D7*'PV Growth'!J18</f>
        <v>7372167.5169778876</v>
      </c>
      <c r="F7" s="1">
        <f>E7*'PV Growth'!K18</f>
        <v>8734395.4674299005</v>
      </c>
      <c r="G7" s="1">
        <f>F7*'PV Growth'!L18</f>
        <v>10105294.016146149</v>
      </c>
      <c r="H7" s="1">
        <f>G7*'PV Growth'!M18</f>
        <v>11431794.086753184</v>
      </c>
      <c r="I7" s="1">
        <f>H7*'PV Growth'!N18</f>
        <v>12661432.442303102</v>
      </c>
      <c r="J7" s="1">
        <f>I7*'PV Growth'!O18</f>
        <v>13746498.985436242</v>
      </c>
      <c r="K7" s="1">
        <f>J7*'PV Growth'!P18</f>
        <v>14647560.370583493</v>
      </c>
      <c r="L7" s="1">
        <f>K7*'PV Growth'!Q18</f>
        <v>15335992.36609802</v>
      </c>
      <c r="M7" s="1">
        <f>L7*'PV Growth'!R18</f>
        <v>15795325.720380254</v>
      </c>
      <c r="N7" s="1">
        <f>M7*'PV Growth'!S18</f>
        <v>16111814.873139771</v>
      </c>
      <c r="O7" s="1">
        <f>N7*'PV Growth'!T18</f>
        <v>16415840.565967422</v>
      </c>
      <c r="P7" s="1">
        <f>O7*'PV Growth'!U18</f>
        <v>16707384.575215345</v>
      </c>
      <c r="Q7" s="1">
        <f>P7*'PV Growth'!V18</f>
        <v>16986460.258919489</v>
      </c>
      <c r="R7" s="1">
        <f>Q7*'PV Growth'!W18</f>
        <v>17253110.254169684</v>
      </c>
      <c r="S7" s="1">
        <f>R7*'PV Growth'!X18</f>
        <v>17507404.28155918</v>
      </c>
      <c r="T7" s="1">
        <f>S7*'PV Growth'!Y18</f>
        <v>17749437.054947827</v>
      </c>
      <c r="U7" s="1">
        <f>T7*'PV Growth'!Z18</f>
        <v>17979326.294466566</v>
      </c>
      <c r="V7" s="1">
        <f>U7*'PV Growth'!AA18</f>
        <v>18197210.840443555</v>
      </c>
      <c r="W7" s="1">
        <f>V7*'PV Growth'!AB18</f>
        <v>18403248.865736742</v>
      </c>
      <c r="X7" s="1">
        <f>W7*'PV Growth'!AC18</f>
        <v>18597616.183806393</v>
      </c>
      <c r="Y7" s="1">
        <f>X7*'PV Growth'!AD18</f>
        <v>18780504.649748329</v>
      </c>
      <c r="Z7" s="1">
        <f>Y7*'PV Growth'!AE18</f>
        <v>18952120.651429247</v>
      </c>
      <c r="AA7" s="1">
        <f>Z7*'PV Growth'!AF18</f>
        <v>19112683.687814984</v>
      </c>
      <c r="AB7" s="1">
        <f>AA7*'PV Growth'!AG18</f>
        <v>19262425.031556718</v>
      </c>
      <c r="AC7" s="1">
        <f>AB7*'PV Growth'!AH18</f>
        <v>19401586.472896159</v>
      </c>
      <c r="AD7" s="1">
        <f>AC7*'PV Growth'!AI18</f>
        <v>19530419.141965192</v>
      </c>
      <c r="AE7" s="1">
        <f>AD7*'PV Growth'!AJ18</f>
        <v>19649182.406586036</v>
      </c>
      <c r="AF7" s="1">
        <f>AE7*'PV Growth'!AK18</f>
        <v>19758142.842722502</v>
      </c>
      <c r="AG7" s="1">
        <f>AF7*'PV Growth'!AL18</f>
        <v>19857573.274789486</v>
      </c>
      <c r="AH7" s="1">
        <f>AG7*'PV Growth'!AM18</f>
        <v>19947751.883094754</v>
      </c>
      <c r="AI7" s="1">
        <f>AH7*'PV Growth'!AN18</f>
        <v>20030618.712348253</v>
      </c>
      <c r="AJ7" s="1">
        <f>AI7*'PV Growth'!AO18</f>
        <v>20106173.76254997</v>
      </c>
      <c r="AK7" s="1">
        <f>AJ7*'PV Growth'!AP18</f>
        <v>20174417.033699904</v>
      </c>
      <c r="AL7" s="1">
        <f>AK7*'PV Growth'!AQ18</f>
        <v>20235348.52579806</v>
      </c>
      <c r="AM7" s="1">
        <f>AL7*'PV Growth'!AR18</f>
        <v>20288968.238844443</v>
      </c>
      <c r="AN7" s="1">
        <f>AM7*'PV Growth'!AS18</f>
        <v>20335276.172839042</v>
      </c>
      <c r="AO7" s="1">
        <f>AN7*'PV Growth'!AT18</f>
        <v>20374272.32778186</v>
      </c>
      <c r="AP7" s="1">
        <f>AO7*'PV Growth'!AU18</f>
        <v>20405956.703672901</v>
      </c>
      <c r="AQ7" s="1">
        <f>AP7*'PV Growth'!AV18</f>
        <v>20430329.300512169</v>
      </c>
    </row>
    <row r="8" spans="1:43" x14ac:dyDescent="0.15">
      <c r="A8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 x14ac:dyDescent="0.15">
      <c r="A9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x14ac:dyDescent="0.15">
      <c r="A10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1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x14ac:dyDescent="0.15">
      <c r="A12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x14ac:dyDescent="0.15">
      <c r="A13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x14ac:dyDescent="0.1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 x14ac:dyDescent="0.1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x14ac:dyDescent="0.1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 x14ac:dyDescent="0.1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</sheetData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Q17"/>
  <sheetViews>
    <sheetView topLeftCell="AD1" workbookViewId="0">
      <selection activeCell="D7" sqref="D7:AQ7"/>
    </sheetView>
  </sheetViews>
  <sheetFormatPr defaultRowHeight="13.5" x14ac:dyDescent="0.15"/>
  <cols>
    <col min="1" max="1" width="23.375" customWidth="1"/>
    <col min="2" max="4" width="10.5" bestFit="1" customWidth="1"/>
    <col min="5" max="33" width="9.625" bestFit="1" customWidth="1"/>
    <col min="34" max="43" width="9.625" customWidth="1"/>
  </cols>
  <sheetData>
    <row r="1" spans="1:43" x14ac:dyDescent="0.15">
      <c r="A1" t="s">
        <v>16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15">
      <c r="A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</row>
    <row r="3" spans="1:43" x14ac:dyDescent="0.15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 x14ac:dyDescent="0.1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x14ac:dyDescent="0.15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x14ac:dyDescent="0.15">
      <c r="A6" t="s">
        <v>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x14ac:dyDescent="0.15">
      <c r="A7" t="s">
        <v>3</v>
      </c>
      <c r="B7" s="1">
        <f>'Past Generation and Capacity'!C18*10*'Past Generation and Capacity'!A38</f>
        <v>2698.83</v>
      </c>
      <c r="C7" s="1">
        <f>'Past Generation and Capacity'!B18*10*'Past Generation and Capacity'!A38</f>
        <v>4202.9549999999999</v>
      </c>
      <c r="D7" s="1">
        <f>C7*'PV Growth'!I17</f>
        <v>5104.9011398049461</v>
      </c>
      <c r="E7" s="1">
        <f>D7*'PV Growth'!J17</f>
        <v>5967.8413271690797</v>
      </c>
      <c r="F7" s="1">
        <f>E7*'PV Growth'!K17</f>
        <v>6823.2838568337911</v>
      </c>
      <c r="G7" s="1">
        <f>F7*'PV Growth'!L17</f>
        <v>7641.6336726110021</v>
      </c>
      <c r="H7" s="1">
        <f>G7*'PV Growth'!M17</f>
        <v>8395.6064750487294</v>
      </c>
      <c r="I7" s="1">
        <f>H7*'PV Growth'!N17</f>
        <v>9062.2239180113993</v>
      </c>
      <c r="J7" s="1">
        <f>I7*'PV Growth'!O17</f>
        <v>9624.2396119573968</v>
      </c>
      <c r="K7" s="1">
        <f>J7*'PV Growth'!P17</f>
        <v>10070.898034516391</v>
      </c>
      <c r="L7" s="1">
        <f>K7*'PV Growth'!Q17</f>
        <v>10398.032595310357</v>
      </c>
      <c r="M7" s="1">
        <f>L7*'PV Growth'!R17</f>
        <v>10607.593833048108</v>
      </c>
      <c r="N7" s="1">
        <f>M7*'PV Growth'!S17</f>
        <v>10746.417488396559</v>
      </c>
      <c r="O7" s="1">
        <f>N7*'PV Growth'!T17</f>
        <v>10874.531445192622</v>
      </c>
      <c r="P7" s="1">
        <f>O7*'PV Growth'!U17</f>
        <v>10992.070362232942</v>
      </c>
      <c r="Q7" s="1">
        <f>P7*'PV Growth'!V17</f>
        <v>11099.188984074193</v>
      </c>
      <c r="R7" s="1">
        <f>Q7*'PV Growth'!W17</f>
        <v>11196.060154687588</v>
      </c>
      <c r="S7" s="1">
        <f>R7*'PV Growth'!X17</f>
        <v>11282.872942749982</v>
      </c>
      <c r="T7" s="1">
        <f>S7*'PV Growth'!Y17</f>
        <v>11359.830875280537</v>
      </c>
      <c r="U7" s="1">
        <f>T7*'PV Growth'!Z17</f>
        <v>11427.150276167416</v>
      </c>
      <c r="V7" s="1">
        <f>U7*'PV Growth'!AA17</f>
        <v>11485.058706010974</v>
      </c>
      <c r="W7" s="1">
        <f>V7*'PV Growth'!AB17</f>
        <v>11533.793499632127</v>
      </c>
      <c r="X7" s="1">
        <f>W7*'PV Growth'!AC17</f>
        <v>11573.600397551212</v>
      </c>
      <c r="Y7" s="1">
        <f>X7*'PV Growth'!AD17</f>
        <v>11604.732267728612</v>
      </c>
      <c r="Z7" s="1">
        <f>Y7*'PV Growth'!AE17</f>
        <v>11627.447913869697</v>
      </c>
      <c r="AA7" s="1">
        <f>Z7*'PV Growth'!AF17</f>
        <v>11642.010966629327</v>
      </c>
      <c r="AB7" s="1">
        <f>AA7*'PV Growth'!AG17</f>
        <v>11648.688854102136</v>
      </c>
      <c r="AC7" s="1">
        <f>AB7*'PV Growth'!AH17</f>
        <v>11648.688854102136</v>
      </c>
      <c r="AD7" s="1">
        <f>AC7*'PV Growth'!AI17</f>
        <v>11648.688854102136</v>
      </c>
      <c r="AE7" s="1">
        <f>AD7*'PV Growth'!AJ17</f>
        <v>11648.688854102136</v>
      </c>
      <c r="AF7" s="1">
        <f>AE7*'PV Growth'!AK17</f>
        <v>11648.688854102136</v>
      </c>
      <c r="AG7" s="1">
        <f>AF7*'PV Growth'!AL17</f>
        <v>11648.688854102136</v>
      </c>
      <c r="AH7" s="1">
        <f>AG7*'PV Growth'!AM17</f>
        <v>11648.688854102136</v>
      </c>
      <c r="AI7" s="1">
        <f>AH7*'PV Growth'!AN17</f>
        <v>11648.688854102136</v>
      </c>
      <c r="AJ7" s="1">
        <f>AI7*'PV Growth'!AO17</f>
        <v>11648.688854102136</v>
      </c>
      <c r="AK7" s="1">
        <f>AJ7*'PV Growth'!AP17</f>
        <v>11648.688854102136</v>
      </c>
      <c r="AL7" s="1">
        <f>AK7*'PV Growth'!AQ17</f>
        <v>11648.688854102136</v>
      </c>
      <c r="AM7" s="1">
        <f>AL7*'PV Growth'!AR17</f>
        <v>11648.688854102136</v>
      </c>
      <c r="AN7" s="1">
        <f>AM7*'PV Growth'!AS17</f>
        <v>11648.688854102136</v>
      </c>
      <c r="AO7" s="1">
        <f>AN7*'PV Growth'!AT17</f>
        <v>11648.688854102136</v>
      </c>
      <c r="AP7" s="1">
        <f>AO7*'PV Growth'!AU17</f>
        <v>11648.688854102136</v>
      </c>
      <c r="AQ7" s="1">
        <f>AP7*'PV Growth'!AV17</f>
        <v>11648.688854102136</v>
      </c>
    </row>
    <row r="8" spans="1:43" x14ac:dyDescent="0.15">
      <c r="A8" t="s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 x14ac:dyDescent="0.15">
      <c r="A9" t="s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x14ac:dyDescent="0.15">
      <c r="A10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x14ac:dyDescent="0.1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x14ac:dyDescent="0.15">
      <c r="A12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x14ac:dyDescent="0.15">
      <c r="A13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x14ac:dyDescent="0.15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</row>
    <row r="15" spans="1:43" x14ac:dyDescent="0.15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</row>
    <row r="16" spans="1:43" x14ac:dyDescent="0.15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</row>
    <row r="17" spans="1:43" x14ac:dyDescent="0.15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乡村面积预测</vt:lpstr>
      <vt:lpstr>商业建筑面积计算</vt:lpstr>
      <vt:lpstr>城镇居住面积预测</vt:lpstr>
      <vt:lpstr>Past Generation and Capacity</vt:lpstr>
      <vt:lpstr>PV Growth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2016-01-26T19:10:58Z</dcterms:created>
  <dcterms:modified xsi:type="dcterms:W3CDTF">2022-03-02T05:03:40Z</dcterms:modified>
</cp:coreProperties>
</file>