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ming\Energy Policy Simulator\梁金栋\bldgs\CpUDSC\"/>
    </mc:Choice>
  </mc:AlternateContent>
  <xr:revisionPtr revIDLastSave="0" documentId="13_ncr:1_{B2BF8066-AA59-4EFF-AFD6-A352C75806CE}" xr6:coauthVersionLast="47" xr6:coauthVersionMax="47" xr10:uidLastSave="{00000000-0000-0000-0000-000000000000}"/>
  <bookViews>
    <workbookView xWindow="-108" yWindow="-108" windowWidth="23256" windowHeight="12576" tabRatio="826" activeTab="7" xr2:uid="{00000000-000D-0000-FFFF-FFFF00000000}"/>
  </bookViews>
  <sheets>
    <sheet name="About" sheetId="1" r:id="rId1"/>
    <sheet name="DC to AC" sheetId="5" r:id="rId2"/>
    <sheet name="Solar - PV Dist. Comm" sheetId="10" r:id="rId3"/>
    <sheet name="NREL calcs" sheetId="11" r:id="rId4"/>
    <sheet name="NREL ATB" sheetId="7" r:id="rId5"/>
    <sheet name="Soft Cost Data" sheetId="9" r:id="rId6"/>
    <sheet name="Total Cost Calculation" sheetId="2" r:id="rId7"/>
    <sheet name="CpUDSC-totalcosts" sheetId="13" r:id="rId8"/>
    <sheet name="CpUDSC-softcosts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2" i="2"/>
  <c r="E2" i="2" l="1"/>
  <c r="AH235" i="10" l="1"/>
  <c r="AH238" i="10" s="1"/>
  <c r="AH241" i="10" s="1"/>
  <c r="AH244" i="10" s="1"/>
  <c r="AH247" i="10" s="1"/>
  <c r="AH250" i="10" s="1"/>
  <c r="AH253" i="10" s="1"/>
  <c r="AH256" i="10" s="1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G246" i="10" s="1"/>
  <c r="AG249" i="10" s="1"/>
  <c r="AG252" i="10" s="1"/>
  <c r="AG255" i="10" s="1"/>
  <c r="AQ233" i="10"/>
  <c r="AQ236" i="10" s="1"/>
  <c r="AQ239" i="10" s="1"/>
  <c r="AQ242" i="10" s="1"/>
  <c r="AQ245" i="10" s="1"/>
  <c r="AQ248" i="10" s="1"/>
  <c r="AQ251" i="10" s="1"/>
  <c r="AQ254" i="10" s="1"/>
  <c r="AQ257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H236" i="10" s="1"/>
  <c r="AH239" i="10" s="1"/>
  <c r="AH242" i="10" s="1"/>
  <c r="AH245" i="10" s="1"/>
  <c r="AH248" i="10" s="1"/>
  <c r="AH251" i="10" s="1"/>
  <c r="AH254" i="10" s="1"/>
  <c r="AH257" i="10" s="1"/>
  <c r="AG233" i="10"/>
  <c r="AG236" i="10" s="1"/>
  <c r="AG239" i="10" s="1"/>
  <c r="AG242" i="10" s="1"/>
  <c r="AG245" i="10" s="1"/>
  <c r="AG248" i="10" s="1"/>
  <c r="AG251" i="10" s="1"/>
  <c r="AG254" i="10" s="1"/>
  <c r="AG257" i="10" s="1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X255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T255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12" i="10"/>
  <c r="AG215" i="10" s="1"/>
  <c r="AG218" i="10" s="1"/>
  <c r="AG221" i="10" s="1"/>
  <c r="AG224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C202" i="10"/>
  <c r="AC205" i="10" s="1"/>
  <c r="AC208" i="10" s="1"/>
  <c r="AC211" i="10" s="1"/>
  <c r="AC214" i="10" s="1"/>
  <c r="AC217" i="10" s="1"/>
  <c r="AC220" i="10" s="1"/>
  <c r="AC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L204" i="10" s="1"/>
  <c r="AL207" i="10" s="1"/>
  <c r="AL210" i="10" s="1"/>
  <c r="AL213" i="10" s="1"/>
  <c r="AL216" i="10" s="1"/>
  <c r="AL219" i="10" s="1"/>
  <c r="AL222" i="10" s="1"/>
  <c r="AL225" i="10" s="1"/>
  <c r="AK201" i="10"/>
  <c r="AK204" i="10" s="1"/>
  <c r="AK207" i="10" s="1"/>
  <c r="AK210" i="10" s="1"/>
  <c r="AK213" i="10" s="1"/>
  <c r="AK216" i="10" s="1"/>
  <c r="AK219" i="10" s="1"/>
  <c r="AK222" i="10" s="1"/>
  <c r="AK225" i="10" s="1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G213" i="10" s="1"/>
  <c r="AG216" i="10" s="1"/>
  <c r="AG219" i="10" s="1"/>
  <c r="AG222" i="10" s="1"/>
  <c r="AG225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C204" i="10" s="1"/>
  <c r="AC207" i="10" s="1"/>
  <c r="AC210" i="10" s="1"/>
  <c r="AC213" i="10" s="1"/>
  <c r="AC216" i="10" s="1"/>
  <c r="AC219" i="10" s="1"/>
  <c r="AC222" i="10" s="1"/>
  <c r="AC225" i="10" s="1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K203" i="10" s="1"/>
  <c r="AK206" i="10" s="1"/>
  <c r="AK209" i="10" s="1"/>
  <c r="AK212" i="10" s="1"/>
  <c r="AK215" i="10" s="1"/>
  <c r="AK218" i="10" s="1"/>
  <c r="AK221" i="10" s="1"/>
  <c r="AK224" i="10" s="1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C203" i="10" s="1"/>
  <c r="AC206" i="10" s="1"/>
  <c r="AC209" i="10" s="1"/>
  <c r="AC212" i="10" s="1"/>
  <c r="AC215" i="10" s="1"/>
  <c r="AC218" i="10" s="1"/>
  <c r="AC221" i="10" s="1"/>
  <c r="AC224" i="10" s="1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U203" i="10" s="1"/>
  <c r="U206" i="10" s="1"/>
  <c r="U209" i="10" s="1"/>
  <c r="U212" i="10" s="1"/>
  <c r="U215" i="10" s="1"/>
  <c r="U218" i="10" s="1"/>
  <c r="U221" i="10" s="1"/>
  <c r="U224" i="10" s="1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L202" i="10" s="1"/>
  <c r="AL205" i="10" s="1"/>
  <c r="AL208" i="10" s="1"/>
  <c r="AL211" i="10" s="1"/>
  <c r="AL214" i="10" s="1"/>
  <c r="AL217" i="10" s="1"/>
  <c r="AL220" i="10" s="1"/>
  <c r="AL223" i="10" s="1"/>
  <c r="AK199" i="10"/>
  <c r="AK202" i="10" s="1"/>
  <c r="AK205" i="10" s="1"/>
  <c r="AK208" i="10" s="1"/>
  <c r="AK211" i="10" s="1"/>
  <c r="AK214" i="10" s="1"/>
  <c r="AK217" i="10" s="1"/>
  <c r="AK220" i="10" s="1"/>
  <c r="AK223" i="10" s="1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G214" i="10" s="1"/>
  <c r="AG217" i="10" s="1"/>
  <c r="AG220" i="10" s="1"/>
  <c r="AG223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U202" i="10" s="1"/>
  <c r="U205" i="10" s="1"/>
  <c r="U208" i="10" s="1"/>
  <c r="U211" i="10" s="1"/>
  <c r="U214" i="10" s="1"/>
  <c r="U217" i="10" s="1"/>
  <c r="U220" i="10" s="1"/>
  <c r="U223" i="10" s="1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1" i="10"/>
  <c r="AI90" i="10"/>
  <c r="AI89" i="10"/>
  <c r="AQ86" i="10"/>
  <c r="AP86" i="10"/>
  <c r="AO86" i="10"/>
  <c r="AN86" i="10"/>
  <c r="AM86" i="10"/>
  <c r="AL86" i="10"/>
  <c r="AK86" i="10"/>
  <c r="AJ86" i="10"/>
  <c r="AI86" i="10"/>
  <c r="AI92" i="10" s="1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AQ85" i="10"/>
  <c r="AQ91" i="10" s="1"/>
  <c r="AP85" i="10"/>
  <c r="AP91" i="10" s="1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N43" i="10" s="1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AQ82" i="10"/>
  <c r="AP82" i="10"/>
  <c r="AP88" i="10" s="1"/>
  <c r="AO82" i="10"/>
  <c r="AN82" i="10"/>
  <c r="AM82" i="10"/>
  <c r="AL82" i="10"/>
  <c r="AK82" i="10"/>
  <c r="AJ82" i="10"/>
  <c r="AI82" i="10"/>
  <c r="AI88" i="10" s="1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R88" i="10" s="1"/>
  <c r="Q82" i="10"/>
  <c r="P82" i="10"/>
  <c r="O82" i="10"/>
  <c r="N82" i="10"/>
  <c r="M82" i="10"/>
  <c r="L82" i="10"/>
  <c r="AQ81" i="10"/>
  <c r="AP81" i="10"/>
  <c r="AO81" i="10"/>
  <c r="AN81" i="10"/>
  <c r="AM81" i="10"/>
  <c r="AL81" i="10"/>
  <c r="AK81" i="10"/>
  <c r="AJ81" i="10"/>
  <c r="AI81" i="10"/>
  <c r="AI87" i="10" s="1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N37" i="10" s="1"/>
  <c r="L59" i="10" s="1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F295" i="10" s="1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T301" i="10" s="1"/>
  <c r="S68" i="10"/>
  <c r="R68" i="10"/>
  <c r="Q68" i="10"/>
  <c r="P68" i="10"/>
  <c r="O68" i="10"/>
  <c r="N68" i="10"/>
  <c r="M68" i="10"/>
  <c r="L68" i="10"/>
  <c r="N36" i="10" s="1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N35" i="10" s="1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N59" i="10"/>
  <c r="N58" i="10"/>
  <c r="N57" i="10"/>
  <c r="N42" i="10"/>
  <c r="N41" i="10"/>
  <c r="N40" i="10"/>
  <c r="N39" i="10"/>
  <c r="N38" i="10"/>
  <c r="N51" i="10" s="1"/>
  <c r="O57" i="10" s="1"/>
  <c r="N34" i="10"/>
  <c r="N33" i="10"/>
  <c r="V58" i="10" l="1"/>
  <c r="R58" i="10"/>
  <c r="W58" i="10"/>
  <c r="R87" i="10"/>
  <c r="R92" i="10"/>
  <c r="O59" i="10"/>
  <c r="R305" i="10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402" i="10"/>
  <c r="U403" i="10"/>
  <c r="U404" i="10"/>
  <c r="AC406" i="10"/>
  <c r="AC402" i="10"/>
  <c r="AC403" i="10"/>
  <c r="AC404" i="10"/>
  <c r="AC401" i="10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AC395" i="10" l="1"/>
  <c r="AC398" i="10" s="1"/>
  <c r="AC394" i="10"/>
  <c r="AC397" i="10" s="1"/>
  <c r="L396" i="10"/>
  <c r="L399" i="10" s="1"/>
  <c r="L395" i="10"/>
  <c r="L398" i="10" s="1"/>
  <c r="L394" i="10"/>
  <c r="L397" i="10" s="1"/>
  <c r="AM395" i="10"/>
  <c r="AM398" i="10" s="1"/>
  <c r="V394" i="10"/>
  <c r="V397" i="10" s="1"/>
  <c r="N46" i="10"/>
  <c r="N47" i="10" s="1"/>
  <c r="R395" i="10"/>
  <c r="R398" i="10" s="1"/>
  <c r="AI396" i="10"/>
  <c r="AI399" i="10" s="1"/>
  <c r="AI374" i="10" s="1"/>
  <c r="AI395" i="10"/>
  <c r="AI398" i="10" s="1"/>
  <c r="AI394" i="10"/>
  <c r="AI397" i="10" s="1"/>
  <c r="AI384" i="10" s="1"/>
  <c r="AF396" i="10"/>
  <c r="AF399" i="10" s="1"/>
  <c r="AF395" i="10"/>
  <c r="AF398" i="10" s="1"/>
  <c r="AF394" i="10"/>
  <c r="AF397" i="10" s="1"/>
  <c r="U394" i="10"/>
  <c r="U397" i="10" s="1"/>
  <c r="AI358" i="10"/>
  <c r="T374" i="10"/>
  <c r="Y396" i="10"/>
  <c r="Y399" i="10" s="1"/>
  <c r="Y362" i="10" s="1"/>
  <c r="Y395" i="10"/>
  <c r="Y398" i="10" s="1"/>
  <c r="Y394" i="10"/>
  <c r="Y397" i="10" s="1"/>
  <c r="W372" i="10"/>
  <c r="O396" i="10"/>
  <c r="O399" i="10" s="1"/>
  <c r="O368" i="10" s="1"/>
  <c r="O395" i="10"/>
  <c r="O398" i="10" s="1"/>
  <c r="O361" i="10" s="1"/>
  <c r="AD396" i="10"/>
  <c r="AD399" i="10" s="1"/>
  <c r="AD371" i="10" s="1"/>
  <c r="AD395" i="10"/>
  <c r="AD398" i="10" s="1"/>
  <c r="AD364" i="10" s="1"/>
  <c r="AD394" i="10"/>
  <c r="AD397" i="10" s="1"/>
  <c r="AK396" i="10"/>
  <c r="AK399" i="10" s="1"/>
  <c r="L371" i="10"/>
  <c r="Z394" i="10"/>
  <c r="Z397" i="10" s="1"/>
  <c r="Q363" i="10"/>
  <c r="AN396" i="10"/>
  <c r="AN399" i="10" s="1"/>
  <c r="AN368" i="10" s="1"/>
  <c r="AN395" i="10"/>
  <c r="AN398" i="10" s="1"/>
  <c r="AN394" i="10"/>
  <c r="AN397" i="10" s="1"/>
  <c r="AN372" i="10" s="1"/>
  <c r="O394" i="10"/>
  <c r="O397" i="10" s="1"/>
  <c r="O369" i="10" s="1"/>
  <c r="N376" i="10"/>
  <c r="AK395" i="10"/>
  <c r="AK398" i="10" s="1"/>
  <c r="AK394" i="10"/>
  <c r="AK397" i="10" s="1"/>
  <c r="T396" i="10"/>
  <c r="T399" i="10" s="1"/>
  <c r="T371" i="10" s="1"/>
  <c r="T395" i="10"/>
  <c r="T398" i="10" s="1"/>
  <c r="AQ396" i="10"/>
  <c r="AQ399" i="10" s="1"/>
  <c r="AQ386" i="10" s="1"/>
  <c r="AQ395" i="10"/>
  <c r="AQ398" i="10" s="1"/>
  <c r="AQ394" i="10"/>
  <c r="AQ397" i="10" s="1"/>
  <c r="AG396" i="10"/>
  <c r="AG399" i="10" s="1"/>
  <c r="AG383" i="10" s="1"/>
  <c r="AG395" i="10"/>
  <c r="AG398" i="10" s="1"/>
  <c r="AG394" i="10"/>
  <c r="AG397" i="10" s="1"/>
  <c r="AG360" i="10" s="1"/>
  <c r="AM376" i="10"/>
  <c r="W396" i="10"/>
  <c r="W399" i="10" s="1"/>
  <c r="W365" i="10" s="1"/>
  <c r="AL396" i="10"/>
  <c r="AL399" i="10" s="1"/>
  <c r="AL395" i="10"/>
  <c r="AL398" i="10" s="1"/>
  <c r="U374" i="10"/>
  <c r="U357" i="10"/>
  <c r="M395" i="10"/>
  <c r="M398" i="10" s="1"/>
  <c r="T394" i="10"/>
  <c r="T397" i="10" s="1"/>
  <c r="T378" i="10" s="1"/>
  <c r="Z378" i="10"/>
  <c r="AP394" i="10"/>
  <c r="AP397" i="10" s="1"/>
  <c r="Z395" i="10"/>
  <c r="Z398" i="10" s="1"/>
  <c r="X386" i="10"/>
  <c r="X366" i="10"/>
  <c r="P396" i="10"/>
  <c r="P399" i="10" s="1"/>
  <c r="P395" i="10"/>
  <c r="P398" i="10" s="1"/>
  <c r="P394" i="10"/>
  <c r="P397" i="10" s="1"/>
  <c r="P363" i="10" s="1"/>
  <c r="AE382" i="10"/>
  <c r="W395" i="10"/>
  <c r="W398" i="10" s="1"/>
  <c r="W394" i="10"/>
  <c r="W397" i="10" s="1"/>
  <c r="AD378" i="10"/>
  <c r="AD381" i="10"/>
  <c r="AL394" i="10"/>
  <c r="AL397" i="10" s="1"/>
  <c r="M383" i="10"/>
  <c r="T379" i="10"/>
  <c r="AB396" i="10"/>
  <c r="AB399" i="10" s="1"/>
  <c r="AB395" i="10"/>
  <c r="AB398" i="10" s="1"/>
  <c r="AB358" i="10" s="1"/>
  <c r="AH394" i="10"/>
  <c r="AH397" i="10" s="1"/>
  <c r="S365" i="10"/>
  <c r="S396" i="10"/>
  <c r="S399" i="10" s="1"/>
  <c r="S395" i="10"/>
  <c r="S398" i="10" s="1"/>
  <c r="S385" i="10" s="1"/>
  <c r="S394" i="10"/>
  <c r="S397" i="10" s="1"/>
  <c r="AP396" i="10"/>
  <c r="AP399" i="10" s="1"/>
  <c r="AO383" i="10"/>
  <c r="AO359" i="10"/>
  <c r="AO396" i="10"/>
  <c r="AO399" i="10" s="1"/>
  <c r="AO395" i="10"/>
  <c r="AO398" i="10" s="1"/>
  <c r="AO394" i="10"/>
  <c r="AO397" i="10" s="1"/>
  <c r="P386" i="10"/>
  <c r="P368" i="10"/>
  <c r="P375" i="10"/>
  <c r="P372" i="10"/>
  <c r="W373" i="10"/>
  <c r="W361" i="10"/>
  <c r="AE396" i="10"/>
  <c r="AE399" i="10" s="1"/>
  <c r="AE383" i="10" s="1"/>
  <c r="AE395" i="10"/>
  <c r="AE398" i="10" s="1"/>
  <c r="V380" i="10"/>
  <c r="V369" i="10"/>
  <c r="N396" i="10"/>
  <c r="N399" i="10" s="1"/>
  <c r="N362" i="10" s="1"/>
  <c r="N395" i="10"/>
  <c r="N398" i="10" s="1"/>
  <c r="N394" i="10"/>
  <c r="N397" i="10" s="1"/>
  <c r="N381" i="10" s="1"/>
  <c r="AK382" i="10"/>
  <c r="AK376" i="10"/>
  <c r="AK361" i="10"/>
  <c r="AK358" i="10"/>
  <c r="U396" i="10"/>
  <c r="U399" i="10" s="1"/>
  <c r="N45" i="10"/>
  <c r="AI362" i="10" s="1"/>
  <c r="L382" i="10"/>
  <c r="L376" i="10"/>
  <c r="L364" i="10"/>
  <c r="L361" i="10"/>
  <c r="L370" i="10"/>
  <c r="N49" i="10"/>
  <c r="AB394" i="10"/>
  <c r="AB397" i="10" s="1"/>
  <c r="AB372" i="10" s="1"/>
  <c r="S373" i="10"/>
  <c r="S367" i="10"/>
  <c r="S358" i="10"/>
  <c r="Z396" i="10"/>
  <c r="Z399" i="10" s="1"/>
  <c r="Z383" i="10" s="1"/>
  <c r="AH396" i="10"/>
  <c r="AH399" i="10" s="1"/>
  <c r="AQ374" i="10"/>
  <c r="AQ365" i="10"/>
  <c r="T384" i="10"/>
  <c r="T381" i="10"/>
  <c r="T363" i="10"/>
  <c r="AA364" i="10"/>
  <c r="AG363" i="10"/>
  <c r="X396" i="10"/>
  <c r="X399" i="10" s="1"/>
  <c r="X383" i="10" s="1"/>
  <c r="X395" i="10"/>
  <c r="X398" i="10" s="1"/>
  <c r="X379" i="10" s="1"/>
  <c r="X394" i="10"/>
  <c r="X397" i="10" s="1"/>
  <c r="X363" i="10" s="1"/>
  <c r="O382" i="10"/>
  <c r="O376" i="10"/>
  <c r="O367" i="10"/>
  <c r="O364" i="10"/>
  <c r="AE394" i="10"/>
  <c r="AE397" i="10" s="1"/>
  <c r="AE384" i="10" s="1"/>
  <c r="N386" i="10"/>
  <c r="N383" i="10"/>
  <c r="N377" i="10"/>
  <c r="N374" i="10"/>
  <c r="N371" i="10"/>
  <c r="N365" i="10"/>
  <c r="N359" i="10"/>
  <c r="AC385" i="10"/>
  <c r="AC379" i="10"/>
  <c r="AC382" i="10"/>
  <c r="AC373" i="10"/>
  <c r="AC370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74" i="10"/>
  <c r="AG365" i="10"/>
  <c r="AG359" i="10"/>
  <c r="Y359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57" i="10"/>
  <c r="AJ394" i="10"/>
  <c r="AJ397" i="10" s="1"/>
  <c r="AJ375" i="10" s="1"/>
  <c r="AH385" i="10"/>
  <c r="AH379" i="10"/>
  <c r="AH367" i="10"/>
  <c r="AH364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AH358" i="10" l="1"/>
  <c r="AB366" i="10"/>
  <c r="Y386" i="10"/>
  <c r="AG368" i="10"/>
  <c r="AH383" i="10"/>
  <c r="AC376" i="10"/>
  <c r="N368" i="10"/>
  <c r="O370" i="10"/>
  <c r="AA367" i="10"/>
  <c r="AQ359" i="10"/>
  <c r="S361" i="10"/>
  <c r="L358" i="10"/>
  <c r="AK367" i="10"/>
  <c r="V383" i="10"/>
  <c r="P359" i="10"/>
  <c r="AP365" i="10"/>
  <c r="M386" i="10"/>
  <c r="P382" i="10"/>
  <c r="AF369" i="10"/>
  <c r="Z370" i="10"/>
  <c r="O372" i="10"/>
  <c r="Z359" i="10"/>
  <c r="V358" i="10"/>
  <c r="AE363" i="10"/>
  <c r="AB360" i="10"/>
  <c r="AH361" i="10"/>
  <c r="AB363" i="10"/>
  <c r="Y365" i="10"/>
  <c r="AG371" i="10"/>
  <c r="O373" i="10"/>
  <c r="AA370" i="10"/>
  <c r="AQ362" i="10"/>
  <c r="S364" i="10"/>
  <c r="AK370" i="10"/>
  <c r="AE379" i="10"/>
  <c r="P365" i="10"/>
  <c r="AL363" i="10"/>
  <c r="AF365" i="10"/>
  <c r="Z386" i="10"/>
  <c r="V385" i="10"/>
  <c r="Q362" i="10"/>
  <c r="Y368" i="10"/>
  <c r="AA373" i="10"/>
  <c r="AA378" i="10"/>
  <c r="Q380" i="10"/>
  <c r="AB375" i="10"/>
  <c r="AB378" i="10"/>
  <c r="Y371" i="10"/>
  <c r="AG380" i="10"/>
  <c r="O379" i="10"/>
  <c r="T360" i="10"/>
  <c r="AQ371" i="10"/>
  <c r="S370" i="10"/>
  <c r="P371" i="10"/>
  <c r="S380" i="10"/>
  <c r="AD369" i="10"/>
  <c r="X362" i="10"/>
  <c r="U381" i="10"/>
  <c r="AG382" i="10"/>
  <c r="AJ358" i="10"/>
  <c r="AN373" i="10"/>
  <c r="L372" i="10"/>
  <c r="Y374" i="10"/>
  <c r="AH382" i="10"/>
  <c r="AB384" i="10"/>
  <c r="Y377" i="10"/>
  <c r="N360" i="10"/>
  <c r="N380" i="10"/>
  <c r="O385" i="10"/>
  <c r="T357" i="10"/>
  <c r="AQ377" i="10"/>
  <c r="S376" i="10"/>
  <c r="L379" i="10"/>
  <c r="N385" i="10"/>
  <c r="W376" i="10"/>
  <c r="AO384" i="10"/>
  <c r="S371" i="10"/>
  <c r="AD365" i="10"/>
  <c r="Q373" i="10"/>
  <c r="Y367" i="10"/>
  <c r="AK381" i="10"/>
  <c r="AN375" i="10"/>
  <c r="AK374" i="10"/>
  <c r="W368" i="10"/>
  <c r="Y383" i="10"/>
  <c r="N363" i="10"/>
  <c r="T366" i="10"/>
  <c r="AQ380" i="10"/>
  <c r="S382" i="10"/>
  <c r="W379" i="10"/>
  <c r="AO367" i="10"/>
  <c r="AH372" i="10"/>
  <c r="R372" i="10"/>
  <c r="AL380" i="10"/>
  <c r="AN371" i="10"/>
  <c r="AK357" i="10"/>
  <c r="P361" i="10"/>
  <c r="AB381" i="10"/>
  <c r="N357" i="10"/>
  <c r="AJ382" i="10"/>
  <c r="AG377" i="10"/>
  <c r="N378" i="10"/>
  <c r="T369" i="10"/>
  <c r="AQ383" i="10"/>
  <c r="V378" i="10"/>
  <c r="W382" i="10"/>
  <c r="AO374" i="10"/>
  <c r="AB373" i="10"/>
  <c r="W369" i="10"/>
  <c r="AP368" i="10"/>
  <c r="AL366" i="10"/>
  <c r="AE362" i="10"/>
  <c r="AC369" i="10"/>
  <c r="AG361" i="10"/>
  <c r="AK378" i="10"/>
  <c r="P385" i="10"/>
  <c r="Y380" i="10"/>
  <c r="AG362" i="10"/>
  <c r="N384" i="10"/>
  <c r="O358" i="10"/>
  <c r="T375" i="10"/>
  <c r="AP357" i="10"/>
  <c r="U371" i="10"/>
  <c r="V384" i="10"/>
  <c r="P366" i="10"/>
  <c r="AO375" i="10"/>
  <c r="Z367" i="10"/>
  <c r="AL362" i="10"/>
  <c r="AE386" i="10"/>
  <c r="AC368" i="10"/>
  <c r="AO382" i="10"/>
  <c r="AK377" i="10"/>
  <c r="AB369" i="10"/>
  <c r="AM368" i="10"/>
  <c r="AC367" i="10"/>
  <c r="AN376" i="10"/>
  <c r="AP381" i="10"/>
  <c r="AK364" i="10"/>
  <c r="V366" i="10"/>
  <c r="P369" i="10"/>
  <c r="AO363" i="10"/>
  <c r="T364" i="10"/>
  <c r="AE361" i="10"/>
  <c r="AP378" i="10"/>
  <c r="AL386" i="10"/>
  <c r="N364" i="10"/>
  <c r="AO370" i="10"/>
  <c r="AJ374" i="10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C32" i="11" s="1"/>
  <c r="D32" i="11" s="1"/>
  <c r="B31" i="2" s="1"/>
  <c r="AG165" i="10"/>
  <c r="C24" i="11" s="1"/>
  <c r="D24" i="11" s="1"/>
  <c r="B23" i="2" s="1"/>
  <c r="Y165" i="10"/>
  <c r="C16" i="11" s="1"/>
  <c r="D16" i="11" s="1"/>
  <c r="B15" i="2" s="1"/>
  <c r="Q165" i="10"/>
  <c r="C8" i="11" s="1"/>
  <c r="D8" i="11" s="1"/>
  <c r="B7" i="2" s="1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C31" i="11" s="1"/>
  <c r="D31" i="11" s="1"/>
  <c r="B30" i="2" s="1"/>
  <c r="AF165" i="10"/>
  <c r="C23" i="11" s="1"/>
  <c r="D23" i="11" s="1"/>
  <c r="B22" i="2" s="1"/>
  <c r="X165" i="10"/>
  <c r="C15" i="11" s="1"/>
  <c r="D15" i="11" s="1"/>
  <c r="B14" i="2" s="1"/>
  <c r="P165" i="10"/>
  <c r="C7" i="11" s="1"/>
  <c r="D7" i="11" s="1"/>
  <c r="B6" i="2" s="1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C30" i="11" s="1"/>
  <c r="D30" i="11" s="1"/>
  <c r="B29" i="2" s="1"/>
  <c r="AE165" i="10"/>
  <c r="C22" i="11" s="1"/>
  <c r="D22" i="11" s="1"/>
  <c r="B21" i="2" s="1"/>
  <c r="W165" i="10"/>
  <c r="C14" i="11" s="1"/>
  <c r="D14" i="11" s="1"/>
  <c r="B13" i="2" s="1"/>
  <c r="O165" i="10"/>
  <c r="C6" i="11" s="1"/>
  <c r="D6" i="11" s="1"/>
  <c r="B5" i="2" s="1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C29" i="11" s="1"/>
  <c r="D29" i="11" s="1"/>
  <c r="B28" i="2" s="1"/>
  <c r="AD165" i="10"/>
  <c r="C21" i="11" s="1"/>
  <c r="D21" i="11" s="1"/>
  <c r="B20" i="2" s="1"/>
  <c r="V165" i="10"/>
  <c r="C13" i="11" s="1"/>
  <c r="D13" i="11" s="1"/>
  <c r="B12" i="2" s="1"/>
  <c r="N165" i="10"/>
  <c r="C5" i="11" s="1"/>
  <c r="D5" i="11" s="1"/>
  <c r="B4" i="2" s="1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C28" i="11" s="1"/>
  <c r="D28" i="11" s="1"/>
  <c r="B27" i="2" s="1"/>
  <c r="AC165" i="10"/>
  <c r="C20" i="11" s="1"/>
  <c r="D20" i="11" s="1"/>
  <c r="B19" i="2" s="1"/>
  <c r="U165" i="10"/>
  <c r="C12" i="11" s="1"/>
  <c r="D12" i="11" s="1"/>
  <c r="B11" i="2" s="1"/>
  <c r="M165" i="10"/>
  <c r="C4" i="11" s="1"/>
  <c r="D4" i="11" s="1"/>
  <c r="B3" i="2" s="1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C27" i="11" s="1"/>
  <c r="D27" i="11" s="1"/>
  <c r="B26" i="2" s="1"/>
  <c r="AB165" i="10"/>
  <c r="C19" i="11" s="1"/>
  <c r="D19" i="11" s="1"/>
  <c r="B18" i="2" s="1"/>
  <c r="T165" i="10"/>
  <c r="C11" i="11" s="1"/>
  <c r="D11" i="11" s="1"/>
  <c r="B10" i="2" s="1"/>
  <c r="L165" i="10"/>
  <c r="C3" i="11" s="1"/>
  <c r="D3" i="11" s="1"/>
  <c r="B2" i="2" s="1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C25" i="11" s="1"/>
  <c r="D25" i="11" s="1"/>
  <c r="B24" i="2" s="1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C18" i="11" s="1"/>
  <c r="D18" i="11" s="1"/>
  <c r="B17" i="2" s="1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C17" i="11" s="1"/>
  <c r="D17" i="11" s="1"/>
  <c r="B16" i="2" s="1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C10" i="11" s="1"/>
  <c r="D10" i="11" s="1"/>
  <c r="B9" i="2" s="1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C9" i="11" s="1"/>
  <c r="D9" i="11" s="1"/>
  <c r="B8" i="2" s="1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C34" i="11" s="1"/>
  <c r="D34" i="11" s="1"/>
  <c r="B33" i="2" s="1"/>
  <c r="AQ164" i="10"/>
  <c r="AI165" i="10"/>
  <c r="C26" i="11" s="1"/>
  <c r="D26" i="11" s="1"/>
  <c r="B25" i="2" s="1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C33" i="11" s="1"/>
  <c r="D33" i="11" s="1"/>
  <c r="B32" i="2" s="1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B10" i="9"/>
</calcChain>
</file>

<file path=xl/sharedStrings.xml><?xml version="1.0" encoding="utf-8"?>
<sst xmlns="http://schemas.openxmlformats.org/spreadsheetml/2006/main" count="498" uniqueCount="213">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</sst>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&quot;$&quot;#,##0_);\(&quot;$&quot;#,##0\)"/>
    <numFmt numFmtId="165" formatCode="&quot;$&quot;#,##0.00_);\(&quot;$&quot;#,##0.00\)"/>
    <numFmt numFmtId="166" formatCode="&quot;$&quot;#,##0.00_);[Red]\(&quot;$&quot;#,##0.00\)"/>
    <numFmt numFmtId="167" formatCode="0.0%"/>
    <numFmt numFmtId="168" formatCode="0.000%"/>
    <numFmt numFmtId="169" formatCode="#,##0.000_);\(#,##0.000\)"/>
    <numFmt numFmtId="170" formatCode="#,##0.0000_);\(#,##0.0000\)"/>
    <numFmt numFmtId="171" formatCode="&quot;$&quot;#,##0"/>
    <numFmt numFmtId="172" formatCode="0.000"/>
    <numFmt numFmtId="173" formatCode="0.0000"/>
    <numFmt numFmtId="174" formatCode="0_ ;\-0\ 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name val="Calibri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</cellStyleXfs>
  <cellXfs count="2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166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5" fillId="0" borderId="0" xfId="0" applyFont="1"/>
    <xf numFmtId="0" fontId="7" fillId="6" borderId="16" xfId="0" applyFont="1" applyFill="1" applyBorder="1" applyAlignment="1">
      <alignment horizontal="center"/>
    </xf>
    <xf numFmtId="0" fontId="16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18" fillId="9" borderId="19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7" fillId="0" borderId="17" xfId="0" applyFont="1" applyBorder="1"/>
    <xf numFmtId="0" fontId="15" fillId="6" borderId="8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6" borderId="8" xfId="0" applyFont="1" applyFill="1" applyBorder="1" applyAlignment="1">
      <alignment horizontal="center"/>
    </xf>
    <xf numFmtId="167" fontId="0" fillId="0" borderId="0" xfId="0" applyNumberFormat="1"/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0" borderId="34" xfId="0" applyNumberFormat="1" applyFont="1" applyFill="1" applyBorder="1" applyAlignment="1">
      <alignment horizontal="center"/>
    </xf>
    <xf numFmtId="3" fontId="15" fillId="10" borderId="0" xfId="0" applyNumberFormat="1" applyFont="1" applyFill="1" applyAlignment="1">
      <alignment horizontal="center"/>
    </xf>
    <xf numFmtId="3" fontId="15" fillId="10" borderId="12" xfId="0" applyNumberFormat="1" applyFont="1" applyFill="1" applyBorder="1" applyAlignment="1">
      <alignment horizontal="center"/>
    </xf>
    <xf numFmtId="0" fontId="7" fillId="0" borderId="22" xfId="0" applyFont="1" applyBorder="1"/>
    <xf numFmtId="0" fontId="7" fillId="0" borderId="23" xfId="0" applyFont="1" applyBorder="1"/>
    <xf numFmtId="0" fontId="7" fillId="0" borderId="11" xfId="0" applyFont="1" applyBorder="1"/>
    <xf numFmtId="0" fontId="7" fillId="0" borderId="25" xfId="0" applyFont="1" applyBorder="1"/>
    <xf numFmtId="0" fontId="7" fillId="0" borderId="26" xfId="0" applyFont="1" applyBorder="1"/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0" borderId="17" xfId="0" applyFont="1" applyFill="1" applyBorder="1"/>
    <xf numFmtId="0" fontId="7" fillId="0" borderId="39" xfId="0" applyFont="1" applyBorder="1"/>
    <xf numFmtId="0" fontId="7" fillId="0" borderId="40" xfId="0" applyFont="1" applyBorder="1"/>
    <xf numFmtId="167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7" fontId="7" fillId="5" borderId="44" xfId="0" applyNumberFormat="1" applyFont="1" applyFill="1" applyBorder="1"/>
    <xf numFmtId="167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168" fontId="7" fillId="6" borderId="44" xfId="0" applyNumberFormat="1" applyFont="1" applyFill="1" applyBorder="1"/>
    <xf numFmtId="0" fontId="7" fillId="10" borderId="17" xfId="0" quotePrefix="1" applyFont="1" applyFill="1" applyBorder="1"/>
    <xf numFmtId="167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9" fontId="7" fillId="6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7" fontId="7" fillId="6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170" fontId="7" fillId="5" borderId="58" xfId="0" applyNumberFormat="1" applyFont="1" applyFill="1" applyBorder="1"/>
    <xf numFmtId="170" fontId="7" fillId="5" borderId="59" xfId="0" applyNumberFormat="1" applyFont="1" applyFill="1" applyBorder="1"/>
    <xf numFmtId="170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9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70" fontId="7" fillId="5" borderId="63" xfId="0" applyNumberFormat="1" applyFont="1" applyFill="1" applyBorder="1"/>
    <xf numFmtId="170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9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70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9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70" fontId="7" fillId="6" borderId="63" xfId="0" applyNumberFormat="1" applyFont="1" applyFill="1" applyBorder="1" applyAlignment="1">
      <alignment horizontal="center" vertical="center"/>
    </xf>
    <xf numFmtId="170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5" fillId="0" borderId="0" xfId="0" applyFont="1" applyAlignment="1">
      <alignment horizontal="center" vertical="top"/>
    </xf>
    <xf numFmtId="167" fontId="15" fillId="0" borderId="0" xfId="13" applyNumberFormat="1" applyFont="1"/>
    <xf numFmtId="167" fontId="7" fillId="6" borderId="0" xfId="13" applyNumberFormat="1" applyFont="1" applyFill="1"/>
    <xf numFmtId="2" fontId="15" fillId="0" borderId="0" xfId="0" applyNumberFormat="1" applyFont="1"/>
    <xf numFmtId="0" fontId="17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5" fillId="0" borderId="76" xfId="0" applyFont="1" applyBorder="1"/>
    <xf numFmtId="167" fontId="7" fillId="5" borderId="77" xfId="0" applyNumberFormat="1" applyFont="1" applyFill="1" applyBorder="1"/>
    <xf numFmtId="167" fontId="7" fillId="5" borderId="78" xfId="0" applyNumberFormat="1" applyFont="1" applyFill="1" applyBorder="1"/>
    <xf numFmtId="167" fontId="7" fillId="5" borderId="80" xfId="0" applyNumberFormat="1" applyFont="1" applyFill="1" applyBorder="1"/>
    <xf numFmtId="0" fontId="15" fillId="0" borderId="81" xfId="0" applyFont="1" applyBorder="1"/>
    <xf numFmtId="167" fontId="7" fillId="5" borderId="82" xfId="0" applyNumberFormat="1" applyFont="1" applyFill="1" applyBorder="1"/>
    <xf numFmtId="167" fontId="7" fillId="5" borderId="83" xfId="0" applyNumberFormat="1" applyFont="1" applyFill="1" applyBorder="1"/>
    <xf numFmtId="0" fontId="17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164" fontId="7" fillId="0" borderId="82" xfId="0" applyNumberFormat="1" applyFont="1" applyBorder="1"/>
    <xf numFmtId="164" fontId="7" fillId="14" borderId="77" xfId="0" applyNumberFormat="1" applyFont="1" applyFill="1" applyBorder="1"/>
    <xf numFmtId="164" fontId="7" fillId="14" borderId="66" xfId="0" applyNumberFormat="1" applyFont="1" applyFill="1" applyBorder="1"/>
    <xf numFmtId="164" fontId="7" fillId="14" borderId="82" xfId="0" applyNumberFormat="1" applyFont="1" applyFill="1" applyBorder="1"/>
    <xf numFmtId="164" fontId="7" fillId="5" borderId="77" xfId="0" applyNumberFormat="1" applyFont="1" applyFill="1" applyBorder="1"/>
    <xf numFmtId="164" fontId="7" fillId="5" borderId="66" xfId="0" applyNumberFormat="1" applyFont="1" applyFill="1" applyBorder="1"/>
    <xf numFmtId="164" fontId="7" fillId="5" borderId="82" xfId="0" applyNumberFormat="1" applyFont="1" applyFill="1" applyBorder="1"/>
    <xf numFmtId="164" fontId="7" fillId="0" borderId="77" xfId="0" applyNumberFormat="1" applyFont="1" applyBorder="1"/>
    <xf numFmtId="165" fontId="7" fillId="0" borderId="0" xfId="0" applyNumberFormat="1" applyFont="1"/>
    <xf numFmtId="171" fontId="7" fillId="5" borderId="77" xfId="0" applyNumberFormat="1" applyFont="1" applyFill="1" applyBorder="1"/>
    <xf numFmtId="171" fontId="7" fillId="5" borderId="66" xfId="0" applyNumberFormat="1" applyFont="1" applyFill="1" applyBorder="1"/>
    <xf numFmtId="171" fontId="7" fillId="5" borderId="82" xfId="0" applyNumberFormat="1" applyFont="1" applyFill="1" applyBorder="1"/>
    <xf numFmtId="171" fontId="7" fillId="5" borderId="85" xfId="0" applyNumberFormat="1" applyFont="1" applyFill="1" applyBorder="1"/>
    <xf numFmtId="171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167" fontId="7" fillId="6" borderId="77" xfId="0" applyNumberFormat="1" applyFont="1" applyFill="1" applyBorder="1"/>
    <xf numFmtId="167" fontId="7" fillId="6" borderId="66" xfId="0" applyNumberFormat="1" applyFont="1" applyFill="1" applyBorder="1"/>
    <xf numFmtId="167" fontId="7" fillId="6" borderId="82" xfId="0" applyNumberFormat="1" applyFont="1" applyFill="1" applyBorder="1"/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10" fontId="7" fillId="0" borderId="0" xfId="0" applyNumberFormat="1" applyFont="1" applyAlignment="1">
      <alignment horizontal="center" vertical="top"/>
    </xf>
    <xf numFmtId="172" fontId="7" fillId="0" borderId="0" xfId="0" applyNumberFormat="1" applyFont="1" applyAlignment="1">
      <alignment horizontal="center"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73" fontId="7" fillId="0" borderId="0" xfId="0" applyNumberFormat="1" applyFont="1" applyAlignment="1">
      <alignment horizontal="center" vertical="top"/>
    </xf>
    <xf numFmtId="0" fontId="1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94" xfId="0" applyFont="1" applyBorder="1" applyAlignment="1">
      <alignment vertical="top"/>
    </xf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5" fillId="19" borderId="0" xfId="0" applyFont="1" applyFill="1"/>
    <xf numFmtId="37" fontId="7" fillId="19" borderId="66" xfId="0" applyNumberFormat="1" applyFont="1" applyFill="1" applyBorder="1"/>
    <xf numFmtId="0" fontId="15" fillId="0" borderId="0" xfId="0" applyFont="1" applyFill="1"/>
    <xf numFmtId="0" fontId="0" fillId="0" borderId="0" xfId="0"/>
    <xf numFmtId="43" fontId="0" fillId="0" borderId="0" xfId="14" applyFont="1" applyAlignment="1"/>
    <xf numFmtId="43" fontId="0" fillId="0" borderId="0" xfId="0" applyNumberFormat="1"/>
    <xf numFmtId="174" fontId="0" fillId="0" borderId="0" xfId="14" applyNumberFormat="1" applyFont="1" applyAlignment="1"/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2" xfId="0" applyFont="1" applyBorder="1"/>
    <xf numFmtId="0" fontId="7" fillId="0" borderId="93" xfId="0" applyFont="1" applyBorder="1"/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15" fillId="17" borderId="0" xfId="0" applyFont="1" applyFill="1" applyAlignment="1">
      <alignment horizontal="center" vertical="center" textRotation="90" wrapText="1"/>
    </xf>
    <xf numFmtId="0" fontId="17" fillId="12" borderId="75" xfId="0" applyFont="1" applyFill="1" applyBorder="1" applyAlignment="1">
      <alignment horizontal="center" vertical="center" wrapText="1"/>
    </xf>
    <xf numFmtId="0" fontId="17" fillId="12" borderId="79" xfId="0" applyFont="1" applyFill="1" applyBorder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7" fillId="16" borderId="7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15" fillId="11" borderId="0" xfId="0" applyFont="1" applyFill="1" applyAlignment="1">
      <alignment horizontal="center" vertical="center" textRotation="90"/>
    </xf>
    <xf numFmtId="0" fontId="17" fillId="12" borderId="84" xfId="0" applyFont="1" applyFill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textRotation="90"/>
    </xf>
    <xf numFmtId="0" fontId="15" fillId="16" borderId="0" xfId="0" applyFont="1" applyFill="1" applyAlignment="1">
      <alignment horizontal="center" vertical="center" textRotation="90"/>
    </xf>
    <xf numFmtId="0" fontId="25" fillId="13" borderId="0" xfId="0" applyFont="1" applyFill="1" applyAlignment="1">
      <alignment horizontal="center" vertical="center" textRotation="90" wrapText="1"/>
    </xf>
    <xf numFmtId="0" fontId="17" fillId="11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7" fillId="0" borderId="0" xfId="0" applyFont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2" fontId="7" fillId="0" borderId="52" xfId="0" applyNumberFormat="1" applyFont="1" applyBorder="1" applyAlignment="1">
      <alignment horizontal="center" wrapText="1"/>
    </xf>
    <xf numFmtId="2" fontId="7" fillId="0" borderId="56" xfId="0" applyNumberFormat="1" applyFont="1" applyBorder="1" applyAlignment="1">
      <alignment horizontal="center" wrapText="1"/>
    </xf>
    <xf numFmtId="167" fontId="7" fillId="0" borderId="14" xfId="0" applyNumberFormat="1" applyFont="1" applyBorder="1" applyAlignment="1">
      <alignment horizontal="center" wrapText="1"/>
    </xf>
    <xf numFmtId="167" fontId="7" fillId="0" borderId="0" xfId="0" applyNumberFormat="1" applyFont="1" applyAlignment="1">
      <alignment horizontal="center" wrapText="1"/>
    </xf>
    <xf numFmtId="167" fontId="7" fillId="0" borderId="13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7" xfId="0" applyFont="1" applyBorder="1" applyAlignment="1">
      <alignment vertical="center" wrapText="1"/>
    </xf>
    <xf numFmtId="0" fontId="17" fillId="12" borderId="0" xfId="0" applyFont="1" applyFill="1" applyAlignment="1">
      <alignment horizontal="center" vertical="center" wrapText="1"/>
    </xf>
    <xf numFmtId="0" fontId="0" fillId="0" borderId="0" xfId="0"/>
    <xf numFmtId="0" fontId="0" fillId="0" borderId="17" xfId="0" applyBorder="1"/>
    <xf numFmtId="0" fontId="17" fillId="8" borderId="0" xfId="0" applyFont="1" applyFill="1" applyAlignment="1">
      <alignment horizontal="center" vertical="center" textRotation="90" wrapText="1"/>
    </xf>
    <xf numFmtId="0" fontId="1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15">
    <cellStyle name="Body: normal cell" xfId="1" xr:uid="{00000000-0005-0000-0000-000000000000}"/>
    <cellStyle name="Comma" xfId="14" builtinId="3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[1]!WACC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792480</xdr:colOff>
          <xdr:row>2</xdr:row>
          <xdr:rowOff>106680</xdr:rowOff>
        </xdr:from>
        <xdr:to>
          <xdr:col>11</xdr:col>
          <xdr:colOff>381000</xdr:colOff>
          <xdr:row>4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</xdr:colOff>
          <xdr:row>2</xdr:row>
          <xdr:rowOff>106680</xdr:rowOff>
        </xdr:from>
        <xdr:to>
          <xdr:col>16</xdr:col>
          <xdr:colOff>106680</xdr:colOff>
          <xdr:row>4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2</xdr:row>
          <xdr:rowOff>106680</xdr:rowOff>
        </xdr:from>
        <xdr:to>
          <xdr:col>13</xdr:col>
          <xdr:colOff>754380</xdr:colOff>
          <xdr:row>4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792480</xdr:colOff>
          <xdr:row>2</xdr:row>
          <xdr:rowOff>106680</xdr:rowOff>
        </xdr:from>
        <xdr:to>
          <xdr:col>11</xdr:col>
          <xdr:colOff>381000</xdr:colOff>
          <xdr:row>4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</xdr:colOff>
          <xdr:row>2</xdr:row>
          <xdr:rowOff>106680</xdr:rowOff>
        </xdr:from>
        <xdr:to>
          <xdr:col>16</xdr:col>
          <xdr:colOff>106680</xdr:colOff>
          <xdr:row>4</xdr:row>
          <xdr:rowOff>106680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2</xdr:row>
          <xdr:rowOff>106680</xdr:rowOff>
        </xdr:from>
        <xdr:to>
          <xdr:col>13</xdr:col>
          <xdr:colOff>754380</xdr:colOff>
          <xdr:row>4</xdr:row>
          <xdr:rowOff>106680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[1]!WACC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792480</xdr:colOff>
          <xdr:row>2</xdr:row>
          <xdr:rowOff>106680</xdr:rowOff>
        </xdr:from>
        <xdr:to>
          <xdr:col>11</xdr:col>
          <xdr:colOff>381000</xdr:colOff>
          <xdr:row>4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</xdr:colOff>
          <xdr:row>2</xdr:row>
          <xdr:rowOff>106680</xdr:rowOff>
        </xdr:from>
        <xdr:to>
          <xdr:col>16</xdr:col>
          <xdr:colOff>106680</xdr:colOff>
          <xdr:row>4</xdr:row>
          <xdr:rowOff>106680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2</xdr:row>
          <xdr:rowOff>106680</xdr:rowOff>
        </xdr:from>
        <xdr:to>
          <xdr:col>13</xdr:col>
          <xdr:colOff>754380</xdr:colOff>
          <xdr:row>4</xdr:row>
          <xdr:rowOff>106680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792480</xdr:colOff>
          <xdr:row>2</xdr:row>
          <xdr:rowOff>106680</xdr:rowOff>
        </xdr:from>
        <xdr:to>
          <xdr:col>11</xdr:col>
          <xdr:colOff>381000</xdr:colOff>
          <xdr:row>4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</xdr:colOff>
          <xdr:row>2</xdr:row>
          <xdr:rowOff>106680</xdr:rowOff>
        </xdr:from>
        <xdr:to>
          <xdr:col>16</xdr:col>
          <xdr:colOff>106680</xdr:colOff>
          <xdr:row>4</xdr:row>
          <xdr:rowOff>106680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2</xdr:row>
          <xdr:rowOff>106680</xdr:rowOff>
        </xdr:from>
        <xdr:to>
          <xdr:col>13</xdr:col>
          <xdr:colOff>754380</xdr:colOff>
          <xdr:row>4</xdr:row>
          <xdr:rowOff>106680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399233</xdr:colOff>
      <xdr:row>31</xdr:row>
      <xdr:rowOff>168594</xdr:rowOff>
    </xdr:from>
    <xdr:to>
      <xdr:col>19</xdr:col>
      <xdr:colOff>39056</xdr:colOff>
      <xdr:row>37</xdr:row>
      <xdr:rowOff>44769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pSpPr/>
      </xdr:nvGrpSpPr>
      <xdr:grpSpPr>
        <a:xfrm>
          <a:off x="11124383" y="5531169"/>
          <a:ext cx="2830698" cy="904875"/>
          <a:chOff x="13134975" y="5422174"/>
          <a:chExt cx="2699660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GrpSpPr/>
        </xdr:nvGrpSpPr>
        <xdr:grpSpPr>
          <a:xfrm>
            <a:off x="13134975" y="5422174"/>
            <a:ext cx="2699660" cy="1597751"/>
            <a:chOff x="13335000" y="6497121"/>
            <a:chExt cx="2699660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/>
          </xdr:nvGrpSpPr>
          <xdr:grpSpPr>
            <a:xfrm>
              <a:off x="13335000" y="6945086"/>
              <a:ext cx="2699660" cy="1317171"/>
              <a:chOff x="13335000" y="6945086"/>
              <a:chExt cx="2699660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2" y="6999282"/>
                    <a:ext cx="2666718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6"/>
                <a:ext cx="2249806" cy="1962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321428</xdr:colOff>
      <xdr:row>39</xdr:row>
      <xdr:rowOff>2597</xdr:rowOff>
    </xdr:from>
    <xdr:to>
      <xdr:col>19</xdr:col>
      <xdr:colOff>90353</xdr:colOff>
      <xdr:row>45</xdr:row>
      <xdr:rowOff>165563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pSpPr/>
      </xdr:nvGrpSpPr>
      <xdr:grpSpPr>
        <a:xfrm>
          <a:off x="11046578" y="6736772"/>
          <a:ext cx="2959800" cy="1191666"/>
          <a:chOff x="13939879" y="8803231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10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7"/>
                  <a:ext cx="1093258" cy="1979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9" y="8803231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579120</xdr:colOff>
          <xdr:row>34</xdr:row>
          <xdr:rowOff>60960</xdr:rowOff>
        </xdr:from>
        <xdr:to>
          <xdr:col>21</xdr:col>
          <xdr:colOff>495300</xdr:colOff>
          <xdr:row>36</xdr:row>
          <xdr:rowOff>137160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99060</xdr:colOff>
          <xdr:row>40</xdr:row>
          <xdr:rowOff>22860</xdr:rowOff>
        </xdr:from>
        <xdr:to>
          <xdr:col>22</xdr:col>
          <xdr:colOff>403860</xdr:colOff>
          <xdr:row>43</xdr:row>
          <xdr:rowOff>99060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4" name="Oval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6" name="Oval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8" name="Oval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ivia\Downloads\2021-ATB-Data_Master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  <sheetName val="2021-ATB-Data_Master (1)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DPV_Market"/>
      <definedName name="DPV_RD"/>
      <definedName name="FixedChargeRateDefinition"/>
      <definedName name="FutureProjectionsJump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HistoricTrendsJump"/>
      <definedName name="OperatingExpensesDefinition"/>
      <definedName name="OvernightCapital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20">
          <cell r="F420">
            <v>2.5000000000000001E-2</v>
          </cell>
          <cell r="G420">
            <v>2.5000000000000001E-2</v>
          </cell>
          <cell r="H420">
            <v>2.5000000000000001E-2</v>
          </cell>
          <cell r="I420">
            <v>2.5000000000000001E-2</v>
          </cell>
          <cell r="J420">
            <v>2.5000000000000001E-2</v>
          </cell>
          <cell r="K420">
            <v>2.5000000000000001E-2</v>
          </cell>
          <cell r="L420">
            <v>2.5000000000000001E-2</v>
          </cell>
          <cell r="M420">
            <v>2.5000000000000001E-2</v>
          </cell>
          <cell r="N420">
            <v>2.5000000000000001E-2</v>
          </cell>
          <cell r="O420">
            <v>2.5000000000000001E-2</v>
          </cell>
          <cell r="P420">
            <v>2.5000000000000001E-2</v>
          </cell>
          <cell r="Q420">
            <v>2.5000000000000001E-2</v>
          </cell>
          <cell r="R420">
            <v>2.5000000000000001E-2</v>
          </cell>
          <cell r="S420">
            <v>2.5000000000000001E-2</v>
          </cell>
          <cell r="T420">
            <v>2.5000000000000001E-2</v>
          </cell>
          <cell r="U420">
            <v>2.5000000000000001E-2</v>
          </cell>
          <cell r="V420">
            <v>2.5000000000000001E-2</v>
          </cell>
          <cell r="W420">
            <v>2.5000000000000001E-2</v>
          </cell>
          <cell r="X420">
            <v>2.5000000000000001E-2</v>
          </cell>
          <cell r="Y420">
            <v>2.5000000000000001E-2</v>
          </cell>
          <cell r="Z420">
            <v>2.5000000000000001E-2</v>
          </cell>
          <cell r="AA420">
            <v>2.5000000000000001E-2</v>
          </cell>
          <cell r="AB420">
            <v>2.5000000000000001E-2</v>
          </cell>
          <cell r="AC420">
            <v>2.5000000000000001E-2</v>
          </cell>
          <cell r="AD420">
            <v>2.5000000000000001E-2</v>
          </cell>
          <cell r="AE420">
            <v>2.5000000000000001E-2</v>
          </cell>
          <cell r="AF420">
            <v>2.5000000000000001E-2</v>
          </cell>
          <cell r="AG420">
            <v>2.5000000000000001E-2</v>
          </cell>
          <cell r="AH420">
            <v>2.5000000000000001E-2</v>
          </cell>
          <cell r="AI420">
            <v>2.5000000000000001E-2</v>
          </cell>
          <cell r="AJ420">
            <v>2.5000000000000001E-2</v>
          </cell>
          <cell r="AK420">
            <v>2.5000000000000001E-2</v>
          </cell>
        </row>
        <row r="421">
          <cell r="F421">
            <v>0.04</v>
          </cell>
          <cell r="G421">
            <v>0.04</v>
          </cell>
          <cell r="H421">
            <v>0.04</v>
          </cell>
          <cell r="I421">
            <v>0.04</v>
          </cell>
          <cell r="J421">
            <v>0.04</v>
          </cell>
          <cell r="K421">
            <v>0.04</v>
          </cell>
          <cell r="L421">
            <v>0.04</v>
          </cell>
          <cell r="M421">
            <v>0.04</v>
          </cell>
          <cell r="N421">
            <v>0.04</v>
          </cell>
          <cell r="O421">
            <v>0.04</v>
          </cell>
          <cell r="P421">
            <v>0.04</v>
          </cell>
          <cell r="Q421">
            <v>0.04</v>
          </cell>
          <cell r="R421">
            <v>0.04</v>
          </cell>
          <cell r="S421">
            <v>0.04</v>
          </cell>
          <cell r="T421">
            <v>0.04</v>
          </cell>
          <cell r="U421">
            <v>0.04</v>
          </cell>
          <cell r="V421">
            <v>0.04</v>
          </cell>
          <cell r="W421">
            <v>0.04</v>
          </cell>
          <cell r="X421">
            <v>0.04</v>
          </cell>
          <cell r="Y421">
            <v>0.04</v>
          </cell>
          <cell r="Z421">
            <v>0.04</v>
          </cell>
          <cell r="AA421">
            <v>0.04</v>
          </cell>
          <cell r="AB421">
            <v>0.04</v>
          </cell>
          <cell r="AC421">
            <v>0.04</v>
          </cell>
          <cell r="AD421">
            <v>0.04</v>
          </cell>
          <cell r="AE421">
            <v>0.04</v>
          </cell>
          <cell r="AF421">
            <v>0.04</v>
          </cell>
          <cell r="AG421">
            <v>0.04</v>
          </cell>
          <cell r="AH421">
            <v>0.04</v>
          </cell>
          <cell r="AI421">
            <v>0.04</v>
          </cell>
          <cell r="AJ421">
            <v>0.04</v>
          </cell>
          <cell r="AK421">
            <v>0.04</v>
          </cell>
        </row>
        <row r="422">
          <cell r="F422">
            <v>0.04</v>
          </cell>
          <cell r="G422">
            <v>0.04</v>
          </cell>
          <cell r="H422">
            <v>0.04</v>
          </cell>
          <cell r="I422">
            <v>0.04</v>
          </cell>
          <cell r="J422">
            <v>0.04</v>
          </cell>
          <cell r="K422">
            <v>0.04</v>
          </cell>
          <cell r="L422">
            <v>0.04</v>
          </cell>
          <cell r="M422">
            <v>0.04</v>
          </cell>
          <cell r="N422">
            <v>0.04</v>
          </cell>
          <cell r="O422">
            <v>0.04</v>
          </cell>
          <cell r="P422">
            <v>0.04</v>
          </cell>
          <cell r="Q422">
            <v>0.04</v>
          </cell>
          <cell r="R422">
            <v>0.04</v>
          </cell>
          <cell r="S422">
            <v>0.04</v>
          </cell>
          <cell r="T422">
            <v>0.04</v>
          </cell>
          <cell r="U422">
            <v>0.04</v>
          </cell>
          <cell r="V422">
            <v>0.04</v>
          </cell>
          <cell r="W422">
            <v>0.04</v>
          </cell>
          <cell r="X422">
            <v>0.04</v>
          </cell>
          <cell r="Y422">
            <v>0.04</v>
          </cell>
          <cell r="Z422">
            <v>0.04</v>
          </cell>
          <cell r="AA422">
            <v>0.04</v>
          </cell>
          <cell r="AB422">
            <v>0.04</v>
          </cell>
          <cell r="AC422">
            <v>0.04</v>
          </cell>
          <cell r="AD422">
            <v>0.04</v>
          </cell>
          <cell r="AE422">
            <v>0.04</v>
          </cell>
          <cell r="AF422">
            <v>0.04</v>
          </cell>
          <cell r="AG422">
            <v>0.04</v>
          </cell>
          <cell r="AH422">
            <v>0.04</v>
          </cell>
          <cell r="AI422">
            <v>0.04</v>
          </cell>
          <cell r="AJ422">
            <v>0.04</v>
          </cell>
          <cell r="AK422">
            <v>0.04</v>
          </cell>
        </row>
        <row r="423">
          <cell r="F423">
            <v>0.04</v>
          </cell>
          <cell r="G423">
            <v>0.04</v>
          </cell>
          <cell r="H423">
            <v>0.04</v>
          </cell>
          <cell r="I423">
            <v>0.04</v>
          </cell>
          <cell r="J423">
            <v>0.04</v>
          </cell>
          <cell r="K423">
            <v>0.04</v>
          </cell>
          <cell r="L423">
            <v>0.04</v>
          </cell>
          <cell r="M423">
            <v>0.04</v>
          </cell>
          <cell r="N423">
            <v>0.04</v>
          </cell>
          <cell r="O423">
            <v>0.04</v>
          </cell>
          <cell r="P423">
            <v>0.04</v>
          </cell>
          <cell r="Q423">
            <v>0.04</v>
          </cell>
          <cell r="R423">
            <v>0.04</v>
          </cell>
          <cell r="S423">
            <v>0.04</v>
          </cell>
          <cell r="T423">
            <v>0.04</v>
          </cell>
          <cell r="U423">
            <v>0.04</v>
          </cell>
          <cell r="V423">
            <v>0.04</v>
          </cell>
          <cell r="W423">
            <v>0.04</v>
          </cell>
          <cell r="X423">
            <v>0.04</v>
          </cell>
          <cell r="Y423">
            <v>0.04</v>
          </cell>
          <cell r="Z423">
            <v>0.04</v>
          </cell>
          <cell r="AA423">
            <v>0.04</v>
          </cell>
          <cell r="AB423">
            <v>0.04</v>
          </cell>
          <cell r="AC423">
            <v>0.04</v>
          </cell>
          <cell r="AD423">
            <v>0.04</v>
          </cell>
          <cell r="AE423">
            <v>0.04</v>
          </cell>
          <cell r="AF423">
            <v>0.04</v>
          </cell>
          <cell r="AG423">
            <v>0.04</v>
          </cell>
          <cell r="AH423">
            <v>0.04</v>
          </cell>
          <cell r="AI423">
            <v>0.04</v>
          </cell>
          <cell r="AJ423">
            <v>0.04</v>
          </cell>
          <cell r="AK423">
            <v>0.04</v>
          </cell>
        </row>
        <row r="424">
          <cell r="F424">
            <v>1.4634146341463428E-2</v>
          </cell>
          <cell r="G424">
            <v>1.4634146341463428E-2</v>
          </cell>
          <cell r="H424">
            <v>1.4634146341463428E-2</v>
          </cell>
          <cell r="I424">
            <v>1.4634146341463428E-2</v>
          </cell>
          <cell r="J424">
            <v>1.4634146341463428E-2</v>
          </cell>
          <cell r="K424">
            <v>1.4634146341463428E-2</v>
          </cell>
          <cell r="L424">
            <v>1.4634146341463428E-2</v>
          </cell>
          <cell r="M424">
            <v>1.4634146341463428E-2</v>
          </cell>
          <cell r="N424">
            <v>1.4634146341463428E-2</v>
          </cell>
          <cell r="O424">
            <v>1.4634146341463428E-2</v>
          </cell>
          <cell r="P424">
            <v>1.4634146341463428E-2</v>
          </cell>
          <cell r="Q424">
            <v>1.4634146341463428E-2</v>
          </cell>
          <cell r="R424">
            <v>1.4634146341463428E-2</v>
          </cell>
          <cell r="S424">
            <v>1.4634146341463428E-2</v>
          </cell>
          <cell r="T424">
            <v>1.4634146341463428E-2</v>
          </cell>
          <cell r="U424">
            <v>1.4634146341463428E-2</v>
          </cell>
          <cell r="V424">
            <v>1.4634146341463428E-2</v>
          </cell>
          <cell r="W424">
            <v>1.4634146341463428E-2</v>
          </cell>
          <cell r="X424">
            <v>1.4634146341463428E-2</v>
          </cell>
          <cell r="Y424">
            <v>1.4634146341463428E-2</v>
          </cell>
          <cell r="Z424">
            <v>1.4634146341463428E-2</v>
          </cell>
          <cell r="AA424">
            <v>1.4634146341463428E-2</v>
          </cell>
          <cell r="AB424">
            <v>1.4634146341463428E-2</v>
          </cell>
          <cell r="AC424">
            <v>1.4634146341463428E-2</v>
          </cell>
          <cell r="AD424">
            <v>1.4634146341463428E-2</v>
          </cell>
          <cell r="AE424">
            <v>1.4634146341463428E-2</v>
          </cell>
          <cell r="AF424">
            <v>1.4634146341463428E-2</v>
          </cell>
          <cell r="AG424">
            <v>1.4634146341463428E-2</v>
          </cell>
          <cell r="AH424">
            <v>1.4634146341463428E-2</v>
          </cell>
          <cell r="AI424">
            <v>1.4634146341463428E-2</v>
          </cell>
          <cell r="AJ424">
            <v>1.4634146341463428E-2</v>
          </cell>
          <cell r="AK424">
            <v>1.4634146341463428E-2</v>
          </cell>
        </row>
        <row r="425">
          <cell r="F425">
            <v>1.4634146341463428E-2</v>
          </cell>
          <cell r="G425">
            <v>1.4634146341463428E-2</v>
          </cell>
          <cell r="H425">
            <v>1.4634146341463428E-2</v>
          </cell>
          <cell r="I425">
            <v>1.4634146341463428E-2</v>
          </cell>
          <cell r="J425">
            <v>1.4634146341463428E-2</v>
          </cell>
          <cell r="K425">
            <v>1.4634146341463428E-2</v>
          </cell>
          <cell r="L425">
            <v>1.4634146341463428E-2</v>
          </cell>
          <cell r="M425">
            <v>1.4634146341463428E-2</v>
          </cell>
          <cell r="N425">
            <v>1.4634146341463428E-2</v>
          </cell>
          <cell r="O425">
            <v>1.4634146341463428E-2</v>
          </cell>
          <cell r="P425">
            <v>1.4634146341463428E-2</v>
          </cell>
          <cell r="Q425">
            <v>1.4634146341463428E-2</v>
          </cell>
          <cell r="R425">
            <v>1.4634146341463428E-2</v>
          </cell>
          <cell r="S425">
            <v>1.4634146341463428E-2</v>
          </cell>
          <cell r="T425">
            <v>1.4634146341463428E-2</v>
          </cell>
          <cell r="U425">
            <v>1.4634146341463428E-2</v>
          </cell>
          <cell r="V425">
            <v>1.4634146341463428E-2</v>
          </cell>
          <cell r="W425">
            <v>1.4634146341463428E-2</v>
          </cell>
          <cell r="X425">
            <v>1.4634146341463428E-2</v>
          </cell>
          <cell r="Y425">
            <v>1.4634146341463428E-2</v>
          </cell>
          <cell r="Z425">
            <v>1.4634146341463428E-2</v>
          </cell>
          <cell r="AA425">
            <v>1.4634146341463428E-2</v>
          </cell>
          <cell r="AB425">
            <v>1.4634146341463428E-2</v>
          </cell>
          <cell r="AC425">
            <v>1.4634146341463428E-2</v>
          </cell>
          <cell r="AD425">
            <v>1.4634146341463428E-2</v>
          </cell>
          <cell r="AE425">
            <v>1.4634146341463428E-2</v>
          </cell>
          <cell r="AF425">
            <v>1.4634146341463428E-2</v>
          </cell>
          <cell r="AG425">
            <v>1.4634146341463428E-2</v>
          </cell>
          <cell r="AH425">
            <v>1.4634146341463428E-2</v>
          </cell>
          <cell r="AI425">
            <v>1.4634146341463428E-2</v>
          </cell>
          <cell r="AJ425">
            <v>1.4634146341463428E-2</v>
          </cell>
          <cell r="AK425">
            <v>1.4634146341463428E-2</v>
          </cell>
        </row>
        <row r="426">
          <cell r="F426">
            <v>1.4634146341463428E-2</v>
          </cell>
          <cell r="G426">
            <v>1.4634146341463428E-2</v>
          </cell>
          <cell r="H426">
            <v>1.4634146341463428E-2</v>
          </cell>
          <cell r="I426">
            <v>1.4634146341463428E-2</v>
          </cell>
          <cell r="J426">
            <v>1.4634146341463428E-2</v>
          </cell>
          <cell r="K426">
            <v>1.4634146341463428E-2</v>
          </cell>
          <cell r="L426">
            <v>1.4634146341463428E-2</v>
          </cell>
          <cell r="M426">
            <v>1.4634146341463428E-2</v>
          </cell>
          <cell r="N426">
            <v>1.4634146341463428E-2</v>
          </cell>
          <cell r="O426">
            <v>1.4634146341463428E-2</v>
          </cell>
          <cell r="P426">
            <v>1.4634146341463428E-2</v>
          </cell>
          <cell r="Q426">
            <v>1.4634146341463428E-2</v>
          </cell>
          <cell r="R426">
            <v>1.4634146341463428E-2</v>
          </cell>
          <cell r="S426">
            <v>1.4634146341463428E-2</v>
          </cell>
          <cell r="T426">
            <v>1.4634146341463428E-2</v>
          </cell>
          <cell r="U426">
            <v>1.4634146341463428E-2</v>
          </cell>
          <cell r="V426">
            <v>1.4634146341463428E-2</v>
          </cell>
          <cell r="W426">
            <v>1.4634146341463428E-2</v>
          </cell>
          <cell r="X426">
            <v>1.4634146341463428E-2</v>
          </cell>
          <cell r="Y426">
            <v>1.4634146341463428E-2</v>
          </cell>
          <cell r="Z426">
            <v>1.4634146341463428E-2</v>
          </cell>
          <cell r="AA426">
            <v>1.4634146341463428E-2</v>
          </cell>
          <cell r="AB426">
            <v>1.4634146341463428E-2</v>
          </cell>
          <cell r="AC426">
            <v>1.4634146341463428E-2</v>
          </cell>
          <cell r="AD426">
            <v>1.4634146341463428E-2</v>
          </cell>
          <cell r="AE426">
            <v>1.4634146341463428E-2</v>
          </cell>
          <cell r="AF426">
            <v>1.4634146341463428E-2</v>
          </cell>
          <cell r="AG426">
            <v>1.4634146341463428E-2</v>
          </cell>
          <cell r="AH426">
            <v>1.4634146341463428E-2</v>
          </cell>
          <cell r="AI426">
            <v>1.4634146341463428E-2</v>
          </cell>
          <cell r="AJ426">
            <v>1.4634146341463428E-2</v>
          </cell>
          <cell r="AK426">
            <v>1.4634146341463428E-2</v>
          </cell>
        </row>
        <row r="427">
          <cell r="F427">
            <v>3.5000000000000003E-2</v>
          </cell>
          <cell r="G427">
            <v>3.5000000000000003E-2</v>
          </cell>
          <cell r="H427">
            <v>3.5000000000000003E-2</v>
          </cell>
          <cell r="I427">
            <v>3.5000000000000003E-2</v>
          </cell>
          <cell r="J427">
            <v>3.5000000000000003E-2</v>
          </cell>
          <cell r="K427">
            <v>3.5000000000000003E-2</v>
          </cell>
          <cell r="L427">
            <v>3.5000000000000003E-2</v>
          </cell>
          <cell r="M427">
            <v>3.5000000000000003E-2</v>
          </cell>
          <cell r="N427">
            <v>3.5000000000000003E-2</v>
          </cell>
          <cell r="O427">
            <v>3.5000000000000003E-2</v>
          </cell>
          <cell r="P427">
            <v>3.5000000000000003E-2</v>
          </cell>
          <cell r="Q427">
            <v>3.5000000000000003E-2</v>
          </cell>
          <cell r="R427">
            <v>3.5000000000000003E-2</v>
          </cell>
          <cell r="S427">
            <v>3.5000000000000003E-2</v>
          </cell>
          <cell r="T427">
            <v>3.5000000000000003E-2</v>
          </cell>
          <cell r="U427">
            <v>3.5000000000000003E-2</v>
          </cell>
          <cell r="V427">
            <v>3.5000000000000003E-2</v>
          </cell>
          <cell r="W427">
            <v>3.5000000000000003E-2</v>
          </cell>
          <cell r="X427">
            <v>3.5000000000000003E-2</v>
          </cell>
          <cell r="Y427">
            <v>3.5000000000000003E-2</v>
          </cell>
          <cell r="Z427">
            <v>3.5000000000000003E-2</v>
          </cell>
          <cell r="AA427">
            <v>3.5000000000000003E-2</v>
          </cell>
          <cell r="AB427">
            <v>3.5000000000000003E-2</v>
          </cell>
          <cell r="AC427">
            <v>3.5000000000000003E-2</v>
          </cell>
          <cell r="AD427">
            <v>3.5000000000000003E-2</v>
          </cell>
          <cell r="AE427">
            <v>3.5000000000000003E-2</v>
          </cell>
          <cell r="AF427">
            <v>3.5000000000000003E-2</v>
          </cell>
          <cell r="AG427">
            <v>3.5000000000000003E-2</v>
          </cell>
          <cell r="AH427">
            <v>3.5000000000000003E-2</v>
          </cell>
          <cell r="AI427">
            <v>3.5000000000000003E-2</v>
          </cell>
          <cell r="AJ427">
            <v>3.5000000000000003E-2</v>
          </cell>
          <cell r="AK427">
            <v>3.5000000000000003E-2</v>
          </cell>
        </row>
        <row r="428">
          <cell r="F428">
            <v>8.7999999999999995E-2</v>
          </cell>
          <cell r="G428">
            <v>8.7999999999999995E-2</v>
          </cell>
          <cell r="H428">
            <v>8.7999999999999995E-2</v>
          </cell>
          <cell r="I428">
            <v>8.7999999999999995E-2</v>
          </cell>
          <cell r="J428">
            <v>8.7999999999999995E-2</v>
          </cell>
          <cell r="K428">
            <v>8.7999999999999995E-2</v>
          </cell>
          <cell r="L428">
            <v>8.7999999999999995E-2</v>
          </cell>
          <cell r="M428">
            <v>8.7999999999999995E-2</v>
          </cell>
          <cell r="N428">
            <v>8.7999999999999995E-2</v>
          </cell>
          <cell r="O428">
            <v>8.7999999999999995E-2</v>
          </cell>
          <cell r="P428">
            <v>8.7999999999999995E-2</v>
          </cell>
          <cell r="Q428">
            <v>8.7999999999999995E-2</v>
          </cell>
          <cell r="R428">
            <v>8.7999999999999995E-2</v>
          </cell>
          <cell r="S428">
            <v>8.7999999999999995E-2</v>
          </cell>
          <cell r="T428">
            <v>8.7999999999999995E-2</v>
          </cell>
          <cell r="U428">
            <v>8.7999999999999995E-2</v>
          </cell>
          <cell r="V428">
            <v>8.7999999999999995E-2</v>
          </cell>
          <cell r="W428">
            <v>8.7999999999999995E-2</v>
          </cell>
          <cell r="X428">
            <v>8.7999999999999995E-2</v>
          </cell>
          <cell r="Y428">
            <v>8.7999999999999995E-2</v>
          </cell>
          <cell r="Z428">
            <v>8.7999999999999995E-2</v>
          </cell>
          <cell r="AA428">
            <v>8.7999999999999995E-2</v>
          </cell>
          <cell r="AB428">
            <v>8.7999999999999995E-2</v>
          </cell>
          <cell r="AC428">
            <v>8.7999999999999995E-2</v>
          </cell>
          <cell r="AD428">
            <v>8.7999999999999995E-2</v>
          </cell>
          <cell r="AE428">
            <v>8.7999999999999995E-2</v>
          </cell>
          <cell r="AF428">
            <v>8.7999999999999995E-2</v>
          </cell>
          <cell r="AG428">
            <v>8.7999999999999995E-2</v>
          </cell>
          <cell r="AH428">
            <v>8.7999999999999995E-2</v>
          </cell>
          <cell r="AI428">
            <v>8.7999999999999995E-2</v>
          </cell>
          <cell r="AJ428">
            <v>8.7999999999999995E-2</v>
          </cell>
          <cell r="AK428">
            <v>8.7999999999999995E-2</v>
          </cell>
        </row>
        <row r="429">
          <cell r="F429">
            <v>8.7999999999999995E-2</v>
          </cell>
          <cell r="G429">
            <v>8.7999999999999995E-2</v>
          </cell>
          <cell r="H429">
            <v>8.7999999999999995E-2</v>
          </cell>
          <cell r="I429">
            <v>8.7999999999999995E-2</v>
          </cell>
          <cell r="J429">
            <v>8.7999999999999995E-2</v>
          </cell>
          <cell r="K429">
            <v>8.7999999999999995E-2</v>
          </cell>
          <cell r="L429">
            <v>8.7999999999999995E-2</v>
          </cell>
          <cell r="M429">
            <v>8.7999999999999995E-2</v>
          </cell>
          <cell r="N429">
            <v>8.7999999999999995E-2</v>
          </cell>
          <cell r="O429">
            <v>8.7999999999999995E-2</v>
          </cell>
          <cell r="P429">
            <v>8.7999999999999995E-2</v>
          </cell>
          <cell r="Q429">
            <v>8.7999999999999995E-2</v>
          </cell>
          <cell r="R429">
            <v>8.7999999999999995E-2</v>
          </cell>
          <cell r="S429">
            <v>8.7999999999999995E-2</v>
          </cell>
          <cell r="T429">
            <v>8.7999999999999995E-2</v>
          </cell>
          <cell r="U429">
            <v>8.7999999999999995E-2</v>
          </cell>
          <cell r="V429">
            <v>8.7999999999999995E-2</v>
          </cell>
          <cell r="W429">
            <v>8.7999999999999995E-2</v>
          </cell>
          <cell r="X429">
            <v>8.7999999999999995E-2</v>
          </cell>
          <cell r="Y429">
            <v>8.7999999999999995E-2</v>
          </cell>
          <cell r="Z429">
            <v>8.7999999999999995E-2</v>
          </cell>
          <cell r="AA429">
            <v>8.7999999999999995E-2</v>
          </cell>
          <cell r="AB429">
            <v>8.7999999999999995E-2</v>
          </cell>
          <cell r="AC429">
            <v>8.7999999999999995E-2</v>
          </cell>
          <cell r="AD429">
            <v>8.7999999999999995E-2</v>
          </cell>
          <cell r="AE429">
            <v>8.7999999999999995E-2</v>
          </cell>
          <cell r="AF429">
            <v>8.7999999999999995E-2</v>
          </cell>
          <cell r="AG429">
            <v>8.7999999999999995E-2</v>
          </cell>
          <cell r="AH429">
            <v>8.7999999999999995E-2</v>
          </cell>
          <cell r="AI429">
            <v>8.7999999999999995E-2</v>
          </cell>
          <cell r="AJ429">
            <v>8.7999999999999995E-2</v>
          </cell>
          <cell r="AK429">
            <v>8.7999999999999995E-2</v>
          </cell>
        </row>
        <row r="430">
          <cell r="F430">
            <v>8.7999999999999995E-2</v>
          </cell>
          <cell r="G430">
            <v>8.7999999999999995E-2</v>
          </cell>
          <cell r="H430">
            <v>8.7999999999999995E-2</v>
          </cell>
          <cell r="I430">
            <v>8.7999999999999995E-2</v>
          </cell>
          <cell r="J430">
            <v>8.7999999999999995E-2</v>
          </cell>
          <cell r="K430">
            <v>8.7999999999999995E-2</v>
          </cell>
          <cell r="L430">
            <v>8.7999999999999995E-2</v>
          </cell>
          <cell r="M430">
            <v>8.7999999999999995E-2</v>
          </cell>
          <cell r="N430">
            <v>8.7999999999999995E-2</v>
          </cell>
          <cell r="O430">
            <v>8.7999999999999995E-2</v>
          </cell>
          <cell r="P430">
            <v>8.7999999999999995E-2</v>
          </cell>
          <cell r="Q430">
            <v>8.7999999999999995E-2</v>
          </cell>
          <cell r="R430">
            <v>8.7999999999999995E-2</v>
          </cell>
          <cell r="S430">
            <v>8.7999999999999995E-2</v>
          </cell>
          <cell r="T430">
            <v>8.7999999999999995E-2</v>
          </cell>
          <cell r="U430">
            <v>8.7999999999999995E-2</v>
          </cell>
          <cell r="V430">
            <v>8.7999999999999995E-2</v>
          </cell>
          <cell r="W430">
            <v>8.7999999999999995E-2</v>
          </cell>
          <cell r="X430">
            <v>8.7999999999999995E-2</v>
          </cell>
          <cell r="Y430">
            <v>8.7999999999999995E-2</v>
          </cell>
          <cell r="Z430">
            <v>8.7999999999999995E-2</v>
          </cell>
          <cell r="AA430">
            <v>8.7999999999999995E-2</v>
          </cell>
          <cell r="AB430">
            <v>8.7999999999999995E-2</v>
          </cell>
          <cell r="AC430">
            <v>8.7999999999999995E-2</v>
          </cell>
          <cell r="AD430">
            <v>8.7999999999999995E-2</v>
          </cell>
          <cell r="AE430">
            <v>8.7999999999999995E-2</v>
          </cell>
          <cell r="AF430">
            <v>8.7999999999999995E-2</v>
          </cell>
          <cell r="AG430">
            <v>8.7999999999999995E-2</v>
          </cell>
          <cell r="AH430">
            <v>8.7999999999999995E-2</v>
          </cell>
          <cell r="AI430">
            <v>8.7999999999999995E-2</v>
          </cell>
          <cell r="AJ430">
            <v>8.7999999999999995E-2</v>
          </cell>
          <cell r="AK430">
            <v>8.7999999999999995E-2</v>
          </cell>
        </row>
        <row r="431">
          <cell r="F431">
            <v>6.1463414634146618E-2</v>
          </cell>
          <cell r="G431">
            <v>6.1463414634146618E-2</v>
          </cell>
          <cell r="H431">
            <v>6.1463414634146618E-2</v>
          </cell>
          <cell r="I431">
            <v>6.1463414634146618E-2</v>
          </cell>
          <cell r="J431">
            <v>6.1463414634146618E-2</v>
          </cell>
          <cell r="K431">
            <v>6.1463414634146618E-2</v>
          </cell>
          <cell r="L431">
            <v>6.1463414634146618E-2</v>
          </cell>
          <cell r="M431">
            <v>6.1463414634146618E-2</v>
          </cell>
          <cell r="N431">
            <v>6.1463414634146618E-2</v>
          </cell>
          <cell r="O431">
            <v>6.1463414634146618E-2</v>
          </cell>
          <cell r="P431">
            <v>6.1463414634146618E-2</v>
          </cell>
          <cell r="Q431">
            <v>6.1463414634146618E-2</v>
          </cell>
          <cell r="R431">
            <v>6.1463414634146618E-2</v>
          </cell>
          <cell r="S431">
            <v>6.1463414634146618E-2</v>
          </cell>
          <cell r="T431">
            <v>6.1463414634146618E-2</v>
          </cell>
          <cell r="U431">
            <v>6.1463414634146618E-2</v>
          </cell>
          <cell r="V431">
            <v>6.1463414634146618E-2</v>
          </cell>
          <cell r="W431">
            <v>6.1463414634146618E-2</v>
          </cell>
          <cell r="X431">
            <v>6.1463414634146618E-2</v>
          </cell>
          <cell r="Y431">
            <v>6.1463414634146618E-2</v>
          </cell>
          <cell r="Z431">
            <v>6.1463414634146618E-2</v>
          </cell>
          <cell r="AA431">
            <v>6.1463414634146618E-2</v>
          </cell>
          <cell r="AB431">
            <v>6.1463414634146618E-2</v>
          </cell>
          <cell r="AC431">
            <v>6.1463414634146618E-2</v>
          </cell>
          <cell r="AD431">
            <v>6.1463414634146618E-2</v>
          </cell>
          <cell r="AE431">
            <v>6.1463414634146618E-2</v>
          </cell>
          <cell r="AF431">
            <v>6.1463414634146618E-2</v>
          </cell>
          <cell r="AG431">
            <v>6.1463414634146618E-2</v>
          </cell>
          <cell r="AH431">
            <v>6.1463414634146618E-2</v>
          </cell>
          <cell r="AI431">
            <v>6.1463414634146618E-2</v>
          </cell>
          <cell r="AJ431">
            <v>6.1463414634146618E-2</v>
          </cell>
          <cell r="AK431">
            <v>6.1463414634146618E-2</v>
          </cell>
        </row>
        <row r="432">
          <cell r="F432">
            <v>6.1463414634146618E-2</v>
          </cell>
          <cell r="G432">
            <v>6.1463414634146618E-2</v>
          </cell>
          <cell r="H432">
            <v>6.1463414634146618E-2</v>
          </cell>
          <cell r="I432">
            <v>6.1463414634146618E-2</v>
          </cell>
          <cell r="J432">
            <v>6.1463414634146618E-2</v>
          </cell>
          <cell r="K432">
            <v>6.1463414634146618E-2</v>
          </cell>
          <cell r="L432">
            <v>6.1463414634146618E-2</v>
          </cell>
          <cell r="M432">
            <v>6.1463414634146618E-2</v>
          </cell>
          <cell r="N432">
            <v>6.1463414634146618E-2</v>
          </cell>
          <cell r="O432">
            <v>6.1463414634146618E-2</v>
          </cell>
          <cell r="P432">
            <v>6.1463414634146618E-2</v>
          </cell>
          <cell r="Q432">
            <v>6.1463414634146618E-2</v>
          </cell>
          <cell r="R432">
            <v>6.1463414634146618E-2</v>
          </cell>
          <cell r="S432">
            <v>6.1463414634146618E-2</v>
          </cell>
          <cell r="T432">
            <v>6.1463414634146618E-2</v>
          </cell>
          <cell r="U432">
            <v>6.1463414634146618E-2</v>
          </cell>
          <cell r="V432">
            <v>6.1463414634146618E-2</v>
          </cell>
          <cell r="W432">
            <v>6.1463414634146618E-2</v>
          </cell>
          <cell r="X432">
            <v>6.1463414634146618E-2</v>
          </cell>
          <cell r="Y432">
            <v>6.1463414634146618E-2</v>
          </cell>
          <cell r="Z432">
            <v>6.1463414634146618E-2</v>
          </cell>
          <cell r="AA432">
            <v>6.1463414634146618E-2</v>
          </cell>
          <cell r="AB432">
            <v>6.1463414634146618E-2</v>
          </cell>
          <cell r="AC432">
            <v>6.1463414634146618E-2</v>
          </cell>
          <cell r="AD432">
            <v>6.1463414634146618E-2</v>
          </cell>
          <cell r="AE432">
            <v>6.1463414634146618E-2</v>
          </cell>
          <cell r="AF432">
            <v>6.1463414634146618E-2</v>
          </cell>
          <cell r="AG432">
            <v>6.1463414634146618E-2</v>
          </cell>
          <cell r="AH432">
            <v>6.1463414634146618E-2</v>
          </cell>
          <cell r="AI432">
            <v>6.1463414634146618E-2</v>
          </cell>
          <cell r="AJ432">
            <v>6.1463414634146618E-2</v>
          </cell>
          <cell r="AK432">
            <v>6.1463414634146618E-2</v>
          </cell>
        </row>
        <row r="433">
          <cell r="F433">
            <v>6.1463414634146618E-2</v>
          </cell>
          <cell r="G433">
            <v>6.1463414634146618E-2</v>
          </cell>
          <cell r="H433">
            <v>6.1463414634146618E-2</v>
          </cell>
          <cell r="I433">
            <v>6.1463414634146618E-2</v>
          </cell>
          <cell r="J433">
            <v>6.1463414634146618E-2</v>
          </cell>
          <cell r="K433">
            <v>6.1463414634146618E-2</v>
          </cell>
          <cell r="L433">
            <v>6.1463414634146618E-2</v>
          </cell>
          <cell r="M433">
            <v>6.1463414634146618E-2</v>
          </cell>
          <cell r="N433">
            <v>6.1463414634146618E-2</v>
          </cell>
          <cell r="O433">
            <v>6.1463414634146618E-2</v>
          </cell>
          <cell r="P433">
            <v>6.1463414634146618E-2</v>
          </cell>
          <cell r="Q433">
            <v>6.1463414634146618E-2</v>
          </cell>
          <cell r="R433">
            <v>6.1463414634146618E-2</v>
          </cell>
          <cell r="S433">
            <v>6.1463414634146618E-2</v>
          </cell>
          <cell r="T433">
            <v>6.1463414634146618E-2</v>
          </cell>
          <cell r="U433">
            <v>6.1463414634146618E-2</v>
          </cell>
          <cell r="V433">
            <v>6.1463414634146618E-2</v>
          </cell>
          <cell r="W433">
            <v>6.1463414634146618E-2</v>
          </cell>
          <cell r="X433">
            <v>6.1463414634146618E-2</v>
          </cell>
          <cell r="Y433">
            <v>6.1463414634146618E-2</v>
          </cell>
          <cell r="Z433">
            <v>6.1463414634146618E-2</v>
          </cell>
          <cell r="AA433">
            <v>6.1463414634146618E-2</v>
          </cell>
          <cell r="AB433">
            <v>6.1463414634146618E-2</v>
          </cell>
          <cell r="AC433">
            <v>6.1463414634146618E-2</v>
          </cell>
          <cell r="AD433">
            <v>6.1463414634146618E-2</v>
          </cell>
          <cell r="AE433">
            <v>6.1463414634146618E-2</v>
          </cell>
          <cell r="AF433">
            <v>6.1463414634146618E-2</v>
          </cell>
          <cell r="AG433">
            <v>6.1463414634146618E-2</v>
          </cell>
          <cell r="AH433">
            <v>6.1463414634146618E-2</v>
          </cell>
          <cell r="AI433">
            <v>6.1463414634146618E-2</v>
          </cell>
          <cell r="AJ433">
            <v>6.1463414634146618E-2</v>
          </cell>
          <cell r="AK433">
            <v>6.1463414634146618E-2</v>
          </cell>
        </row>
        <row r="434">
          <cell r="F434">
            <v>0.75900000000000001</v>
          </cell>
          <cell r="G434">
            <v>0.75900000000000001</v>
          </cell>
          <cell r="H434">
            <v>0.75900000000000001</v>
          </cell>
          <cell r="I434">
            <v>0.75900000000000001</v>
          </cell>
          <cell r="J434">
            <v>0.75900000000000001</v>
          </cell>
          <cell r="K434">
            <v>0.75900000000000001</v>
          </cell>
          <cell r="L434">
            <v>0.75900000000000001</v>
          </cell>
          <cell r="M434">
            <v>0.75900000000000001</v>
          </cell>
          <cell r="N434">
            <v>0.75900000000000001</v>
          </cell>
          <cell r="O434">
            <v>0.75900000000000001</v>
          </cell>
          <cell r="P434">
            <v>0.75900000000000001</v>
          </cell>
          <cell r="Q434">
            <v>0.75900000000000001</v>
          </cell>
          <cell r="R434">
            <v>0.75900000000000001</v>
          </cell>
          <cell r="S434">
            <v>0.75900000000000001</v>
          </cell>
          <cell r="T434">
            <v>0.75900000000000001</v>
          </cell>
          <cell r="U434">
            <v>0.75900000000000001</v>
          </cell>
          <cell r="V434">
            <v>0.75900000000000001</v>
          </cell>
          <cell r="W434">
            <v>0.75900000000000001</v>
          </cell>
          <cell r="X434">
            <v>0.75900000000000001</v>
          </cell>
          <cell r="Y434">
            <v>0.75900000000000001</v>
          </cell>
          <cell r="Z434">
            <v>0.75900000000000001</v>
          </cell>
          <cell r="AA434">
            <v>0.75900000000000001</v>
          </cell>
          <cell r="AB434">
            <v>0.75900000000000001</v>
          </cell>
          <cell r="AC434">
            <v>0.75900000000000001</v>
          </cell>
          <cell r="AD434">
            <v>0.75900000000000001</v>
          </cell>
          <cell r="AE434">
            <v>0.75900000000000001</v>
          </cell>
          <cell r="AF434">
            <v>0.75900000000000001</v>
          </cell>
          <cell r="AG434">
            <v>0.75900000000000001</v>
          </cell>
          <cell r="AH434">
            <v>0.75900000000000001</v>
          </cell>
          <cell r="AI434">
            <v>0.75900000000000001</v>
          </cell>
          <cell r="AJ434">
            <v>0.75900000000000001</v>
          </cell>
          <cell r="AK434">
            <v>0.75900000000000001</v>
          </cell>
        </row>
        <row r="435">
          <cell r="F435">
            <v>0.75900000000000001</v>
          </cell>
          <cell r="G435">
            <v>0.75900000000000001</v>
          </cell>
          <cell r="H435">
            <v>0.75900000000000001</v>
          </cell>
          <cell r="I435">
            <v>0.75900000000000001</v>
          </cell>
          <cell r="J435">
            <v>0.75900000000000001</v>
          </cell>
          <cell r="K435">
            <v>0.75900000000000001</v>
          </cell>
          <cell r="L435">
            <v>0.75900000000000001</v>
          </cell>
          <cell r="M435">
            <v>0.75900000000000001</v>
          </cell>
          <cell r="N435">
            <v>0.75900000000000001</v>
          </cell>
          <cell r="O435">
            <v>0.75900000000000001</v>
          </cell>
          <cell r="P435">
            <v>0.75900000000000001</v>
          </cell>
          <cell r="Q435">
            <v>0.75900000000000001</v>
          </cell>
          <cell r="R435">
            <v>0.75900000000000001</v>
          </cell>
          <cell r="S435">
            <v>0.75900000000000001</v>
          </cell>
          <cell r="T435">
            <v>0.75900000000000001</v>
          </cell>
          <cell r="U435">
            <v>0.75900000000000001</v>
          </cell>
          <cell r="V435">
            <v>0.75900000000000001</v>
          </cell>
          <cell r="W435">
            <v>0.75900000000000001</v>
          </cell>
          <cell r="X435">
            <v>0.75900000000000001</v>
          </cell>
          <cell r="Y435">
            <v>0.75900000000000001</v>
          </cell>
          <cell r="Z435">
            <v>0.75900000000000001</v>
          </cell>
          <cell r="AA435">
            <v>0.75900000000000001</v>
          </cell>
          <cell r="AB435">
            <v>0.75900000000000001</v>
          </cell>
          <cell r="AC435">
            <v>0.75900000000000001</v>
          </cell>
          <cell r="AD435">
            <v>0.75900000000000001</v>
          </cell>
          <cell r="AE435">
            <v>0.75900000000000001</v>
          </cell>
          <cell r="AF435">
            <v>0.75900000000000001</v>
          </cell>
          <cell r="AG435">
            <v>0.75900000000000001</v>
          </cell>
          <cell r="AH435">
            <v>0.75900000000000001</v>
          </cell>
          <cell r="AI435">
            <v>0.75900000000000001</v>
          </cell>
          <cell r="AJ435">
            <v>0.75900000000000001</v>
          </cell>
          <cell r="AK435">
            <v>0.75900000000000001</v>
          </cell>
        </row>
        <row r="436">
          <cell r="F436">
            <v>0.75900000000000001</v>
          </cell>
          <cell r="G436">
            <v>0.75900000000000001</v>
          </cell>
          <cell r="H436">
            <v>0.75900000000000001</v>
          </cell>
          <cell r="I436">
            <v>0.75900000000000001</v>
          </cell>
          <cell r="J436">
            <v>0.75900000000000001</v>
          </cell>
          <cell r="K436">
            <v>0.75900000000000001</v>
          </cell>
          <cell r="L436">
            <v>0.75900000000000001</v>
          </cell>
          <cell r="M436">
            <v>0.75900000000000001</v>
          </cell>
          <cell r="N436">
            <v>0.75900000000000001</v>
          </cell>
          <cell r="O436">
            <v>0.75900000000000001</v>
          </cell>
          <cell r="P436">
            <v>0.75900000000000001</v>
          </cell>
          <cell r="Q436">
            <v>0.75900000000000001</v>
          </cell>
          <cell r="R436">
            <v>0.75900000000000001</v>
          </cell>
          <cell r="S436">
            <v>0.75900000000000001</v>
          </cell>
          <cell r="T436">
            <v>0.75900000000000001</v>
          </cell>
          <cell r="U436">
            <v>0.75900000000000001</v>
          </cell>
          <cell r="V436">
            <v>0.75900000000000001</v>
          </cell>
          <cell r="W436">
            <v>0.75900000000000001</v>
          </cell>
          <cell r="X436">
            <v>0.75900000000000001</v>
          </cell>
          <cell r="Y436">
            <v>0.75900000000000001</v>
          </cell>
          <cell r="Z436">
            <v>0.75900000000000001</v>
          </cell>
          <cell r="AA436">
            <v>0.75900000000000001</v>
          </cell>
          <cell r="AB436">
            <v>0.75900000000000001</v>
          </cell>
          <cell r="AC436">
            <v>0.75900000000000001</v>
          </cell>
          <cell r="AD436">
            <v>0.75900000000000001</v>
          </cell>
          <cell r="AE436">
            <v>0.75900000000000001</v>
          </cell>
          <cell r="AF436">
            <v>0.75900000000000001</v>
          </cell>
          <cell r="AG436">
            <v>0.75900000000000001</v>
          </cell>
          <cell r="AH436">
            <v>0.75900000000000001</v>
          </cell>
          <cell r="AI436">
            <v>0.75900000000000001</v>
          </cell>
          <cell r="AJ436">
            <v>0.75900000000000001</v>
          </cell>
          <cell r="AK436">
            <v>0.75900000000000001</v>
          </cell>
        </row>
        <row r="437">
          <cell r="F437">
            <v>0.25740000000000002</v>
          </cell>
          <cell r="G437">
            <v>0.25740000000000002</v>
          </cell>
          <cell r="H437">
            <v>0.25740000000000002</v>
          </cell>
          <cell r="I437">
            <v>0.25740000000000002</v>
          </cell>
          <cell r="J437">
            <v>0.25740000000000002</v>
          </cell>
          <cell r="K437">
            <v>0.25740000000000002</v>
          </cell>
          <cell r="L437">
            <v>0.25740000000000002</v>
          </cell>
          <cell r="M437">
            <v>0.25740000000000002</v>
          </cell>
          <cell r="N437">
            <v>0.25740000000000002</v>
          </cell>
          <cell r="O437">
            <v>0.25740000000000002</v>
          </cell>
          <cell r="P437">
            <v>0.25740000000000002</v>
          </cell>
          <cell r="Q437">
            <v>0.25740000000000002</v>
          </cell>
          <cell r="R437">
            <v>0.25740000000000002</v>
          </cell>
          <cell r="S437">
            <v>0.25740000000000002</v>
          </cell>
          <cell r="T437">
            <v>0.25740000000000002</v>
          </cell>
          <cell r="U437">
            <v>0.25740000000000002</v>
          </cell>
          <cell r="V437">
            <v>0.25740000000000002</v>
          </cell>
          <cell r="W437">
            <v>0.25740000000000002</v>
          </cell>
          <cell r="X437">
            <v>0.25740000000000002</v>
          </cell>
          <cell r="Y437">
            <v>0.25740000000000002</v>
          </cell>
          <cell r="Z437">
            <v>0.25740000000000002</v>
          </cell>
          <cell r="AA437">
            <v>0.25740000000000002</v>
          </cell>
          <cell r="AB437">
            <v>0.25740000000000002</v>
          </cell>
          <cell r="AC437">
            <v>0.25740000000000002</v>
          </cell>
          <cell r="AD437">
            <v>0.25740000000000002</v>
          </cell>
          <cell r="AE437">
            <v>0.25740000000000002</v>
          </cell>
          <cell r="AF437">
            <v>0.25740000000000002</v>
          </cell>
          <cell r="AG437">
            <v>0.25740000000000002</v>
          </cell>
          <cell r="AH437">
            <v>0.25740000000000002</v>
          </cell>
          <cell r="AI437">
            <v>0.25740000000000002</v>
          </cell>
          <cell r="AJ437">
            <v>0.25740000000000002</v>
          </cell>
          <cell r="AK437">
            <v>0.25740000000000002</v>
          </cell>
        </row>
        <row r="438">
          <cell r="F438">
            <v>4.3753335999999997E-2</v>
          </cell>
          <cell r="G438">
            <v>4.3753335999999997E-2</v>
          </cell>
          <cell r="H438">
            <v>4.3753335999999997E-2</v>
          </cell>
          <cell r="I438">
            <v>4.3753335999999997E-2</v>
          </cell>
          <cell r="J438">
            <v>4.3753335999999997E-2</v>
          </cell>
          <cell r="K438">
            <v>4.3753335999999997E-2</v>
          </cell>
          <cell r="L438">
            <v>4.3753335999999997E-2</v>
          </cell>
          <cell r="M438">
            <v>4.3753335999999997E-2</v>
          </cell>
          <cell r="N438">
            <v>4.3753335999999997E-2</v>
          </cell>
          <cell r="O438">
            <v>4.3753335999999997E-2</v>
          </cell>
          <cell r="P438">
            <v>4.3753335999999997E-2</v>
          </cell>
          <cell r="Q438">
            <v>4.3753335999999997E-2</v>
          </cell>
          <cell r="R438">
            <v>4.3753335999999997E-2</v>
          </cell>
          <cell r="S438">
            <v>4.3753335999999997E-2</v>
          </cell>
          <cell r="T438">
            <v>4.3753335999999997E-2</v>
          </cell>
          <cell r="U438">
            <v>4.3753335999999997E-2</v>
          </cell>
          <cell r="V438">
            <v>4.3753335999999997E-2</v>
          </cell>
          <cell r="W438">
            <v>4.3753335999999997E-2</v>
          </cell>
          <cell r="X438">
            <v>4.3753335999999997E-2</v>
          </cell>
          <cell r="Y438">
            <v>4.3753335999999997E-2</v>
          </cell>
          <cell r="Z438">
            <v>4.3753335999999997E-2</v>
          </cell>
          <cell r="AA438">
            <v>4.3753335999999997E-2</v>
          </cell>
          <cell r="AB438">
            <v>4.3753335999999997E-2</v>
          </cell>
          <cell r="AC438">
            <v>4.3753335999999997E-2</v>
          </cell>
          <cell r="AD438">
            <v>4.3753335999999997E-2</v>
          </cell>
          <cell r="AE438">
            <v>4.3753335999999997E-2</v>
          </cell>
          <cell r="AF438">
            <v>4.3753335999999997E-2</v>
          </cell>
          <cell r="AG438">
            <v>4.3753335999999997E-2</v>
          </cell>
          <cell r="AH438">
            <v>4.3753335999999997E-2</v>
          </cell>
          <cell r="AI438">
            <v>4.3753335999999997E-2</v>
          </cell>
          <cell r="AJ438">
            <v>4.3753335999999997E-2</v>
          </cell>
          <cell r="AK438">
            <v>4.3753335999999997E-2</v>
          </cell>
        </row>
        <row r="439">
          <cell r="F439">
            <v>4.3753335999999997E-2</v>
          </cell>
          <cell r="G439">
            <v>4.3753335999999997E-2</v>
          </cell>
          <cell r="H439">
            <v>4.3753335999999997E-2</v>
          </cell>
          <cell r="I439">
            <v>4.3753335999999997E-2</v>
          </cell>
          <cell r="J439">
            <v>4.3753335999999997E-2</v>
          </cell>
          <cell r="K439">
            <v>4.3753335999999997E-2</v>
          </cell>
          <cell r="L439">
            <v>4.3753335999999997E-2</v>
          </cell>
          <cell r="M439">
            <v>4.3753335999999997E-2</v>
          </cell>
          <cell r="N439">
            <v>4.3753335999999997E-2</v>
          </cell>
          <cell r="O439">
            <v>4.3753335999999997E-2</v>
          </cell>
          <cell r="P439">
            <v>4.3753335999999997E-2</v>
          </cell>
          <cell r="Q439">
            <v>4.3753335999999997E-2</v>
          </cell>
          <cell r="R439">
            <v>4.3753335999999997E-2</v>
          </cell>
          <cell r="S439">
            <v>4.3753335999999997E-2</v>
          </cell>
          <cell r="T439">
            <v>4.3753335999999997E-2</v>
          </cell>
          <cell r="U439">
            <v>4.3753335999999997E-2</v>
          </cell>
          <cell r="V439">
            <v>4.3753335999999997E-2</v>
          </cell>
          <cell r="W439">
            <v>4.3753335999999997E-2</v>
          </cell>
          <cell r="X439">
            <v>4.3753335999999997E-2</v>
          </cell>
          <cell r="Y439">
            <v>4.3753335999999997E-2</v>
          </cell>
          <cell r="Z439">
            <v>4.3753335999999997E-2</v>
          </cell>
          <cell r="AA439">
            <v>4.3753335999999997E-2</v>
          </cell>
          <cell r="AB439">
            <v>4.3753335999999997E-2</v>
          </cell>
          <cell r="AC439">
            <v>4.3753335999999997E-2</v>
          </cell>
          <cell r="AD439">
            <v>4.3753335999999997E-2</v>
          </cell>
          <cell r="AE439">
            <v>4.3753335999999997E-2</v>
          </cell>
          <cell r="AF439">
            <v>4.3753335999999997E-2</v>
          </cell>
          <cell r="AG439">
            <v>4.3753335999999997E-2</v>
          </cell>
          <cell r="AH439">
            <v>4.3753335999999997E-2</v>
          </cell>
          <cell r="AI439">
            <v>4.3753335999999997E-2</v>
          </cell>
          <cell r="AJ439">
            <v>4.3753335999999997E-2</v>
          </cell>
          <cell r="AK439">
            <v>4.3753335999999997E-2</v>
          </cell>
        </row>
        <row r="440">
          <cell r="F440">
            <v>4.3753335999999997E-2</v>
          </cell>
          <cell r="G440">
            <v>4.3753335999999997E-2</v>
          </cell>
          <cell r="H440">
            <v>4.3753335999999997E-2</v>
          </cell>
          <cell r="I440">
            <v>4.3753335999999997E-2</v>
          </cell>
          <cell r="J440">
            <v>4.3753335999999997E-2</v>
          </cell>
          <cell r="K440">
            <v>4.3753335999999997E-2</v>
          </cell>
          <cell r="L440">
            <v>4.3753335999999997E-2</v>
          </cell>
          <cell r="M440">
            <v>4.3753335999999997E-2</v>
          </cell>
          <cell r="N440">
            <v>4.3753335999999997E-2</v>
          </cell>
          <cell r="O440">
            <v>4.3753335999999997E-2</v>
          </cell>
          <cell r="P440">
            <v>4.3753335999999997E-2</v>
          </cell>
          <cell r="Q440">
            <v>4.3753335999999997E-2</v>
          </cell>
          <cell r="R440">
            <v>4.3753335999999997E-2</v>
          </cell>
          <cell r="S440">
            <v>4.3753335999999997E-2</v>
          </cell>
          <cell r="T440">
            <v>4.3753335999999997E-2</v>
          </cell>
          <cell r="U440">
            <v>4.3753335999999997E-2</v>
          </cell>
          <cell r="V440">
            <v>4.3753335999999997E-2</v>
          </cell>
          <cell r="W440">
            <v>4.3753335999999997E-2</v>
          </cell>
          <cell r="X440">
            <v>4.3753335999999997E-2</v>
          </cell>
          <cell r="Y440">
            <v>4.3753335999999997E-2</v>
          </cell>
          <cell r="Z440">
            <v>4.3753335999999997E-2</v>
          </cell>
          <cell r="AA440">
            <v>4.3753335999999997E-2</v>
          </cell>
          <cell r="AB440">
            <v>4.3753335999999997E-2</v>
          </cell>
          <cell r="AC440">
            <v>4.3753335999999997E-2</v>
          </cell>
          <cell r="AD440">
            <v>4.3753335999999997E-2</v>
          </cell>
          <cell r="AE440">
            <v>4.3753335999999997E-2</v>
          </cell>
          <cell r="AF440">
            <v>4.3753335999999997E-2</v>
          </cell>
          <cell r="AG440">
            <v>4.3753335999999997E-2</v>
          </cell>
          <cell r="AH440">
            <v>4.3753335999999997E-2</v>
          </cell>
          <cell r="AI440">
            <v>4.3753335999999997E-2</v>
          </cell>
          <cell r="AJ440">
            <v>4.3753335999999997E-2</v>
          </cell>
          <cell r="AK440">
            <v>4.3753335999999997E-2</v>
          </cell>
        </row>
        <row r="441">
          <cell r="F441">
            <v>1.8295937560975695E-2</v>
          </cell>
          <cell r="G441">
            <v>1.8295937560975695E-2</v>
          </cell>
          <cell r="H441">
            <v>1.8295937560975695E-2</v>
          </cell>
          <cell r="I441">
            <v>1.8295937560975695E-2</v>
          </cell>
          <cell r="J441">
            <v>1.8295937560975695E-2</v>
          </cell>
          <cell r="K441">
            <v>1.8295937560975695E-2</v>
          </cell>
          <cell r="L441">
            <v>1.8295937560975695E-2</v>
          </cell>
          <cell r="M441">
            <v>1.8295937560975695E-2</v>
          </cell>
          <cell r="N441">
            <v>1.8295937560975695E-2</v>
          </cell>
          <cell r="O441">
            <v>1.8295937560975695E-2</v>
          </cell>
          <cell r="P441">
            <v>1.8295937560975695E-2</v>
          </cell>
          <cell r="Q441">
            <v>1.8295937560975695E-2</v>
          </cell>
          <cell r="R441">
            <v>1.8295937560975695E-2</v>
          </cell>
          <cell r="S441">
            <v>1.8295937560975695E-2</v>
          </cell>
          <cell r="T441">
            <v>1.8295937560975695E-2</v>
          </cell>
          <cell r="U441">
            <v>1.8295937560975695E-2</v>
          </cell>
          <cell r="V441">
            <v>1.8295937560975695E-2</v>
          </cell>
          <cell r="W441">
            <v>1.8295937560975695E-2</v>
          </cell>
          <cell r="X441">
            <v>1.8295937560975695E-2</v>
          </cell>
          <cell r="Y441">
            <v>1.8295937560975695E-2</v>
          </cell>
          <cell r="Z441">
            <v>1.8295937560975695E-2</v>
          </cell>
          <cell r="AA441">
            <v>1.8295937560975695E-2</v>
          </cell>
          <cell r="AB441">
            <v>1.8295937560975695E-2</v>
          </cell>
          <cell r="AC441">
            <v>1.8295937560975695E-2</v>
          </cell>
          <cell r="AD441">
            <v>1.8295937560975695E-2</v>
          </cell>
          <cell r="AE441">
            <v>1.8295937560975695E-2</v>
          </cell>
          <cell r="AF441">
            <v>1.8295937560975695E-2</v>
          </cell>
          <cell r="AG441">
            <v>1.8295937560975695E-2</v>
          </cell>
          <cell r="AH441">
            <v>1.8295937560975695E-2</v>
          </cell>
          <cell r="AI441">
            <v>1.8295937560975695E-2</v>
          </cell>
          <cell r="AJ441">
            <v>1.8295937560975695E-2</v>
          </cell>
          <cell r="AK441">
            <v>1.8295937560975695E-2</v>
          </cell>
        </row>
        <row r="442">
          <cell r="F442">
            <v>1.8295937560975695E-2</v>
          </cell>
          <cell r="G442">
            <v>1.8295937560975695E-2</v>
          </cell>
          <cell r="H442">
            <v>1.8295937560975695E-2</v>
          </cell>
          <cell r="I442">
            <v>1.8295937560975695E-2</v>
          </cell>
          <cell r="J442">
            <v>1.8295937560975695E-2</v>
          </cell>
          <cell r="K442">
            <v>1.8295937560975695E-2</v>
          </cell>
          <cell r="L442">
            <v>1.8295937560975695E-2</v>
          </cell>
          <cell r="M442">
            <v>1.8295937560975695E-2</v>
          </cell>
          <cell r="N442">
            <v>1.8295937560975695E-2</v>
          </cell>
          <cell r="O442">
            <v>1.8295937560975695E-2</v>
          </cell>
          <cell r="P442">
            <v>1.8295937560975695E-2</v>
          </cell>
          <cell r="Q442">
            <v>1.8295937560975695E-2</v>
          </cell>
          <cell r="R442">
            <v>1.8295937560975695E-2</v>
          </cell>
          <cell r="S442">
            <v>1.8295937560975695E-2</v>
          </cell>
          <cell r="T442">
            <v>1.8295937560975695E-2</v>
          </cell>
          <cell r="U442">
            <v>1.8295937560975695E-2</v>
          </cell>
          <cell r="V442">
            <v>1.8295937560975695E-2</v>
          </cell>
          <cell r="W442">
            <v>1.8295937560975695E-2</v>
          </cell>
          <cell r="X442">
            <v>1.8295937560975695E-2</v>
          </cell>
          <cell r="Y442">
            <v>1.8295937560975695E-2</v>
          </cell>
          <cell r="Z442">
            <v>1.8295937560975695E-2</v>
          </cell>
          <cell r="AA442">
            <v>1.8295937560975695E-2</v>
          </cell>
          <cell r="AB442">
            <v>1.8295937560975695E-2</v>
          </cell>
          <cell r="AC442">
            <v>1.8295937560975695E-2</v>
          </cell>
          <cell r="AD442">
            <v>1.8295937560975695E-2</v>
          </cell>
          <cell r="AE442">
            <v>1.8295937560975695E-2</v>
          </cell>
          <cell r="AF442">
            <v>1.8295937560975695E-2</v>
          </cell>
          <cell r="AG442">
            <v>1.8295937560975695E-2</v>
          </cell>
          <cell r="AH442">
            <v>1.8295937560975695E-2</v>
          </cell>
          <cell r="AI442">
            <v>1.8295937560975695E-2</v>
          </cell>
          <cell r="AJ442">
            <v>1.8295937560975695E-2</v>
          </cell>
          <cell r="AK442">
            <v>1.8295937560975695E-2</v>
          </cell>
        </row>
        <row r="443">
          <cell r="F443">
            <v>1.8295937560975695E-2</v>
          </cell>
          <cell r="G443">
            <v>1.8295937560975695E-2</v>
          </cell>
          <cell r="H443">
            <v>1.8295937560975695E-2</v>
          </cell>
          <cell r="I443">
            <v>1.8295937560975695E-2</v>
          </cell>
          <cell r="J443">
            <v>1.8295937560975695E-2</v>
          </cell>
          <cell r="K443">
            <v>1.8295937560975695E-2</v>
          </cell>
          <cell r="L443">
            <v>1.8295937560975695E-2</v>
          </cell>
          <cell r="M443">
            <v>1.8295937560975695E-2</v>
          </cell>
          <cell r="N443">
            <v>1.8295937560975695E-2</v>
          </cell>
          <cell r="O443">
            <v>1.8295937560975695E-2</v>
          </cell>
          <cell r="P443">
            <v>1.8295937560975695E-2</v>
          </cell>
          <cell r="Q443">
            <v>1.8295937560975695E-2</v>
          </cell>
          <cell r="R443">
            <v>1.8295937560975695E-2</v>
          </cell>
          <cell r="S443">
            <v>1.8295937560975695E-2</v>
          </cell>
          <cell r="T443">
            <v>1.8295937560975695E-2</v>
          </cell>
          <cell r="U443">
            <v>1.8295937560975695E-2</v>
          </cell>
          <cell r="V443">
            <v>1.8295937560975695E-2</v>
          </cell>
          <cell r="W443">
            <v>1.8295937560975695E-2</v>
          </cell>
          <cell r="X443">
            <v>1.8295937560975695E-2</v>
          </cell>
          <cell r="Y443">
            <v>1.8295937560975695E-2</v>
          </cell>
          <cell r="Z443">
            <v>1.8295937560975695E-2</v>
          </cell>
          <cell r="AA443">
            <v>1.8295937560975695E-2</v>
          </cell>
          <cell r="AB443">
            <v>1.8295937560975695E-2</v>
          </cell>
          <cell r="AC443">
            <v>1.8295937560975695E-2</v>
          </cell>
          <cell r="AD443">
            <v>1.8295937560975695E-2</v>
          </cell>
          <cell r="AE443">
            <v>1.8295937560975695E-2</v>
          </cell>
          <cell r="AF443">
            <v>1.8295937560975695E-2</v>
          </cell>
          <cell r="AG443">
            <v>1.8295937560975695E-2</v>
          </cell>
          <cell r="AH443">
            <v>1.8295937560975695E-2</v>
          </cell>
          <cell r="AI443">
            <v>1.8295937560975695E-2</v>
          </cell>
          <cell r="AJ443">
            <v>1.8295937560975695E-2</v>
          </cell>
          <cell r="AK443">
            <v>1.8295937560975695E-2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"/>
  <sheetViews>
    <sheetView workbookViewId="0">
      <selection activeCell="B31" sqref="B31"/>
    </sheetView>
  </sheetViews>
  <sheetFormatPr defaultRowHeight="14.4"/>
  <cols>
    <col min="2" max="2" width="50.109375" customWidth="1"/>
  </cols>
  <sheetData>
    <row r="1" spans="1:3">
      <c r="A1" s="1" t="s">
        <v>0</v>
      </c>
    </row>
    <row r="3" spans="1:3">
      <c r="A3" s="1" t="s">
        <v>1</v>
      </c>
      <c r="B3" s="5" t="s">
        <v>13</v>
      </c>
    </row>
    <row r="4" spans="1:3">
      <c r="B4" t="s">
        <v>14</v>
      </c>
    </row>
    <row r="5" spans="1:3">
      <c r="B5" s="2">
        <v>2020</v>
      </c>
    </row>
    <row r="6" spans="1:3">
      <c r="B6" t="s">
        <v>35</v>
      </c>
    </row>
    <row r="7" spans="1:3">
      <c r="B7" t="s">
        <v>15</v>
      </c>
    </row>
    <row r="8" spans="1:3">
      <c r="B8" t="s">
        <v>16</v>
      </c>
    </row>
    <row r="10" spans="1:3">
      <c r="B10" s="3" t="s">
        <v>2</v>
      </c>
      <c r="C10" s="2"/>
    </row>
    <row r="11" spans="1:3">
      <c r="B11" s="2" t="s">
        <v>8</v>
      </c>
      <c r="C11" s="2"/>
    </row>
    <row r="12" spans="1:3">
      <c r="B12" s="2">
        <v>2015</v>
      </c>
      <c r="C12" s="2"/>
    </row>
    <row r="13" spans="1:3">
      <c r="B13" s="2" t="s">
        <v>7</v>
      </c>
      <c r="C13" s="2"/>
    </row>
    <row r="14" spans="1:3">
      <c r="B14" s="4" t="s">
        <v>6</v>
      </c>
      <c r="C14" s="2"/>
    </row>
    <row r="15" spans="1:3">
      <c r="B15" s="2" t="s">
        <v>9</v>
      </c>
    </row>
    <row r="17" spans="1:2">
      <c r="B17" s="3" t="s">
        <v>44</v>
      </c>
    </row>
    <row r="18" spans="1:2">
      <c r="B18" t="s">
        <v>14</v>
      </c>
    </row>
    <row r="19" spans="1:2">
      <c r="B19" s="2">
        <v>2018</v>
      </c>
    </row>
    <row r="20" spans="1:2">
      <c r="B20" t="s">
        <v>45</v>
      </c>
    </row>
    <row r="21" spans="1:2">
      <c r="B21" s="13" t="s">
        <v>46</v>
      </c>
    </row>
    <row r="22" spans="1:2">
      <c r="B22" t="s">
        <v>47</v>
      </c>
    </row>
    <row r="24" spans="1:2">
      <c r="A24" s="1" t="s">
        <v>36</v>
      </c>
    </row>
    <row r="25" spans="1:2">
      <c r="A25" t="s">
        <v>37</v>
      </c>
    </row>
    <row r="27" spans="1:2">
      <c r="A27" t="s">
        <v>48</v>
      </c>
    </row>
    <row r="28" spans="1:2">
      <c r="A28" t="s">
        <v>49</v>
      </c>
    </row>
    <row r="29" spans="1:2">
      <c r="A29" t="s">
        <v>50</v>
      </c>
    </row>
    <row r="31" spans="1:2">
      <c r="A31" t="s">
        <v>212</v>
      </c>
      <c r="B31">
        <v>0.89805481563188172</v>
      </c>
    </row>
  </sheetData>
  <phoneticPr fontId="27" type="noConversion"/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>
      <selection activeCell="H25" sqref="H25"/>
    </sheetView>
  </sheetViews>
  <sheetFormatPr defaultRowHeight="14.4"/>
  <sheetData>
    <row r="1" spans="1:2">
      <c r="A1" t="s">
        <v>3</v>
      </c>
    </row>
    <row r="2" spans="1:2">
      <c r="A2" t="s">
        <v>4</v>
      </c>
    </row>
    <row r="3" spans="1:2">
      <c r="A3">
        <v>0.85899999999999999</v>
      </c>
      <c r="B3" t="s">
        <v>5</v>
      </c>
    </row>
    <row r="8" spans="1:2">
      <c r="A8" s="1"/>
    </row>
    <row r="9" spans="1:2">
      <c r="A9" s="6"/>
    </row>
  </sheetData>
  <phoneticPr fontId="2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F327" activePane="bottomRight" state="frozen"/>
      <selection activeCell="F6" sqref="F6"/>
      <selection pane="topRight" activeCell="F6" sqref="F6"/>
      <selection pane="bottomLeft" activeCell="F6" sqref="F6"/>
      <selection pane="bottomRight" activeCell="K1" sqref="K1"/>
    </sheetView>
  </sheetViews>
  <sheetFormatPr defaultColWidth="9.33203125" defaultRowHeight="14.1" customHeight="1"/>
  <cols>
    <col min="1" max="1" width="9.33203125" style="16"/>
    <col min="2" max="7" width="1.33203125" style="16" customWidth="1"/>
    <col min="8" max="8" width="5.33203125" style="16" customWidth="1"/>
    <col min="9" max="9" width="8.33203125" style="16" customWidth="1"/>
    <col min="10" max="10" width="20.33203125" style="16" customWidth="1"/>
    <col min="11" max="11" width="57.33203125" style="16" bestFit="1" customWidth="1"/>
    <col min="12" max="14" width="11.33203125" style="16" customWidth="1"/>
    <col min="15" max="15" width="13.33203125" style="16" customWidth="1"/>
    <col min="16" max="16" width="12.33203125" style="16" customWidth="1"/>
    <col min="17" max="19" width="11.33203125" style="16" customWidth="1"/>
    <col min="20" max="20" width="18.33203125" style="16" customWidth="1"/>
    <col min="21" max="23" width="11.33203125" style="16" customWidth="1"/>
    <col min="24" max="24" width="13" style="16" bestFit="1" customWidth="1"/>
    <col min="25" max="45" width="11.33203125" style="16" customWidth="1"/>
    <col min="46" max="16384" width="9.33203125" style="16"/>
  </cols>
  <sheetData>
    <row r="1" spans="1:108" ht="17.399999999999999">
      <c r="A1" s="15" t="s">
        <v>57</v>
      </c>
      <c r="B1" s="15"/>
      <c r="C1" s="15"/>
      <c r="D1" s="15"/>
      <c r="E1" s="15"/>
      <c r="F1" s="15"/>
      <c r="G1" s="15"/>
      <c r="H1" s="15"/>
      <c r="I1" s="15"/>
      <c r="J1" s="15"/>
      <c r="L1" s="13" t="s">
        <v>58</v>
      </c>
    </row>
    <row r="2" spans="1:108" ht="14.1" customHeight="1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</row>
    <row r="3" spans="1:108" ht="14.1" customHeight="1">
      <c r="A3"/>
      <c r="B3"/>
      <c r="C3"/>
      <c r="D3"/>
      <c r="E3"/>
      <c r="T3" s="18" t="s">
        <v>59</v>
      </c>
    </row>
    <row r="4" spans="1:108" ht="14.1" customHeight="1">
      <c r="J4" s="19" t="s">
        <v>60</v>
      </c>
      <c r="T4" s="20" t="s">
        <v>61</v>
      </c>
    </row>
    <row r="7" spans="1:108" ht="14.1" customHeight="1">
      <c r="B7" s="21" t="s">
        <v>62</v>
      </c>
      <c r="G7" s="231" t="s">
        <v>63</v>
      </c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6"/>
    </row>
    <row r="8" spans="1:108" ht="14.1" customHeight="1" thickBot="1">
      <c r="G8" s="22"/>
    </row>
    <row r="9" spans="1:108" ht="14.1" customHeight="1" thickBot="1">
      <c r="A9"/>
      <c r="G9" s="22"/>
      <c r="H9" s="257" t="s">
        <v>64</v>
      </c>
      <c r="J9" s="23" t="s">
        <v>65</v>
      </c>
      <c r="K9" s="24"/>
      <c r="L9" s="25">
        <v>2019</v>
      </c>
      <c r="M9" s="26"/>
      <c r="N9" s="26"/>
      <c r="O9" s="27"/>
    </row>
    <row r="10" spans="1:108" ht="14.1" customHeight="1" thickBot="1">
      <c r="G10" s="22"/>
      <c r="H10" s="258"/>
      <c r="J10" s="23" t="s">
        <v>66</v>
      </c>
      <c r="O10" s="28"/>
    </row>
    <row r="11" spans="1:108" ht="14.1" customHeight="1" thickBot="1">
      <c r="G11" s="22"/>
      <c r="H11" s="258"/>
      <c r="J11" s="29" t="s">
        <v>67</v>
      </c>
      <c r="K11" s="30"/>
      <c r="L11" s="30"/>
      <c r="M11" s="30"/>
      <c r="N11" s="30"/>
      <c r="O11" s="31"/>
      <c r="V11" s="32"/>
      <c r="W11" s="33"/>
      <c r="X11" s="33"/>
      <c r="Y11" s="33"/>
      <c r="Z11" s="33"/>
    </row>
    <row r="12" spans="1:108" s="35" customFormat="1" ht="14.1" customHeight="1" thickBot="1">
      <c r="A12"/>
      <c r="B12"/>
      <c r="C12"/>
      <c r="D12"/>
      <c r="E12"/>
      <c r="F12"/>
      <c r="G12"/>
      <c r="H12" s="258"/>
      <c r="I12"/>
      <c r="J12" s="34"/>
      <c r="K12" s="30"/>
      <c r="L12" s="30"/>
      <c r="M12" s="30"/>
      <c r="N12" s="30"/>
      <c r="O12" s="31"/>
      <c r="U12"/>
      <c r="V12" s="32"/>
      <c r="W12" s="33"/>
      <c r="X12" s="33"/>
      <c r="Y12" s="33"/>
      <c r="Z12" s="33"/>
    </row>
    <row r="13" spans="1:108" s="35" customFormat="1" ht="14.1" customHeight="1" thickBot="1">
      <c r="A13"/>
      <c r="B13"/>
      <c r="C13"/>
      <c r="D13"/>
      <c r="E13"/>
      <c r="F13"/>
      <c r="G13"/>
      <c r="H13" s="258"/>
      <c r="I13"/>
      <c r="J13" s="34"/>
      <c r="K13" s="30"/>
      <c r="L13" s="30"/>
      <c r="M13" s="30"/>
      <c r="N13" s="30"/>
      <c r="O13" s="31"/>
      <c r="U13"/>
      <c r="V13" s="32"/>
      <c r="W13" s="33"/>
      <c r="X13" s="33"/>
      <c r="Y13" s="33"/>
      <c r="Z13" s="33"/>
    </row>
    <row r="14" spans="1:108" ht="14.1" customHeight="1">
      <c r="G14" s="22"/>
      <c r="H14" s="258"/>
      <c r="J14" s="260" t="s">
        <v>68</v>
      </c>
      <c r="K14" s="261"/>
      <c r="L14" s="261"/>
      <c r="M14" s="261"/>
      <c r="N14" s="261"/>
      <c r="O14" s="262"/>
      <c r="V14" s="33"/>
      <c r="W14" s="33"/>
      <c r="X14" s="33"/>
      <c r="Y14" s="33"/>
      <c r="Z14" s="33"/>
    </row>
    <row r="15" spans="1:108" ht="14.1" customHeight="1">
      <c r="G15" s="22"/>
      <c r="H15" s="258"/>
      <c r="J15" s="263" t="s">
        <v>17</v>
      </c>
      <c r="K15" s="264"/>
      <c r="L15" s="264"/>
      <c r="M15" s="264"/>
      <c r="N15" s="264"/>
      <c r="O15" s="265"/>
      <c r="V15" s="33"/>
      <c r="W15" s="33"/>
      <c r="X15" s="33"/>
      <c r="Y15" s="33"/>
      <c r="Z15" s="33"/>
    </row>
    <row r="16" spans="1:108" ht="14.1" customHeight="1">
      <c r="G16" s="22"/>
      <c r="H16" s="258"/>
      <c r="J16" s="263" t="s">
        <v>18</v>
      </c>
      <c r="K16" s="266"/>
      <c r="L16" s="266"/>
      <c r="M16" s="266"/>
      <c r="N16" s="266"/>
      <c r="O16" s="267"/>
      <c r="V16" s="33"/>
      <c r="W16" s="33"/>
      <c r="X16" s="33"/>
      <c r="Y16" s="33"/>
      <c r="Z16" s="33"/>
    </row>
    <row r="17" spans="7:26" ht="14.1" customHeight="1">
      <c r="G17" s="22"/>
      <c r="H17" s="258"/>
      <c r="J17" s="268" t="s">
        <v>69</v>
      </c>
      <c r="K17" s="269"/>
      <c r="L17" s="269"/>
      <c r="M17" s="269"/>
      <c r="N17" s="269"/>
      <c r="O17" s="270"/>
      <c r="U17" s="36"/>
      <c r="V17" s="33"/>
      <c r="W17" s="33"/>
      <c r="X17" s="33"/>
      <c r="Y17" s="33"/>
      <c r="Z17" s="33"/>
    </row>
    <row r="18" spans="7:26" ht="14.1" customHeight="1">
      <c r="G18" s="22"/>
      <c r="H18" s="258"/>
      <c r="J18" s="37"/>
      <c r="K18" s="38"/>
      <c r="L18" s="38"/>
      <c r="M18" s="38"/>
      <c r="N18" s="38"/>
      <c r="O18" s="39"/>
      <c r="U18" s="38"/>
      <c r="V18" s="33"/>
      <c r="W18" s="33"/>
      <c r="X18" s="33"/>
      <c r="Y18" s="33"/>
      <c r="Z18" s="33"/>
    </row>
    <row r="19" spans="7:26" ht="14.1" customHeight="1" thickBot="1">
      <c r="G19" s="22"/>
      <c r="H19" s="258"/>
      <c r="J19" s="40"/>
      <c r="K19" s="41"/>
      <c r="L19" s="41"/>
      <c r="M19" s="41"/>
      <c r="N19" s="41"/>
      <c r="O19" s="42"/>
      <c r="U19" s="38"/>
      <c r="V19" s="33"/>
      <c r="W19" s="33"/>
      <c r="X19" s="33"/>
      <c r="Y19" s="33"/>
      <c r="Z19" s="33"/>
    </row>
    <row r="20" spans="7:26" ht="14.1" customHeight="1">
      <c r="G20" s="22"/>
      <c r="H20" s="258"/>
      <c r="J20" s="43"/>
      <c r="K20" s="44"/>
      <c r="L20" s="44"/>
      <c r="M20" s="45"/>
      <c r="N20" s="46" t="s">
        <v>70</v>
      </c>
      <c r="O20" s="47" t="s">
        <v>70</v>
      </c>
      <c r="V20" s="33"/>
      <c r="W20" s="33"/>
      <c r="X20" s="33"/>
      <c r="Y20" s="33"/>
      <c r="Z20" s="33"/>
    </row>
    <row r="21" spans="7:26" ht="14.1" customHeight="1">
      <c r="G21" s="22"/>
      <c r="H21" s="258"/>
      <c r="J21" s="48"/>
      <c r="K21" s="49"/>
      <c r="L21" s="49"/>
      <c r="M21" s="50"/>
      <c r="N21" s="46" t="s">
        <v>71</v>
      </c>
      <c r="O21" s="47" t="s">
        <v>72</v>
      </c>
      <c r="V21" s="33"/>
      <c r="W21" s="33"/>
      <c r="X21" s="33"/>
      <c r="Y21" s="33"/>
      <c r="Z21" s="33"/>
    </row>
    <row r="22" spans="7:26" ht="14.1" customHeight="1" thickBot="1">
      <c r="G22" s="22"/>
      <c r="H22" s="258"/>
      <c r="J22" s="51"/>
      <c r="K22" s="52"/>
      <c r="L22" s="52"/>
      <c r="M22" s="53"/>
      <c r="N22" s="46" t="s">
        <v>73</v>
      </c>
      <c r="O22" s="54" t="s">
        <v>74</v>
      </c>
      <c r="V22" s="33"/>
      <c r="W22" s="33"/>
      <c r="X22" s="33"/>
      <c r="Y22" s="33"/>
      <c r="Z22" s="33"/>
    </row>
    <row r="23" spans="7:26" ht="14.1" customHeight="1" thickBot="1">
      <c r="G23" s="22"/>
      <c r="H23" s="258"/>
      <c r="J23" s="55"/>
      <c r="K23" s="56"/>
      <c r="L23" s="56"/>
      <c r="M23" s="57"/>
      <c r="N23" s="58">
        <v>386</v>
      </c>
      <c r="O23" s="58">
        <v>506000</v>
      </c>
      <c r="V23" s="33"/>
      <c r="W23" s="33"/>
      <c r="X23" s="33"/>
      <c r="Y23" s="33"/>
      <c r="Z23" s="33"/>
    </row>
    <row r="24" spans="7:26" ht="14.1" customHeight="1">
      <c r="G24" s="22"/>
      <c r="H24" s="258"/>
      <c r="J24" s="51"/>
      <c r="K24" s="52"/>
      <c r="L24" s="52"/>
      <c r="M24" s="52"/>
      <c r="N24" s="59"/>
      <c r="O24" s="60"/>
      <c r="V24" s="33"/>
      <c r="W24" s="33"/>
      <c r="X24" s="33"/>
      <c r="Y24" s="33"/>
      <c r="Z24" s="33"/>
    </row>
    <row r="25" spans="7:26" ht="14.1" customHeight="1" thickBot="1">
      <c r="G25" s="22"/>
      <c r="H25" s="259"/>
      <c r="J25" s="51"/>
      <c r="K25" s="52"/>
      <c r="L25" s="52"/>
      <c r="M25" s="52"/>
      <c r="N25" s="59"/>
      <c r="O25" s="60"/>
      <c r="V25" s="33"/>
      <c r="W25" s="33"/>
      <c r="X25" s="33"/>
      <c r="Y25" s="33"/>
      <c r="Z25" s="33"/>
    </row>
    <row r="26" spans="7:26" ht="14.1" customHeight="1">
      <c r="G26" s="22"/>
      <c r="H26" s="259"/>
      <c r="J26" s="61"/>
      <c r="K26" s="62"/>
      <c r="L26" s="271" t="s">
        <v>75</v>
      </c>
      <c r="M26" s="272"/>
      <c r="N26" s="272"/>
      <c r="O26" s="272"/>
      <c r="P26" s="273"/>
      <c r="Q26" s="274"/>
      <c r="V26" s="33"/>
      <c r="W26" s="33"/>
      <c r="X26" s="33"/>
      <c r="Y26" s="33"/>
      <c r="Z26" s="33"/>
    </row>
    <row r="27" spans="7:26" ht="14.1" customHeight="1">
      <c r="G27" s="22"/>
      <c r="H27" s="259"/>
      <c r="J27" s="63"/>
      <c r="L27" s="275"/>
      <c r="M27" s="276"/>
      <c r="N27" s="276"/>
      <c r="O27" s="276"/>
      <c r="P27" s="255"/>
      <c r="Q27" s="277"/>
      <c r="V27" s="33"/>
      <c r="W27" s="33"/>
      <c r="X27" s="33"/>
      <c r="Y27" s="33"/>
      <c r="Z27" s="33"/>
    </row>
    <row r="28" spans="7:26" ht="14.1" customHeight="1">
      <c r="G28" s="22"/>
      <c r="H28" s="259"/>
      <c r="J28" s="63"/>
      <c r="L28" s="275"/>
      <c r="M28" s="276"/>
      <c r="N28" s="276"/>
      <c r="O28" s="276"/>
      <c r="P28" s="255"/>
      <c r="Q28" s="277"/>
      <c r="V28" s="33"/>
      <c r="W28" s="33"/>
      <c r="X28" s="33"/>
      <c r="Y28" s="33"/>
      <c r="Z28" s="33"/>
    </row>
    <row r="29" spans="7:26" ht="14.1" customHeight="1">
      <c r="G29" s="22"/>
      <c r="H29" s="259"/>
      <c r="J29" s="63"/>
      <c r="L29" s="275"/>
      <c r="M29" s="276"/>
      <c r="N29" s="276"/>
      <c r="O29" s="276"/>
      <c r="P29" s="255"/>
      <c r="Q29" s="277"/>
      <c r="V29" s="33"/>
      <c r="W29" s="33"/>
      <c r="X29" s="33"/>
      <c r="Y29" s="33"/>
      <c r="Z29" s="33"/>
    </row>
    <row r="30" spans="7:26" ht="14.1" customHeight="1" thickBot="1">
      <c r="G30" s="22"/>
      <c r="H30" s="259"/>
      <c r="J30" s="64"/>
      <c r="K30" s="65"/>
      <c r="L30" s="278"/>
      <c r="M30" s="279"/>
      <c r="N30" s="279"/>
      <c r="O30" s="279"/>
      <c r="P30" s="280"/>
      <c r="Q30" s="281"/>
      <c r="V30" s="33"/>
      <c r="W30" s="33"/>
      <c r="X30" s="33"/>
      <c r="Y30" s="33"/>
      <c r="Z30" s="33"/>
    </row>
    <row r="31" spans="7:26" ht="14.1" customHeight="1" thickBot="1">
      <c r="G31" s="22"/>
      <c r="O31" s="28"/>
      <c r="V31" s="33"/>
      <c r="W31" s="33"/>
      <c r="X31" s="33"/>
      <c r="Y31" s="33"/>
      <c r="Z31" s="33"/>
    </row>
    <row r="32" spans="7:26" ht="14.1" customHeight="1">
      <c r="G32" s="22"/>
      <c r="H32" s="242" t="s">
        <v>76</v>
      </c>
      <c r="J32" s="66" t="s">
        <v>77</v>
      </c>
      <c r="K32" s="67"/>
      <c r="L32" s="67"/>
      <c r="M32" s="67"/>
      <c r="N32" s="68"/>
      <c r="O32" s="69"/>
      <c r="V32" s="33"/>
      <c r="W32" s="33"/>
      <c r="X32" s="33"/>
      <c r="Y32" s="33"/>
      <c r="Z32" s="33"/>
    </row>
    <row r="33" spans="7:27" ht="14.1" customHeight="1">
      <c r="G33" s="22"/>
      <c r="H33" s="243"/>
      <c r="J33" s="70" t="s">
        <v>78</v>
      </c>
      <c r="K33" s="71"/>
      <c r="L33" s="71"/>
      <c r="M33" s="71"/>
      <c r="N33" s="72">
        <f>L63</f>
        <v>2.5000000000000001E-2</v>
      </c>
      <c r="O33" s="69"/>
    </row>
    <row r="34" spans="7:27" ht="14.1" customHeight="1">
      <c r="G34" s="22"/>
      <c r="H34" s="243"/>
      <c r="J34" s="73" t="s">
        <v>79</v>
      </c>
      <c r="K34" s="74"/>
      <c r="L34" s="74"/>
      <c r="M34" s="74"/>
      <c r="N34" s="75">
        <f>S34</f>
        <v>30</v>
      </c>
      <c r="O34" s="69"/>
      <c r="S34" s="16">
        <v>30</v>
      </c>
    </row>
    <row r="35" spans="7:27" ht="14.1" customHeight="1">
      <c r="G35" s="22"/>
      <c r="H35" s="243"/>
      <c r="J35" s="73" t="s">
        <v>80</v>
      </c>
      <c r="K35" s="74"/>
      <c r="L35" s="74"/>
      <c r="M35" s="74"/>
      <c r="N35" s="76">
        <f>L65</f>
        <v>0.04</v>
      </c>
      <c r="O35" s="69"/>
    </row>
    <row r="36" spans="7:27" ht="14.1" customHeight="1">
      <c r="G36" s="22"/>
      <c r="H36" s="243"/>
      <c r="J36" s="73" t="s">
        <v>81</v>
      </c>
      <c r="K36" s="74"/>
      <c r="L36" s="74"/>
      <c r="M36" s="74"/>
      <c r="N36" s="77">
        <f>L68</f>
        <v>1.4634146341463428E-2</v>
      </c>
      <c r="O36" s="69"/>
    </row>
    <row r="37" spans="7:27" ht="14.1" customHeight="1">
      <c r="G37" s="22"/>
      <c r="H37" s="243"/>
      <c r="J37" s="73" t="s">
        <v>82</v>
      </c>
      <c r="K37" s="74"/>
      <c r="L37" s="74"/>
      <c r="M37" s="74"/>
      <c r="N37" s="76">
        <f>L70</f>
        <v>3.5000000000000003E-2</v>
      </c>
      <c r="O37" s="69"/>
    </row>
    <row r="38" spans="7:27" ht="14.1" customHeight="1">
      <c r="G38" s="22"/>
      <c r="H38" s="243"/>
      <c r="J38" s="73" t="s">
        <v>83</v>
      </c>
      <c r="K38" s="74"/>
      <c r="L38" s="74"/>
      <c r="M38" s="74"/>
      <c r="N38" s="76">
        <f>L72</f>
        <v>8.7999999999999995E-2</v>
      </c>
      <c r="O38" s="69"/>
      <c r="W38" s="16" t="s">
        <v>84</v>
      </c>
    </row>
    <row r="39" spans="7:27" ht="14.1" customHeight="1">
      <c r="G39" s="22"/>
      <c r="H39" s="243"/>
      <c r="J39" s="73" t="s">
        <v>85</v>
      </c>
      <c r="K39" s="74"/>
      <c r="L39" s="74"/>
      <c r="M39" s="74"/>
      <c r="N39" s="77">
        <f>L75</f>
        <v>6.1463414634146618E-2</v>
      </c>
      <c r="O39" s="69"/>
      <c r="Y39" s="244"/>
      <c r="Z39" s="244"/>
      <c r="AA39" s="244"/>
    </row>
    <row r="40" spans="7:27" ht="14.1" customHeight="1">
      <c r="G40" s="22"/>
      <c r="H40" s="243"/>
      <c r="J40" s="73" t="s">
        <v>86</v>
      </c>
      <c r="K40" s="74"/>
      <c r="L40" s="74"/>
      <c r="M40" s="74"/>
      <c r="N40" s="76">
        <f>L78</f>
        <v>0.75900000000000001</v>
      </c>
      <c r="O40" s="28"/>
      <c r="Z40" s="78"/>
    </row>
    <row r="41" spans="7:27" ht="14.1" customHeight="1">
      <c r="G41" s="22"/>
      <c r="H41" s="243"/>
      <c r="J41" s="73" t="s">
        <v>87</v>
      </c>
      <c r="K41" s="74"/>
      <c r="L41" s="74"/>
      <c r="M41" s="74"/>
      <c r="N41" s="76">
        <f>L80</f>
        <v>0.25740000000000002</v>
      </c>
      <c r="O41" s="69"/>
    </row>
    <row r="42" spans="7:27" ht="14.1" customHeight="1">
      <c r="G42" s="22"/>
      <c r="H42" s="243"/>
      <c r="J42" s="73" t="s">
        <v>88</v>
      </c>
      <c r="K42" s="74"/>
      <c r="L42" s="74"/>
      <c r="M42" s="74"/>
      <c r="N42" s="79">
        <f>L82</f>
        <v>4.3753335999999997E-2</v>
      </c>
      <c r="O42" s="80"/>
      <c r="Y42" s="244"/>
      <c r="Z42" s="244"/>
      <c r="AA42" s="244"/>
    </row>
    <row r="43" spans="7:27" ht="14.1" customHeight="1">
      <c r="G43" s="22"/>
      <c r="H43" s="243"/>
      <c r="J43" s="73" t="s">
        <v>89</v>
      </c>
      <c r="K43" s="74"/>
      <c r="L43" s="74"/>
      <c r="M43" s="74"/>
      <c r="N43" s="77">
        <f>L85</f>
        <v>1.8295937560975695E-2</v>
      </c>
      <c r="O43" s="69"/>
      <c r="U43" s="81"/>
      <c r="V43" s="81"/>
      <c r="W43" s="81"/>
      <c r="X43" s="81"/>
      <c r="Y43" s="81"/>
      <c r="Z43" s="81"/>
      <c r="AA43" s="81"/>
    </row>
    <row r="44" spans="7:27" ht="14.1" customHeight="1">
      <c r="G44" s="22"/>
      <c r="H44" s="243"/>
      <c r="J44" s="82" t="s">
        <v>90</v>
      </c>
      <c r="K44" s="83"/>
      <c r="L44" s="83"/>
      <c r="M44" s="83"/>
      <c r="N44" s="84">
        <v>5</v>
      </c>
      <c r="O44" s="69"/>
    </row>
    <row r="45" spans="7:27" ht="14.1" customHeight="1">
      <c r="G45" s="22"/>
      <c r="H45" s="243"/>
      <c r="J45" s="85" t="s">
        <v>91</v>
      </c>
      <c r="K45" s="86"/>
      <c r="L45" s="86"/>
      <c r="M45" s="86"/>
      <c r="N45" s="87">
        <f>SUMPRODUCT(K57:K59,L57:L59,M57:M59)+SUMPRODUCT(K57:K59,O57:O59,N57:N59)</f>
        <v>1.0244027558460844</v>
      </c>
      <c r="O45" s="69"/>
    </row>
    <row r="46" spans="7:27" ht="15" customHeight="1">
      <c r="G46" s="22"/>
      <c r="H46" s="243"/>
      <c r="J46" s="85" t="s">
        <v>92</v>
      </c>
      <c r="K46" s="86"/>
      <c r="L46" s="86"/>
      <c r="M46" s="86"/>
      <c r="N46" s="87">
        <f>SUMPRODUCT(R56:W56,R58:W58)</f>
        <v>0.88881178975855901</v>
      </c>
      <c r="O46" s="69"/>
      <c r="U46" s="88"/>
    </row>
    <row r="47" spans="7:27" ht="15" customHeight="1">
      <c r="G47" s="22"/>
      <c r="H47" s="243"/>
      <c r="J47" s="85" t="s">
        <v>93</v>
      </c>
      <c r="K47" s="86"/>
      <c r="L47" s="86"/>
      <c r="M47" s="86"/>
      <c r="N47" s="87">
        <f xml:space="preserve"> (1 - N41 * N46) / (1 - N41)</f>
        <v>1.0385400556371494</v>
      </c>
      <c r="O47" s="69"/>
    </row>
    <row r="48" spans="7:27" ht="15" customHeight="1">
      <c r="G48" s="22"/>
      <c r="H48" s="243"/>
      <c r="J48" s="85" t="s">
        <v>94</v>
      </c>
      <c r="K48" s="86"/>
      <c r="L48" s="86"/>
      <c r="M48" s="86"/>
      <c r="N48" s="77">
        <f>L88</f>
        <v>6.0494177216606923E-2</v>
      </c>
      <c r="O48" s="69"/>
    </row>
    <row r="49" spans="7:43" ht="14.1" customHeight="1">
      <c r="G49" s="22"/>
      <c r="H49" s="243"/>
      <c r="J49" s="85" t="s">
        <v>95</v>
      </c>
      <c r="K49" s="86"/>
      <c r="L49" s="86"/>
      <c r="M49" s="86"/>
      <c r="N49" s="77">
        <f>L91</f>
        <v>4.3610542466031188E-2</v>
      </c>
      <c r="O49" s="69"/>
    </row>
    <row r="50" spans="7:43" ht="14.1" customHeight="1">
      <c r="G50" s="22"/>
      <c r="H50" s="243"/>
      <c r="J50" s="85" t="s">
        <v>96</v>
      </c>
      <c r="K50" s="86"/>
      <c r="L50" s="86"/>
      <c r="M50" s="86"/>
      <c r="N50" s="76">
        <v>0.02</v>
      </c>
      <c r="O50" s="69"/>
    </row>
    <row r="51" spans="7:43" ht="14.1" customHeight="1" thickBot="1">
      <c r="G51" s="22"/>
      <c r="H51" s="243"/>
      <c r="J51" s="89" t="s">
        <v>97</v>
      </c>
      <c r="K51" s="90"/>
      <c r="L51" s="90"/>
      <c r="M51" s="90"/>
      <c r="N51" s="91">
        <f>N38+N50</f>
        <v>0.108</v>
      </c>
      <c r="O51" s="69"/>
      <c r="U51" s="88"/>
    </row>
    <row r="52" spans="7:43" ht="14.1" customHeight="1">
      <c r="G52" s="22"/>
      <c r="H52" s="243"/>
      <c r="J52" s="92" t="s">
        <v>98</v>
      </c>
      <c r="K52" s="93"/>
      <c r="L52" s="94">
        <v>1</v>
      </c>
      <c r="O52" s="69"/>
      <c r="U52" s="88"/>
    </row>
    <row r="53" spans="7:43" ht="14.1" customHeight="1">
      <c r="G53" s="22"/>
      <c r="H53" s="243"/>
      <c r="J53" s="95" t="s">
        <v>99</v>
      </c>
      <c r="K53" s="96" t="s">
        <v>100</v>
      </c>
      <c r="L53" s="97" t="s">
        <v>101</v>
      </c>
      <c r="M53" s="245" t="s">
        <v>102</v>
      </c>
      <c r="N53" s="248" t="s">
        <v>103</v>
      </c>
      <c r="O53" s="251" t="s">
        <v>104</v>
      </c>
      <c r="U53" s="88"/>
    </row>
    <row r="54" spans="7:43" ht="14.1" customHeight="1" thickBot="1">
      <c r="G54" s="22"/>
      <c r="H54" s="243"/>
      <c r="J54" s="98" t="s">
        <v>105</v>
      </c>
      <c r="K54" s="78" t="s">
        <v>106</v>
      </c>
      <c r="L54" s="99" t="s">
        <v>107</v>
      </c>
      <c r="M54" s="246"/>
      <c r="N54" s="249"/>
      <c r="O54" s="252"/>
      <c r="U54" s="88"/>
    </row>
    <row r="55" spans="7:43" ht="14.1" customHeight="1">
      <c r="G55" s="22"/>
      <c r="H55" s="243"/>
      <c r="J55" s="98"/>
      <c r="K55" s="78"/>
      <c r="L55" s="100"/>
      <c r="M55" s="246"/>
      <c r="N55" s="249"/>
      <c r="O55" s="252"/>
      <c r="Q55" s="101" t="s">
        <v>108</v>
      </c>
      <c r="R55" s="102">
        <v>1</v>
      </c>
      <c r="S55" s="102">
        <v>2</v>
      </c>
      <c r="T55" s="102">
        <v>3</v>
      </c>
      <c r="U55" s="102">
        <v>4</v>
      </c>
      <c r="V55" s="102">
        <v>5</v>
      </c>
      <c r="W55" s="103">
        <v>6</v>
      </c>
    </row>
    <row r="56" spans="7:43" ht="14.1" customHeight="1">
      <c r="G56" s="22"/>
      <c r="H56" s="243"/>
      <c r="J56" s="98"/>
      <c r="K56" s="78"/>
      <c r="L56" s="100"/>
      <c r="M56" s="247"/>
      <c r="N56" s="250"/>
      <c r="O56" s="253"/>
      <c r="Q56" s="95" t="s">
        <v>109</v>
      </c>
      <c r="R56" s="104">
        <v>0.2</v>
      </c>
      <c r="S56" s="105">
        <v>0.32</v>
      </c>
      <c r="T56" s="105">
        <v>0.192</v>
      </c>
      <c r="U56" s="105">
        <v>0.1152</v>
      </c>
      <c r="V56" s="105">
        <v>0.1152</v>
      </c>
      <c r="W56" s="106">
        <v>5.7599999999999998E-2</v>
      </c>
    </row>
    <row r="57" spans="7:43" ht="14.1" customHeight="1" thickBot="1">
      <c r="G57" s="22"/>
      <c r="H57" s="243"/>
      <c r="J57" s="107">
        <v>0</v>
      </c>
      <c r="K57" s="108">
        <v>1</v>
      </c>
      <c r="L57" s="109">
        <f>1+((1+N37)^(J57+0.5)-1)</f>
        <v>1.0173494974687902</v>
      </c>
      <c r="M57" s="108">
        <v>0.8</v>
      </c>
      <c r="N57" s="110">
        <f>1-M57</f>
        <v>0.19999999999999996</v>
      </c>
      <c r="O57" s="109">
        <f>1+((1+$N$51)^(J57+0.5)-1)</f>
        <v>1.0526157893552615</v>
      </c>
      <c r="Q57" s="111" t="s">
        <v>106</v>
      </c>
      <c r="R57" s="112"/>
      <c r="S57" s="112"/>
      <c r="T57" s="112"/>
      <c r="U57" s="112"/>
      <c r="V57" s="112"/>
      <c r="W57" s="113"/>
    </row>
    <row r="58" spans="7:43" ht="14.1" customHeight="1">
      <c r="G58" s="22"/>
      <c r="H58" s="243"/>
      <c r="J58" s="114">
        <v>1</v>
      </c>
      <c r="K58" s="115">
        <v>0</v>
      </c>
      <c r="L58" s="116">
        <f>1+((1+N37)^(J58+0.5)-1)</f>
        <v>1.0529567298801978</v>
      </c>
      <c r="M58" s="115">
        <v>0.8</v>
      </c>
      <c r="N58" s="117">
        <f>1-M58</f>
        <v>0.19999999999999996</v>
      </c>
      <c r="O58" s="116">
        <f>1+((1+$N$51)^(J58+0.5)-1)</f>
        <v>1.1662982946056297</v>
      </c>
      <c r="Q58" s="118" t="s">
        <v>109</v>
      </c>
      <c r="R58" s="119">
        <f t="shared" ref="R58:W58" si="0">1/((1+$N$43)*(1+$N$33))^R55</f>
        <v>0.95808077014855164</v>
      </c>
      <c r="S58" s="119">
        <f t="shared" si="0"/>
        <v>0.91791876212844192</v>
      </c>
      <c r="T58" s="119">
        <f t="shared" si="0"/>
        <v>0.87944031455382288</v>
      </c>
      <c r="U58" s="119">
        <f t="shared" si="0"/>
        <v>0.84257485386741116</v>
      </c>
      <c r="V58" s="119">
        <f t="shared" si="0"/>
        <v>0.80725476490109271</v>
      </c>
      <c r="W58" s="119">
        <f t="shared" si="0"/>
        <v>0.77341526686252693</v>
      </c>
    </row>
    <row r="59" spans="7:43" ht="14.1" customHeight="1" thickBot="1">
      <c r="G59" s="22"/>
      <c r="H59" s="243"/>
      <c r="J59" s="120">
        <v>2</v>
      </c>
      <c r="K59" s="121">
        <v>0</v>
      </c>
      <c r="L59" s="122">
        <f>1+((1+N37)^(J59+0.5)-1)</f>
        <v>1.0898102154260045</v>
      </c>
      <c r="M59" s="121">
        <v>0.8</v>
      </c>
      <c r="N59" s="123">
        <f>1-M59</f>
        <v>0.19999999999999996</v>
      </c>
      <c r="O59" s="122">
        <f>1+((1+$N$51)^(J59+0.5)-1)</f>
        <v>1.292258510423038</v>
      </c>
      <c r="Q59" s="124" t="s">
        <v>110</v>
      </c>
      <c r="R59" s="125"/>
      <c r="S59" s="125"/>
      <c r="T59" s="125"/>
      <c r="U59" s="125"/>
      <c r="V59" s="125"/>
      <c r="W59" s="126"/>
    </row>
    <row r="60" spans="7:43" ht="14.1" customHeight="1">
      <c r="G60" s="22"/>
      <c r="H60" s="243"/>
      <c r="T60" s="69"/>
      <c r="U60" s="88"/>
    </row>
    <row r="61" spans="7:43" ht="14.1" customHeight="1">
      <c r="G61" s="22"/>
      <c r="H61" s="243"/>
      <c r="L61" s="16" t="s">
        <v>111</v>
      </c>
      <c r="T61" s="127"/>
      <c r="U61" s="88"/>
    </row>
    <row r="62" spans="7:43" ht="14.1" customHeight="1">
      <c r="G62" s="22"/>
      <c r="H62" s="243"/>
      <c r="L62" s="128">
        <v>2019</v>
      </c>
      <c r="M62" s="128">
        <v>2020</v>
      </c>
      <c r="N62" s="128">
        <v>2021</v>
      </c>
      <c r="O62" s="128">
        <v>2022</v>
      </c>
      <c r="P62" s="128">
        <v>2023</v>
      </c>
      <c r="Q62" s="128">
        <v>2024</v>
      </c>
      <c r="R62" s="128">
        <v>2025</v>
      </c>
      <c r="S62" s="128">
        <v>2026</v>
      </c>
      <c r="T62" s="128">
        <v>2027</v>
      </c>
      <c r="U62" s="128">
        <v>2028</v>
      </c>
      <c r="V62" s="128">
        <v>2029</v>
      </c>
      <c r="W62" s="128">
        <v>2030</v>
      </c>
      <c r="X62" s="128">
        <v>2031</v>
      </c>
      <c r="Y62" s="128">
        <v>2032</v>
      </c>
      <c r="Z62" s="128">
        <v>2033</v>
      </c>
      <c r="AA62" s="128">
        <v>2034</v>
      </c>
      <c r="AB62" s="128">
        <v>2035</v>
      </c>
      <c r="AC62" s="128">
        <v>2036</v>
      </c>
      <c r="AD62" s="128">
        <v>2037</v>
      </c>
      <c r="AE62" s="128">
        <v>2038</v>
      </c>
      <c r="AF62" s="128">
        <v>2039</v>
      </c>
      <c r="AG62" s="128">
        <v>2040</v>
      </c>
      <c r="AH62" s="128">
        <v>2041</v>
      </c>
      <c r="AI62" s="128">
        <v>2042</v>
      </c>
      <c r="AJ62" s="128">
        <v>2043</v>
      </c>
      <c r="AK62" s="128">
        <v>2044</v>
      </c>
      <c r="AL62" s="128">
        <v>2045</v>
      </c>
      <c r="AM62" s="128">
        <v>2046</v>
      </c>
      <c r="AN62" s="128">
        <v>2047</v>
      </c>
      <c r="AO62" s="128">
        <v>2048</v>
      </c>
      <c r="AP62" s="128">
        <v>2049</v>
      </c>
      <c r="AQ62" s="128">
        <v>2050</v>
      </c>
    </row>
    <row r="63" spans="7:43" ht="14.1" customHeight="1">
      <c r="G63" s="22"/>
      <c r="H63" s="243"/>
      <c r="J63" s="254" t="s">
        <v>63</v>
      </c>
      <c r="K63" s="129" t="s">
        <v>78</v>
      </c>
      <c r="L63" s="130">
        <f>'[1]WACC Calc'!F420</f>
        <v>2.5000000000000001E-2</v>
      </c>
      <c r="M63" s="130">
        <f>'[1]WACC Calc'!G420</f>
        <v>2.5000000000000001E-2</v>
      </c>
      <c r="N63" s="130">
        <f>'[1]WACC Calc'!H420</f>
        <v>2.5000000000000001E-2</v>
      </c>
      <c r="O63" s="130">
        <f>'[1]WACC Calc'!I420</f>
        <v>2.5000000000000001E-2</v>
      </c>
      <c r="P63" s="130">
        <f>'[1]WACC Calc'!J420</f>
        <v>2.5000000000000001E-2</v>
      </c>
      <c r="Q63" s="130">
        <f>'[1]WACC Calc'!K420</f>
        <v>2.5000000000000001E-2</v>
      </c>
      <c r="R63" s="130">
        <f>'[1]WACC Calc'!L420</f>
        <v>2.5000000000000001E-2</v>
      </c>
      <c r="S63" s="130">
        <f>'[1]WACC Calc'!M420</f>
        <v>2.5000000000000001E-2</v>
      </c>
      <c r="T63" s="130">
        <f>'[1]WACC Calc'!N420</f>
        <v>2.5000000000000001E-2</v>
      </c>
      <c r="U63" s="130">
        <f>'[1]WACC Calc'!O420</f>
        <v>2.5000000000000001E-2</v>
      </c>
      <c r="V63" s="130">
        <f>'[1]WACC Calc'!P420</f>
        <v>2.5000000000000001E-2</v>
      </c>
      <c r="W63" s="130">
        <f>'[1]WACC Calc'!Q420</f>
        <v>2.5000000000000001E-2</v>
      </c>
      <c r="X63" s="130">
        <f>'[1]WACC Calc'!R420</f>
        <v>2.5000000000000001E-2</v>
      </c>
      <c r="Y63" s="130">
        <f>'[1]WACC Calc'!S420</f>
        <v>2.5000000000000001E-2</v>
      </c>
      <c r="Z63" s="130">
        <f>'[1]WACC Calc'!T420</f>
        <v>2.5000000000000001E-2</v>
      </c>
      <c r="AA63" s="130">
        <f>'[1]WACC Calc'!U420</f>
        <v>2.5000000000000001E-2</v>
      </c>
      <c r="AB63" s="130">
        <f>'[1]WACC Calc'!V420</f>
        <v>2.5000000000000001E-2</v>
      </c>
      <c r="AC63" s="130">
        <f>'[1]WACC Calc'!W420</f>
        <v>2.5000000000000001E-2</v>
      </c>
      <c r="AD63" s="130">
        <f>'[1]WACC Calc'!X420</f>
        <v>2.5000000000000001E-2</v>
      </c>
      <c r="AE63" s="130">
        <f>'[1]WACC Calc'!Y420</f>
        <v>2.5000000000000001E-2</v>
      </c>
      <c r="AF63" s="130">
        <f>'[1]WACC Calc'!Z420</f>
        <v>2.5000000000000001E-2</v>
      </c>
      <c r="AG63" s="130">
        <f>'[1]WACC Calc'!AA420</f>
        <v>2.5000000000000001E-2</v>
      </c>
      <c r="AH63" s="130">
        <f>'[1]WACC Calc'!AB420</f>
        <v>2.5000000000000001E-2</v>
      </c>
      <c r="AI63" s="130">
        <f>'[1]WACC Calc'!AC420</f>
        <v>2.5000000000000001E-2</v>
      </c>
      <c r="AJ63" s="130">
        <f>'[1]WACC Calc'!AD420</f>
        <v>2.5000000000000001E-2</v>
      </c>
      <c r="AK63" s="130">
        <f>'[1]WACC Calc'!AE420</f>
        <v>2.5000000000000001E-2</v>
      </c>
      <c r="AL63" s="130">
        <f>'[1]WACC Calc'!AF420</f>
        <v>2.5000000000000001E-2</v>
      </c>
      <c r="AM63" s="130">
        <f>'[1]WACC Calc'!AG420</f>
        <v>2.5000000000000001E-2</v>
      </c>
      <c r="AN63" s="130">
        <f>'[1]WACC Calc'!AH420</f>
        <v>2.5000000000000001E-2</v>
      </c>
      <c r="AO63" s="130">
        <f>'[1]WACC Calc'!AI420</f>
        <v>2.5000000000000001E-2</v>
      </c>
      <c r="AP63" s="130">
        <f>'[1]WACC Calc'!AJ420</f>
        <v>2.5000000000000001E-2</v>
      </c>
      <c r="AQ63" s="130">
        <f>'[1]WACC Calc'!AK420</f>
        <v>2.5000000000000001E-2</v>
      </c>
    </row>
    <row r="64" spans="7:43" ht="14.1" customHeight="1">
      <c r="G64" s="22"/>
      <c r="H64" s="243"/>
      <c r="J64" s="254"/>
      <c r="K64" s="129" t="s">
        <v>112</v>
      </c>
      <c r="L64" s="130">
        <f>'[1]WACC Calc'!F421</f>
        <v>0.04</v>
      </c>
      <c r="M64" s="130">
        <f>'[1]WACC Calc'!G421</f>
        <v>0.04</v>
      </c>
      <c r="N64" s="130">
        <f>'[1]WACC Calc'!H421</f>
        <v>0.04</v>
      </c>
      <c r="O64" s="130">
        <f>'[1]WACC Calc'!I421</f>
        <v>0.04</v>
      </c>
      <c r="P64" s="130">
        <f>'[1]WACC Calc'!J421</f>
        <v>0.04</v>
      </c>
      <c r="Q64" s="130">
        <f>'[1]WACC Calc'!K421</f>
        <v>0.04</v>
      </c>
      <c r="R64" s="130">
        <f>'[1]WACC Calc'!L421</f>
        <v>0.04</v>
      </c>
      <c r="S64" s="130">
        <f>'[1]WACC Calc'!M421</f>
        <v>0.04</v>
      </c>
      <c r="T64" s="130">
        <f>'[1]WACC Calc'!N421</f>
        <v>0.04</v>
      </c>
      <c r="U64" s="130">
        <f>'[1]WACC Calc'!O421</f>
        <v>0.04</v>
      </c>
      <c r="V64" s="130">
        <f>'[1]WACC Calc'!P421</f>
        <v>0.04</v>
      </c>
      <c r="W64" s="130">
        <f>'[1]WACC Calc'!Q421</f>
        <v>0.04</v>
      </c>
      <c r="X64" s="130">
        <f>'[1]WACC Calc'!R421</f>
        <v>0.04</v>
      </c>
      <c r="Y64" s="130">
        <f>'[1]WACC Calc'!S421</f>
        <v>0.04</v>
      </c>
      <c r="Z64" s="130">
        <f>'[1]WACC Calc'!T421</f>
        <v>0.04</v>
      </c>
      <c r="AA64" s="130">
        <f>'[1]WACC Calc'!U421</f>
        <v>0.04</v>
      </c>
      <c r="AB64" s="130">
        <f>'[1]WACC Calc'!V421</f>
        <v>0.04</v>
      </c>
      <c r="AC64" s="130">
        <f>'[1]WACC Calc'!W421</f>
        <v>0.04</v>
      </c>
      <c r="AD64" s="130">
        <f>'[1]WACC Calc'!X421</f>
        <v>0.04</v>
      </c>
      <c r="AE64" s="130">
        <f>'[1]WACC Calc'!Y421</f>
        <v>0.04</v>
      </c>
      <c r="AF64" s="130">
        <f>'[1]WACC Calc'!Z421</f>
        <v>0.04</v>
      </c>
      <c r="AG64" s="130">
        <f>'[1]WACC Calc'!AA421</f>
        <v>0.04</v>
      </c>
      <c r="AH64" s="130">
        <f>'[1]WACC Calc'!AB421</f>
        <v>0.04</v>
      </c>
      <c r="AI64" s="130">
        <f>'[1]WACC Calc'!AC421</f>
        <v>0.04</v>
      </c>
      <c r="AJ64" s="130">
        <f>'[1]WACC Calc'!AD421</f>
        <v>0.04</v>
      </c>
      <c r="AK64" s="130">
        <f>'[1]WACC Calc'!AE421</f>
        <v>0.04</v>
      </c>
      <c r="AL64" s="130">
        <f>'[1]WACC Calc'!AF421</f>
        <v>0.04</v>
      </c>
      <c r="AM64" s="130">
        <f>'[1]WACC Calc'!AG421</f>
        <v>0.04</v>
      </c>
      <c r="AN64" s="130">
        <f>'[1]WACC Calc'!AH421</f>
        <v>0.04</v>
      </c>
      <c r="AO64" s="130">
        <f>'[1]WACC Calc'!AI421</f>
        <v>0.04</v>
      </c>
      <c r="AP64" s="130">
        <f>'[1]WACC Calc'!AJ421</f>
        <v>0.04</v>
      </c>
      <c r="AQ64" s="130">
        <f>'[1]WACC Calc'!AK421</f>
        <v>0.04</v>
      </c>
    </row>
    <row r="65" spans="7:43" ht="14.1" customHeight="1">
      <c r="G65" s="22"/>
      <c r="H65" s="243"/>
      <c r="J65" s="254"/>
      <c r="K65" s="129" t="s">
        <v>80</v>
      </c>
      <c r="L65" s="130">
        <f>'[1]WACC Calc'!F422</f>
        <v>0.04</v>
      </c>
      <c r="M65" s="130">
        <f>'[1]WACC Calc'!G422</f>
        <v>0.04</v>
      </c>
      <c r="N65" s="130">
        <f>'[1]WACC Calc'!H422</f>
        <v>0.04</v>
      </c>
      <c r="O65" s="130">
        <f>'[1]WACC Calc'!I422</f>
        <v>0.04</v>
      </c>
      <c r="P65" s="130">
        <f>'[1]WACC Calc'!J422</f>
        <v>0.04</v>
      </c>
      <c r="Q65" s="130">
        <f>'[1]WACC Calc'!K422</f>
        <v>0.04</v>
      </c>
      <c r="R65" s="130">
        <f>'[1]WACC Calc'!L422</f>
        <v>0.04</v>
      </c>
      <c r="S65" s="130">
        <f>'[1]WACC Calc'!M422</f>
        <v>0.04</v>
      </c>
      <c r="T65" s="130">
        <f>'[1]WACC Calc'!N422</f>
        <v>0.04</v>
      </c>
      <c r="U65" s="130">
        <f>'[1]WACC Calc'!O422</f>
        <v>0.04</v>
      </c>
      <c r="V65" s="130">
        <f>'[1]WACC Calc'!P422</f>
        <v>0.04</v>
      </c>
      <c r="W65" s="130">
        <f>'[1]WACC Calc'!Q422</f>
        <v>0.04</v>
      </c>
      <c r="X65" s="130">
        <f>'[1]WACC Calc'!R422</f>
        <v>0.04</v>
      </c>
      <c r="Y65" s="130">
        <f>'[1]WACC Calc'!S422</f>
        <v>0.04</v>
      </c>
      <c r="Z65" s="130">
        <f>'[1]WACC Calc'!T422</f>
        <v>0.04</v>
      </c>
      <c r="AA65" s="130">
        <f>'[1]WACC Calc'!U422</f>
        <v>0.04</v>
      </c>
      <c r="AB65" s="130">
        <f>'[1]WACC Calc'!V422</f>
        <v>0.04</v>
      </c>
      <c r="AC65" s="130">
        <f>'[1]WACC Calc'!W422</f>
        <v>0.04</v>
      </c>
      <c r="AD65" s="130">
        <f>'[1]WACC Calc'!X422</f>
        <v>0.04</v>
      </c>
      <c r="AE65" s="130">
        <f>'[1]WACC Calc'!Y422</f>
        <v>0.04</v>
      </c>
      <c r="AF65" s="130">
        <f>'[1]WACC Calc'!Z422</f>
        <v>0.04</v>
      </c>
      <c r="AG65" s="130">
        <f>'[1]WACC Calc'!AA422</f>
        <v>0.04</v>
      </c>
      <c r="AH65" s="130">
        <f>'[1]WACC Calc'!AB422</f>
        <v>0.04</v>
      </c>
      <c r="AI65" s="130">
        <f>'[1]WACC Calc'!AC422</f>
        <v>0.04</v>
      </c>
      <c r="AJ65" s="130">
        <f>'[1]WACC Calc'!AD422</f>
        <v>0.04</v>
      </c>
      <c r="AK65" s="130">
        <f>'[1]WACC Calc'!AE422</f>
        <v>0.04</v>
      </c>
      <c r="AL65" s="130">
        <f>'[1]WACC Calc'!AF422</f>
        <v>0.04</v>
      </c>
      <c r="AM65" s="130">
        <f>'[1]WACC Calc'!AG422</f>
        <v>0.04</v>
      </c>
      <c r="AN65" s="130">
        <f>'[1]WACC Calc'!AH422</f>
        <v>0.04</v>
      </c>
      <c r="AO65" s="130">
        <f>'[1]WACC Calc'!AI422</f>
        <v>0.04</v>
      </c>
      <c r="AP65" s="130">
        <f>'[1]WACC Calc'!AJ422</f>
        <v>0.04</v>
      </c>
      <c r="AQ65" s="130">
        <f>'[1]WACC Calc'!AK422</f>
        <v>0.04</v>
      </c>
    </row>
    <row r="66" spans="7:43" ht="14.1" customHeight="1">
      <c r="G66" s="22"/>
      <c r="H66" s="243"/>
      <c r="J66" s="254"/>
      <c r="K66" s="129" t="s">
        <v>113</v>
      </c>
      <c r="L66" s="130">
        <f>'[1]WACC Calc'!F423</f>
        <v>0.04</v>
      </c>
      <c r="M66" s="130">
        <f>'[1]WACC Calc'!G423</f>
        <v>0.04</v>
      </c>
      <c r="N66" s="130">
        <f>'[1]WACC Calc'!H423</f>
        <v>0.04</v>
      </c>
      <c r="O66" s="130">
        <f>'[1]WACC Calc'!I423</f>
        <v>0.04</v>
      </c>
      <c r="P66" s="130">
        <f>'[1]WACC Calc'!J423</f>
        <v>0.04</v>
      </c>
      <c r="Q66" s="130">
        <f>'[1]WACC Calc'!K423</f>
        <v>0.04</v>
      </c>
      <c r="R66" s="130">
        <f>'[1]WACC Calc'!L423</f>
        <v>0.04</v>
      </c>
      <c r="S66" s="130">
        <f>'[1]WACC Calc'!M423</f>
        <v>0.04</v>
      </c>
      <c r="T66" s="130">
        <f>'[1]WACC Calc'!N423</f>
        <v>0.04</v>
      </c>
      <c r="U66" s="130">
        <f>'[1]WACC Calc'!O423</f>
        <v>0.04</v>
      </c>
      <c r="V66" s="130">
        <f>'[1]WACC Calc'!P423</f>
        <v>0.04</v>
      </c>
      <c r="W66" s="130">
        <f>'[1]WACC Calc'!Q423</f>
        <v>0.04</v>
      </c>
      <c r="X66" s="130">
        <f>'[1]WACC Calc'!R423</f>
        <v>0.04</v>
      </c>
      <c r="Y66" s="130">
        <f>'[1]WACC Calc'!S423</f>
        <v>0.04</v>
      </c>
      <c r="Z66" s="130">
        <f>'[1]WACC Calc'!T423</f>
        <v>0.04</v>
      </c>
      <c r="AA66" s="130">
        <f>'[1]WACC Calc'!U423</f>
        <v>0.04</v>
      </c>
      <c r="AB66" s="130">
        <f>'[1]WACC Calc'!V423</f>
        <v>0.04</v>
      </c>
      <c r="AC66" s="130">
        <f>'[1]WACC Calc'!W423</f>
        <v>0.04</v>
      </c>
      <c r="AD66" s="130">
        <f>'[1]WACC Calc'!X423</f>
        <v>0.04</v>
      </c>
      <c r="AE66" s="130">
        <f>'[1]WACC Calc'!Y423</f>
        <v>0.04</v>
      </c>
      <c r="AF66" s="130">
        <f>'[1]WACC Calc'!Z423</f>
        <v>0.04</v>
      </c>
      <c r="AG66" s="130">
        <f>'[1]WACC Calc'!AA423</f>
        <v>0.04</v>
      </c>
      <c r="AH66" s="130">
        <f>'[1]WACC Calc'!AB423</f>
        <v>0.04</v>
      </c>
      <c r="AI66" s="130">
        <f>'[1]WACC Calc'!AC423</f>
        <v>0.04</v>
      </c>
      <c r="AJ66" s="130">
        <f>'[1]WACC Calc'!AD423</f>
        <v>0.04</v>
      </c>
      <c r="AK66" s="130">
        <f>'[1]WACC Calc'!AE423</f>
        <v>0.04</v>
      </c>
      <c r="AL66" s="130">
        <f>'[1]WACC Calc'!AF423</f>
        <v>0.04</v>
      </c>
      <c r="AM66" s="130">
        <f>'[1]WACC Calc'!AG423</f>
        <v>0.04</v>
      </c>
      <c r="AN66" s="130">
        <f>'[1]WACC Calc'!AH423</f>
        <v>0.04</v>
      </c>
      <c r="AO66" s="130">
        <f>'[1]WACC Calc'!AI423</f>
        <v>0.04</v>
      </c>
      <c r="AP66" s="130">
        <f>'[1]WACC Calc'!AJ423</f>
        <v>0.04</v>
      </c>
      <c r="AQ66" s="130">
        <f>'[1]WACC Calc'!AK423</f>
        <v>0.04</v>
      </c>
    </row>
    <row r="67" spans="7:43" ht="14.1" customHeight="1">
      <c r="G67" s="22"/>
      <c r="H67" s="243"/>
      <c r="J67" s="254"/>
      <c r="K67" s="129" t="s">
        <v>114</v>
      </c>
      <c r="L67" s="130">
        <f>'[1]WACC Calc'!F424</f>
        <v>1.4634146341463428E-2</v>
      </c>
      <c r="M67" s="130">
        <f>'[1]WACC Calc'!G424</f>
        <v>1.4634146341463428E-2</v>
      </c>
      <c r="N67" s="130">
        <f>'[1]WACC Calc'!H424</f>
        <v>1.4634146341463428E-2</v>
      </c>
      <c r="O67" s="130">
        <f>'[1]WACC Calc'!I424</f>
        <v>1.4634146341463428E-2</v>
      </c>
      <c r="P67" s="130">
        <f>'[1]WACC Calc'!J424</f>
        <v>1.4634146341463428E-2</v>
      </c>
      <c r="Q67" s="130">
        <f>'[1]WACC Calc'!K424</f>
        <v>1.4634146341463428E-2</v>
      </c>
      <c r="R67" s="130">
        <f>'[1]WACC Calc'!L424</f>
        <v>1.4634146341463428E-2</v>
      </c>
      <c r="S67" s="130">
        <f>'[1]WACC Calc'!M424</f>
        <v>1.4634146341463428E-2</v>
      </c>
      <c r="T67" s="130">
        <f>'[1]WACC Calc'!N424</f>
        <v>1.4634146341463428E-2</v>
      </c>
      <c r="U67" s="130">
        <f>'[1]WACC Calc'!O424</f>
        <v>1.4634146341463428E-2</v>
      </c>
      <c r="V67" s="130">
        <f>'[1]WACC Calc'!P424</f>
        <v>1.4634146341463428E-2</v>
      </c>
      <c r="W67" s="130">
        <f>'[1]WACC Calc'!Q424</f>
        <v>1.4634146341463428E-2</v>
      </c>
      <c r="X67" s="130">
        <f>'[1]WACC Calc'!R424</f>
        <v>1.4634146341463428E-2</v>
      </c>
      <c r="Y67" s="130">
        <f>'[1]WACC Calc'!S424</f>
        <v>1.4634146341463428E-2</v>
      </c>
      <c r="Z67" s="130">
        <f>'[1]WACC Calc'!T424</f>
        <v>1.4634146341463428E-2</v>
      </c>
      <c r="AA67" s="130">
        <f>'[1]WACC Calc'!U424</f>
        <v>1.4634146341463428E-2</v>
      </c>
      <c r="AB67" s="130">
        <f>'[1]WACC Calc'!V424</f>
        <v>1.4634146341463428E-2</v>
      </c>
      <c r="AC67" s="130">
        <f>'[1]WACC Calc'!W424</f>
        <v>1.4634146341463428E-2</v>
      </c>
      <c r="AD67" s="130">
        <f>'[1]WACC Calc'!X424</f>
        <v>1.4634146341463428E-2</v>
      </c>
      <c r="AE67" s="130">
        <f>'[1]WACC Calc'!Y424</f>
        <v>1.4634146341463428E-2</v>
      </c>
      <c r="AF67" s="130">
        <f>'[1]WACC Calc'!Z424</f>
        <v>1.4634146341463428E-2</v>
      </c>
      <c r="AG67" s="130">
        <f>'[1]WACC Calc'!AA424</f>
        <v>1.4634146341463428E-2</v>
      </c>
      <c r="AH67" s="130">
        <f>'[1]WACC Calc'!AB424</f>
        <v>1.4634146341463428E-2</v>
      </c>
      <c r="AI67" s="130">
        <f>'[1]WACC Calc'!AC424</f>
        <v>1.4634146341463428E-2</v>
      </c>
      <c r="AJ67" s="130">
        <f>'[1]WACC Calc'!AD424</f>
        <v>1.4634146341463428E-2</v>
      </c>
      <c r="AK67" s="130">
        <f>'[1]WACC Calc'!AE424</f>
        <v>1.4634146341463428E-2</v>
      </c>
      <c r="AL67" s="130">
        <f>'[1]WACC Calc'!AF424</f>
        <v>1.4634146341463428E-2</v>
      </c>
      <c r="AM67" s="130">
        <f>'[1]WACC Calc'!AG424</f>
        <v>1.4634146341463428E-2</v>
      </c>
      <c r="AN67" s="130">
        <f>'[1]WACC Calc'!AH424</f>
        <v>1.4634146341463428E-2</v>
      </c>
      <c r="AO67" s="130">
        <f>'[1]WACC Calc'!AI424</f>
        <v>1.4634146341463428E-2</v>
      </c>
      <c r="AP67" s="130">
        <f>'[1]WACC Calc'!AJ424</f>
        <v>1.4634146341463428E-2</v>
      </c>
      <c r="AQ67" s="130">
        <f>'[1]WACC Calc'!AK424</f>
        <v>1.4634146341463428E-2</v>
      </c>
    </row>
    <row r="68" spans="7:43" ht="14.1" customHeight="1">
      <c r="G68" s="22"/>
      <c r="H68" s="243"/>
      <c r="J68" s="254"/>
      <c r="K68" s="129" t="s">
        <v>81</v>
      </c>
      <c r="L68" s="130">
        <f>'[1]WACC Calc'!F425</f>
        <v>1.4634146341463428E-2</v>
      </c>
      <c r="M68" s="130">
        <f>'[1]WACC Calc'!G425</f>
        <v>1.4634146341463428E-2</v>
      </c>
      <c r="N68" s="130">
        <f>'[1]WACC Calc'!H425</f>
        <v>1.4634146341463428E-2</v>
      </c>
      <c r="O68" s="130">
        <f>'[1]WACC Calc'!I425</f>
        <v>1.4634146341463428E-2</v>
      </c>
      <c r="P68" s="130">
        <f>'[1]WACC Calc'!J425</f>
        <v>1.4634146341463428E-2</v>
      </c>
      <c r="Q68" s="130">
        <f>'[1]WACC Calc'!K425</f>
        <v>1.4634146341463428E-2</v>
      </c>
      <c r="R68" s="130">
        <f>'[1]WACC Calc'!L425</f>
        <v>1.4634146341463428E-2</v>
      </c>
      <c r="S68" s="130">
        <f>'[1]WACC Calc'!M425</f>
        <v>1.4634146341463428E-2</v>
      </c>
      <c r="T68" s="130">
        <f>'[1]WACC Calc'!N425</f>
        <v>1.4634146341463428E-2</v>
      </c>
      <c r="U68" s="130">
        <f>'[1]WACC Calc'!O425</f>
        <v>1.4634146341463428E-2</v>
      </c>
      <c r="V68" s="130">
        <f>'[1]WACC Calc'!P425</f>
        <v>1.4634146341463428E-2</v>
      </c>
      <c r="W68" s="130">
        <f>'[1]WACC Calc'!Q425</f>
        <v>1.4634146341463428E-2</v>
      </c>
      <c r="X68" s="130">
        <f>'[1]WACC Calc'!R425</f>
        <v>1.4634146341463428E-2</v>
      </c>
      <c r="Y68" s="130">
        <f>'[1]WACC Calc'!S425</f>
        <v>1.4634146341463428E-2</v>
      </c>
      <c r="Z68" s="130">
        <f>'[1]WACC Calc'!T425</f>
        <v>1.4634146341463428E-2</v>
      </c>
      <c r="AA68" s="130">
        <f>'[1]WACC Calc'!U425</f>
        <v>1.4634146341463428E-2</v>
      </c>
      <c r="AB68" s="130">
        <f>'[1]WACC Calc'!V425</f>
        <v>1.4634146341463428E-2</v>
      </c>
      <c r="AC68" s="130">
        <f>'[1]WACC Calc'!W425</f>
        <v>1.4634146341463428E-2</v>
      </c>
      <c r="AD68" s="130">
        <f>'[1]WACC Calc'!X425</f>
        <v>1.4634146341463428E-2</v>
      </c>
      <c r="AE68" s="130">
        <f>'[1]WACC Calc'!Y425</f>
        <v>1.4634146341463428E-2</v>
      </c>
      <c r="AF68" s="130">
        <f>'[1]WACC Calc'!Z425</f>
        <v>1.4634146341463428E-2</v>
      </c>
      <c r="AG68" s="130">
        <f>'[1]WACC Calc'!AA425</f>
        <v>1.4634146341463428E-2</v>
      </c>
      <c r="AH68" s="130">
        <f>'[1]WACC Calc'!AB425</f>
        <v>1.4634146341463428E-2</v>
      </c>
      <c r="AI68" s="130">
        <f>'[1]WACC Calc'!AC425</f>
        <v>1.4634146341463428E-2</v>
      </c>
      <c r="AJ68" s="130">
        <f>'[1]WACC Calc'!AD425</f>
        <v>1.4634146341463428E-2</v>
      </c>
      <c r="AK68" s="130">
        <f>'[1]WACC Calc'!AE425</f>
        <v>1.4634146341463428E-2</v>
      </c>
      <c r="AL68" s="130">
        <f>'[1]WACC Calc'!AF425</f>
        <v>1.4634146341463428E-2</v>
      </c>
      <c r="AM68" s="130">
        <f>'[1]WACC Calc'!AG425</f>
        <v>1.4634146341463428E-2</v>
      </c>
      <c r="AN68" s="130">
        <f>'[1]WACC Calc'!AH425</f>
        <v>1.4634146341463428E-2</v>
      </c>
      <c r="AO68" s="130">
        <f>'[1]WACC Calc'!AI425</f>
        <v>1.4634146341463428E-2</v>
      </c>
      <c r="AP68" s="130">
        <f>'[1]WACC Calc'!AJ425</f>
        <v>1.4634146341463428E-2</v>
      </c>
      <c r="AQ68" s="130">
        <f>'[1]WACC Calc'!AK425</f>
        <v>1.4634146341463428E-2</v>
      </c>
    </row>
    <row r="69" spans="7:43" ht="14.1" customHeight="1">
      <c r="G69" s="22"/>
      <c r="H69" s="243"/>
      <c r="J69" s="254"/>
      <c r="K69" s="129" t="s">
        <v>115</v>
      </c>
      <c r="L69" s="130">
        <f>'[1]WACC Calc'!F426</f>
        <v>1.4634146341463428E-2</v>
      </c>
      <c r="M69" s="130">
        <f>'[1]WACC Calc'!G426</f>
        <v>1.4634146341463428E-2</v>
      </c>
      <c r="N69" s="130">
        <f>'[1]WACC Calc'!H426</f>
        <v>1.4634146341463428E-2</v>
      </c>
      <c r="O69" s="130">
        <f>'[1]WACC Calc'!I426</f>
        <v>1.4634146341463428E-2</v>
      </c>
      <c r="P69" s="130">
        <f>'[1]WACC Calc'!J426</f>
        <v>1.4634146341463428E-2</v>
      </c>
      <c r="Q69" s="130">
        <f>'[1]WACC Calc'!K426</f>
        <v>1.4634146341463428E-2</v>
      </c>
      <c r="R69" s="130">
        <f>'[1]WACC Calc'!L426</f>
        <v>1.4634146341463428E-2</v>
      </c>
      <c r="S69" s="130">
        <f>'[1]WACC Calc'!M426</f>
        <v>1.4634146341463428E-2</v>
      </c>
      <c r="T69" s="130">
        <f>'[1]WACC Calc'!N426</f>
        <v>1.4634146341463428E-2</v>
      </c>
      <c r="U69" s="130">
        <f>'[1]WACC Calc'!O426</f>
        <v>1.4634146341463428E-2</v>
      </c>
      <c r="V69" s="130">
        <f>'[1]WACC Calc'!P426</f>
        <v>1.4634146341463428E-2</v>
      </c>
      <c r="W69" s="130">
        <f>'[1]WACC Calc'!Q426</f>
        <v>1.4634146341463428E-2</v>
      </c>
      <c r="X69" s="130">
        <f>'[1]WACC Calc'!R426</f>
        <v>1.4634146341463428E-2</v>
      </c>
      <c r="Y69" s="130">
        <f>'[1]WACC Calc'!S426</f>
        <v>1.4634146341463428E-2</v>
      </c>
      <c r="Z69" s="130">
        <f>'[1]WACC Calc'!T426</f>
        <v>1.4634146341463428E-2</v>
      </c>
      <c r="AA69" s="130">
        <f>'[1]WACC Calc'!U426</f>
        <v>1.4634146341463428E-2</v>
      </c>
      <c r="AB69" s="130">
        <f>'[1]WACC Calc'!V426</f>
        <v>1.4634146341463428E-2</v>
      </c>
      <c r="AC69" s="130">
        <f>'[1]WACC Calc'!W426</f>
        <v>1.4634146341463428E-2</v>
      </c>
      <c r="AD69" s="130">
        <f>'[1]WACC Calc'!X426</f>
        <v>1.4634146341463428E-2</v>
      </c>
      <c r="AE69" s="130">
        <f>'[1]WACC Calc'!Y426</f>
        <v>1.4634146341463428E-2</v>
      </c>
      <c r="AF69" s="130">
        <f>'[1]WACC Calc'!Z426</f>
        <v>1.4634146341463428E-2</v>
      </c>
      <c r="AG69" s="130">
        <f>'[1]WACC Calc'!AA426</f>
        <v>1.4634146341463428E-2</v>
      </c>
      <c r="AH69" s="130">
        <f>'[1]WACC Calc'!AB426</f>
        <v>1.4634146341463428E-2</v>
      </c>
      <c r="AI69" s="130">
        <f>'[1]WACC Calc'!AC426</f>
        <v>1.4634146341463428E-2</v>
      </c>
      <c r="AJ69" s="130">
        <f>'[1]WACC Calc'!AD426</f>
        <v>1.4634146341463428E-2</v>
      </c>
      <c r="AK69" s="130">
        <f>'[1]WACC Calc'!AE426</f>
        <v>1.4634146341463428E-2</v>
      </c>
      <c r="AL69" s="130">
        <f>'[1]WACC Calc'!AF426</f>
        <v>1.4634146341463428E-2</v>
      </c>
      <c r="AM69" s="130">
        <f>'[1]WACC Calc'!AG426</f>
        <v>1.4634146341463428E-2</v>
      </c>
      <c r="AN69" s="130">
        <f>'[1]WACC Calc'!AH426</f>
        <v>1.4634146341463428E-2</v>
      </c>
      <c r="AO69" s="130">
        <f>'[1]WACC Calc'!AI426</f>
        <v>1.4634146341463428E-2</v>
      </c>
      <c r="AP69" s="130">
        <f>'[1]WACC Calc'!AJ426</f>
        <v>1.4634146341463428E-2</v>
      </c>
      <c r="AQ69" s="130">
        <f>'[1]WACC Calc'!AK426</f>
        <v>1.4634146341463428E-2</v>
      </c>
    </row>
    <row r="70" spans="7:43" ht="14.1" customHeight="1">
      <c r="G70" s="22"/>
      <c r="H70" s="243"/>
      <c r="J70" s="254"/>
      <c r="K70" s="129" t="s">
        <v>82</v>
      </c>
      <c r="L70" s="130">
        <f>'[1]WACC Calc'!F427</f>
        <v>3.5000000000000003E-2</v>
      </c>
      <c r="M70" s="130">
        <f>'[1]WACC Calc'!G427</f>
        <v>3.5000000000000003E-2</v>
      </c>
      <c r="N70" s="130">
        <f>'[1]WACC Calc'!H427</f>
        <v>3.5000000000000003E-2</v>
      </c>
      <c r="O70" s="130">
        <f>'[1]WACC Calc'!I427</f>
        <v>3.5000000000000003E-2</v>
      </c>
      <c r="P70" s="130">
        <f>'[1]WACC Calc'!J427</f>
        <v>3.5000000000000003E-2</v>
      </c>
      <c r="Q70" s="130">
        <f>'[1]WACC Calc'!K427</f>
        <v>3.5000000000000003E-2</v>
      </c>
      <c r="R70" s="130">
        <f>'[1]WACC Calc'!L427</f>
        <v>3.5000000000000003E-2</v>
      </c>
      <c r="S70" s="130">
        <f>'[1]WACC Calc'!M427</f>
        <v>3.5000000000000003E-2</v>
      </c>
      <c r="T70" s="130">
        <f>'[1]WACC Calc'!N427</f>
        <v>3.5000000000000003E-2</v>
      </c>
      <c r="U70" s="130">
        <f>'[1]WACC Calc'!O427</f>
        <v>3.5000000000000003E-2</v>
      </c>
      <c r="V70" s="130">
        <f>'[1]WACC Calc'!P427</f>
        <v>3.5000000000000003E-2</v>
      </c>
      <c r="W70" s="130">
        <f>'[1]WACC Calc'!Q427</f>
        <v>3.5000000000000003E-2</v>
      </c>
      <c r="X70" s="130">
        <f>'[1]WACC Calc'!R427</f>
        <v>3.5000000000000003E-2</v>
      </c>
      <c r="Y70" s="130">
        <f>'[1]WACC Calc'!S427</f>
        <v>3.5000000000000003E-2</v>
      </c>
      <c r="Z70" s="130">
        <f>'[1]WACC Calc'!T427</f>
        <v>3.5000000000000003E-2</v>
      </c>
      <c r="AA70" s="130">
        <f>'[1]WACC Calc'!U427</f>
        <v>3.5000000000000003E-2</v>
      </c>
      <c r="AB70" s="130">
        <f>'[1]WACC Calc'!V427</f>
        <v>3.5000000000000003E-2</v>
      </c>
      <c r="AC70" s="130">
        <f>'[1]WACC Calc'!W427</f>
        <v>3.5000000000000003E-2</v>
      </c>
      <c r="AD70" s="130">
        <f>'[1]WACC Calc'!X427</f>
        <v>3.5000000000000003E-2</v>
      </c>
      <c r="AE70" s="130">
        <f>'[1]WACC Calc'!Y427</f>
        <v>3.5000000000000003E-2</v>
      </c>
      <c r="AF70" s="130">
        <f>'[1]WACC Calc'!Z427</f>
        <v>3.5000000000000003E-2</v>
      </c>
      <c r="AG70" s="130">
        <f>'[1]WACC Calc'!AA427</f>
        <v>3.5000000000000003E-2</v>
      </c>
      <c r="AH70" s="130">
        <f>'[1]WACC Calc'!AB427</f>
        <v>3.5000000000000003E-2</v>
      </c>
      <c r="AI70" s="130">
        <f>'[1]WACC Calc'!AC427</f>
        <v>3.5000000000000003E-2</v>
      </c>
      <c r="AJ70" s="130">
        <f>'[1]WACC Calc'!AD427</f>
        <v>3.5000000000000003E-2</v>
      </c>
      <c r="AK70" s="130">
        <f>'[1]WACC Calc'!AE427</f>
        <v>3.5000000000000003E-2</v>
      </c>
      <c r="AL70" s="130">
        <f>'[1]WACC Calc'!AF427</f>
        <v>3.5000000000000003E-2</v>
      </c>
      <c r="AM70" s="130">
        <f>'[1]WACC Calc'!AG427</f>
        <v>3.5000000000000003E-2</v>
      </c>
      <c r="AN70" s="130">
        <f>'[1]WACC Calc'!AH427</f>
        <v>3.5000000000000003E-2</v>
      </c>
      <c r="AO70" s="130">
        <f>'[1]WACC Calc'!AI427</f>
        <v>3.5000000000000003E-2</v>
      </c>
      <c r="AP70" s="130">
        <f>'[1]WACC Calc'!AJ427</f>
        <v>3.5000000000000003E-2</v>
      </c>
      <c r="AQ70" s="130">
        <f>'[1]WACC Calc'!AK427</f>
        <v>3.5000000000000003E-2</v>
      </c>
    </row>
    <row r="71" spans="7:43" ht="14.1" customHeight="1">
      <c r="G71" s="22"/>
      <c r="H71" s="243"/>
      <c r="J71" s="254"/>
      <c r="K71" s="129" t="s">
        <v>116</v>
      </c>
      <c r="L71" s="130">
        <f>'[1]WACC Calc'!F428</f>
        <v>8.7999999999999995E-2</v>
      </c>
      <c r="M71" s="130">
        <f>'[1]WACC Calc'!G428</f>
        <v>8.7999999999999995E-2</v>
      </c>
      <c r="N71" s="130">
        <f>'[1]WACC Calc'!H428</f>
        <v>8.7999999999999995E-2</v>
      </c>
      <c r="O71" s="130">
        <f>'[1]WACC Calc'!I428</f>
        <v>8.7999999999999995E-2</v>
      </c>
      <c r="P71" s="130">
        <f>'[1]WACC Calc'!J428</f>
        <v>8.7999999999999995E-2</v>
      </c>
      <c r="Q71" s="130">
        <f>'[1]WACC Calc'!K428</f>
        <v>8.7999999999999995E-2</v>
      </c>
      <c r="R71" s="130">
        <f>'[1]WACC Calc'!L428</f>
        <v>8.7999999999999995E-2</v>
      </c>
      <c r="S71" s="130">
        <f>'[1]WACC Calc'!M428</f>
        <v>8.7999999999999995E-2</v>
      </c>
      <c r="T71" s="130">
        <f>'[1]WACC Calc'!N428</f>
        <v>8.7999999999999995E-2</v>
      </c>
      <c r="U71" s="130">
        <f>'[1]WACC Calc'!O428</f>
        <v>8.7999999999999995E-2</v>
      </c>
      <c r="V71" s="130">
        <f>'[1]WACC Calc'!P428</f>
        <v>8.7999999999999995E-2</v>
      </c>
      <c r="W71" s="130">
        <f>'[1]WACC Calc'!Q428</f>
        <v>8.7999999999999995E-2</v>
      </c>
      <c r="X71" s="130">
        <f>'[1]WACC Calc'!R428</f>
        <v>8.7999999999999995E-2</v>
      </c>
      <c r="Y71" s="130">
        <f>'[1]WACC Calc'!S428</f>
        <v>8.7999999999999995E-2</v>
      </c>
      <c r="Z71" s="130">
        <f>'[1]WACC Calc'!T428</f>
        <v>8.7999999999999995E-2</v>
      </c>
      <c r="AA71" s="130">
        <f>'[1]WACC Calc'!U428</f>
        <v>8.7999999999999995E-2</v>
      </c>
      <c r="AB71" s="130">
        <f>'[1]WACC Calc'!V428</f>
        <v>8.7999999999999995E-2</v>
      </c>
      <c r="AC71" s="130">
        <f>'[1]WACC Calc'!W428</f>
        <v>8.7999999999999995E-2</v>
      </c>
      <c r="AD71" s="130">
        <f>'[1]WACC Calc'!X428</f>
        <v>8.7999999999999995E-2</v>
      </c>
      <c r="AE71" s="130">
        <f>'[1]WACC Calc'!Y428</f>
        <v>8.7999999999999995E-2</v>
      </c>
      <c r="AF71" s="130">
        <f>'[1]WACC Calc'!Z428</f>
        <v>8.7999999999999995E-2</v>
      </c>
      <c r="AG71" s="130">
        <f>'[1]WACC Calc'!AA428</f>
        <v>8.7999999999999995E-2</v>
      </c>
      <c r="AH71" s="130">
        <f>'[1]WACC Calc'!AB428</f>
        <v>8.7999999999999995E-2</v>
      </c>
      <c r="AI71" s="130">
        <f>'[1]WACC Calc'!AC428</f>
        <v>8.7999999999999995E-2</v>
      </c>
      <c r="AJ71" s="130">
        <f>'[1]WACC Calc'!AD428</f>
        <v>8.7999999999999995E-2</v>
      </c>
      <c r="AK71" s="130">
        <f>'[1]WACC Calc'!AE428</f>
        <v>8.7999999999999995E-2</v>
      </c>
      <c r="AL71" s="130">
        <f>'[1]WACC Calc'!AF428</f>
        <v>8.7999999999999995E-2</v>
      </c>
      <c r="AM71" s="130">
        <f>'[1]WACC Calc'!AG428</f>
        <v>8.7999999999999995E-2</v>
      </c>
      <c r="AN71" s="130">
        <f>'[1]WACC Calc'!AH428</f>
        <v>8.7999999999999995E-2</v>
      </c>
      <c r="AO71" s="130">
        <f>'[1]WACC Calc'!AI428</f>
        <v>8.7999999999999995E-2</v>
      </c>
      <c r="AP71" s="130">
        <f>'[1]WACC Calc'!AJ428</f>
        <v>8.7999999999999995E-2</v>
      </c>
      <c r="AQ71" s="130">
        <f>'[1]WACC Calc'!AK428</f>
        <v>8.7999999999999995E-2</v>
      </c>
    </row>
    <row r="72" spans="7:43" ht="14.1" customHeight="1">
      <c r="G72" s="22"/>
      <c r="H72" s="243"/>
      <c r="J72" s="254"/>
      <c r="K72" s="129" t="s">
        <v>83</v>
      </c>
      <c r="L72" s="130">
        <f>'[1]WACC Calc'!F429</f>
        <v>8.7999999999999995E-2</v>
      </c>
      <c r="M72" s="130">
        <f>'[1]WACC Calc'!G429</f>
        <v>8.7999999999999995E-2</v>
      </c>
      <c r="N72" s="130">
        <f>'[1]WACC Calc'!H429</f>
        <v>8.7999999999999995E-2</v>
      </c>
      <c r="O72" s="130">
        <f>'[1]WACC Calc'!I429</f>
        <v>8.7999999999999995E-2</v>
      </c>
      <c r="P72" s="130">
        <f>'[1]WACC Calc'!J429</f>
        <v>8.7999999999999995E-2</v>
      </c>
      <c r="Q72" s="130">
        <f>'[1]WACC Calc'!K429</f>
        <v>8.7999999999999995E-2</v>
      </c>
      <c r="R72" s="130">
        <f>'[1]WACC Calc'!L429</f>
        <v>8.7999999999999995E-2</v>
      </c>
      <c r="S72" s="130">
        <f>'[1]WACC Calc'!M429</f>
        <v>8.7999999999999995E-2</v>
      </c>
      <c r="T72" s="130">
        <f>'[1]WACC Calc'!N429</f>
        <v>8.7999999999999995E-2</v>
      </c>
      <c r="U72" s="130">
        <f>'[1]WACC Calc'!O429</f>
        <v>8.7999999999999995E-2</v>
      </c>
      <c r="V72" s="130">
        <f>'[1]WACC Calc'!P429</f>
        <v>8.7999999999999995E-2</v>
      </c>
      <c r="W72" s="130">
        <f>'[1]WACC Calc'!Q429</f>
        <v>8.7999999999999995E-2</v>
      </c>
      <c r="X72" s="130">
        <f>'[1]WACC Calc'!R429</f>
        <v>8.7999999999999995E-2</v>
      </c>
      <c r="Y72" s="130">
        <f>'[1]WACC Calc'!S429</f>
        <v>8.7999999999999995E-2</v>
      </c>
      <c r="Z72" s="130">
        <f>'[1]WACC Calc'!T429</f>
        <v>8.7999999999999995E-2</v>
      </c>
      <c r="AA72" s="130">
        <f>'[1]WACC Calc'!U429</f>
        <v>8.7999999999999995E-2</v>
      </c>
      <c r="AB72" s="130">
        <f>'[1]WACC Calc'!V429</f>
        <v>8.7999999999999995E-2</v>
      </c>
      <c r="AC72" s="130">
        <f>'[1]WACC Calc'!W429</f>
        <v>8.7999999999999995E-2</v>
      </c>
      <c r="AD72" s="130">
        <f>'[1]WACC Calc'!X429</f>
        <v>8.7999999999999995E-2</v>
      </c>
      <c r="AE72" s="130">
        <f>'[1]WACC Calc'!Y429</f>
        <v>8.7999999999999995E-2</v>
      </c>
      <c r="AF72" s="130">
        <f>'[1]WACC Calc'!Z429</f>
        <v>8.7999999999999995E-2</v>
      </c>
      <c r="AG72" s="130">
        <f>'[1]WACC Calc'!AA429</f>
        <v>8.7999999999999995E-2</v>
      </c>
      <c r="AH72" s="130">
        <f>'[1]WACC Calc'!AB429</f>
        <v>8.7999999999999995E-2</v>
      </c>
      <c r="AI72" s="130">
        <f>'[1]WACC Calc'!AC429</f>
        <v>8.7999999999999995E-2</v>
      </c>
      <c r="AJ72" s="130">
        <f>'[1]WACC Calc'!AD429</f>
        <v>8.7999999999999995E-2</v>
      </c>
      <c r="AK72" s="130">
        <f>'[1]WACC Calc'!AE429</f>
        <v>8.7999999999999995E-2</v>
      </c>
      <c r="AL72" s="130">
        <f>'[1]WACC Calc'!AF429</f>
        <v>8.7999999999999995E-2</v>
      </c>
      <c r="AM72" s="130">
        <f>'[1]WACC Calc'!AG429</f>
        <v>8.7999999999999995E-2</v>
      </c>
      <c r="AN72" s="130">
        <f>'[1]WACC Calc'!AH429</f>
        <v>8.7999999999999995E-2</v>
      </c>
      <c r="AO72" s="130">
        <f>'[1]WACC Calc'!AI429</f>
        <v>8.7999999999999995E-2</v>
      </c>
      <c r="AP72" s="130">
        <f>'[1]WACC Calc'!AJ429</f>
        <v>8.7999999999999995E-2</v>
      </c>
      <c r="AQ72" s="130">
        <f>'[1]WACC Calc'!AK429</f>
        <v>8.7999999999999995E-2</v>
      </c>
    </row>
    <row r="73" spans="7:43" ht="14.1" customHeight="1">
      <c r="G73" s="22"/>
      <c r="H73" s="243"/>
      <c r="J73" s="254"/>
      <c r="K73" s="129" t="s">
        <v>117</v>
      </c>
      <c r="L73" s="130">
        <f>'[1]WACC Calc'!F430</f>
        <v>8.7999999999999995E-2</v>
      </c>
      <c r="M73" s="130">
        <f>'[1]WACC Calc'!G430</f>
        <v>8.7999999999999995E-2</v>
      </c>
      <c r="N73" s="130">
        <f>'[1]WACC Calc'!H430</f>
        <v>8.7999999999999995E-2</v>
      </c>
      <c r="O73" s="130">
        <f>'[1]WACC Calc'!I430</f>
        <v>8.7999999999999995E-2</v>
      </c>
      <c r="P73" s="130">
        <f>'[1]WACC Calc'!J430</f>
        <v>8.7999999999999995E-2</v>
      </c>
      <c r="Q73" s="130">
        <f>'[1]WACC Calc'!K430</f>
        <v>8.7999999999999995E-2</v>
      </c>
      <c r="R73" s="130">
        <f>'[1]WACC Calc'!L430</f>
        <v>8.7999999999999995E-2</v>
      </c>
      <c r="S73" s="130">
        <f>'[1]WACC Calc'!M430</f>
        <v>8.7999999999999995E-2</v>
      </c>
      <c r="T73" s="130">
        <f>'[1]WACC Calc'!N430</f>
        <v>8.7999999999999995E-2</v>
      </c>
      <c r="U73" s="130">
        <f>'[1]WACC Calc'!O430</f>
        <v>8.7999999999999995E-2</v>
      </c>
      <c r="V73" s="130">
        <f>'[1]WACC Calc'!P430</f>
        <v>8.7999999999999995E-2</v>
      </c>
      <c r="W73" s="130">
        <f>'[1]WACC Calc'!Q430</f>
        <v>8.7999999999999995E-2</v>
      </c>
      <c r="X73" s="130">
        <f>'[1]WACC Calc'!R430</f>
        <v>8.7999999999999995E-2</v>
      </c>
      <c r="Y73" s="130">
        <f>'[1]WACC Calc'!S430</f>
        <v>8.7999999999999995E-2</v>
      </c>
      <c r="Z73" s="130">
        <f>'[1]WACC Calc'!T430</f>
        <v>8.7999999999999995E-2</v>
      </c>
      <c r="AA73" s="130">
        <f>'[1]WACC Calc'!U430</f>
        <v>8.7999999999999995E-2</v>
      </c>
      <c r="AB73" s="130">
        <f>'[1]WACC Calc'!V430</f>
        <v>8.7999999999999995E-2</v>
      </c>
      <c r="AC73" s="130">
        <f>'[1]WACC Calc'!W430</f>
        <v>8.7999999999999995E-2</v>
      </c>
      <c r="AD73" s="130">
        <f>'[1]WACC Calc'!X430</f>
        <v>8.7999999999999995E-2</v>
      </c>
      <c r="AE73" s="130">
        <f>'[1]WACC Calc'!Y430</f>
        <v>8.7999999999999995E-2</v>
      </c>
      <c r="AF73" s="130">
        <f>'[1]WACC Calc'!Z430</f>
        <v>8.7999999999999995E-2</v>
      </c>
      <c r="AG73" s="130">
        <f>'[1]WACC Calc'!AA430</f>
        <v>8.7999999999999995E-2</v>
      </c>
      <c r="AH73" s="130">
        <f>'[1]WACC Calc'!AB430</f>
        <v>8.7999999999999995E-2</v>
      </c>
      <c r="AI73" s="130">
        <f>'[1]WACC Calc'!AC430</f>
        <v>8.7999999999999995E-2</v>
      </c>
      <c r="AJ73" s="130">
        <f>'[1]WACC Calc'!AD430</f>
        <v>8.7999999999999995E-2</v>
      </c>
      <c r="AK73" s="130">
        <f>'[1]WACC Calc'!AE430</f>
        <v>8.7999999999999995E-2</v>
      </c>
      <c r="AL73" s="130">
        <f>'[1]WACC Calc'!AF430</f>
        <v>8.7999999999999995E-2</v>
      </c>
      <c r="AM73" s="130">
        <f>'[1]WACC Calc'!AG430</f>
        <v>8.7999999999999995E-2</v>
      </c>
      <c r="AN73" s="130">
        <f>'[1]WACC Calc'!AH430</f>
        <v>8.7999999999999995E-2</v>
      </c>
      <c r="AO73" s="130">
        <f>'[1]WACC Calc'!AI430</f>
        <v>8.7999999999999995E-2</v>
      </c>
      <c r="AP73" s="130">
        <f>'[1]WACC Calc'!AJ430</f>
        <v>8.7999999999999995E-2</v>
      </c>
      <c r="AQ73" s="130">
        <f>'[1]WACC Calc'!AK430</f>
        <v>8.7999999999999995E-2</v>
      </c>
    </row>
    <row r="74" spans="7:43" ht="14.1" customHeight="1">
      <c r="G74" s="22"/>
      <c r="H74" s="243"/>
      <c r="J74" s="254"/>
      <c r="K74" s="129" t="s">
        <v>118</v>
      </c>
      <c r="L74" s="130">
        <f>'[1]WACC Calc'!F431</f>
        <v>6.1463414634146618E-2</v>
      </c>
      <c r="M74" s="130">
        <f>'[1]WACC Calc'!G431</f>
        <v>6.1463414634146618E-2</v>
      </c>
      <c r="N74" s="130">
        <f>'[1]WACC Calc'!H431</f>
        <v>6.1463414634146618E-2</v>
      </c>
      <c r="O74" s="130">
        <f>'[1]WACC Calc'!I431</f>
        <v>6.1463414634146618E-2</v>
      </c>
      <c r="P74" s="130">
        <f>'[1]WACC Calc'!J431</f>
        <v>6.1463414634146618E-2</v>
      </c>
      <c r="Q74" s="130">
        <f>'[1]WACC Calc'!K431</f>
        <v>6.1463414634146618E-2</v>
      </c>
      <c r="R74" s="130">
        <f>'[1]WACC Calc'!L431</f>
        <v>6.1463414634146618E-2</v>
      </c>
      <c r="S74" s="130">
        <f>'[1]WACC Calc'!M431</f>
        <v>6.1463414634146618E-2</v>
      </c>
      <c r="T74" s="130">
        <f>'[1]WACC Calc'!N431</f>
        <v>6.1463414634146618E-2</v>
      </c>
      <c r="U74" s="130">
        <f>'[1]WACC Calc'!O431</f>
        <v>6.1463414634146618E-2</v>
      </c>
      <c r="V74" s="130">
        <f>'[1]WACC Calc'!P431</f>
        <v>6.1463414634146618E-2</v>
      </c>
      <c r="W74" s="130">
        <f>'[1]WACC Calc'!Q431</f>
        <v>6.1463414634146618E-2</v>
      </c>
      <c r="X74" s="130">
        <f>'[1]WACC Calc'!R431</f>
        <v>6.1463414634146618E-2</v>
      </c>
      <c r="Y74" s="130">
        <f>'[1]WACC Calc'!S431</f>
        <v>6.1463414634146618E-2</v>
      </c>
      <c r="Z74" s="130">
        <f>'[1]WACC Calc'!T431</f>
        <v>6.1463414634146618E-2</v>
      </c>
      <c r="AA74" s="130">
        <f>'[1]WACC Calc'!U431</f>
        <v>6.1463414634146618E-2</v>
      </c>
      <c r="AB74" s="130">
        <f>'[1]WACC Calc'!V431</f>
        <v>6.1463414634146618E-2</v>
      </c>
      <c r="AC74" s="130">
        <f>'[1]WACC Calc'!W431</f>
        <v>6.1463414634146618E-2</v>
      </c>
      <c r="AD74" s="130">
        <f>'[1]WACC Calc'!X431</f>
        <v>6.1463414634146618E-2</v>
      </c>
      <c r="AE74" s="130">
        <f>'[1]WACC Calc'!Y431</f>
        <v>6.1463414634146618E-2</v>
      </c>
      <c r="AF74" s="130">
        <f>'[1]WACC Calc'!Z431</f>
        <v>6.1463414634146618E-2</v>
      </c>
      <c r="AG74" s="130">
        <f>'[1]WACC Calc'!AA431</f>
        <v>6.1463414634146618E-2</v>
      </c>
      <c r="AH74" s="130">
        <f>'[1]WACC Calc'!AB431</f>
        <v>6.1463414634146618E-2</v>
      </c>
      <c r="AI74" s="130">
        <f>'[1]WACC Calc'!AC431</f>
        <v>6.1463414634146618E-2</v>
      </c>
      <c r="AJ74" s="130">
        <f>'[1]WACC Calc'!AD431</f>
        <v>6.1463414634146618E-2</v>
      </c>
      <c r="AK74" s="130">
        <f>'[1]WACC Calc'!AE431</f>
        <v>6.1463414634146618E-2</v>
      </c>
      <c r="AL74" s="130">
        <f>'[1]WACC Calc'!AF431</f>
        <v>6.1463414634146618E-2</v>
      </c>
      <c r="AM74" s="130">
        <f>'[1]WACC Calc'!AG431</f>
        <v>6.1463414634146618E-2</v>
      </c>
      <c r="AN74" s="130">
        <f>'[1]WACC Calc'!AH431</f>
        <v>6.1463414634146618E-2</v>
      </c>
      <c r="AO74" s="130">
        <f>'[1]WACC Calc'!AI431</f>
        <v>6.1463414634146618E-2</v>
      </c>
      <c r="AP74" s="130">
        <f>'[1]WACC Calc'!AJ431</f>
        <v>6.1463414634146618E-2</v>
      </c>
      <c r="AQ74" s="130">
        <f>'[1]WACC Calc'!AK431</f>
        <v>6.1463414634146618E-2</v>
      </c>
    </row>
    <row r="75" spans="7:43" ht="14.1" customHeight="1">
      <c r="G75" s="22"/>
      <c r="H75" s="243"/>
      <c r="J75" s="254"/>
      <c r="K75" s="129" t="s">
        <v>85</v>
      </c>
      <c r="L75" s="130">
        <f>'[1]WACC Calc'!F432</f>
        <v>6.1463414634146618E-2</v>
      </c>
      <c r="M75" s="130">
        <f>'[1]WACC Calc'!G432</f>
        <v>6.1463414634146618E-2</v>
      </c>
      <c r="N75" s="130">
        <f>'[1]WACC Calc'!H432</f>
        <v>6.1463414634146618E-2</v>
      </c>
      <c r="O75" s="130">
        <f>'[1]WACC Calc'!I432</f>
        <v>6.1463414634146618E-2</v>
      </c>
      <c r="P75" s="130">
        <f>'[1]WACC Calc'!J432</f>
        <v>6.1463414634146618E-2</v>
      </c>
      <c r="Q75" s="130">
        <f>'[1]WACC Calc'!K432</f>
        <v>6.1463414634146618E-2</v>
      </c>
      <c r="R75" s="130">
        <f>'[1]WACC Calc'!L432</f>
        <v>6.1463414634146618E-2</v>
      </c>
      <c r="S75" s="130">
        <f>'[1]WACC Calc'!M432</f>
        <v>6.1463414634146618E-2</v>
      </c>
      <c r="T75" s="130">
        <f>'[1]WACC Calc'!N432</f>
        <v>6.1463414634146618E-2</v>
      </c>
      <c r="U75" s="130">
        <f>'[1]WACC Calc'!O432</f>
        <v>6.1463414634146618E-2</v>
      </c>
      <c r="V75" s="130">
        <f>'[1]WACC Calc'!P432</f>
        <v>6.1463414634146618E-2</v>
      </c>
      <c r="W75" s="130">
        <f>'[1]WACC Calc'!Q432</f>
        <v>6.1463414634146618E-2</v>
      </c>
      <c r="X75" s="130">
        <f>'[1]WACC Calc'!R432</f>
        <v>6.1463414634146618E-2</v>
      </c>
      <c r="Y75" s="130">
        <f>'[1]WACC Calc'!S432</f>
        <v>6.1463414634146618E-2</v>
      </c>
      <c r="Z75" s="130">
        <f>'[1]WACC Calc'!T432</f>
        <v>6.1463414634146618E-2</v>
      </c>
      <c r="AA75" s="130">
        <f>'[1]WACC Calc'!U432</f>
        <v>6.1463414634146618E-2</v>
      </c>
      <c r="AB75" s="130">
        <f>'[1]WACC Calc'!V432</f>
        <v>6.1463414634146618E-2</v>
      </c>
      <c r="AC75" s="130">
        <f>'[1]WACC Calc'!W432</f>
        <v>6.1463414634146618E-2</v>
      </c>
      <c r="AD75" s="130">
        <f>'[1]WACC Calc'!X432</f>
        <v>6.1463414634146618E-2</v>
      </c>
      <c r="AE75" s="130">
        <f>'[1]WACC Calc'!Y432</f>
        <v>6.1463414634146618E-2</v>
      </c>
      <c r="AF75" s="130">
        <f>'[1]WACC Calc'!Z432</f>
        <v>6.1463414634146618E-2</v>
      </c>
      <c r="AG75" s="130">
        <f>'[1]WACC Calc'!AA432</f>
        <v>6.1463414634146618E-2</v>
      </c>
      <c r="AH75" s="130">
        <f>'[1]WACC Calc'!AB432</f>
        <v>6.1463414634146618E-2</v>
      </c>
      <c r="AI75" s="130">
        <f>'[1]WACC Calc'!AC432</f>
        <v>6.1463414634146618E-2</v>
      </c>
      <c r="AJ75" s="130">
        <f>'[1]WACC Calc'!AD432</f>
        <v>6.1463414634146618E-2</v>
      </c>
      <c r="AK75" s="130">
        <f>'[1]WACC Calc'!AE432</f>
        <v>6.1463414634146618E-2</v>
      </c>
      <c r="AL75" s="130">
        <f>'[1]WACC Calc'!AF432</f>
        <v>6.1463414634146618E-2</v>
      </c>
      <c r="AM75" s="130">
        <f>'[1]WACC Calc'!AG432</f>
        <v>6.1463414634146618E-2</v>
      </c>
      <c r="AN75" s="130">
        <f>'[1]WACC Calc'!AH432</f>
        <v>6.1463414634146618E-2</v>
      </c>
      <c r="AO75" s="130">
        <f>'[1]WACC Calc'!AI432</f>
        <v>6.1463414634146618E-2</v>
      </c>
      <c r="AP75" s="130">
        <f>'[1]WACC Calc'!AJ432</f>
        <v>6.1463414634146618E-2</v>
      </c>
      <c r="AQ75" s="130">
        <f>'[1]WACC Calc'!AK432</f>
        <v>6.1463414634146618E-2</v>
      </c>
    </row>
    <row r="76" spans="7:43" ht="14.1" customHeight="1">
      <c r="G76" s="22"/>
      <c r="H76" s="243"/>
      <c r="J76" s="254"/>
      <c r="K76" s="129" t="s">
        <v>119</v>
      </c>
      <c r="L76" s="130">
        <f>'[1]WACC Calc'!F433</f>
        <v>6.1463414634146618E-2</v>
      </c>
      <c r="M76" s="130">
        <f>'[1]WACC Calc'!G433</f>
        <v>6.1463414634146618E-2</v>
      </c>
      <c r="N76" s="130">
        <f>'[1]WACC Calc'!H433</f>
        <v>6.1463414634146618E-2</v>
      </c>
      <c r="O76" s="130">
        <f>'[1]WACC Calc'!I433</f>
        <v>6.1463414634146618E-2</v>
      </c>
      <c r="P76" s="130">
        <f>'[1]WACC Calc'!J433</f>
        <v>6.1463414634146618E-2</v>
      </c>
      <c r="Q76" s="130">
        <f>'[1]WACC Calc'!K433</f>
        <v>6.1463414634146618E-2</v>
      </c>
      <c r="R76" s="130">
        <f>'[1]WACC Calc'!L433</f>
        <v>6.1463414634146618E-2</v>
      </c>
      <c r="S76" s="130">
        <f>'[1]WACC Calc'!M433</f>
        <v>6.1463414634146618E-2</v>
      </c>
      <c r="T76" s="130">
        <f>'[1]WACC Calc'!N433</f>
        <v>6.1463414634146618E-2</v>
      </c>
      <c r="U76" s="130">
        <f>'[1]WACC Calc'!O433</f>
        <v>6.1463414634146618E-2</v>
      </c>
      <c r="V76" s="130">
        <f>'[1]WACC Calc'!P433</f>
        <v>6.1463414634146618E-2</v>
      </c>
      <c r="W76" s="130">
        <f>'[1]WACC Calc'!Q433</f>
        <v>6.1463414634146618E-2</v>
      </c>
      <c r="X76" s="130">
        <f>'[1]WACC Calc'!R433</f>
        <v>6.1463414634146618E-2</v>
      </c>
      <c r="Y76" s="130">
        <f>'[1]WACC Calc'!S433</f>
        <v>6.1463414634146618E-2</v>
      </c>
      <c r="Z76" s="130">
        <f>'[1]WACC Calc'!T433</f>
        <v>6.1463414634146618E-2</v>
      </c>
      <c r="AA76" s="130">
        <f>'[1]WACC Calc'!U433</f>
        <v>6.1463414634146618E-2</v>
      </c>
      <c r="AB76" s="130">
        <f>'[1]WACC Calc'!V433</f>
        <v>6.1463414634146618E-2</v>
      </c>
      <c r="AC76" s="130">
        <f>'[1]WACC Calc'!W433</f>
        <v>6.1463414634146618E-2</v>
      </c>
      <c r="AD76" s="130">
        <f>'[1]WACC Calc'!X433</f>
        <v>6.1463414634146618E-2</v>
      </c>
      <c r="AE76" s="130">
        <f>'[1]WACC Calc'!Y433</f>
        <v>6.1463414634146618E-2</v>
      </c>
      <c r="AF76" s="130">
        <f>'[1]WACC Calc'!Z433</f>
        <v>6.1463414634146618E-2</v>
      </c>
      <c r="AG76" s="130">
        <f>'[1]WACC Calc'!AA433</f>
        <v>6.1463414634146618E-2</v>
      </c>
      <c r="AH76" s="130">
        <f>'[1]WACC Calc'!AB433</f>
        <v>6.1463414634146618E-2</v>
      </c>
      <c r="AI76" s="130">
        <f>'[1]WACC Calc'!AC433</f>
        <v>6.1463414634146618E-2</v>
      </c>
      <c r="AJ76" s="130">
        <f>'[1]WACC Calc'!AD433</f>
        <v>6.1463414634146618E-2</v>
      </c>
      <c r="AK76" s="130">
        <f>'[1]WACC Calc'!AE433</f>
        <v>6.1463414634146618E-2</v>
      </c>
      <c r="AL76" s="130">
        <f>'[1]WACC Calc'!AF433</f>
        <v>6.1463414634146618E-2</v>
      </c>
      <c r="AM76" s="130">
        <f>'[1]WACC Calc'!AG433</f>
        <v>6.1463414634146618E-2</v>
      </c>
      <c r="AN76" s="130">
        <f>'[1]WACC Calc'!AH433</f>
        <v>6.1463414634146618E-2</v>
      </c>
      <c r="AO76" s="130">
        <f>'[1]WACC Calc'!AI433</f>
        <v>6.1463414634146618E-2</v>
      </c>
      <c r="AP76" s="130">
        <f>'[1]WACC Calc'!AJ433</f>
        <v>6.1463414634146618E-2</v>
      </c>
      <c r="AQ76" s="130">
        <f>'[1]WACC Calc'!AK433</f>
        <v>6.1463414634146618E-2</v>
      </c>
    </row>
    <row r="77" spans="7:43" ht="14.1" customHeight="1">
      <c r="G77" s="22"/>
      <c r="H77" s="243"/>
      <c r="J77" s="254"/>
      <c r="K77" s="129" t="s">
        <v>120</v>
      </c>
      <c r="L77" s="130">
        <f>'[1]WACC Calc'!F434</f>
        <v>0.75900000000000001</v>
      </c>
      <c r="M77" s="130">
        <f>'[1]WACC Calc'!G434</f>
        <v>0.75900000000000001</v>
      </c>
      <c r="N77" s="130">
        <f>'[1]WACC Calc'!H434</f>
        <v>0.75900000000000001</v>
      </c>
      <c r="O77" s="130">
        <f>'[1]WACC Calc'!I434</f>
        <v>0.75900000000000001</v>
      </c>
      <c r="P77" s="130">
        <f>'[1]WACC Calc'!J434</f>
        <v>0.75900000000000001</v>
      </c>
      <c r="Q77" s="130">
        <f>'[1]WACC Calc'!K434</f>
        <v>0.75900000000000001</v>
      </c>
      <c r="R77" s="130">
        <f>'[1]WACC Calc'!L434</f>
        <v>0.75900000000000001</v>
      </c>
      <c r="S77" s="130">
        <f>'[1]WACC Calc'!M434</f>
        <v>0.75900000000000001</v>
      </c>
      <c r="T77" s="130">
        <f>'[1]WACC Calc'!N434</f>
        <v>0.75900000000000001</v>
      </c>
      <c r="U77" s="130">
        <f>'[1]WACC Calc'!O434</f>
        <v>0.75900000000000001</v>
      </c>
      <c r="V77" s="130">
        <f>'[1]WACC Calc'!P434</f>
        <v>0.75900000000000001</v>
      </c>
      <c r="W77" s="130">
        <f>'[1]WACC Calc'!Q434</f>
        <v>0.75900000000000001</v>
      </c>
      <c r="X77" s="130">
        <f>'[1]WACC Calc'!R434</f>
        <v>0.75900000000000001</v>
      </c>
      <c r="Y77" s="130">
        <f>'[1]WACC Calc'!S434</f>
        <v>0.75900000000000001</v>
      </c>
      <c r="Z77" s="130">
        <f>'[1]WACC Calc'!T434</f>
        <v>0.75900000000000001</v>
      </c>
      <c r="AA77" s="130">
        <f>'[1]WACC Calc'!U434</f>
        <v>0.75900000000000001</v>
      </c>
      <c r="AB77" s="130">
        <f>'[1]WACC Calc'!V434</f>
        <v>0.75900000000000001</v>
      </c>
      <c r="AC77" s="130">
        <f>'[1]WACC Calc'!W434</f>
        <v>0.75900000000000001</v>
      </c>
      <c r="AD77" s="130">
        <f>'[1]WACC Calc'!X434</f>
        <v>0.75900000000000001</v>
      </c>
      <c r="AE77" s="130">
        <f>'[1]WACC Calc'!Y434</f>
        <v>0.75900000000000001</v>
      </c>
      <c r="AF77" s="130">
        <f>'[1]WACC Calc'!Z434</f>
        <v>0.75900000000000001</v>
      </c>
      <c r="AG77" s="130">
        <f>'[1]WACC Calc'!AA434</f>
        <v>0.75900000000000001</v>
      </c>
      <c r="AH77" s="130">
        <f>'[1]WACC Calc'!AB434</f>
        <v>0.75900000000000001</v>
      </c>
      <c r="AI77" s="130">
        <f>'[1]WACC Calc'!AC434</f>
        <v>0.75900000000000001</v>
      </c>
      <c r="AJ77" s="130">
        <f>'[1]WACC Calc'!AD434</f>
        <v>0.75900000000000001</v>
      </c>
      <c r="AK77" s="130">
        <f>'[1]WACC Calc'!AE434</f>
        <v>0.75900000000000001</v>
      </c>
      <c r="AL77" s="130">
        <f>'[1]WACC Calc'!AF434</f>
        <v>0.75900000000000001</v>
      </c>
      <c r="AM77" s="130">
        <f>'[1]WACC Calc'!AG434</f>
        <v>0.75900000000000001</v>
      </c>
      <c r="AN77" s="130">
        <f>'[1]WACC Calc'!AH434</f>
        <v>0.75900000000000001</v>
      </c>
      <c r="AO77" s="130">
        <f>'[1]WACC Calc'!AI434</f>
        <v>0.75900000000000001</v>
      </c>
      <c r="AP77" s="130">
        <f>'[1]WACC Calc'!AJ434</f>
        <v>0.75900000000000001</v>
      </c>
      <c r="AQ77" s="130">
        <f>'[1]WACC Calc'!AK434</f>
        <v>0.75900000000000001</v>
      </c>
    </row>
    <row r="78" spans="7:43" ht="14.1" customHeight="1">
      <c r="G78" s="22"/>
      <c r="H78" s="243"/>
      <c r="J78" s="254"/>
      <c r="K78" s="129" t="s">
        <v>86</v>
      </c>
      <c r="L78" s="130">
        <f>'[1]WACC Calc'!F435</f>
        <v>0.75900000000000001</v>
      </c>
      <c r="M78" s="130">
        <f>'[1]WACC Calc'!G435</f>
        <v>0.75900000000000001</v>
      </c>
      <c r="N78" s="130">
        <f>'[1]WACC Calc'!H435</f>
        <v>0.75900000000000001</v>
      </c>
      <c r="O78" s="130">
        <f>'[1]WACC Calc'!I435</f>
        <v>0.75900000000000001</v>
      </c>
      <c r="P78" s="130">
        <f>'[1]WACC Calc'!J435</f>
        <v>0.75900000000000001</v>
      </c>
      <c r="Q78" s="130">
        <f>'[1]WACC Calc'!K435</f>
        <v>0.75900000000000001</v>
      </c>
      <c r="R78" s="130">
        <f>'[1]WACC Calc'!L435</f>
        <v>0.75900000000000001</v>
      </c>
      <c r="S78" s="130">
        <f>'[1]WACC Calc'!M435</f>
        <v>0.75900000000000001</v>
      </c>
      <c r="T78" s="130">
        <f>'[1]WACC Calc'!N435</f>
        <v>0.75900000000000001</v>
      </c>
      <c r="U78" s="130">
        <f>'[1]WACC Calc'!O435</f>
        <v>0.75900000000000001</v>
      </c>
      <c r="V78" s="130">
        <f>'[1]WACC Calc'!P435</f>
        <v>0.75900000000000001</v>
      </c>
      <c r="W78" s="130">
        <f>'[1]WACC Calc'!Q435</f>
        <v>0.75900000000000001</v>
      </c>
      <c r="X78" s="130">
        <f>'[1]WACC Calc'!R435</f>
        <v>0.75900000000000001</v>
      </c>
      <c r="Y78" s="130">
        <f>'[1]WACC Calc'!S435</f>
        <v>0.75900000000000001</v>
      </c>
      <c r="Z78" s="130">
        <f>'[1]WACC Calc'!T435</f>
        <v>0.75900000000000001</v>
      </c>
      <c r="AA78" s="130">
        <f>'[1]WACC Calc'!U435</f>
        <v>0.75900000000000001</v>
      </c>
      <c r="AB78" s="130">
        <f>'[1]WACC Calc'!V435</f>
        <v>0.75900000000000001</v>
      </c>
      <c r="AC78" s="130">
        <f>'[1]WACC Calc'!W435</f>
        <v>0.75900000000000001</v>
      </c>
      <c r="AD78" s="130">
        <f>'[1]WACC Calc'!X435</f>
        <v>0.75900000000000001</v>
      </c>
      <c r="AE78" s="130">
        <f>'[1]WACC Calc'!Y435</f>
        <v>0.75900000000000001</v>
      </c>
      <c r="AF78" s="130">
        <f>'[1]WACC Calc'!Z435</f>
        <v>0.75900000000000001</v>
      </c>
      <c r="AG78" s="130">
        <f>'[1]WACC Calc'!AA435</f>
        <v>0.75900000000000001</v>
      </c>
      <c r="AH78" s="130">
        <f>'[1]WACC Calc'!AB435</f>
        <v>0.75900000000000001</v>
      </c>
      <c r="AI78" s="130">
        <f>'[1]WACC Calc'!AC435</f>
        <v>0.75900000000000001</v>
      </c>
      <c r="AJ78" s="130">
        <f>'[1]WACC Calc'!AD435</f>
        <v>0.75900000000000001</v>
      </c>
      <c r="AK78" s="130">
        <f>'[1]WACC Calc'!AE435</f>
        <v>0.75900000000000001</v>
      </c>
      <c r="AL78" s="130">
        <f>'[1]WACC Calc'!AF435</f>
        <v>0.75900000000000001</v>
      </c>
      <c r="AM78" s="130">
        <f>'[1]WACC Calc'!AG435</f>
        <v>0.75900000000000001</v>
      </c>
      <c r="AN78" s="130">
        <f>'[1]WACC Calc'!AH435</f>
        <v>0.75900000000000001</v>
      </c>
      <c r="AO78" s="130">
        <f>'[1]WACC Calc'!AI435</f>
        <v>0.75900000000000001</v>
      </c>
      <c r="AP78" s="130">
        <f>'[1]WACC Calc'!AJ435</f>
        <v>0.75900000000000001</v>
      </c>
      <c r="AQ78" s="130">
        <f>'[1]WACC Calc'!AK435</f>
        <v>0.75900000000000001</v>
      </c>
    </row>
    <row r="79" spans="7:43" ht="14.1" customHeight="1">
      <c r="G79" s="22"/>
      <c r="H79" s="243"/>
      <c r="J79" s="254"/>
      <c r="K79" s="129" t="s">
        <v>121</v>
      </c>
      <c r="L79" s="130">
        <f>'[1]WACC Calc'!F436</f>
        <v>0.75900000000000001</v>
      </c>
      <c r="M79" s="130">
        <f>'[1]WACC Calc'!G436</f>
        <v>0.75900000000000001</v>
      </c>
      <c r="N79" s="130">
        <f>'[1]WACC Calc'!H436</f>
        <v>0.75900000000000001</v>
      </c>
      <c r="O79" s="130">
        <f>'[1]WACC Calc'!I436</f>
        <v>0.75900000000000001</v>
      </c>
      <c r="P79" s="130">
        <f>'[1]WACC Calc'!J436</f>
        <v>0.75900000000000001</v>
      </c>
      <c r="Q79" s="130">
        <f>'[1]WACC Calc'!K436</f>
        <v>0.75900000000000001</v>
      </c>
      <c r="R79" s="130">
        <f>'[1]WACC Calc'!L436</f>
        <v>0.75900000000000001</v>
      </c>
      <c r="S79" s="130">
        <f>'[1]WACC Calc'!M436</f>
        <v>0.75900000000000001</v>
      </c>
      <c r="T79" s="130">
        <f>'[1]WACC Calc'!N436</f>
        <v>0.75900000000000001</v>
      </c>
      <c r="U79" s="130">
        <f>'[1]WACC Calc'!O436</f>
        <v>0.75900000000000001</v>
      </c>
      <c r="V79" s="130">
        <f>'[1]WACC Calc'!P436</f>
        <v>0.75900000000000001</v>
      </c>
      <c r="W79" s="130">
        <f>'[1]WACC Calc'!Q436</f>
        <v>0.75900000000000001</v>
      </c>
      <c r="X79" s="130">
        <f>'[1]WACC Calc'!R436</f>
        <v>0.75900000000000001</v>
      </c>
      <c r="Y79" s="130">
        <f>'[1]WACC Calc'!S436</f>
        <v>0.75900000000000001</v>
      </c>
      <c r="Z79" s="130">
        <f>'[1]WACC Calc'!T436</f>
        <v>0.75900000000000001</v>
      </c>
      <c r="AA79" s="130">
        <f>'[1]WACC Calc'!U436</f>
        <v>0.75900000000000001</v>
      </c>
      <c r="AB79" s="130">
        <f>'[1]WACC Calc'!V436</f>
        <v>0.75900000000000001</v>
      </c>
      <c r="AC79" s="130">
        <f>'[1]WACC Calc'!W436</f>
        <v>0.75900000000000001</v>
      </c>
      <c r="AD79" s="130">
        <f>'[1]WACC Calc'!X436</f>
        <v>0.75900000000000001</v>
      </c>
      <c r="AE79" s="130">
        <f>'[1]WACC Calc'!Y436</f>
        <v>0.75900000000000001</v>
      </c>
      <c r="AF79" s="130">
        <f>'[1]WACC Calc'!Z436</f>
        <v>0.75900000000000001</v>
      </c>
      <c r="AG79" s="130">
        <f>'[1]WACC Calc'!AA436</f>
        <v>0.75900000000000001</v>
      </c>
      <c r="AH79" s="130">
        <f>'[1]WACC Calc'!AB436</f>
        <v>0.75900000000000001</v>
      </c>
      <c r="AI79" s="130">
        <f>'[1]WACC Calc'!AC436</f>
        <v>0.75900000000000001</v>
      </c>
      <c r="AJ79" s="130">
        <f>'[1]WACC Calc'!AD436</f>
        <v>0.75900000000000001</v>
      </c>
      <c r="AK79" s="130">
        <f>'[1]WACC Calc'!AE436</f>
        <v>0.75900000000000001</v>
      </c>
      <c r="AL79" s="130">
        <f>'[1]WACC Calc'!AF436</f>
        <v>0.75900000000000001</v>
      </c>
      <c r="AM79" s="130">
        <f>'[1]WACC Calc'!AG436</f>
        <v>0.75900000000000001</v>
      </c>
      <c r="AN79" s="130">
        <f>'[1]WACC Calc'!AH436</f>
        <v>0.75900000000000001</v>
      </c>
      <c r="AO79" s="130">
        <f>'[1]WACC Calc'!AI436</f>
        <v>0.75900000000000001</v>
      </c>
      <c r="AP79" s="130">
        <f>'[1]WACC Calc'!AJ436</f>
        <v>0.75900000000000001</v>
      </c>
      <c r="AQ79" s="130">
        <f>'[1]WACC Calc'!AK436</f>
        <v>0.75900000000000001</v>
      </c>
    </row>
    <row r="80" spans="7:43" ht="14.1" customHeight="1">
      <c r="G80" s="22"/>
      <c r="H80" s="243"/>
      <c r="J80" s="254"/>
      <c r="K80" s="129" t="s">
        <v>87</v>
      </c>
      <c r="L80" s="130">
        <f>'[1]WACC Calc'!F437</f>
        <v>0.25740000000000002</v>
      </c>
      <c r="M80" s="130">
        <f>'[1]WACC Calc'!G437</f>
        <v>0.25740000000000002</v>
      </c>
      <c r="N80" s="130">
        <f>'[1]WACC Calc'!H437</f>
        <v>0.25740000000000002</v>
      </c>
      <c r="O80" s="130">
        <f>'[1]WACC Calc'!I437</f>
        <v>0.25740000000000002</v>
      </c>
      <c r="P80" s="130">
        <f>'[1]WACC Calc'!J437</f>
        <v>0.25740000000000002</v>
      </c>
      <c r="Q80" s="130">
        <f>'[1]WACC Calc'!K437</f>
        <v>0.25740000000000002</v>
      </c>
      <c r="R80" s="130">
        <f>'[1]WACC Calc'!L437</f>
        <v>0.25740000000000002</v>
      </c>
      <c r="S80" s="130">
        <f>'[1]WACC Calc'!M437</f>
        <v>0.25740000000000002</v>
      </c>
      <c r="T80" s="130">
        <f>'[1]WACC Calc'!N437</f>
        <v>0.25740000000000002</v>
      </c>
      <c r="U80" s="130">
        <f>'[1]WACC Calc'!O437</f>
        <v>0.25740000000000002</v>
      </c>
      <c r="V80" s="130">
        <f>'[1]WACC Calc'!P437</f>
        <v>0.25740000000000002</v>
      </c>
      <c r="W80" s="130">
        <f>'[1]WACC Calc'!Q437</f>
        <v>0.25740000000000002</v>
      </c>
      <c r="X80" s="130">
        <f>'[1]WACC Calc'!R437</f>
        <v>0.25740000000000002</v>
      </c>
      <c r="Y80" s="130">
        <f>'[1]WACC Calc'!S437</f>
        <v>0.25740000000000002</v>
      </c>
      <c r="Z80" s="130">
        <f>'[1]WACC Calc'!T437</f>
        <v>0.25740000000000002</v>
      </c>
      <c r="AA80" s="130">
        <f>'[1]WACC Calc'!U437</f>
        <v>0.25740000000000002</v>
      </c>
      <c r="AB80" s="130">
        <f>'[1]WACC Calc'!V437</f>
        <v>0.25740000000000002</v>
      </c>
      <c r="AC80" s="130">
        <f>'[1]WACC Calc'!W437</f>
        <v>0.25740000000000002</v>
      </c>
      <c r="AD80" s="130">
        <f>'[1]WACC Calc'!X437</f>
        <v>0.25740000000000002</v>
      </c>
      <c r="AE80" s="130">
        <f>'[1]WACC Calc'!Y437</f>
        <v>0.25740000000000002</v>
      </c>
      <c r="AF80" s="130">
        <f>'[1]WACC Calc'!Z437</f>
        <v>0.25740000000000002</v>
      </c>
      <c r="AG80" s="130">
        <f>'[1]WACC Calc'!AA437</f>
        <v>0.25740000000000002</v>
      </c>
      <c r="AH80" s="130">
        <f>'[1]WACC Calc'!AB437</f>
        <v>0.25740000000000002</v>
      </c>
      <c r="AI80" s="130">
        <f>'[1]WACC Calc'!AC437</f>
        <v>0.25740000000000002</v>
      </c>
      <c r="AJ80" s="130">
        <f>'[1]WACC Calc'!AD437</f>
        <v>0.25740000000000002</v>
      </c>
      <c r="AK80" s="130">
        <f>'[1]WACC Calc'!AE437</f>
        <v>0.25740000000000002</v>
      </c>
      <c r="AL80" s="130">
        <f>'[1]WACC Calc'!AF437</f>
        <v>0.25740000000000002</v>
      </c>
      <c r="AM80" s="130">
        <f>'[1]WACC Calc'!AG437</f>
        <v>0.25740000000000002</v>
      </c>
      <c r="AN80" s="130">
        <f>'[1]WACC Calc'!AH437</f>
        <v>0.25740000000000002</v>
      </c>
      <c r="AO80" s="130">
        <f>'[1]WACC Calc'!AI437</f>
        <v>0.25740000000000002</v>
      </c>
      <c r="AP80" s="130">
        <f>'[1]WACC Calc'!AJ437</f>
        <v>0.25740000000000002</v>
      </c>
      <c r="AQ80" s="130">
        <f>'[1]WACC Calc'!AK437</f>
        <v>0.25740000000000002</v>
      </c>
    </row>
    <row r="81" spans="7:43" ht="14.1" customHeight="1">
      <c r="G81" s="22"/>
      <c r="H81" s="243"/>
      <c r="J81" s="254"/>
      <c r="K81" s="129" t="s">
        <v>122</v>
      </c>
      <c r="L81" s="130">
        <f>'[1]WACC Calc'!F438</f>
        <v>4.3753335999999997E-2</v>
      </c>
      <c r="M81" s="130">
        <f>'[1]WACC Calc'!G438</f>
        <v>4.3753335999999997E-2</v>
      </c>
      <c r="N81" s="130">
        <f>'[1]WACC Calc'!H438</f>
        <v>4.3753335999999997E-2</v>
      </c>
      <c r="O81" s="130">
        <f>'[1]WACC Calc'!I438</f>
        <v>4.3753335999999997E-2</v>
      </c>
      <c r="P81" s="130">
        <f>'[1]WACC Calc'!J438</f>
        <v>4.3753335999999997E-2</v>
      </c>
      <c r="Q81" s="130">
        <f>'[1]WACC Calc'!K438</f>
        <v>4.3753335999999997E-2</v>
      </c>
      <c r="R81" s="130">
        <f>'[1]WACC Calc'!L438</f>
        <v>4.3753335999999997E-2</v>
      </c>
      <c r="S81" s="130">
        <f>'[1]WACC Calc'!M438</f>
        <v>4.3753335999999997E-2</v>
      </c>
      <c r="T81" s="130">
        <f>'[1]WACC Calc'!N438</f>
        <v>4.3753335999999997E-2</v>
      </c>
      <c r="U81" s="130">
        <f>'[1]WACC Calc'!O438</f>
        <v>4.3753335999999997E-2</v>
      </c>
      <c r="V81" s="130">
        <f>'[1]WACC Calc'!P438</f>
        <v>4.3753335999999997E-2</v>
      </c>
      <c r="W81" s="130">
        <f>'[1]WACC Calc'!Q438</f>
        <v>4.3753335999999997E-2</v>
      </c>
      <c r="X81" s="130">
        <f>'[1]WACC Calc'!R438</f>
        <v>4.3753335999999997E-2</v>
      </c>
      <c r="Y81" s="130">
        <f>'[1]WACC Calc'!S438</f>
        <v>4.3753335999999997E-2</v>
      </c>
      <c r="Z81" s="130">
        <f>'[1]WACC Calc'!T438</f>
        <v>4.3753335999999997E-2</v>
      </c>
      <c r="AA81" s="130">
        <f>'[1]WACC Calc'!U438</f>
        <v>4.3753335999999997E-2</v>
      </c>
      <c r="AB81" s="130">
        <f>'[1]WACC Calc'!V438</f>
        <v>4.3753335999999997E-2</v>
      </c>
      <c r="AC81" s="130">
        <f>'[1]WACC Calc'!W438</f>
        <v>4.3753335999999997E-2</v>
      </c>
      <c r="AD81" s="130">
        <f>'[1]WACC Calc'!X438</f>
        <v>4.3753335999999997E-2</v>
      </c>
      <c r="AE81" s="130">
        <f>'[1]WACC Calc'!Y438</f>
        <v>4.3753335999999997E-2</v>
      </c>
      <c r="AF81" s="130">
        <f>'[1]WACC Calc'!Z438</f>
        <v>4.3753335999999997E-2</v>
      </c>
      <c r="AG81" s="130">
        <f>'[1]WACC Calc'!AA438</f>
        <v>4.3753335999999997E-2</v>
      </c>
      <c r="AH81" s="130">
        <f>'[1]WACC Calc'!AB438</f>
        <v>4.3753335999999997E-2</v>
      </c>
      <c r="AI81" s="130">
        <f>'[1]WACC Calc'!AC438</f>
        <v>4.3753335999999997E-2</v>
      </c>
      <c r="AJ81" s="130">
        <f>'[1]WACC Calc'!AD438</f>
        <v>4.3753335999999997E-2</v>
      </c>
      <c r="AK81" s="130">
        <f>'[1]WACC Calc'!AE438</f>
        <v>4.3753335999999997E-2</v>
      </c>
      <c r="AL81" s="130">
        <f>'[1]WACC Calc'!AF438</f>
        <v>4.3753335999999997E-2</v>
      </c>
      <c r="AM81" s="130">
        <f>'[1]WACC Calc'!AG438</f>
        <v>4.3753335999999997E-2</v>
      </c>
      <c r="AN81" s="130">
        <f>'[1]WACC Calc'!AH438</f>
        <v>4.3753335999999997E-2</v>
      </c>
      <c r="AO81" s="130">
        <f>'[1]WACC Calc'!AI438</f>
        <v>4.3753335999999997E-2</v>
      </c>
      <c r="AP81" s="130">
        <f>'[1]WACC Calc'!AJ438</f>
        <v>4.3753335999999997E-2</v>
      </c>
      <c r="AQ81" s="130">
        <f>'[1]WACC Calc'!AK438</f>
        <v>4.3753335999999997E-2</v>
      </c>
    </row>
    <row r="82" spans="7:43" ht="14.1" customHeight="1">
      <c r="G82" s="22"/>
      <c r="H82" s="243"/>
      <c r="J82" s="254"/>
      <c r="K82" s="129" t="s">
        <v>88</v>
      </c>
      <c r="L82" s="130">
        <f>'[1]WACC Calc'!F439</f>
        <v>4.3753335999999997E-2</v>
      </c>
      <c r="M82" s="130">
        <f>'[1]WACC Calc'!G439</f>
        <v>4.3753335999999997E-2</v>
      </c>
      <c r="N82" s="130">
        <f>'[1]WACC Calc'!H439</f>
        <v>4.3753335999999997E-2</v>
      </c>
      <c r="O82" s="130">
        <f>'[1]WACC Calc'!I439</f>
        <v>4.3753335999999997E-2</v>
      </c>
      <c r="P82" s="130">
        <f>'[1]WACC Calc'!J439</f>
        <v>4.3753335999999997E-2</v>
      </c>
      <c r="Q82" s="130">
        <f>'[1]WACC Calc'!K439</f>
        <v>4.3753335999999997E-2</v>
      </c>
      <c r="R82" s="130">
        <f>'[1]WACC Calc'!L439</f>
        <v>4.3753335999999997E-2</v>
      </c>
      <c r="S82" s="130">
        <f>'[1]WACC Calc'!M439</f>
        <v>4.3753335999999997E-2</v>
      </c>
      <c r="T82" s="130">
        <f>'[1]WACC Calc'!N439</f>
        <v>4.3753335999999997E-2</v>
      </c>
      <c r="U82" s="130">
        <f>'[1]WACC Calc'!O439</f>
        <v>4.3753335999999997E-2</v>
      </c>
      <c r="V82" s="130">
        <f>'[1]WACC Calc'!P439</f>
        <v>4.3753335999999997E-2</v>
      </c>
      <c r="W82" s="130">
        <f>'[1]WACC Calc'!Q439</f>
        <v>4.3753335999999997E-2</v>
      </c>
      <c r="X82" s="130">
        <f>'[1]WACC Calc'!R439</f>
        <v>4.3753335999999997E-2</v>
      </c>
      <c r="Y82" s="130">
        <f>'[1]WACC Calc'!S439</f>
        <v>4.3753335999999997E-2</v>
      </c>
      <c r="Z82" s="130">
        <f>'[1]WACC Calc'!T439</f>
        <v>4.3753335999999997E-2</v>
      </c>
      <c r="AA82" s="130">
        <f>'[1]WACC Calc'!U439</f>
        <v>4.3753335999999997E-2</v>
      </c>
      <c r="AB82" s="130">
        <f>'[1]WACC Calc'!V439</f>
        <v>4.3753335999999997E-2</v>
      </c>
      <c r="AC82" s="130">
        <f>'[1]WACC Calc'!W439</f>
        <v>4.3753335999999997E-2</v>
      </c>
      <c r="AD82" s="130">
        <f>'[1]WACC Calc'!X439</f>
        <v>4.3753335999999997E-2</v>
      </c>
      <c r="AE82" s="130">
        <f>'[1]WACC Calc'!Y439</f>
        <v>4.3753335999999997E-2</v>
      </c>
      <c r="AF82" s="130">
        <f>'[1]WACC Calc'!Z439</f>
        <v>4.3753335999999997E-2</v>
      </c>
      <c r="AG82" s="130">
        <f>'[1]WACC Calc'!AA439</f>
        <v>4.3753335999999997E-2</v>
      </c>
      <c r="AH82" s="130">
        <f>'[1]WACC Calc'!AB439</f>
        <v>4.3753335999999997E-2</v>
      </c>
      <c r="AI82" s="130">
        <f>'[1]WACC Calc'!AC439</f>
        <v>4.3753335999999997E-2</v>
      </c>
      <c r="AJ82" s="130">
        <f>'[1]WACC Calc'!AD439</f>
        <v>4.3753335999999997E-2</v>
      </c>
      <c r="AK82" s="130">
        <f>'[1]WACC Calc'!AE439</f>
        <v>4.3753335999999997E-2</v>
      </c>
      <c r="AL82" s="130">
        <f>'[1]WACC Calc'!AF439</f>
        <v>4.3753335999999997E-2</v>
      </c>
      <c r="AM82" s="130">
        <f>'[1]WACC Calc'!AG439</f>
        <v>4.3753335999999997E-2</v>
      </c>
      <c r="AN82" s="130">
        <f>'[1]WACC Calc'!AH439</f>
        <v>4.3753335999999997E-2</v>
      </c>
      <c r="AO82" s="130">
        <f>'[1]WACC Calc'!AI439</f>
        <v>4.3753335999999997E-2</v>
      </c>
      <c r="AP82" s="130">
        <f>'[1]WACC Calc'!AJ439</f>
        <v>4.3753335999999997E-2</v>
      </c>
      <c r="AQ82" s="130">
        <f>'[1]WACC Calc'!AK439</f>
        <v>4.3753335999999997E-2</v>
      </c>
    </row>
    <row r="83" spans="7:43" ht="14.1" customHeight="1">
      <c r="G83" s="22"/>
      <c r="H83" s="243"/>
      <c r="J83" s="254"/>
      <c r="K83" s="129" t="s">
        <v>123</v>
      </c>
      <c r="L83" s="130">
        <f>'[1]WACC Calc'!F440</f>
        <v>4.3753335999999997E-2</v>
      </c>
      <c r="M83" s="130">
        <f>'[1]WACC Calc'!G440</f>
        <v>4.3753335999999997E-2</v>
      </c>
      <c r="N83" s="130">
        <f>'[1]WACC Calc'!H440</f>
        <v>4.3753335999999997E-2</v>
      </c>
      <c r="O83" s="130">
        <f>'[1]WACC Calc'!I440</f>
        <v>4.3753335999999997E-2</v>
      </c>
      <c r="P83" s="130">
        <f>'[1]WACC Calc'!J440</f>
        <v>4.3753335999999997E-2</v>
      </c>
      <c r="Q83" s="130">
        <f>'[1]WACC Calc'!K440</f>
        <v>4.3753335999999997E-2</v>
      </c>
      <c r="R83" s="130">
        <f>'[1]WACC Calc'!L440</f>
        <v>4.3753335999999997E-2</v>
      </c>
      <c r="S83" s="130">
        <f>'[1]WACC Calc'!M440</f>
        <v>4.3753335999999997E-2</v>
      </c>
      <c r="T83" s="130">
        <f>'[1]WACC Calc'!N440</f>
        <v>4.3753335999999997E-2</v>
      </c>
      <c r="U83" s="130">
        <f>'[1]WACC Calc'!O440</f>
        <v>4.3753335999999997E-2</v>
      </c>
      <c r="V83" s="130">
        <f>'[1]WACC Calc'!P440</f>
        <v>4.3753335999999997E-2</v>
      </c>
      <c r="W83" s="130">
        <f>'[1]WACC Calc'!Q440</f>
        <v>4.3753335999999997E-2</v>
      </c>
      <c r="X83" s="130">
        <f>'[1]WACC Calc'!R440</f>
        <v>4.3753335999999997E-2</v>
      </c>
      <c r="Y83" s="130">
        <f>'[1]WACC Calc'!S440</f>
        <v>4.3753335999999997E-2</v>
      </c>
      <c r="Z83" s="130">
        <f>'[1]WACC Calc'!T440</f>
        <v>4.3753335999999997E-2</v>
      </c>
      <c r="AA83" s="130">
        <f>'[1]WACC Calc'!U440</f>
        <v>4.3753335999999997E-2</v>
      </c>
      <c r="AB83" s="130">
        <f>'[1]WACC Calc'!V440</f>
        <v>4.3753335999999997E-2</v>
      </c>
      <c r="AC83" s="130">
        <f>'[1]WACC Calc'!W440</f>
        <v>4.3753335999999997E-2</v>
      </c>
      <c r="AD83" s="130">
        <f>'[1]WACC Calc'!X440</f>
        <v>4.3753335999999997E-2</v>
      </c>
      <c r="AE83" s="130">
        <f>'[1]WACC Calc'!Y440</f>
        <v>4.3753335999999997E-2</v>
      </c>
      <c r="AF83" s="130">
        <f>'[1]WACC Calc'!Z440</f>
        <v>4.3753335999999997E-2</v>
      </c>
      <c r="AG83" s="130">
        <f>'[1]WACC Calc'!AA440</f>
        <v>4.3753335999999997E-2</v>
      </c>
      <c r="AH83" s="130">
        <f>'[1]WACC Calc'!AB440</f>
        <v>4.3753335999999997E-2</v>
      </c>
      <c r="AI83" s="130">
        <f>'[1]WACC Calc'!AC440</f>
        <v>4.3753335999999997E-2</v>
      </c>
      <c r="AJ83" s="130">
        <f>'[1]WACC Calc'!AD440</f>
        <v>4.3753335999999997E-2</v>
      </c>
      <c r="AK83" s="130">
        <f>'[1]WACC Calc'!AE440</f>
        <v>4.3753335999999997E-2</v>
      </c>
      <c r="AL83" s="130">
        <f>'[1]WACC Calc'!AF440</f>
        <v>4.3753335999999997E-2</v>
      </c>
      <c r="AM83" s="130">
        <f>'[1]WACC Calc'!AG440</f>
        <v>4.3753335999999997E-2</v>
      </c>
      <c r="AN83" s="130">
        <f>'[1]WACC Calc'!AH440</f>
        <v>4.3753335999999997E-2</v>
      </c>
      <c r="AO83" s="130">
        <f>'[1]WACC Calc'!AI440</f>
        <v>4.3753335999999997E-2</v>
      </c>
      <c r="AP83" s="130">
        <f>'[1]WACC Calc'!AJ440</f>
        <v>4.3753335999999997E-2</v>
      </c>
      <c r="AQ83" s="130">
        <f>'[1]WACC Calc'!AK440</f>
        <v>4.3753335999999997E-2</v>
      </c>
    </row>
    <row r="84" spans="7:43" ht="14.1" customHeight="1">
      <c r="G84" s="22"/>
      <c r="H84" s="243"/>
      <c r="J84" s="254"/>
      <c r="K84" s="129" t="s">
        <v>124</v>
      </c>
      <c r="L84" s="130">
        <f>'[1]WACC Calc'!F441</f>
        <v>1.8295937560975695E-2</v>
      </c>
      <c r="M84" s="130">
        <f>'[1]WACC Calc'!G441</f>
        <v>1.8295937560975695E-2</v>
      </c>
      <c r="N84" s="130">
        <f>'[1]WACC Calc'!H441</f>
        <v>1.8295937560975695E-2</v>
      </c>
      <c r="O84" s="130">
        <f>'[1]WACC Calc'!I441</f>
        <v>1.8295937560975695E-2</v>
      </c>
      <c r="P84" s="130">
        <f>'[1]WACC Calc'!J441</f>
        <v>1.8295937560975695E-2</v>
      </c>
      <c r="Q84" s="130">
        <f>'[1]WACC Calc'!K441</f>
        <v>1.8295937560975695E-2</v>
      </c>
      <c r="R84" s="130">
        <f>'[1]WACC Calc'!L441</f>
        <v>1.8295937560975695E-2</v>
      </c>
      <c r="S84" s="130">
        <f>'[1]WACC Calc'!M441</f>
        <v>1.8295937560975695E-2</v>
      </c>
      <c r="T84" s="130">
        <f>'[1]WACC Calc'!N441</f>
        <v>1.8295937560975695E-2</v>
      </c>
      <c r="U84" s="130">
        <f>'[1]WACC Calc'!O441</f>
        <v>1.8295937560975695E-2</v>
      </c>
      <c r="V84" s="130">
        <f>'[1]WACC Calc'!P441</f>
        <v>1.8295937560975695E-2</v>
      </c>
      <c r="W84" s="130">
        <f>'[1]WACC Calc'!Q441</f>
        <v>1.8295937560975695E-2</v>
      </c>
      <c r="X84" s="130">
        <f>'[1]WACC Calc'!R441</f>
        <v>1.8295937560975695E-2</v>
      </c>
      <c r="Y84" s="130">
        <f>'[1]WACC Calc'!S441</f>
        <v>1.8295937560975695E-2</v>
      </c>
      <c r="Z84" s="130">
        <f>'[1]WACC Calc'!T441</f>
        <v>1.8295937560975695E-2</v>
      </c>
      <c r="AA84" s="130">
        <f>'[1]WACC Calc'!U441</f>
        <v>1.8295937560975695E-2</v>
      </c>
      <c r="AB84" s="130">
        <f>'[1]WACC Calc'!V441</f>
        <v>1.8295937560975695E-2</v>
      </c>
      <c r="AC84" s="130">
        <f>'[1]WACC Calc'!W441</f>
        <v>1.8295937560975695E-2</v>
      </c>
      <c r="AD84" s="130">
        <f>'[1]WACC Calc'!X441</f>
        <v>1.8295937560975695E-2</v>
      </c>
      <c r="AE84" s="130">
        <f>'[1]WACC Calc'!Y441</f>
        <v>1.8295937560975695E-2</v>
      </c>
      <c r="AF84" s="130">
        <f>'[1]WACC Calc'!Z441</f>
        <v>1.8295937560975695E-2</v>
      </c>
      <c r="AG84" s="130">
        <f>'[1]WACC Calc'!AA441</f>
        <v>1.8295937560975695E-2</v>
      </c>
      <c r="AH84" s="130">
        <f>'[1]WACC Calc'!AB441</f>
        <v>1.8295937560975695E-2</v>
      </c>
      <c r="AI84" s="130">
        <f>'[1]WACC Calc'!AC441</f>
        <v>1.8295937560975695E-2</v>
      </c>
      <c r="AJ84" s="130">
        <f>'[1]WACC Calc'!AD441</f>
        <v>1.8295937560975695E-2</v>
      </c>
      <c r="AK84" s="130">
        <f>'[1]WACC Calc'!AE441</f>
        <v>1.8295937560975695E-2</v>
      </c>
      <c r="AL84" s="130">
        <f>'[1]WACC Calc'!AF441</f>
        <v>1.8295937560975695E-2</v>
      </c>
      <c r="AM84" s="130">
        <f>'[1]WACC Calc'!AG441</f>
        <v>1.8295937560975695E-2</v>
      </c>
      <c r="AN84" s="130">
        <f>'[1]WACC Calc'!AH441</f>
        <v>1.8295937560975695E-2</v>
      </c>
      <c r="AO84" s="130">
        <f>'[1]WACC Calc'!AI441</f>
        <v>1.8295937560975695E-2</v>
      </c>
      <c r="AP84" s="130">
        <f>'[1]WACC Calc'!AJ441</f>
        <v>1.8295937560975695E-2</v>
      </c>
      <c r="AQ84" s="130">
        <f>'[1]WACC Calc'!AK441</f>
        <v>1.8295937560975695E-2</v>
      </c>
    </row>
    <row r="85" spans="7:43" ht="14.1" customHeight="1">
      <c r="G85" s="22"/>
      <c r="H85" s="243"/>
      <c r="J85" s="254"/>
      <c r="K85" s="129" t="s">
        <v>89</v>
      </c>
      <c r="L85" s="130">
        <f>'[1]WACC Calc'!F442</f>
        <v>1.8295937560975695E-2</v>
      </c>
      <c r="M85" s="130">
        <f>'[1]WACC Calc'!G442</f>
        <v>1.8295937560975695E-2</v>
      </c>
      <c r="N85" s="130">
        <f>'[1]WACC Calc'!H442</f>
        <v>1.8295937560975695E-2</v>
      </c>
      <c r="O85" s="130">
        <f>'[1]WACC Calc'!I442</f>
        <v>1.8295937560975695E-2</v>
      </c>
      <c r="P85" s="130">
        <f>'[1]WACC Calc'!J442</f>
        <v>1.8295937560975695E-2</v>
      </c>
      <c r="Q85" s="130">
        <f>'[1]WACC Calc'!K442</f>
        <v>1.8295937560975695E-2</v>
      </c>
      <c r="R85" s="130">
        <f>'[1]WACC Calc'!L442</f>
        <v>1.8295937560975695E-2</v>
      </c>
      <c r="S85" s="130">
        <f>'[1]WACC Calc'!M442</f>
        <v>1.8295937560975695E-2</v>
      </c>
      <c r="T85" s="130">
        <f>'[1]WACC Calc'!N442</f>
        <v>1.8295937560975695E-2</v>
      </c>
      <c r="U85" s="130">
        <f>'[1]WACC Calc'!O442</f>
        <v>1.8295937560975695E-2</v>
      </c>
      <c r="V85" s="130">
        <f>'[1]WACC Calc'!P442</f>
        <v>1.8295937560975695E-2</v>
      </c>
      <c r="W85" s="130">
        <f>'[1]WACC Calc'!Q442</f>
        <v>1.8295937560975695E-2</v>
      </c>
      <c r="X85" s="130">
        <f>'[1]WACC Calc'!R442</f>
        <v>1.8295937560975695E-2</v>
      </c>
      <c r="Y85" s="130">
        <f>'[1]WACC Calc'!S442</f>
        <v>1.8295937560975695E-2</v>
      </c>
      <c r="Z85" s="130">
        <f>'[1]WACC Calc'!T442</f>
        <v>1.8295937560975695E-2</v>
      </c>
      <c r="AA85" s="130">
        <f>'[1]WACC Calc'!U442</f>
        <v>1.8295937560975695E-2</v>
      </c>
      <c r="AB85" s="130">
        <f>'[1]WACC Calc'!V442</f>
        <v>1.8295937560975695E-2</v>
      </c>
      <c r="AC85" s="130">
        <f>'[1]WACC Calc'!W442</f>
        <v>1.8295937560975695E-2</v>
      </c>
      <c r="AD85" s="130">
        <f>'[1]WACC Calc'!X442</f>
        <v>1.8295937560975695E-2</v>
      </c>
      <c r="AE85" s="130">
        <f>'[1]WACC Calc'!Y442</f>
        <v>1.8295937560975695E-2</v>
      </c>
      <c r="AF85" s="130">
        <f>'[1]WACC Calc'!Z442</f>
        <v>1.8295937560975695E-2</v>
      </c>
      <c r="AG85" s="130">
        <f>'[1]WACC Calc'!AA442</f>
        <v>1.8295937560975695E-2</v>
      </c>
      <c r="AH85" s="130">
        <f>'[1]WACC Calc'!AB442</f>
        <v>1.8295937560975695E-2</v>
      </c>
      <c r="AI85" s="130">
        <f>'[1]WACC Calc'!AC442</f>
        <v>1.8295937560975695E-2</v>
      </c>
      <c r="AJ85" s="130">
        <f>'[1]WACC Calc'!AD442</f>
        <v>1.8295937560975695E-2</v>
      </c>
      <c r="AK85" s="130">
        <f>'[1]WACC Calc'!AE442</f>
        <v>1.8295937560975695E-2</v>
      </c>
      <c r="AL85" s="130">
        <f>'[1]WACC Calc'!AF442</f>
        <v>1.8295937560975695E-2</v>
      </c>
      <c r="AM85" s="130">
        <f>'[1]WACC Calc'!AG442</f>
        <v>1.8295937560975695E-2</v>
      </c>
      <c r="AN85" s="130">
        <f>'[1]WACC Calc'!AH442</f>
        <v>1.8295937560975695E-2</v>
      </c>
      <c r="AO85" s="130">
        <f>'[1]WACC Calc'!AI442</f>
        <v>1.8295937560975695E-2</v>
      </c>
      <c r="AP85" s="130">
        <f>'[1]WACC Calc'!AJ442</f>
        <v>1.8295937560975695E-2</v>
      </c>
      <c r="AQ85" s="130">
        <f>'[1]WACC Calc'!AK442</f>
        <v>1.8295937560975695E-2</v>
      </c>
    </row>
    <row r="86" spans="7:43" ht="14.1" customHeight="1">
      <c r="G86" s="22"/>
      <c r="H86" s="243"/>
      <c r="J86" s="254"/>
      <c r="K86" s="129" t="s">
        <v>125</v>
      </c>
      <c r="L86" s="130">
        <f>'[1]WACC Calc'!F443</f>
        <v>1.8295937560975695E-2</v>
      </c>
      <c r="M86" s="130">
        <f>'[1]WACC Calc'!G443</f>
        <v>1.8295937560975695E-2</v>
      </c>
      <c r="N86" s="130">
        <f>'[1]WACC Calc'!H443</f>
        <v>1.8295937560975695E-2</v>
      </c>
      <c r="O86" s="130">
        <f>'[1]WACC Calc'!I443</f>
        <v>1.8295937560975695E-2</v>
      </c>
      <c r="P86" s="130">
        <f>'[1]WACC Calc'!J443</f>
        <v>1.8295937560975695E-2</v>
      </c>
      <c r="Q86" s="130">
        <f>'[1]WACC Calc'!K443</f>
        <v>1.8295937560975695E-2</v>
      </c>
      <c r="R86" s="130">
        <f>'[1]WACC Calc'!L443</f>
        <v>1.8295937560975695E-2</v>
      </c>
      <c r="S86" s="130">
        <f>'[1]WACC Calc'!M443</f>
        <v>1.8295937560975695E-2</v>
      </c>
      <c r="T86" s="130">
        <f>'[1]WACC Calc'!N443</f>
        <v>1.8295937560975695E-2</v>
      </c>
      <c r="U86" s="130">
        <f>'[1]WACC Calc'!O443</f>
        <v>1.8295937560975695E-2</v>
      </c>
      <c r="V86" s="130">
        <f>'[1]WACC Calc'!P443</f>
        <v>1.8295937560975695E-2</v>
      </c>
      <c r="W86" s="130">
        <f>'[1]WACC Calc'!Q443</f>
        <v>1.8295937560975695E-2</v>
      </c>
      <c r="X86" s="130">
        <f>'[1]WACC Calc'!R443</f>
        <v>1.8295937560975695E-2</v>
      </c>
      <c r="Y86" s="130">
        <f>'[1]WACC Calc'!S443</f>
        <v>1.8295937560975695E-2</v>
      </c>
      <c r="Z86" s="130">
        <f>'[1]WACC Calc'!T443</f>
        <v>1.8295937560975695E-2</v>
      </c>
      <c r="AA86" s="130">
        <f>'[1]WACC Calc'!U443</f>
        <v>1.8295937560975695E-2</v>
      </c>
      <c r="AB86" s="130">
        <f>'[1]WACC Calc'!V443</f>
        <v>1.8295937560975695E-2</v>
      </c>
      <c r="AC86" s="130">
        <f>'[1]WACC Calc'!W443</f>
        <v>1.8295937560975695E-2</v>
      </c>
      <c r="AD86" s="130">
        <f>'[1]WACC Calc'!X443</f>
        <v>1.8295937560975695E-2</v>
      </c>
      <c r="AE86" s="130">
        <f>'[1]WACC Calc'!Y443</f>
        <v>1.8295937560975695E-2</v>
      </c>
      <c r="AF86" s="130">
        <f>'[1]WACC Calc'!Z443</f>
        <v>1.8295937560975695E-2</v>
      </c>
      <c r="AG86" s="130">
        <f>'[1]WACC Calc'!AA443</f>
        <v>1.8295937560975695E-2</v>
      </c>
      <c r="AH86" s="130">
        <f>'[1]WACC Calc'!AB443</f>
        <v>1.8295937560975695E-2</v>
      </c>
      <c r="AI86" s="130">
        <f>'[1]WACC Calc'!AC443</f>
        <v>1.8295937560975695E-2</v>
      </c>
      <c r="AJ86" s="130">
        <f>'[1]WACC Calc'!AD443</f>
        <v>1.8295937560975695E-2</v>
      </c>
      <c r="AK86" s="130">
        <f>'[1]WACC Calc'!AE443</f>
        <v>1.8295937560975695E-2</v>
      </c>
      <c r="AL86" s="130">
        <f>'[1]WACC Calc'!AF443</f>
        <v>1.8295937560975695E-2</v>
      </c>
      <c r="AM86" s="130">
        <f>'[1]WACC Calc'!AG443</f>
        <v>1.8295937560975695E-2</v>
      </c>
      <c r="AN86" s="130">
        <f>'[1]WACC Calc'!AH443</f>
        <v>1.8295937560975695E-2</v>
      </c>
      <c r="AO86" s="130">
        <f>'[1]WACC Calc'!AI443</f>
        <v>1.8295937560975695E-2</v>
      </c>
      <c r="AP86" s="130">
        <f>'[1]WACC Calc'!AJ443</f>
        <v>1.8295937560975695E-2</v>
      </c>
      <c r="AQ86" s="130">
        <f>'[1]WACC Calc'!AK443</f>
        <v>1.8295937560975695E-2</v>
      </c>
    </row>
    <row r="87" spans="7:43" ht="14.1" customHeight="1">
      <c r="G87" s="22"/>
      <c r="H87" s="243"/>
      <c r="J87" s="254"/>
      <c r="K87" s="131" t="s">
        <v>126</v>
      </c>
      <c r="L87" s="130">
        <f t="shared" ref="L87:AQ92" si="1" xml:space="preserve"> L81 / (1 - (1 / (1 + L81)^$N$34))</f>
        <v>6.0494177216606923E-2</v>
      </c>
      <c r="M87" s="130">
        <f t="shared" si="1"/>
        <v>6.0494177216606923E-2</v>
      </c>
      <c r="N87" s="130">
        <f t="shared" si="1"/>
        <v>6.0494177216606923E-2</v>
      </c>
      <c r="O87" s="130">
        <f t="shared" si="1"/>
        <v>6.0494177216606923E-2</v>
      </c>
      <c r="P87" s="130">
        <f t="shared" si="1"/>
        <v>6.0494177216606923E-2</v>
      </c>
      <c r="Q87" s="130">
        <f t="shared" si="1"/>
        <v>6.0494177216606923E-2</v>
      </c>
      <c r="R87" s="130">
        <f t="shared" si="1"/>
        <v>6.0494177216606923E-2</v>
      </c>
      <c r="S87" s="130">
        <f t="shared" si="1"/>
        <v>6.0494177216606923E-2</v>
      </c>
      <c r="T87" s="130">
        <f t="shared" si="1"/>
        <v>6.0494177216606923E-2</v>
      </c>
      <c r="U87" s="130">
        <f t="shared" si="1"/>
        <v>6.0494177216606923E-2</v>
      </c>
      <c r="V87" s="130">
        <f t="shared" si="1"/>
        <v>6.0494177216606923E-2</v>
      </c>
      <c r="W87" s="130">
        <f t="shared" si="1"/>
        <v>6.0494177216606923E-2</v>
      </c>
      <c r="X87" s="130">
        <f t="shared" si="1"/>
        <v>6.0494177216606923E-2</v>
      </c>
      <c r="Y87" s="130">
        <f t="shared" si="1"/>
        <v>6.0494177216606923E-2</v>
      </c>
      <c r="Z87" s="130">
        <f t="shared" si="1"/>
        <v>6.0494177216606923E-2</v>
      </c>
      <c r="AA87" s="130">
        <f t="shared" si="1"/>
        <v>6.0494177216606923E-2</v>
      </c>
      <c r="AB87" s="130">
        <f t="shared" si="1"/>
        <v>6.0494177216606923E-2</v>
      </c>
      <c r="AC87" s="130">
        <f t="shared" si="1"/>
        <v>6.0494177216606923E-2</v>
      </c>
      <c r="AD87" s="130">
        <f t="shared" si="1"/>
        <v>6.0494177216606923E-2</v>
      </c>
      <c r="AE87" s="130">
        <f t="shared" si="1"/>
        <v>6.0494177216606923E-2</v>
      </c>
      <c r="AF87" s="130">
        <f t="shared" si="1"/>
        <v>6.0494177216606923E-2</v>
      </c>
      <c r="AG87" s="130">
        <f t="shared" si="1"/>
        <v>6.0494177216606923E-2</v>
      </c>
      <c r="AH87" s="130">
        <f t="shared" si="1"/>
        <v>6.0494177216606923E-2</v>
      </c>
      <c r="AI87" s="130">
        <f t="shared" si="1"/>
        <v>6.0494177216606923E-2</v>
      </c>
      <c r="AJ87" s="130">
        <f t="shared" si="1"/>
        <v>6.0494177216606923E-2</v>
      </c>
      <c r="AK87" s="130">
        <f t="shared" si="1"/>
        <v>6.0494177216606923E-2</v>
      </c>
      <c r="AL87" s="130">
        <f t="shared" si="1"/>
        <v>6.0494177216606923E-2</v>
      </c>
      <c r="AM87" s="130">
        <f t="shared" si="1"/>
        <v>6.0494177216606923E-2</v>
      </c>
      <c r="AN87" s="130">
        <f t="shared" si="1"/>
        <v>6.0494177216606923E-2</v>
      </c>
      <c r="AO87" s="130">
        <f t="shared" si="1"/>
        <v>6.0494177216606923E-2</v>
      </c>
      <c r="AP87" s="130">
        <f t="shared" si="1"/>
        <v>6.0494177216606923E-2</v>
      </c>
      <c r="AQ87" s="130">
        <f t="shared" si="1"/>
        <v>6.0494177216606923E-2</v>
      </c>
    </row>
    <row r="88" spans="7:43" ht="14.1" customHeight="1">
      <c r="G88" s="22"/>
      <c r="H88" s="243"/>
      <c r="J88" s="254"/>
      <c r="K88" s="131" t="s">
        <v>94</v>
      </c>
      <c r="L88" s="130">
        <f t="shared" si="1"/>
        <v>6.0494177216606923E-2</v>
      </c>
      <c r="M88" s="130">
        <f t="shared" si="1"/>
        <v>6.0494177216606923E-2</v>
      </c>
      <c r="N88" s="130">
        <f t="shared" si="1"/>
        <v>6.0494177216606923E-2</v>
      </c>
      <c r="O88" s="130">
        <f t="shared" si="1"/>
        <v>6.0494177216606923E-2</v>
      </c>
      <c r="P88" s="130">
        <f t="shared" si="1"/>
        <v>6.0494177216606923E-2</v>
      </c>
      <c r="Q88" s="130">
        <f t="shared" si="1"/>
        <v>6.0494177216606923E-2</v>
      </c>
      <c r="R88" s="130">
        <f t="shared" si="1"/>
        <v>6.0494177216606923E-2</v>
      </c>
      <c r="S88" s="130">
        <f t="shared" si="1"/>
        <v>6.0494177216606923E-2</v>
      </c>
      <c r="T88" s="130">
        <f t="shared" si="1"/>
        <v>6.0494177216606923E-2</v>
      </c>
      <c r="U88" s="130">
        <f t="shared" si="1"/>
        <v>6.0494177216606923E-2</v>
      </c>
      <c r="V88" s="130">
        <f t="shared" si="1"/>
        <v>6.0494177216606923E-2</v>
      </c>
      <c r="W88" s="130">
        <f t="shared" si="1"/>
        <v>6.0494177216606923E-2</v>
      </c>
      <c r="X88" s="130">
        <f t="shared" si="1"/>
        <v>6.0494177216606923E-2</v>
      </c>
      <c r="Y88" s="130">
        <f t="shared" si="1"/>
        <v>6.0494177216606923E-2</v>
      </c>
      <c r="Z88" s="130">
        <f t="shared" si="1"/>
        <v>6.0494177216606923E-2</v>
      </c>
      <c r="AA88" s="130">
        <f t="shared" si="1"/>
        <v>6.0494177216606923E-2</v>
      </c>
      <c r="AB88" s="130">
        <f t="shared" si="1"/>
        <v>6.0494177216606923E-2</v>
      </c>
      <c r="AC88" s="130">
        <f t="shared" si="1"/>
        <v>6.0494177216606923E-2</v>
      </c>
      <c r="AD88" s="130">
        <f t="shared" si="1"/>
        <v>6.0494177216606923E-2</v>
      </c>
      <c r="AE88" s="130">
        <f t="shared" si="1"/>
        <v>6.0494177216606923E-2</v>
      </c>
      <c r="AF88" s="130">
        <f t="shared" si="1"/>
        <v>6.0494177216606923E-2</v>
      </c>
      <c r="AG88" s="130">
        <f t="shared" si="1"/>
        <v>6.0494177216606923E-2</v>
      </c>
      <c r="AH88" s="130">
        <f t="shared" si="1"/>
        <v>6.0494177216606923E-2</v>
      </c>
      <c r="AI88" s="130">
        <f t="shared" si="1"/>
        <v>6.0494177216606923E-2</v>
      </c>
      <c r="AJ88" s="130">
        <f t="shared" si="1"/>
        <v>6.0494177216606923E-2</v>
      </c>
      <c r="AK88" s="130">
        <f t="shared" si="1"/>
        <v>6.0494177216606923E-2</v>
      </c>
      <c r="AL88" s="130">
        <f t="shared" si="1"/>
        <v>6.0494177216606923E-2</v>
      </c>
      <c r="AM88" s="130">
        <f t="shared" si="1"/>
        <v>6.0494177216606923E-2</v>
      </c>
      <c r="AN88" s="130">
        <f t="shared" si="1"/>
        <v>6.0494177216606923E-2</v>
      </c>
      <c r="AO88" s="130">
        <f t="shared" si="1"/>
        <v>6.0494177216606923E-2</v>
      </c>
      <c r="AP88" s="130">
        <f t="shared" si="1"/>
        <v>6.0494177216606923E-2</v>
      </c>
      <c r="AQ88" s="130">
        <f t="shared" si="1"/>
        <v>6.0494177216606923E-2</v>
      </c>
    </row>
    <row r="89" spans="7:43" ht="14.1" customHeight="1">
      <c r="G89" s="22"/>
      <c r="H89" s="243"/>
      <c r="J89" s="254"/>
      <c r="K89" s="131" t="s">
        <v>127</v>
      </c>
      <c r="L89" s="130">
        <f t="shared" si="1"/>
        <v>6.0494177216606923E-2</v>
      </c>
      <c r="M89" s="130">
        <f t="shared" si="1"/>
        <v>6.0494177216606923E-2</v>
      </c>
      <c r="N89" s="130">
        <f t="shared" si="1"/>
        <v>6.0494177216606923E-2</v>
      </c>
      <c r="O89" s="130">
        <f t="shared" si="1"/>
        <v>6.0494177216606923E-2</v>
      </c>
      <c r="P89" s="130">
        <f t="shared" si="1"/>
        <v>6.0494177216606923E-2</v>
      </c>
      <c r="Q89" s="130">
        <f t="shared" si="1"/>
        <v>6.0494177216606923E-2</v>
      </c>
      <c r="R89" s="130">
        <f t="shared" si="1"/>
        <v>6.0494177216606923E-2</v>
      </c>
      <c r="S89" s="130">
        <f t="shared" si="1"/>
        <v>6.0494177216606923E-2</v>
      </c>
      <c r="T89" s="130">
        <f t="shared" si="1"/>
        <v>6.0494177216606923E-2</v>
      </c>
      <c r="U89" s="130">
        <f t="shared" si="1"/>
        <v>6.0494177216606923E-2</v>
      </c>
      <c r="V89" s="130">
        <f t="shared" si="1"/>
        <v>6.0494177216606923E-2</v>
      </c>
      <c r="W89" s="130">
        <f t="shared" si="1"/>
        <v>6.0494177216606923E-2</v>
      </c>
      <c r="X89" s="130">
        <f t="shared" si="1"/>
        <v>6.0494177216606923E-2</v>
      </c>
      <c r="Y89" s="130">
        <f t="shared" si="1"/>
        <v>6.0494177216606923E-2</v>
      </c>
      <c r="Z89" s="130">
        <f t="shared" si="1"/>
        <v>6.0494177216606923E-2</v>
      </c>
      <c r="AA89" s="130">
        <f t="shared" si="1"/>
        <v>6.0494177216606923E-2</v>
      </c>
      <c r="AB89" s="130">
        <f t="shared" si="1"/>
        <v>6.0494177216606923E-2</v>
      </c>
      <c r="AC89" s="130">
        <f t="shared" si="1"/>
        <v>6.0494177216606923E-2</v>
      </c>
      <c r="AD89" s="130">
        <f t="shared" si="1"/>
        <v>6.0494177216606923E-2</v>
      </c>
      <c r="AE89" s="130">
        <f t="shared" si="1"/>
        <v>6.0494177216606923E-2</v>
      </c>
      <c r="AF89" s="130">
        <f t="shared" si="1"/>
        <v>6.0494177216606923E-2</v>
      </c>
      <c r="AG89" s="130">
        <f t="shared" si="1"/>
        <v>6.0494177216606923E-2</v>
      </c>
      <c r="AH89" s="130">
        <f t="shared" si="1"/>
        <v>6.0494177216606923E-2</v>
      </c>
      <c r="AI89" s="130">
        <f t="shared" si="1"/>
        <v>6.0494177216606923E-2</v>
      </c>
      <c r="AJ89" s="130">
        <f t="shared" si="1"/>
        <v>6.0494177216606923E-2</v>
      </c>
      <c r="AK89" s="130">
        <f t="shared" si="1"/>
        <v>6.0494177216606923E-2</v>
      </c>
      <c r="AL89" s="130">
        <f t="shared" si="1"/>
        <v>6.0494177216606923E-2</v>
      </c>
      <c r="AM89" s="130">
        <f t="shared" si="1"/>
        <v>6.0494177216606923E-2</v>
      </c>
      <c r="AN89" s="130">
        <f t="shared" si="1"/>
        <v>6.0494177216606923E-2</v>
      </c>
      <c r="AO89" s="130">
        <f t="shared" si="1"/>
        <v>6.0494177216606923E-2</v>
      </c>
      <c r="AP89" s="130">
        <f t="shared" si="1"/>
        <v>6.0494177216606923E-2</v>
      </c>
      <c r="AQ89" s="130">
        <f t="shared" si="1"/>
        <v>6.0494177216606923E-2</v>
      </c>
    </row>
    <row r="90" spans="7:43" ht="14.1" customHeight="1">
      <c r="G90" s="22"/>
      <c r="H90" s="243"/>
      <c r="J90" s="254"/>
      <c r="K90" s="131" t="s">
        <v>128</v>
      </c>
      <c r="L90" s="130">
        <f t="shared" si="1"/>
        <v>4.3610542466031188E-2</v>
      </c>
      <c r="M90" s="130">
        <f t="shared" si="1"/>
        <v>4.3610542466031188E-2</v>
      </c>
      <c r="N90" s="130">
        <f t="shared" si="1"/>
        <v>4.3610542466031188E-2</v>
      </c>
      <c r="O90" s="130">
        <f t="shared" si="1"/>
        <v>4.3610542466031188E-2</v>
      </c>
      <c r="P90" s="130">
        <f t="shared" si="1"/>
        <v>4.3610542466031188E-2</v>
      </c>
      <c r="Q90" s="130">
        <f t="shared" si="1"/>
        <v>4.3610542466031188E-2</v>
      </c>
      <c r="R90" s="130">
        <f t="shared" si="1"/>
        <v>4.3610542466031188E-2</v>
      </c>
      <c r="S90" s="130">
        <f t="shared" si="1"/>
        <v>4.3610542466031188E-2</v>
      </c>
      <c r="T90" s="130">
        <f t="shared" si="1"/>
        <v>4.3610542466031188E-2</v>
      </c>
      <c r="U90" s="130">
        <f t="shared" si="1"/>
        <v>4.3610542466031188E-2</v>
      </c>
      <c r="V90" s="130">
        <f t="shared" si="1"/>
        <v>4.3610542466031188E-2</v>
      </c>
      <c r="W90" s="130">
        <f t="shared" si="1"/>
        <v>4.3610542466031188E-2</v>
      </c>
      <c r="X90" s="130">
        <f t="shared" si="1"/>
        <v>4.3610542466031188E-2</v>
      </c>
      <c r="Y90" s="130">
        <f t="shared" si="1"/>
        <v>4.3610542466031188E-2</v>
      </c>
      <c r="Z90" s="130">
        <f t="shared" si="1"/>
        <v>4.3610542466031188E-2</v>
      </c>
      <c r="AA90" s="130">
        <f t="shared" si="1"/>
        <v>4.3610542466031188E-2</v>
      </c>
      <c r="AB90" s="130">
        <f t="shared" si="1"/>
        <v>4.3610542466031188E-2</v>
      </c>
      <c r="AC90" s="130">
        <f t="shared" si="1"/>
        <v>4.3610542466031188E-2</v>
      </c>
      <c r="AD90" s="130">
        <f t="shared" si="1"/>
        <v>4.3610542466031188E-2</v>
      </c>
      <c r="AE90" s="130">
        <f t="shared" si="1"/>
        <v>4.3610542466031188E-2</v>
      </c>
      <c r="AF90" s="130">
        <f t="shared" si="1"/>
        <v>4.3610542466031188E-2</v>
      </c>
      <c r="AG90" s="130">
        <f t="shared" si="1"/>
        <v>4.3610542466031188E-2</v>
      </c>
      <c r="AH90" s="130">
        <f t="shared" si="1"/>
        <v>4.3610542466031188E-2</v>
      </c>
      <c r="AI90" s="130">
        <f t="shared" si="1"/>
        <v>4.3610542466031188E-2</v>
      </c>
      <c r="AJ90" s="130">
        <f t="shared" si="1"/>
        <v>4.3610542466031188E-2</v>
      </c>
      <c r="AK90" s="130">
        <f t="shared" si="1"/>
        <v>4.3610542466031188E-2</v>
      </c>
      <c r="AL90" s="130">
        <f t="shared" si="1"/>
        <v>4.3610542466031188E-2</v>
      </c>
      <c r="AM90" s="130">
        <f t="shared" si="1"/>
        <v>4.3610542466031188E-2</v>
      </c>
      <c r="AN90" s="130">
        <f t="shared" si="1"/>
        <v>4.3610542466031188E-2</v>
      </c>
      <c r="AO90" s="130">
        <f t="shared" si="1"/>
        <v>4.3610542466031188E-2</v>
      </c>
      <c r="AP90" s="130">
        <f t="shared" si="1"/>
        <v>4.3610542466031188E-2</v>
      </c>
      <c r="AQ90" s="130">
        <f t="shared" si="1"/>
        <v>4.3610542466031188E-2</v>
      </c>
    </row>
    <row r="91" spans="7:43" ht="14.1" customHeight="1">
      <c r="G91" s="22"/>
      <c r="H91" s="243"/>
      <c r="J91" s="132"/>
      <c r="K91" s="131" t="s">
        <v>95</v>
      </c>
      <c r="L91" s="130">
        <f t="shared" si="1"/>
        <v>4.3610542466031188E-2</v>
      </c>
      <c r="M91" s="130">
        <f t="shared" si="1"/>
        <v>4.3610542466031188E-2</v>
      </c>
      <c r="N91" s="130">
        <f t="shared" si="1"/>
        <v>4.3610542466031188E-2</v>
      </c>
      <c r="O91" s="130">
        <f t="shared" si="1"/>
        <v>4.3610542466031188E-2</v>
      </c>
      <c r="P91" s="130">
        <f t="shared" si="1"/>
        <v>4.3610542466031188E-2</v>
      </c>
      <c r="Q91" s="130">
        <f t="shared" si="1"/>
        <v>4.3610542466031188E-2</v>
      </c>
      <c r="R91" s="130">
        <f t="shared" si="1"/>
        <v>4.3610542466031188E-2</v>
      </c>
      <c r="S91" s="130">
        <f t="shared" si="1"/>
        <v>4.3610542466031188E-2</v>
      </c>
      <c r="T91" s="130">
        <f t="shared" si="1"/>
        <v>4.3610542466031188E-2</v>
      </c>
      <c r="U91" s="130">
        <f t="shared" si="1"/>
        <v>4.3610542466031188E-2</v>
      </c>
      <c r="V91" s="130">
        <f t="shared" si="1"/>
        <v>4.3610542466031188E-2</v>
      </c>
      <c r="W91" s="130">
        <f t="shared" si="1"/>
        <v>4.3610542466031188E-2</v>
      </c>
      <c r="X91" s="130">
        <f t="shared" si="1"/>
        <v>4.3610542466031188E-2</v>
      </c>
      <c r="Y91" s="130">
        <f t="shared" si="1"/>
        <v>4.3610542466031188E-2</v>
      </c>
      <c r="Z91" s="130">
        <f t="shared" si="1"/>
        <v>4.3610542466031188E-2</v>
      </c>
      <c r="AA91" s="130">
        <f t="shared" si="1"/>
        <v>4.3610542466031188E-2</v>
      </c>
      <c r="AB91" s="130">
        <f t="shared" si="1"/>
        <v>4.3610542466031188E-2</v>
      </c>
      <c r="AC91" s="130">
        <f t="shared" si="1"/>
        <v>4.3610542466031188E-2</v>
      </c>
      <c r="AD91" s="130">
        <f t="shared" si="1"/>
        <v>4.3610542466031188E-2</v>
      </c>
      <c r="AE91" s="130">
        <f t="shared" si="1"/>
        <v>4.3610542466031188E-2</v>
      </c>
      <c r="AF91" s="130">
        <f t="shared" si="1"/>
        <v>4.3610542466031188E-2</v>
      </c>
      <c r="AG91" s="130">
        <f t="shared" si="1"/>
        <v>4.3610542466031188E-2</v>
      </c>
      <c r="AH91" s="130">
        <f t="shared" si="1"/>
        <v>4.3610542466031188E-2</v>
      </c>
      <c r="AI91" s="130">
        <f t="shared" si="1"/>
        <v>4.3610542466031188E-2</v>
      </c>
      <c r="AJ91" s="130">
        <f t="shared" si="1"/>
        <v>4.3610542466031188E-2</v>
      </c>
      <c r="AK91" s="130">
        <f t="shared" si="1"/>
        <v>4.3610542466031188E-2</v>
      </c>
      <c r="AL91" s="130">
        <f t="shared" si="1"/>
        <v>4.3610542466031188E-2</v>
      </c>
      <c r="AM91" s="130">
        <f t="shared" si="1"/>
        <v>4.3610542466031188E-2</v>
      </c>
      <c r="AN91" s="130">
        <f t="shared" si="1"/>
        <v>4.3610542466031188E-2</v>
      </c>
      <c r="AO91" s="130">
        <f t="shared" si="1"/>
        <v>4.3610542466031188E-2</v>
      </c>
      <c r="AP91" s="130">
        <f t="shared" si="1"/>
        <v>4.3610542466031188E-2</v>
      </c>
      <c r="AQ91" s="130">
        <f t="shared" si="1"/>
        <v>4.3610542466031188E-2</v>
      </c>
    </row>
    <row r="92" spans="7:43" ht="14.1" customHeight="1">
      <c r="G92" s="22"/>
      <c r="H92" s="243"/>
      <c r="J92" s="132"/>
      <c r="K92" s="131" t="s">
        <v>129</v>
      </c>
      <c r="L92" s="130">
        <f t="shared" si="1"/>
        <v>4.3610542466031188E-2</v>
      </c>
      <c r="M92" s="130">
        <f t="shared" si="1"/>
        <v>4.3610542466031188E-2</v>
      </c>
      <c r="N92" s="130">
        <f t="shared" si="1"/>
        <v>4.3610542466031188E-2</v>
      </c>
      <c r="O92" s="130">
        <f t="shared" si="1"/>
        <v>4.3610542466031188E-2</v>
      </c>
      <c r="P92" s="130">
        <f t="shared" si="1"/>
        <v>4.3610542466031188E-2</v>
      </c>
      <c r="Q92" s="130">
        <f t="shared" si="1"/>
        <v>4.3610542466031188E-2</v>
      </c>
      <c r="R92" s="130">
        <f t="shared" si="1"/>
        <v>4.3610542466031188E-2</v>
      </c>
      <c r="S92" s="130">
        <f t="shared" si="1"/>
        <v>4.3610542466031188E-2</v>
      </c>
      <c r="T92" s="130">
        <f t="shared" si="1"/>
        <v>4.3610542466031188E-2</v>
      </c>
      <c r="U92" s="130">
        <f t="shared" si="1"/>
        <v>4.3610542466031188E-2</v>
      </c>
      <c r="V92" s="130">
        <f t="shared" si="1"/>
        <v>4.3610542466031188E-2</v>
      </c>
      <c r="W92" s="130">
        <f t="shared" si="1"/>
        <v>4.3610542466031188E-2</v>
      </c>
      <c r="X92" s="130">
        <f t="shared" si="1"/>
        <v>4.3610542466031188E-2</v>
      </c>
      <c r="Y92" s="130">
        <f t="shared" si="1"/>
        <v>4.3610542466031188E-2</v>
      </c>
      <c r="Z92" s="130">
        <f t="shared" si="1"/>
        <v>4.3610542466031188E-2</v>
      </c>
      <c r="AA92" s="130">
        <f t="shared" si="1"/>
        <v>4.3610542466031188E-2</v>
      </c>
      <c r="AB92" s="130">
        <f t="shared" si="1"/>
        <v>4.3610542466031188E-2</v>
      </c>
      <c r="AC92" s="130">
        <f t="shared" si="1"/>
        <v>4.3610542466031188E-2</v>
      </c>
      <c r="AD92" s="130">
        <f t="shared" si="1"/>
        <v>4.3610542466031188E-2</v>
      </c>
      <c r="AE92" s="130">
        <f t="shared" si="1"/>
        <v>4.3610542466031188E-2</v>
      </c>
      <c r="AF92" s="130">
        <f t="shared" si="1"/>
        <v>4.3610542466031188E-2</v>
      </c>
      <c r="AG92" s="130">
        <f t="shared" si="1"/>
        <v>4.3610542466031188E-2</v>
      </c>
      <c r="AH92" s="130">
        <f t="shared" si="1"/>
        <v>4.3610542466031188E-2</v>
      </c>
      <c r="AI92" s="130">
        <f t="shared" si="1"/>
        <v>4.3610542466031188E-2</v>
      </c>
      <c r="AJ92" s="130">
        <f t="shared" si="1"/>
        <v>4.3610542466031188E-2</v>
      </c>
      <c r="AK92" s="130">
        <f t="shared" si="1"/>
        <v>4.3610542466031188E-2</v>
      </c>
      <c r="AL92" s="130">
        <f t="shared" si="1"/>
        <v>4.3610542466031188E-2</v>
      </c>
      <c r="AM92" s="130">
        <f t="shared" si="1"/>
        <v>4.3610542466031188E-2</v>
      </c>
      <c r="AN92" s="130">
        <f t="shared" si="1"/>
        <v>4.3610542466031188E-2</v>
      </c>
      <c r="AO92" s="130">
        <f t="shared" si="1"/>
        <v>4.3610542466031188E-2</v>
      </c>
      <c r="AP92" s="130">
        <f t="shared" si="1"/>
        <v>4.3610542466031188E-2</v>
      </c>
      <c r="AQ92" s="130">
        <f t="shared" si="1"/>
        <v>4.3610542466031188E-2</v>
      </c>
    </row>
    <row r="93" spans="7:43" ht="14.1" customHeight="1">
      <c r="G93" s="133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5"/>
    </row>
    <row r="96" spans="7:43" ht="14.1" customHeight="1">
      <c r="G96" s="136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</row>
    <row r="97" spans="4:43" ht="14.1" customHeight="1">
      <c r="D97" s="21" t="s">
        <v>62</v>
      </c>
      <c r="G97" s="231" t="s">
        <v>130</v>
      </c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138"/>
      <c r="V97" s="138"/>
      <c r="W97" s="138"/>
      <c r="X97" s="138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</row>
    <row r="98" spans="4:43" ht="14.1" customHeight="1">
      <c r="G98" s="22"/>
      <c r="L98" s="16" t="s">
        <v>131</v>
      </c>
    </row>
    <row r="99" spans="4:43" ht="14.1" customHeight="1">
      <c r="G99" s="22"/>
      <c r="L99" s="128">
        <v>2019</v>
      </c>
      <c r="M99" s="128">
        <v>2020</v>
      </c>
      <c r="N99" s="128">
        <v>2021</v>
      </c>
      <c r="O99" s="128">
        <v>2022</v>
      </c>
      <c r="P99" s="128">
        <v>2023</v>
      </c>
      <c r="Q99" s="128">
        <v>2024</v>
      </c>
      <c r="R99" s="128">
        <v>2025</v>
      </c>
      <c r="S99" s="128">
        <v>2026</v>
      </c>
      <c r="T99" s="128">
        <v>2027</v>
      </c>
      <c r="U99" s="128">
        <v>2028</v>
      </c>
      <c r="V99" s="128">
        <v>2029</v>
      </c>
      <c r="W99" s="128">
        <v>2030</v>
      </c>
      <c r="X99" s="128">
        <v>2031</v>
      </c>
      <c r="Y99" s="128">
        <v>2032</v>
      </c>
      <c r="Z99" s="128">
        <v>2033</v>
      </c>
      <c r="AA99" s="128">
        <v>2034</v>
      </c>
      <c r="AB99" s="128">
        <v>2035</v>
      </c>
      <c r="AC99" s="128">
        <v>2036</v>
      </c>
      <c r="AD99" s="128">
        <v>2037</v>
      </c>
      <c r="AE99" s="128">
        <v>2038</v>
      </c>
      <c r="AF99" s="128">
        <v>2039</v>
      </c>
      <c r="AG99" s="128">
        <v>2040</v>
      </c>
      <c r="AH99" s="128">
        <v>2041</v>
      </c>
      <c r="AI99" s="128">
        <v>2042</v>
      </c>
      <c r="AJ99" s="128">
        <v>2043</v>
      </c>
      <c r="AK99" s="128">
        <v>2044</v>
      </c>
      <c r="AL99" s="128">
        <v>2045</v>
      </c>
      <c r="AM99" s="128">
        <v>2046</v>
      </c>
      <c r="AN99" s="128">
        <v>2047</v>
      </c>
      <c r="AO99" s="128">
        <v>2048</v>
      </c>
      <c r="AP99" s="128">
        <v>2049</v>
      </c>
      <c r="AQ99" s="128">
        <v>2050</v>
      </c>
    </row>
    <row r="100" spans="4:43" ht="14.1" customHeight="1">
      <c r="G100" s="22"/>
      <c r="H100" s="241" t="s">
        <v>132</v>
      </c>
      <c r="J100" s="227" t="s">
        <v>133</v>
      </c>
      <c r="K100" s="140" t="s">
        <v>134</v>
      </c>
      <c r="L100" s="141">
        <v>0.11974504956396949</v>
      </c>
      <c r="M100" s="141">
        <v>0.12191978029569846</v>
      </c>
      <c r="N100" s="141">
        <v>0.12409451102742743</v>
      </c>
      <c r="O100" s="141">
        <v>0.12626924175915641</v>
      </c>
      <c r="P100" s="141">
        <v>0.12844397249088538</v>
      </c>
      <c r="Q100" s="141">
        <v>0.13061870322261435</v>
      </c>
      <c r="R100" s="141">
        <v>0.13279343395434332</v>
      </c>
      <c r="S100" s="141">
        <v>0.13496816468607228</v>
      </c>
      <c r="T100" s="141">
        <v>0.13714289541780125</v>
      </c>
      <c r="U100" s="141">
        <v>0.13931762614953022</v>
      </c>
      <c r="V100" s="141">
        <v>0.14149235688125919</v>
      </c>
      <c r="W100" s="141">
        <v>0.14366708761298816</v>
      </c>
      <c r="X100" s="141">
        <v>0.14397940736866857</v>
      </c>
      <c r="Y100" s="141">
        <v>0.14429172712434898</v>
      </c>
      <c r="Z100" s="141">
        <v>0.1446040468800294</v>
      </c>
      <c r="AA100" s="141">
        <v>0.14491636663570981</v>
      </c>
      <c r="AB100" s="141">
        <v>0.14522868639139022</v>
      </c>
      <c r="AC100" s="141">
        <v>0.14554100614707063</v>
      </c>
      <c r="AD100" s="141">
        <v>0.14585332590275105</v>
      </c>
      <c r="AE100" s="141">
        <v>0.14616564565843146</v>
      </c>
      <c r="AF100" s="141">
        <v>0.14647796541411187</v>
      </c>
      <c r="AG100" s="141">
        <v>0.14679028516979228</v>
      </c>
      <c r="AH100" s="141">
        <v>0.1471026049254727</v>
      </c>
      <c r="AI100" s="141">
        <v>0.14741492468115311</v>
      </c>
      <c r="AJ100" s="141">
        <v>0.14772724443683352</v>
      </c>
      <c r="AK100" s="141">
        <v>0.14803956419251393</v>
      </c>
      <c r="AL100" s="141">
        <v>0.14835188394819435</v>
      </c>
      <c r="AM100" s="141">
        <v>0.14866420370387476</v>
      </c>
      <c r="AN100" s="141">
        <v>0.14897652345955517</v>
      </c>
      <c r="AO100" s="141">
        <v>0.14928884321523558</v>
      </c>
      <c r="AP100" s="141">
        <v>0.149601162970916</v>
      </c>
      <c r="AQ100" s="142">
        <v>0.14991348272659633</v>
      </c>
    </row>
    <row r="101" spans="4:43" ht="14.1" customHeight="1">
      <c r="G101" s="22"/>
      <c r="H101" s="241"/>
      <c r="J101" s="228"/>
      <c r="K101" s="19" t="s">
        <v>135</v>
      </c>
      <c r="L101" s="141">
        <v>0.11974504956396949</v>
      </c>
      <c r="M101" s="141">
        <v>0.12103743361693858</v>
      </c>
      <c r="N101" s="141">
        <v>0.12232981766990768</v>
      </c>
      <c r="O101" s="141">
        <v>0.12362220172287677</v>
      </c>
      <c r="P101" s="141">
        <v>0.12491458577584587</v>
      </c>
      <c r="Q101" s="141">
        <v>0.12620696982881496</v>
      </c>
      <c r="R101" s="141">
        <v>0.12749935388178404</v>
      </c>
      <c r="S101" s="141">
        <v>0.12879173793475313</v>
      </c>
      <c r="T101" s="141">
        <v>0.13008412198772221</v>
      </c>
      <c r="U101" s="141">
        <v>0.13137650604069129</v>
      </c>
      <c r="V101" s="141">
        <v>0.13266889009366037</v>
      </c>
      <c r="W101" s="141">
        <v>0.13396127414662951</v>
      </c>
      <c r="X101" s="141">
        <v>0.13444656481994743</v>
      </c>
      <c r="Y101" s="141">
        <v>0.13493185549326536</v>
      </c>
      <c r="Z101" s="141">
        <v>0.13541714616658329</v>
      </c>
      <c r="AA101" s="141">
        <v>0.13590243683990122</v>
      </c>
      <c r="AB101" s="141">
        <v>0.13638772751321915</v>
      </c>
      <c r="AC101" s="141">
        <v>0.13687301818653708</v>
      </c>
      <c r="AD101" s="141">
        <v>0.13735830885985501</v>
      </c>
      <c r="AE101" s="141">
        <v>0.13784359953317293</v>
      </c>
      <c r="AF101" s="141">
        <v>0.13832889020649086</v>
      </c>
      <c r="AG101" s="141">
        <v>0.13881418087980879</v>
      </c>
      <c r="AH101" s="141">
        <v>0.13929947155312672</v>
      </c>
      <c r="AI101" s="141">
        <v>0.13978476222644465</v>
      </c>
      <c r="AJ101" s="141">
        <v>0.14027005289976258</v>
      </c>
      <c r="AK101" s="141">
        <v>0.1407553435730805</v>
      </c>
      <c r="AL101" s="141">
        <v>0.14124063424639843</v>
      </c>
      <c r="AM101" s="141">
        <v>0.14172592491971636</v>
      </c>
      <c r="AN101" s="141">
        <v>0.14221121559303429</v>
      </c>
      <c r="AO101" s="141">
        <v>0.14269650626635222</v>
      </c>
      <c r="AP101" s="141">
        <v>0.14318179693967015</v>
      </c>
      <c r="AQ101" s="143">
        <v>0.14366708761298816</v>
      </c>
    </row>
    <row r="102" spans="4:43" ht="14.1" customHeight="1" thickBot="1">
      <c r="G102" s="22"/>
      <c r="H102" s="241"/>
      <c r="J102" s="228"/>
      <c r="K102" s="144" t="s">
        <v>136</v>
      </c>
      <c r="L102" s="145">
        <v>0.11974504956396949</v>
      </c>
      <c r="M102" s="145">
        <v>0.11974504956396949</v>
      </c>
      <c r="N102" s="145">
        <v>0.11974504956396949</v>
      </c>
      <c r="O102" s="145">
        <v>0.11974504956396949</v>
      </c>
      <c r="P102" s="145">
        <v>0.11974504956396949</v>
      </c>
      <c r="Q102" s="145">
        <v>0.11974504956396949</v>
      </c>
      <c r="R102" s="145">
        <v>0.11974504956396949</v>
      </c>
      <c r="S102" s="145">
        <v>0.11974504956396949</v>
      </c>
      <c r="T102" s="145">
        <v>0.11974504956396949</v>
      </c>
      <c r="U102" s="145">
        <v>0.11974504956396949</v>
      </c>
      <c r="V102" s="145">
        <v>0.11974504956396949</v>
      </c>
      <c r="W102" s="141">
        <v>0.11974504956396949</v>
      </c>
      <c r="X102" s="145">
        <v>0.12045586079310248</v>
      </c>
      <c r="Y102" s="145">
        <v>0.12116667202223548</v>
      </c>
      <c r="Z102" s="145">
        <v>0.12187748325136848</v>
      </c>
      <c r="AA102" s="145">
        <v>0.12258829448050147</v>
      </c>
      <c r="AB102" s="145">
        <v>0.12329910570963447</v>
      </c>
      <c r="AC102" s="145">
        <v>0.12400991693876746</v>
      </c>
      <c r="AD102" s="145">
        <v>0.12472072816790046</v>
      </c>
      <c r="AE102" s="145">
        <v>0.12543153939703347</v>
      </c>
      <c r="AF102" s="145">
        <v>0.12614235062616647</v>
      </c>
      <c r="AG102" s="145">
        <v>0.12685316185529946</v>
      </c>
      <c r="AH102" s="145">
        <v>0.12756397308443246</v>
      </c>
      <c r="AI102" s="145">
        <v>0.12827478431356545</v>
      </c>
      <c r="AJ102" s="145">
        <v>0.12898559554269845</v>
      </c>
      <c r="AK102" s="145">
        <v>0.12969640677183145</v>
      </c>
      <c r="AL102" s="145">
        <v>0.13040721800096444</v>
      </c>
      <c r="AM102" s="145">
        <v>0.13111802923009744</v>
      </c>
      <c r="AN102" s="145">
        <v>0.13182884045923043</v>
      </c>
      <c r="AO102" s="145">
        <v>0.13253965168836343</v>
      </c>
      <c r="AP102" s="145">
        <v>0.13325046291749643</v>
      </c>
      <c r="AQ102" s="146">
        <v>0.13396127414662951</v>
      </c>
    </row>
    <row r="103" spans="4:43" ht="14.1" customHeight="1" thickTop="1">
      <c r="G103" s="22"/>
      <c r="H103" s="241"/>
      <c r="J103" s="228"/>
      <c r="K103" s="140" t="s">
        <v>137</v>
      </c>
      <c r="L103" s="141">
        <v>0.13163862104961069</v>
      </c>
      <c r="M103" s="141">
        <v>0.13402935499411567</v>
      </c>
      <c r="N103" s="141">
        <v>0.13642008893862065</v>
      </c>
      <c r="O103" s="141">
        <v>0.13881082288312563</v>
      </c>
      <c r="P103" s="141">
        <v>0.14120155682763061</v>
      </c>
      <c r="Q103" s="141">
        <v>0.14359229077213559</v>
      </c>
      <c r="R103" s="141">
        <v>0.14598302471664057</v>
      </c>
      <c r="S103" s="141">
        <v>0.14837375866114555</v>
      </c>
      <c r="T103" s="141">
        <v>0.15076449260565053</v>
      </c>
      <c r="U103" s="141">
        <v>0.15315522655015551</v>
      </c>
      <c r="V103" s="141">
        <v>0.15554596049466049</v>
      </c>
      <c r="W103" s="141">
        <v>0.15793669443916541</v>
      </c>
      <c r="X103" s="141">
        <v>0.15828003507925056</v>
      </c>
      <c r="Y103" s="141">
        <v>0.15862337571933571</v>
      </c>
      <c r="Z103" s="141">
        <v>0.15896671635942086</v>
      </c>
      <c r="AA103" s="141">
        <v>0.15931005699950601</v>
      </c>
      <c r="AB103" s="141">
        <v>0.15965339763959116</v>
      </c>
      <c r="AC103" s="141">
        <v>0.15999673827967631</v>
      </c>
      <c r="AD103" s="141">
        <v>0.16034007891976146</v>
      </c>
      <c r="AE103" s="141">
        <v>0.16068341955984661</v>
      </c>
      <c r="AF103" s="141">
        <v>0.16102676019993176</v>
      </c>
      <c r="AG103" s="141">
        <v>0.16137010084001691</v>
      </c>
      <c r="AH103" s="141">
        <v>0.16171344148010205</v>
      </c>
      <c r="AI103" s="141">
        <v>0.1620567821201872</v>
      </c>
      <c r="AJ103" s="141">
        <v>0.16240012276027235</v>
      </c>
      <c r="AK103" s="141">
        <v>0.1627434634003575</v>
      </c>
      <c r="AL103" s="141">
        <v>0.16308680404044265</v>
      </c>
      <c r="AM103" s="141">
        <v>0.1634301446805278</v>
      </c>
      <c r="AN103" s="141">
        <v>0.16377348532061295</v>
      </c>
      <c r="AO103" s="141">
        <v>0.1641168259606981</v>
      </c>
      <c r="AP103" s="141">
        <v>0.16446016660078325</v>
      </c>
      <c r="AQ103" s="142">
        <v>0.16480350724086826</v>
      </c>
    </row>
    <row r="104" spans="4:43" ht="14.1" customHeight="1">
      <c r="G104" s="22"/>
      <c r="H104" s="241"/>
      <c r="J104" s="228"/>
      <c r="K104" s="19" t="s">
        <v>138</v>
      </c>
      <c r="L104" s="141">
        <v>0.13163862104961069</v>
      </c>
      <c r="M104" s="141">
        <v>0.13305937000932844</v>
      </c>
      <c r="N104" s="141">
        <v>0.13448011896904619</v>
      </c>
      <c r="O104" s="141">
        <v>0.13590086792876394</v>
      </c>
      <c r="P104" s="141">
        <v>0.13732161688848168</v>
      </c>
      <c r="Q104" s="141">
        <v>0.13874236584819943</v>
      </c>
      <c r="R104" s="141">
        <v>0.14016311480791718</v>
      </c>
      <c r="S104" s="141">
        <v>0.14158386376763493</v>
      </c>
      <c r="T104" s="141">
        <v>0.14300461272735268</v>
      </c>
      <c r="U104" s="141">
        <v>0.14442536168707043</v>
      </c>
      <c r="V104" s="141">
        <v>0.14584611064678818</v>
      </c>
      <c r="W104" s="141">
        <v>0.14726685960650579</v>
      </c>
      <c r="X104" s="141">
        <v>0.14780035134813876</v>
      </c>
      <c r="Y104" s="141">
        <v>0.14833384308977174</v>
      </c>
      <c r="Z104" s="141">
        <v>0.14886733483140471</v>
      </c>
      <c r="AA104" s="141">
        <v>0.14940082657303769</v>
      </c>
      <c r="AB104" s="141">
        <v>0.14993431831467066</v>
      </c>
      <c r="AC104" s="141">
        <v>0.15046781005630364</v>
      </c>
      <c r="AD104" s="141">
        <v>0.15100130179793661</v>
      </c>
      <c r="AE104" s="141">
        <v>0.15153479353956958</v>
      </c>
      <c r="AF104" s="141">
        <v>0.15206828528120256</v>
      </c>
      <c r="AG104" s="141">
        <v>0.15260177702283553</v>
      </c>
      <c r="AH104" s="141">
        <v>0.15313526876446851</v>
      </c>
      <c r="AI104" s="141">
        <v>0.15366876050610148</v>
      </c>
      <c r="AJ104" s="141">
        <v>0.15420225224773446</v>
      </c>
      <c r="AK104" s="141">
        <v>0.15473574398936743</v>
      </c>
      <c r="AL104" s="141">
        <v>0.1552692357310004</v>
      </c>
      <c r="AM104" s="141">
        <v>0.15580272747263338</v>
      </c>
      <c r="AN104" s="141">
        <v>0.15633621921426635</v>
      </c>
      <c r="AO104" s="141">
        <v>0.15686971095589933</v>
      </c>
      <c r="AP104" s="141">
        <v>0.1574032026975323</v>
      </c>
      <c r="AQ104" s="143">
        <v>0.15793669443916541</v>
      </c>
    </row>
    <row r="105" spans="4:43" ht="14.1" customHeight="1" thickBot="1">
      <c r="G105" s="22"/>
      <c r="H105" s="241"/>
      <c r="J105" s="228"/>
      <c r="K105" s="144" t="s">
        <v>139</v>
      </c>
      <c r="L105" s="145">
        <v>0.13163862104961069</v>
      </c>
      <c r="M105" s="145">
        <v>0.13163862104961069</v>
      </c>
      <c r="N105" s="145">
        <v>0.13163862104961069</v>
      </c>
      <c r="O105" s="145">
        <v>0.13163862104961069</v>
      </c>
      <c r="P105" s="145">
        <v>0.13163862104961069</v>
      </c>
      <c r="Q105" s="145">
        <v>0.13163862104961069</v>
      </c>
      <c r="R105" s="145">
        <v>0.13163862104961069</v>
      </c>
      <c r="S105" s="145">
        <v>0.13163862104961069</v>
      </c>
      <c r="T105" s="145">
        <v>0.13163862104961069</v>
      </c>
      <c r="U105" s="145">
        <v>0.13163862104961069</v>
      </c>
      <c r="V105" s="145">
        <v>0.13163862104961069</v>
      </c>
      <c r="W105" s="145">
        <v>0.13163862104961069</v>
      </c>
      <c r="X105" s="145">
        <v>0.13242003297745544</v>
      </c>
      <c r="Y105" s="145">
        <v>0.1332014449053002</v>
      </c>
      <c r="Z105" s="145">
        <v>0.13398285683314495</v>
      </c>
      <c r="AA105" s="145">
        <v>0.13476426876098971</v>
      </c>
      <c r="AB105" s="145">
        <v>0.13554568068883446</v>
      </c>
      <c r="AC105" s="145">
        <v>0.13632709261667922</v>
      </c>
      <c r="AD105" s="145">
        <v>0.13710850454452397</v>
      </c>
      <c r="AE105" s="145">
        <v>0.13788991647236873</v>
      </c>
      <c r="AF105" s="145">
        <v>0.13867132840021348</v>
      </c>
      <c r="AG105" s="145">
        <v>0.13945274032805824</v>
      </c>
      <c r="AH105" s="145">
        <v>0.14023415225590299</v>
      </c>
      <c r="AI105" s="145">
        <v>0.14101556418374775</v>
      </c>
      <c r="AJ105" s="145">
        <v>0.1417969761115925</v>
      </c>
      <c r="AK105" s="145">
        <v>0.14257838803943726</v>
      </c>
      <c r="AL105" s="145">
        <v>0.14335979996728201</v>
      </c>
      <c r="AM105" s="145">
        <v>0.14414121189512677</v>
      </c>
      <c r="AN105" s="145">
        <v>0.14492262382297152</v>
      </c>
      <c r="AO105" s="145">
        <v>0.14570403575081628</v>
      </c>
      <c r="AP105" s="145">
        <v>0.14648544767866103</v>
      </c>
      <c r="AQ105" s="146">
        <v>0.14726685960650579</v>
      </c>
    </row>
    <row r="106" spans="4:43" ht="14.1" customHeight="1" thickTop="1">
      <c r="G106" s="22"/>
      <c r="H106" s="241"/>
      <c r="J106" s="228"/>
      <c r="K106" s="140" t="s">
        <v>140</v>
      </c>
      <c r="L106" s="141">
        <v>0.13713922269135043</v>
      </c>
      <c r="M106" s="141">
        <v>0.13962985494043542</v>
      </c>
      <c r="N106" s="141">
        <v>0.14212048718952042</v>
      </c>
      <c r="O106" s="141">
        <v>0.14461111943860541</v>
      </c>
      <c r="P106" s="141">
        <v>0.14710175168769041</v>
      </c>
      <c r="Q106" s="141">
        <v>0.1495923839367754</v>
      </c>
      <c r="R106" s="141">
        <v>0.1520830161858604</v>
      </c>
      <c r="S106" s="141">
        <v>0.15457364843494539</v>
      </c>
      <c r="T106" s="141">
        <v>0.15706428068403039</v>
      </c>
      <c r="U106" s="141">
        <v>0.15955491293311538</v>
      </c>
      <c r="V106" s="141">
        <v>0.16204554518220038</v>
      </c>
      <c r="W106" s="141">
        <v>0.16453617743128526</v>
      </c>
      <c r="X106" s="141">
        <v>0.16489386477352719</v>
      </c>
      <c r="Y106" s="141">
        <v>0.16525155211576911</v>
      </c>
      <c r="Z106" s="141">
        <v>0.16560923945801104</v>
      </c>
      <c r="AA106" s="141">
        <v>0.16596692680025296</v>
      </c>
      <c r="AB106" s="141">
        <v>0.16632461414249489</v>
      </c>
      <c r="AC106" s="141">
        <v>0.16668230148473681</v>
      </c>
      <c r="AD106" s="141">
        <v>0.16703998882697874</v>
      </c>
      <c r="AE106" s="141">
        <v>0.16739767616922066</v>
      </c>
      <c r="AF106" s="141">
        <v>0.16775536351146259</v>
      </c>
      <c r="AG106" s="141">
        <v>0.16811305085370451</v>
      </c>
      <c r="AH106" s="141">
        <v>0.16847073819594643</v>
      </c>
      <c r="AI106" s="141">
        <v>0.16882842553818836</v>
      </c>
      <c r="AJ106" s="141">
        <v>0.16918611288043028</v>
      </c>
      <c r="AK106" s="141">
        <v>0.16954380022267221</v>
      </c>
      <c r="AL106" s="141">
        <v>0.16990148756491413</v>
      </c>
      <c r="AM106" s="141">
        <v>0.17025917490715606</v>
      </c>
      <c r="AN106" s="141">
        <v>0.17061686224939798</v>
      </c>
      <c r="AO106" s="141">
        <v>0.17097454959163991</v>
      </c>
      <c r="AP106" s="141">
        <v>0.17133223693388183</v>
      </c>
      <c r="AQ106" s="142">
        <v>0.17168992427612376</v>
      </c>
    </row>
    <row r="107" spans="4:43" ht="14.1" customHeight="1">
      <c r="G107" s="22"/>
      <c r="H107" s="241"/>
      <c r="J107" s="228"/>
      <c r="K107" s="19" t="s">
        <v>141</v>
      </c>
      <c r="L107" s="141">
        <v>0.13713922269135043</v>
      </c>
      <c r="M107" s="141">
        <v>0.13861933852986111</v>
      </c>
      <c r="N107" s="141">
        <v>0.14009945436837179</v>
      </c>
      <c r="O107" s="141">
        <v>0.14157957020688247</v>
      </c>
      <c r="P107" s="141">
        <v>0.14305968604539315</v>
      </c>
      <c r="Q107" s="141">
        <v>0.14453980188390383</v>
      </c>
      <c r="R107" s="141">
        <v>0.14601991772241452</v>
      </c>
      <c r="S107" s="141">
        <v>0.1475000335609252</v>
      </c>
      <c r="T107" s="141">
        <v>0.14898014939943588</v>
      </c>
      <c r="U107" s="141">
        <v>0.15046026523794656</v>
      </c>
      <c r="V107" s="141">
        <v>0.15194038107645724</v>
      </c>
      <c r="W107" s="141">
        <v>0.15342049691496795</v>
      </c>
      <c r="X107" s="141">
        <v>0.15397628094078381</v>
      </c>
      <c r="Y107" s="141">
        <v>0.15453206496659966</v>
      </c>
      <c r="Z107" s="141">
        <v>0.15508784899241551</v>
      </c>
      <c r="AA107" s="141">
        <v>0.15564363301823136</v>
      </c>
      <c r="AB107" s="141">
        <v>0.15619941704404722</v>
      </c>
      <c r="AC107" s="141">
        <v>0.15675520106986307</v>
      </c>
      <c r="AD107" s="141">
        <v>0.15731098509567892</v>
      </c>
      <c r="AE107" s="141">
        <v>0.15786676912149478</v>
      </c>
      <c r="AF107" s="141">
        <v>0.15842255314731063</v>
      </c>
      <c r="AG107" s="141">
        <v>0.15897833717312648</v>
      </c>
      <c r="AH107" s="141">
        <v>0.15953412119894234</v>
      </c>
      <c r="AI107" s="141">
        <v>0.16008990522475819</v>
      </c>
      <c r="AJ107" s="141">
        <v>0.16064568925057404</v>
      </c>
      <c r="AK107" s="141">
        <v>0.16120147327638989</v>
      </c>
      <c r="AL107" s="141">
        <v>0.16175725730220575</v>
      </c>
      <c r="AM107" s="141">
        <v>0.1623130413280216</v>
      </c>
      <c r="AN107" s="141">
        <v>0.16286882535383745</v>
      </c>
      <c r="AO107" s="141">
        <v>0.16342460937965331</v>
      </c>
      <c r="AP107" s="141">
        <v>0.16398039340546916</v>
      </c>
      <c r="AQ107" s="143">
        <v>0.16453617743128526</v>
      </c>
    </row>
    <row r="108" spans="4:43" ht="14.1" customHeight="1" thickBot="1">
      <c r="G108" s="22"/>
      <c r="H108" s="241"/>
      <c r="J108" s="228"/>
      <c r="K108" s="144" t="s">
        <v>142</v>
      </c>
      <c r="L108" s="145">
        <v>0.13713922269135043</v>
      </c>
      <c r="M108" s="145">
        <v>0.13713922269135043</v>
      </c>
      <c r="N108" s="145">
        <v>0.13713922269135043</v>
      </c>
      <c r="O108" s="145">
        <v>0.13713922269135043</v>
      </c>
      <c r="P108" s="145">
        <v>0.13713922269135043</v>
      </c>
      <c r="Q108" s="145">
        <v>0.13713922269135043</v>
      </c>
      <c r="R108" s="145">
        <v>0.13713922269135043</v>
      </c>
      <c r="S108" s="145">
        <v>0.13713922269135043</v>
      </c>
      <c r="T108" s="145">
        <v>0.13713922269135043</v>
      </c>
      <c r="U108" s="145">
        <v>0.13713922269135043</v>
      </c>
      <c r="V108" s="145">
        <v>0.13713922269135043</v>
      </c>
      <c r="W108" s="145">
        <v>0.13713922269135043</v>
      </c>
      <c r="X108" s="145">
        <v>0.13795328640253129</v>
      </c>
      <c r="Y108" s="145">
        <v>0.13876735011371216</v>
      </c>
      <c r="Z108" s="145">
        <v>0.13958141382489303</v>
      </c>
      <c r="AA108" s="145">
        <v>0.1403954775360739</v>
      </c>
      <c r="AB108" s="145">
        <v>0.14120954124725477</v>
      </c>
      <c r="AC108" s="145">
        <v>0.14202360495843563</v>
      </c>
      <c r="AD108" s="145">
        <v>0.1428376686696165</v>
      </c>
      <c r="AE108" s="145">
        <v>0.14365173238079737</v>
      </c>
      <c r="AF108" s="145">
        <v>0.14446579609197824</v>
      </c>
      <c r="AG108" s="145">
        <v>0.14527985980315911</v>
      </c>
      <c r="AH108" s="145">
        <v>0.14609392351433997</v>
      </c>
      <c r="AI108" s="145">
        <v>0.14690798722552084</v>
      </c>
      <c r="AJ108" s="145">
        <v>0.14772205093670171</v>
      </c>
      <c r="AK108" s="145">
        <v>0.14853611464788258</v>
      </c>
      <c r="AL108" s="145">
        <v>0.14935017835906345</v>
      </c>
      <c r="AM108" s="145">
        <v>0.15016424207024431</v>
      </c>
      <c r="AN108" s="145">
        <v>0.15097830578142518</v>
      </c>
      <c r="AO108" s="145">
        <v>0.15179236949260605</v>
      </c>
      <c r="AP108" s="145">
        <v>0.15260643320378692</v>
      </c>
      <c r="AQ108" s="146">
        <v>0.15342049691496795</v>
      </c>
    </row>
    <row r="109" spans="4:43" ht="14.1" customHeight="1" thickTop="1">
      <c r="G109" s="22"/>
      <c r="H109" s="241"/>
      <c r="J109" s="228"/>
      <c r="K109" s="140" t="s">
        <v>143</v>
      </c>
      <c r="L109" s="141">
        <v>0.14439782807134519</v>
      </c>
      <c r="M109" s="141">
        <v>0.14702028633116587</v>
      </c>
      <c r="N109" s="141">
        <v>0.14964274459098656</v>
      </c>
      <c r="O109" s="141">
        <v>0.15226520285080725</v>
      </c>
      <c r="P109" s="141">
        <v>0.15488766111062793</v>
      </c>
      <c r="Q109" s="141">
        <v>0.15751011937044862</v>
      </c>
      <c r="R109" s="141">
        <v>0.16013257763026931</v>
      </c>
      <c r="S109" s="141">
        <v>0.16275503589008999</v>
      </c>
      <c r="T109" s="141">
        <v>0.16537749414991068</v>
      </c>
      <c r="U109" s="141">
        <v>0.16799995240973137</v>
      </c>
      <c r="V109" s="141">
        <v>0.17062241066955205</v>
      </c>
      <c r="W109" s="141">
        <v>0.17324486892937285</v>
      </c>
      <c r="X109" s="141">
        <v>0.17362148820965409</v>
      </c>
      <c r="Y109" s="141">
        <v>0.17399810748993533</v>
      </c>
      <c r="Z109" s="141">
        <v>0.17437472677021656</v>
      </c>
      <c r="AA109" s="141">
        <v>0.1747513460504978</v>
      </c>
      <c r="AB109" s="141">
        <v>0.17512796533077904</v>
      </c>
      <c r="AC109" s="141">
        <v>0.17550458461106028</v>
      </c>
      <c r="AD109" s="141">
        <v>0.17588120389134151</v>
      </c>
      <c r="AE109" s="141">
        <v>0.17625782317162275</v>
      </c>
      <c r="AF109" s="141">
        <v>0.17663444245190399</v>
      </c>
      <c r="AG109" s="141">
        <v>0.17701106173218523</v>
      </c>
      <c r="AH109" s="141">
        <v>0.17738768101246646</v>
      </c>
      <c r="AI109" s="141">
        <v>0.1777643002927477</v>
      </c>
      <c r="AJ109" s="141">
        <v>0.17814091957302894</v>
      </c>
      <c r="AK109" s="141">
        <v>0.17851753885331018</v>
      </c>
      <c r="AL109" s="141">
        <v>0.17889415813359141</v>
      </c>
      <c r="AM109" s="141">
        <v>0.17927077741387265</v>
      </c>
      <c r="AN109" s="141">
        <v>0.17964739669415389</v>
      </c>
      <c r="AO109" s="141">
        <v>0.18002401597443513</v>
      </c>
      <c r="AP109" s="141">
        <v>0.18040063525471636</v>
      </c>
      <c r="AQ109" s="142">
        <v>0.18077725453499777</v>
      </c>
    </row>
    <row r="110" spans="4:43" ht="14.1" customHeight="1">
      <c r="G110" s="22"/>
      <c r="H110" s="241"/>
      <c r="J110" s="228"/>
      <c r="K110" s="19" t="s">
        <v>144</v>
      </c>
      <c r="L110" s="141">
        <v>0.14439782807134519</v>
      </c>
      <c r="M110" s="141">
        <v>0.14595628456672696</v>
      </c>
      <c r="N110" s="141">
        <v>0.14751474106210874</v>
      </c>
      <c r="O110" s="141">
        <v>0.14907319755749052</v>
      </c>
      <c r="P110" s="141">
        <v>0.15063165405287229</v>
      </c>
      <c r="Q110" s="141">
        <v>0.15219011054825407</v>
      </c>
      <c r="R110" s="141">
        <v>0.15374856704363585</v>
      </c>
      <c r="S110" s="141">
        <v>0.15530702353901762</v>
      </c>
      <c r="T110" s="141">
        <v>0.1568654800343994</v>
      </c>
      <c r="U110" s="141">
        <v>0.15842393652978118</v>
      </c>
      <c r="V110" s="141">
        <v>0.15998239302516296</v>
      </c>
      <c r="W110" s="141">
        <v>0.16154084952054459</v>
      </c>
      <c r="X110" s="141">
        <v>0.162126050490986</v>
      </c>
      <c r="Y110" s="141">
        <v>0.1627112514614274</v>
      </c>
      <c r="Z110" s="141">
        <v>0.1632964524318688</v>
      </c>
      <c r="AA110" s="141">
        <v>0.1638816534023102</v>
      </c>
      <c r="AB110" s="141">
        <v>0.1644668543727516</v>
      </c>
      <c r="AC110" s="141">
        <v>0.165052055343193</v>
      </c>
      <c r="AD110" s="141">
        <v>0.16563725631363441</v>
      </c>
      <c r="AE110" s="141">
        <v>0.16622245728407581</v>
      </c>
      <c r="AF110" s="141">
        <v>0.16680765825451721</v>
      </c>
      <c r="AG110" s="141">
        <v>0.16739285922495861</v>
      </c>
      <c r="AH110" s="141">
        <v>0.16797806019540001</v>
      </c>
      <c r="AI110" s="141">
        <v>0.16856326116584142</v>
      </c>
      <c r="AJ110" s="141">
        <v>0.16914846213628282</v>
      </c>
      <c r="AK110" s="141">
        <v>0.16973366310672422</v>
      </c>
      <c r="AL110" s="141">
        <v>0.17031886407716562</v>
      </c>
      <c r="AM110" s="141">
        <v>0.17090406504760702</v>
      </c>
      <c r="AN110" s="141">
        <v>0.17148926601804843</v>
      </c>
      <c r="AO110" s="141">
        <v>0.17207446698848983</v>
      </c>
      <c r="AP110" s="141">
        <v>0.17265966795893123</v>
      </c>
      <c r="AQ110" s="143">
        <v>0.17324486892937285</v>
      </c>
    </row>
    <row r="111" spans="4:43" ht="14.1" customHeight="1" thickBot="1">
      <c r="G111" s="22"/>
      <c r="H111" s="241"/>
      <c r="J111" s="228"/>
      <c r="K111" s="144" t="s">
        <v>145</v>
      </c>
      <c r="L111" s="145">
        <v>0.14439782807134519</v>
      </c>
      <c r="M111" s="145">
        <v>0.14439782807134519</v>
      </c>
      <c r="N111" s="145">
        <v>0.14439782807134519</v>
      </c>
      <c r="O111" s="145">
        <v>0.14439782807134519</v>
      </c>
      <c r="P111" s="145">
        <v>0.14439782807134519</v>
      </c>
      <c r="Q111" s="145">
        <v>0.14439782807134519</v>
      </c>
      <c r="R111" s="145">
        <v>0.14439782807134519</v>
      </c>
      <c r="S111" s="145">
        <v>0.14439782807134519</v>
      </c>
      <c r="T111" s="145">
        <v>0.14439782807134519</v>
      </c>
      <c r="U111" s="145">
        <v>0.14439782807134519</v>
      </c>
      <c r="V111" s="145">
        <v>0.14439782807134519</v>
      </c>
      <c r="W111" s="145">
        <v>0.14439782807134519</v>
      </c>
      <c r="X111" s="145">
        <v>0.14525497914380517</v>
      </c>
      <c r="Y111" s="145">
        <v>0.14611213021626515</v>
      </c>
      <c r="Z111" s="145">
        <v>0.14696928128872513</v>
      </c>
      <c r="AA111" s="145">
        <v>0.14782643236118512</v>
      </c>
      <c r="AB111" s="145">
        <v>0.1486835834336451</v>
      </c>
      <c r="AC111" s="145">
        <v>0.14954073450610508</v>
      </c>
      <c r="AD111" s="145">
        <v>0.15039788557856507</v>
      </c>
      <c r="AE111" s="145">
        <v>0.15125503665102505</v>
      </c>
      <c r="AF111" s="145">
        <v>0.15211218772348503</v>
      </c>
      <c r="AG111" s="145">
        <v>0.15296933879594501</v>
      </c>
      <c r="AH111" s="145">
        <v>0.153826489868405</v>
      </c>
      <c r="AI111" s="145">
        <v>0.15468364094086498</v>
      </c>
      <c r="AJ111" s="145">
        <v>0.15554079201332496</v>
      </c>
      <c r="AK111" s="145">
        <v>0.15639794308578495</v>
      </c>
      <c r="AL111" s="145">
        <v>0.15725509415824493</v>
      </c>
      <c r="AM111" s="145">
        <v>0.15811224523070491</v>
      </c>
      <c r="AN111" s="145">
        <v>0.15896939630316489</v>
      </c>
      <c r="AO111" s="145">
        <v>0.15982654737562488</v>
      </c>
      <c r="AP111" s="145">
        <v>0.16068369844808486</v>
      </c>
      <c r="AQ111" s="146">
        <v>0.16154084952054459</v>
      </c>
    </row>
    <row r="112" spans="4:43" ht="14.1" customHeight="1" thickTop="1">
      <c r="G112" s="22"/>
      <c r="H112" s="241"/>
      <c r="J112" s="228"/>
      <c r="K112" s="140" t="s">
        <v>146</v>
      </c>
      <c r="L112" s="141">
        <v>0.15155102652611524</v>
      </c>
      <c r="M112" s="141">
        <v>0.15430339646551175</v>
      </c>
      <c r="N112" s="141">
        <v>0.15705576640490826</v>
      </c>
      <c r="O112" s="141">
        <v>0.15980813634430477</v>
      </c>
      <c r="P112" s="141">
        <v>0.16256050628370128</v>
      </c>
      <c r="Q112" s="141">
        <v>0.16531287622309779</v>
      </c>
      <c r="R112" s="141">
        <v>0.1680652461624943</v>
      </c>
      <c r="S112" s="141">
        <v>0.17081761610189081</v>
      </c>
      <c r="T112" s="141">
        <v>0.17356998604128732</v>
      </c>
      <c r="U112" s="141">
        <v>0.17632235598068383</v>
      </c>
      <c r="V112" s="141">
        <v>0.17907472592008034</v>
      </c>
      <c r="W112" s="141">
        <v>0.18182709585947687</v>
      </c>
      <c r="X112" s="141">
        <v>0.18222237215482356</v>
      </c>
      <c r="Y112" s="141">
        <v>0.18261764845017026</v>
      </c>
      <c r="Z112" s="141">
        <v>0.18301292474551695</v>
      </c>
      <c r="AA112" s="141">
        <v>0.18340820104086364</v>
      </c>
      <c r="AB112" s="141">
        <v>0.18380347733621033</v>
      </c>
      <c r="AC112" s="141">
        <v>0.18419875363155702</v>
      </c>
      <c r="AD112" s="141">
        <v>0.18459402992690371</v>
      </c>
      <c r="AE112" s="141">
        <v>0.1849893062222504</v>
      </c>
      <c r="AF112" s="141">
        <v>0.1853845825175971</v>
      </c>
      <c r="AG112" s="141">
        <v>0.18577985881294379</v>
      </c>
      <c r="AH112" s="141">
        <v>0.18617513510829048</v>
      </c>
      <c r="AI112" s="141">
        <v>0.18657041140363717</v>
      </c>
      <c r="AJ112" s="141">
        <v>0.18696568769898386</v>
      </c>
      <c r="AK112" s="141">
        <v>0.18736096399433055</v>
      </c>
      <c r="AL112" s="141">
        <v>0.18775624028967725</v>
      </c>
      <c r="AM112" s="141">
        <v>0.18815151658502394</v>
      </c>
      <c r="AN112" s="141">
        <v>0.18854679288037063</v>
      </c>
      <c r="AO112" s="141">
        <v>0.18894206917571732</v>
      </c>
      <c r="AP112" s="141">
        <v>0.18933734547106401</v>
      </c>
      <c r="AQ112" s="142">
        <v>0.18973262176641065</v>
      </c>
    </row>
    <row r="113" spans="7:43" ht="14.1" customHeight="1">
      <c r="G113" s="22"/>
      <c r="H113" s="241"/>
      <c r="J113" s="228"/>
      <c r="K113" s="19" t="s">
        <v>147</v>
      </c>
      <c r="L113" s="141">
        <v>0.15155102652611524</v>
      </c>
      <c r="M113" s="141">
        <v>0.1531866860427854</v>
      </c>
      <c r="N113" s="141">
        <v>0.15482234555945557</v>
      </c>
      <c r="O113" s="141">
        <v>0.15645800507612573</v>
      </c>
      <c r="P113" s="141">
        <v>0.15809366459279589</v>
      </c>
      <c r="Q113" s="141">
        <v>0.15972932410946605</v>
      </c>
      <c r="R113" s="141">
        <v>0.16136498362613622</v>
      </c>
      <c r="S113" s="141">
        <v>0.16300064314280638</v>
      </c>
      <c r="T113" s="141">
        <v>0.16463630265947654</v>
      </c>
      <c r="U113" s="141">
        <v>0.1662719621761467</v>
      </c>
      <c r="V113" s="141">
        <v>0.16790762169281687</v>
      </c>
      <c r="W113" s="141">
        <v>0.16954328120948706</v>
      </c>
      <c r="X113" s="141">
        <v>0.17015747194198655</v>
      </c>
      <c r="Y113" s="141">
        <v>0.17077166267448604</v>
      </c>
      <c r="Z113" s="141">
        <v>0.17138585340698553</v>
      </c>
      <c r="AA113" s="141">
        <v>0.17200004413948503</v>
      </c>
      <c r="AB113" s="141">
        <v>0.17261423487198452</v>
      </c>
      <c r="AC113" s="141">
        <v>0.17322842560448401</v>
      </c>
      <c r="AD113" s="141">
        <v>0.1738426163369835</v>
      </c>
      <c r="AE113" s="141">
        <v>0.17445680706948299</v>
      </c>
      <c r="AF113" s="141">
        <v>0.17507099780198249</v>
      </c>
      <c r="AG113" s="141">
        <v>0.17568518853448198</v>
      </c>
      <c r="AH113" s="141">
        <v>0.17629937926698147</v>
      </c>
      <c r="AI113" s="141">
        <v>0.17691356999948096</v>
      </c>
      <c r="AJ113" s="141">
        <v>0.17752776073198046</v>
      </c>
      <c r="AK113" s="141">
        <v>0.17814195146447995</v>
      </c>
      <c r="AL113" s="141">
        <v>0.17875614219697944</v>
      </c>
      <c r="AM113" s="141">
        <v>0.17937033292947893</v>
      </c>
      <c r="AN113" s="141">
        <v>0.17998452366197842</v>
      </c>
      <c r="AO113" s="141">
        <v>0.18059871439447792</v>
      </c>
      <c r="AP113" s="141">
        <v>0.18121290512697741</v>
      </c>
      <c r="AQ113" s="143">
        <v>0.18182709585947687</v>
      </c>
    </row>
    <row r="114" spans="7:43" ht="14.1" customHeight="1" thickBot="1">
      <c r="G114" s="22"/>
      <c r="H114" s="241"/>
      <c r="J114" s="228"/>
      <c r="K114" s="144" t="s">
        <v>148</v>
      </c>
      <c r="L114" s="145">
        <v>0.15155102652611524</v>
      </c>
      <c r="M114" s="145">
        <v>0.15155102652611524</v>
      </c>
      <c r="N114" s="145">
        <v>0.15155102652611524</v>
      </c>
      <c r="O114" s="145">
        <v>0.15155102652611524</v>
      </c>
      <c r="P114" s="145">
        <v>0.15155102652611524</v>
      </c>
      <c r="Q114" s="145">
        <v>0.15155102652611524</v>
      </c>
      <c r="R114" s="145">
        <v>0.15155102652611524</v>
      </c>
      <c r="S114" s="145">
        <v>0.15155102652611524</v>
      </c>
      <c r="T114" s="145">
        <v>0.15155102652611524</v>
      </c>
      <c r="U114" s="145">
        <v>0.15155102652611524</v>
      </c>
      <c r="V114" s="145">
        <v>0.15155102652611524</v>
      </c>
      <c r="W114" s="145">
        <v>0.15155102652611524</v>
      </c>
      <c r="X114" s="145">
        <v>0.15245063926028382</v>
      </c>
      <c r="Y114" s="145">
        <v>0.1533502519944524</v>
      </c>
      <c r="Z114" s="145">
        <v>0.15424986472862098</v>
      </c>
      <c r="AA114" s="145">
        <v>0.15514947746278956</v>
      </c>
      <c r="AB114" s="145">
        <v>0.15604909019695815</v>
      </c>
      <c r="AC114" s="145">
        <v>0.15694870293112673</v>
      </c>
      <c r="AD114" s="145">
        <v>0.15784831566529531</v>
      </c>
      <c r="AE114" s="145">
        <v>0.15874792839946389</v>
      </c>
      <c r="AF114" s="145">
        <v>0.15964754113363247</v>
      </c>
      <c r="AG114" s="145">
        <v>0.16054715386780105</v>
      </c>
      <c r="AH114" s="145">
        <v>0.16144676660196963</v>
      </c>
      <c r="AI114" s="145">
        <v>0.16234637933613821</v>
      </c>
      <c r="AJ114" s="145">
        <v>0.16324599207030679</v>
      </c>
      <c r="AK114" s="145">
        <v>0.16414560480447538</v>
      </c>
      <c r="AL114" s="145">
        <v>0.16504521753864396</v>
      </c>
      <c r="AM114" s="145">
        <v>0.16594483027281254</v>
      </c>
      <c r="AN114" s="145">
        <v>0.16684444300698112</v>
      </c>
      <c r="AO114" s="145">
        <v>0.1677440557411497</v>
      </c>
      <c r="AP114" s="145">
        <v>0.16864366847531828</v>
      </c>
      <c r="AQ114" s="146">
        <v>0.16954328120948706</v>
      </c>
    </row>
    <row r="115" spans="7:43" ht="14.1" customHeight="1" thickTop="1">
      <c r="G115" s="22"/>
      <c r="H115" s="241"/>
      <c r="J115" s="228"/>
      <c r="K115" s="140" t="s">
        <v>149</v>
      </c>
      <c r="L115" s="141">
        <v>0.15358769721554841</v>
      </c>
      <c r="M115" s="141">
        <v>0.15637705582675099</v>
      </c>
      <c r="N115" s="141">
        <v>0.15916641443795357</v>
      </c>
      <c r="O115" s="141">
        <v>0.16195577304915615</v>
      </c>
      <c r="P115" s="141">
        <v>0.16474513166035873</v>
      </c>
      <c r="Q115" s="141">
        <v>0.16753449027156131</v>
      </c>
      <c r="R115" s="141">
        <v>0.17032384888276389</v>
      </c>
      <c r="S115" s="141">
        <v>0.17311320749396647</v>
      </c>
      <c r="T115" s="141">
        <v>0.17590256610516905</v>
      </c>
      <c r="U115" s="141">
        <v>0.17869192471637163</v>
      </c>
      <c r="V115" s="141">
        <v>0.18148128332757421</v>
      </c>
      <c r="W115" s="141">
        <v>0.18427064193877668</v>
      </c>
      <c r="X115" s="141">
        <v>0.1846712302908175</v>
      </c>
      <c r="Y115" s="141">
        <v>0.18507181864285832</v>
      </c>
      <c r="Z115" s="141">
        <v>0.18547240699489914</v>
      </c>
      <c r="AA115" s="141">
        <v>0.18587299534693996</v>
      </c>
      <c r="AB115" s="141">
        <v>0.18627358369898078</v>
      </c>
      <c r="AC115" s="141">
        <v>0.1866741720510216</v>
      </c>
      <c r="AD115" s="141">
        <v>0.18707476040306242</v>
      </c>
      <c r="AE115" s="141">
        <v>0.18747534875510324</v>
      </c>
      <c r="AF115" s="141">
        <v>0.18787593710714406</v>
      </c>
      <c r="AG115" s="141">
        <v>0.18827652545918488</v>
      </c>
      <c r="AH115" s="141">
        <v>0.18867711381122571</v>
      </c>
      <c r="AI115" s="141">
        <v>0.18907770216326653</v>
      </c>
      <c r="AJ115" s="141">
        <v>0.18947829051530735</v>
      </c>
      <c r="AK115" s="141">
        <v>0.18987887886734817</v>
      </c>
      <c r="AL115" s="141">
        <v>0.19027946721938899</v>
      </c>
      <c r="AM115" s="141">
        <v>0.19068005557142981</v>
      </c>
      <c r="AN115" s="141">
        <v>0.19108064392347063</v>
      </c>
      <c r="AO115" s="141">
        <v>0.19148123227551145</v>
      </c>
      <c r="AP115" s="141">
        <v>0.19188182062755227</v>
      </c>
      <c r="AQ115" s="142">
        <v>0.19228240897959306</v>
      </c>
    </row>
    <row r="116" spans="7:43" ht="14.1" customHeight="1">
      <c r="G116" s="22"/>
      <c r="H116" s="241"/>
      <c r="J116" s="228"/>
      <c r="K116" s="19" t="s">
        <v>150</v>
      </c>
      <c r="L116" s="141">
        <v>0.15358769721554841</v>
      </c>
      <c r="M116" s="141">
        <v>0.15524533810622743</v>
      </c>
      <c r="N116" s="141">
        <v>0.15690297899690644</v>
      </c>
      <c r="O116" s="141">
        <v>0.15856061988758546</v>
      </c>
      <c r="P116" s="141">
        <v>0.16021826077826448</v>
      </c>
      <c r="Q116" s="141">
        <v>0.1618759016689435</v>
      </c>
      <c r="R116" s="141">
        <v>0.16353354255962252</v>
      </c>
      <c r="S116" s="141">
        <v>0.16519118345030154</v>
      </c>
      <c r="T116" s="141">
        <v>0.16684882434098056</v>
      </c>
      <c r="U116" s="141">
        <v>0.16850646523165957</v>
      </c>
      <c r="V116" s="141">
        <v>0.17016410612233859</v>
      </c>
      <c r="W116" s="141">
        <v>0.1718217470130175</v>
      </c>
      <c r="X116" s="141">
        <v>0.17244419175930545</v>
      </c>
      <c r="Y116" s="141">
        <v>0.1730666365055934</v>
      </c>
      <c r="Z116" s="141">
        <v>0.17368908125188134</v>
      </c>
      <c r="AA116" s="141">
        <v>0.17431152599816929</v>
      </c>
      <c r="AB116" s="141">
        <v>0.17493397074445724</v>
      </c>
      <c r="AC116" s="141">
        <v>0.17555641549074519</v>
      </c>
      <c r="AD116" s="141">
        <v>0.17617886023703314</v>
      </c>
      <c r="AE116" s="141">
        <v>0.17680130498332108</v>
      </c>
      <c r="AF116" s="141">
        <v>0.17742374972960903</v>
      </c>
      <c r="AG116" s="141">
        <v>0.17804619447589698</v>
      </c>
      <c r="AH116" s="141">
        <v>0.17866863922218493</v>
      </c>
      <c r="AI116" s="141">
        <v>0.17929108396847288</v>
      </c>
      <c r="AJ116" s="141">
        <v>0.17991352871476082</v>
      </c>
      <c r="AK116" s="141">
        <v>0.18053597346104877</v>
      </c>
      <c r="AL116" s="141">
        <v>0.18115841820733672</v>
      </c>
      <c r="AM116" s="141">
        <v>0.18178086295362467</v>
      </c>
      <c r="AN116" s="141">
        <v>0.18240330769991261</v>
      </c>
      <c r="AO116" s="141">
        <v>0.18302575244620056</v>
      </c>
      <c r="AP116" s="141">
        <v>0.18364819719248851</v>
      </c>
      <c r="AQ116" s="143">
        <v>0.18427064193877668</v>
      </c>
    </row>
    <row r="117" spans="7:43" ht="14.1" customHeight="1" thickBot="1">
      <c r="G117" s="22"/>
      <c r="H117" s="241"/>
      <c r="J117" s="228"/>
      <c r="K117" s="144" t="s">
        <v>151</v>
      </c>
      <c r="L117" s="145">
        <v>0.15358769721554841</v>
      </c>
      <c r="M117" s="145">
        <v>0.15358769721554841</v>
      </c>
      <c r="N117" s="145">
        <v>0.15358769721554841</v>
      </c>
      <c r="O117" s="145">
        <v>0.15358769721554841</v>
      </c>
      <c r="P117" s="145">
        <v>0.15358769721554841</v>
      </c>
      <c r="Q117" s="145">
        <v>0.15358769721554841</v>
      </c>
      <c r="R117" s="145">
        <v>0.15358769721554841</v>
      </c>
      <c r="S117" s="145">
        <v>0.15358769721554841</v>
      </c>
      <c r="T117" s="145">
        <v>0.15358769721554841</v>
      </c>
      <c r="U117" s="145">
        <v>0.15358769721554841</v>
      </c>
      <c r="V117" s="145">
        <v>0.15358769721554841</v>
      </c>
      <c r="W117" s="145">
        <v>0.15358769721554841</v>
      </c>
      <c r="X117" s="145">
        <v>0.15449939970542187</v>
      </c>
      <c r="Y117" s="145">
        <v>0.15541110219529533</v>
      </c>
      <c r="Z117" s="145">
        <v>0.15632280468516879</v>
      </c>
      <c r="AA117" s="145">
        <v>0.15723450717504225</v>
      </c>
      <c r="AB117" s="145">
        <v>0.15814620966491572</v>
      </c>
      <c r="AC117" s="145">
        <v>0.15905791215478918</v>
      </c>
      <c r="AD117" s="145">
        <v>0.15996961464466264</v>
      </c>
      <c r="AE117" s="145">
        <v>0.1608813171345361</v>
      </c>
      <c r="AF117" s="145">
        <v>0.16179301962440956</v>
      </c>
      <c r="AG117" s="145">
        <v>0.16270472211428302</v>
      </c>
      <c r="AH117" s="145">
        <v>0.16361642460415649</v>
      </c>
      <c r="AI117" s="145">
        <v>0.16452812709402995</v>
      </c>
      <c r="AJ117" s="145">
        <v>0.16543982958390341</v>
      </c>
      <c r="AK117" s="145">
        <v>0.16635153207377687</v>
      </c>
      <c r="AL117" s="145">
        <v>0.16726323456365033</v>
      </c>
      <c r="AM117" s="145">
        <v>0.16817493705352379</v>
      </c>
      <c r="AN117" s="145">
        <v>0.16908663954339725</v>
      </c>
      <c r="AO117" s="145">
        <v>0.16999834203327072</v>
      </c>
      <c r="AP117" s="145">
        <v>0.17091004452314418</v>
      </c>
      <c r="AQ117" s="146">
        <v>0.1718217470130175</v>
      </c>
    </row>
    <row r="118" spans="7:43" ht="14.1" customHeight="1" thickTop="1">
      <c r="G118" s="22"/>
      <c r="H118" s="241"/>
      <c r="J118" s="228"/>
      <c r="K118" s="140" t="s">
        <v>152</v>
      </c>
      <c r="L118" s="141">
        <v>0.160946048317963</v>
      </c>
      <c r="M118" s="141">
        <v>0.16386904445602404</v>
      </c>
      <c r="N118" s="141">
        <v>0.16679204059408509</v>
      </c>
      <c r="O118" s="141">
        <v>0.16971503673214614</v>
      </c>
      <c r="P118" s="141">
        <v>0.17263803287020718</v>
      </c>
      <c r="Q118" s="141">
        <v>0.17556102900826823</v>
      </c>
      <c r="R118" s="141">
        <v>0.17848402514632927</v>
      </c>
      <c r="S118" s="141">
        <v>0.18140702128439032</v>
      </c>
      <c r="T118" s="141">
        <v>0.18433001742245136</v>
      </c>
      <c r="U118" s="141">
        <v>0.18725301356051241</v>
      </c>
      <c r="V118" s="141">
        <v>0.19017600969857346</v>
      </c>
      <c r="W118" s="141">
        <v>0.19309900583663436</v>
      </c>
      <c r="X118" s="141">
        <v>0.19351878628410529</v>
      </c>
      <c r="Y118" s="141">
        <v>0.19393856673157622</v>
      </c>
      <c r="Z118" s="141">
        <v>0.19435834717904715</v>
      </c>
      <c r="AA118" s="141">
        <v>0.19477812762651808</v>
      </c>
      <c r="AB118" s="141">
        <v>0.19519790807398901</v>
      </c>
      <c r="AC118" s="141">
        <v>0.19561768852145994</v>
      </c>
      <c r="AD118" s="141">
        <v>0.19603746896893087</v>
      </c>
      <c r="AE118" s="141">
        <v>0.1964572494164018</v>
      </c>
      <c r="AF118" s="141">
        <v>0.19687702986387273</v>
      </c>
      <c r="AG118" s="141">
        <v>0.19729681031134366</v>
      </c>
      <c r="AH118" s="141">
        <v>0.19771659075881459</v>
      </c>
      <c r="AI118" s="141">
        <v>0.19813637120628552</v>
      </c>
      <c r="AJ118" s="141">
        <v>0.19855615165375645</v>
      </c>
      <c r="AK118" s="141">
        <v>0.19897593210122738</v>
      </c>
      <c r="AL118" s="141">
        <v>0.19939571254869831</v>
      </c>
      <c r="AM118" s="141">
        <v>0.19981549299616924</v>
      </c>
      <c r="AN118" s="141">
        <v>0.20023527344364017</v>
      </c>
      <c r="AO118" s="141">
        <v>0.2006550538911111</v>
      </c>
      <c r="AP118" s="141">
        <v>0.20107483433858203</v>
      </c>
      <c r="AQ118" s="142">
        <v>0.20149461478605324</v>
      </c>
    </row>
    <row r="119" spans="7:43" ht="14.1" customHeight="1">
      <c r="G119" s="22"/>
      <c r="H119" s="241"/>
      <c r="J119" s="228"/>
      <c r="K119" s="19" t="s">
        <v>153</v>
      </c>
      <c r="L119" s="141">
        <v>0.160946048317963</v>
      </c>
      <c r="M119" s="141">
        <v>0.16268310640088116</v>
      </c>
      <c r="N119" s="141">
        <v>0.16442016448379931</v>
      </c>
      <c r="O119" s="141">
        <v>0.16615722256671747</v>
      </c>
      <c r="P119" s="141">
        <v>0.16789428064963563</v>
      </c>
      <c r="Q119" s="141">
        <v>0.16963133873255379</v>
      </c>
      <c r="R119" s="141">
        <v>0.17136839681547195</v>
      </c>
      <c r="S119" s="141">
        <v>0.1731054548983901</v>
      </c>
      <c r="T119" s="141">
        <v>0.17484251298130826</v>
      </c>
      <c r="U119" s="141">
        <v>0.17657957106422642</v>
      </c>
      <c r="V119" s="141">
        <v>0.17831662914714458</v>
      </c>
      <c r="W119" s="141">
        <v>0.18005368723006271</v>
      </c>
      <c r="X119" s="141">
        <v>0.18070595316039129</v>
      </c>
      <c r="Y119" s="141">
        <v>0.18135821909071986</v>
      </c>
      <c r="Z119" s="141">
        <v>0.18201048502104844</v>
      </c>
      <c r="AA119" s="141">
        <v>0.18266275095137702</v>
      </c>
      <c r="AB119" s="141">
        <v>0.18331501688170559</v>
      </c>
      <c r="AC119" s="141">
        <v>0.18396728281203417</v>
      </c>
      <c r="AD119" s="141">
        <v>0.18461954874236275</v>
      </c>
      <c r="AE119" s="141">
        <v>0.18527181467269133</v>
      </c>
      <c r="AF119" s="141">
        <v>0.1859240806030199</v>
      </c>
      <c r="AG119" s="141">
        <v>0.18657634653334848</v>
      </c>
      <c r="AH119" s="141">
        <v>0.18722861246367706</v>
      </c>
      <c r="AI119" s="141">
        <v>0.18788087839400563</v>
      </c>
      <c r="AJ119" s="141">
        <v>0.18853314432433421</v>
      </c>
      <c r="AK119" s="141">
        <v>0.18918541025466279</v>
      </c>
      <c r="AL119" s="141">
        <v>0.18983767618499137</v>
      </c>
      <c r="AM119" s="141">
        <v>0.19048994211531994</v>
      </c>
      <c r="AN119" s="141">
        <v>0.19114220804564852</v>
      </c>
      <c r="AO119" s="141">
        <v>0.1917944739759771</v>
      </c>
      <c r="AP119" s="141">
        <v>0.19244673990630567</v>
      </c>
      <c r="AQ119" s="143">
        <v>0.19309900583663436</v>
      </c>
    </row>
    <row r="120" spans="7:43" ht="14.1" customHeight="1" thickBot="1">
      <c r="G120" s="22"/>
      <c r="H120" s="241"/>
      <c r="J120" s="228"/>
      <c r="K120" s="144" t="s">
        <v>154</v>
      </c>
      <c r="L120" s="145">
        <v>0.160946048317963</v>
      </c>
      <c r="M120" s="145">
        <v>0.160946048317963</v>
      </c>
      <c r="N120" s="145">
        <v>0.160946048317963</v>
      </c>
      <c r="O120" s="145">
        <v>0.160946048317963</v>
      </c>
      <c r="P120" s="145">
        <v>0.160946048317963</v>
      </c>
      <c r="Q120" s="145">
        <v>0.160946048317963</v>
      </c>
      <c r="R120" s="145">
        <v>0.160946048317963</v>
      </c>
      <c r="S120" s="145">
        <v>0.160946048317963</v>
      </c>
      <c r="T120" s="145">
        <v>0.160946048317963</v>
      </c>
      <c r="U120" s="145">
        <v>0.160946048317963</v>
      </c>
      <c r="V120" s="145">
        <v>0.160946048317963</v>
      </c>
      <c r="W120" s="145">
        <v>0.160946048317963</v>
      </c>
      <c r="X120" s="145">
        <v>0.16190143026356799</v>
      </c>
      <c r="Y120" s="145">
        <v>0.16285681220917297</v>
      </c>
      <c r="Z120" s="145">
        <v>0.16381219415477796</v>
      </c>
      <c r="AA120" s="145">
        <v>0.16476757610038295</v>
      </c>
      <c r="AB120" s="145">
        <v>0.16572295804598794</v>
      </c>
      <c r="AC120" s="145">
        <v>0.16667833999159293</v>
      </c>
      <c r="AD120" s="145">
        <v>0.16763372193719792</v>
      </c>
      <c r="AE120" s="145">
        <v>0.1685891038828029</v>
      </c>
      <c r="AF120" s="145">
        <v>0.16954448582840789</v>
      </c>
      <c r="AG120" s="145">
        <v>0.17049986777401288</v>
      </c>
      <c r="AH120" s="145">
        <v>0.17145524971961787</v>
      </c>
      <c r="AI120" s="145">
        <v>0.17241063166522286</v>
      </c>
      <c r="AJ120" s="145">
        <v>0.17336601361082785</v>
      </c>
      <c r="AK120" s="145">
        <v>0.17432139555643283</v>
      </c>
      <c r="AL120" s="145">
        <v>0.17527677750203782</v>
      </c>
      <c r="AM120" s="145">
        <v>0.17623215944764281</v>
      </c>
      <c r="AN120" s="145">
        <v>0.1771875413932478</v>
      </c>
      <c r="AO120" s="145">
        <v>0.17814292333885279</v>
      </c>
      <c r="AP120" s="145">
        <v>0.17909830528445778</v>
      </c>
      <c r="AQ120" s="146">
        <v>0.18005368723006271</v>
      </c>
    </row>
    <row r="121" spans="7:43" ht="14.1" customHeight="1" thickTop="1">
      <c r="G121" s="22"/>
      <c r="H121" s="241"/>
      <c r="J121" s="228"/>
      <c r="K121" s="140" t="s">
        <v>155</v>
      </c>
      <c r="L121" s="141">
        <v>0.16992492231411765</v>
      </c>
      <c r="M121" s="141">
        <v>0.17301098684863317</v>
      </c>
      <c r="N121" s="141">
        <v>0.17609705138314868</v>
      </c>
      <c r="O121" s="141">
        <v>0.1791831159176642</v>
      </c>
      <c r="P121" s="141">
        <v>0.18226918045217971</v>
      </c>
      <c r="Q121" s="141">
        <v>0.18535524498669523</v>
      </c>
      <c r="R121" s="141">
        <v>0.18844130952121074</v>
      </c>
      <c r="S121" s="141">
        <v>0.19152737405572626</v>
      </c>
      <c r="T121" s="141">
        <v>0.19461343859024177</v>
      </c>
      <c r="U121" s="141">
        <v>0.19769950312475729</v>
      </c>
      <c r="V121" s="141">
        <v>0.2007855676592728</v>
      </c>
      <c r="W121" s="141">
        <v>0.20387163219378834</v>
      </c>
      <c r="X121" s="141">
        <v>0.20431483139420961</v>
      </c>
      <c r="Y121" s="141">
        <v>0.20475803059463088</v>
      </c>
      <c r="Z121" s="141">
        <v>0.20520122979505215</v>
      </c>
      <c r="AA121" s="141">
        <v>0.20564442899547342</v>
      </c>
      <c r="AB121" s="141">
        <v>0.20608762819589468</v>
      </c>
      <c r="AC121" s="141">
        <v>0.20653082739631595</v>
      </c>
      <c r="AD121" s="141">
        <v>0.20697402659673722</v>
      </c>
      <c r="AE121" s="141">
        <v>0.20741722579715849</v>
      </c>
      <c r="AF121" s="141">
        <v>0.20786042499757976</v>
      </c>
      <c r="AG121" s="141">
        <v>0.20830362419800103</v>
      </c>
      <c r="AH121" s="141">
        <v>0.20874682339842229</v>
      </c>
      <c r="AI121" s="141">
        <v>0.20919002259884356</v>
      </c>
      <c r="AJ121" s="141">
        <v>0.20963322179926483</v>
      </c>
      <c r="AK121" s="141">
        <v>0.2100764209996861</v>
      </c>
      <c r="AL121" s="141">
        <v>0.21051962020010737</v>
      </c>
      <c r="AM121" s="141">
        <v>0.21096281940052863</v>
      </c>
      <c r="AN121" s="141">
        <v>0.2114060186009499</v>
      </c>
      <c r="AO121" s="141">
        <v>0.21184921780137117</v>
      </c>
      <c r="AP121" s="141">
        <v>0.21229241700179244</v>
      </c>
      <c r="AQ121" s="142">
        <v>0.21273561620221393</v>
      </c>
    </row>
    <row r="122" spans="7:43" ht="14.1" customHeight="1">
      <c r="G122" s="22"/>
      <c r="H122" s="241"/>
      <c r="J122" s="228"/>
      <c r="K122" s="19" t="s">
        <v>156</v>
      </c>
      <c r="L122" s="141">
        <v>0.16992492231411765</v>
      </c>
      <c r="M122" s="141">
        <v>0.17175888756445945</v>
      </c>
      <c r="N122" s="141">
        <v>0.17359285281480125</v>
      </c>
      <c r="O122" s="141">
        <v>0.17542681806514304</v>
      </c>
      <c r="P122" s="141">
        <v>0.17726078331548484</v>
      </c>
      <c r="Q122" s="141">
        <v>0.17909474856582663</v>
      </c>
      <c r="R122" s="141">
        <v>0.18092871381616843</v>
      </c>
      <c r="S122" s="141">
        <v>0.18276267906651023</v>
      </c>
      <c r="T122" s="141">
        <v>0.18459664431685202</v>
      </c>
      <c r="U122" s="141">
        <v>0.18643060956719382</v>
      </c>
      <c r="V122" s="141">
        <v>0.18826457481753561</v>
      </c>
      <c r="W122" s="141">
        <v>0.19009854006787755</v>
      </c>
      <c r="X122" s="141">
        <v>0.1907871946741731</v>
      </c>
      <c r="Y122" s="141">
        <v>0.19147584928046865</v>
      </c>
      <c r="Z122" s="141">
        <v>0.1921645038867642</v>
      </c>
      <c r="AA122" s="141">
        <v>0.19285315849305976</v>
      </c>
      <c r="AB122" s="141">
        <v>0.19354181309935531</v>
      </c>
      <c r="AC122" s="141">
        <v>0.19423046770565086</v>
      </c>
      <c r="AD122" s="141">
        <v>0.19491912231194641</v>
      </c>
      <c r="AE122" s="141">
        <v>0.19560777691824197</v>
      </c>
      <c r="AF122" s="141">
        <v>0.19629643152453752</v>
      </c>
      <c r="AG122" s="141">
        <v>0.19698508613083307</v>
      </c>
      <c r="AH122" s="141">
        <v>0.19767374073712862</v>
      </c>
      <c r="AI122" s="141">
        <v>0.19836239534342417</v>
      </c>
      <c r="AJ122" s="141">
        <v>0.19905104994971973</v>
      </c>
      <c r="AK122" s="141">
        <v>0.19973970455601528</v>
      </c>
      <c r="AL122" s="141">
        <v>0.20042835916231083</v>
      </c>
      <c r="AM122" s="141">
        <v>0.20111701376860638</v>
      </c>
      <c r="AN122" s="141">
        <v>0.20180566837490194</v>
      </c>
      <c r="AO122" s="141">
        <v>0.20249432298119749</v>
      </c>
      <c r="AP122" s="141">
        <v>0.20318297758749304</v>
      </c>
      <c r="AQ122" s="143">
        <v>0.20387163219378834</v>
      </c>
    </row>
    <row r="123" spans="7:43" ht="14.1" customHeight="1" thickBot="1">
      <c r="G123" s="22"/>
      <c r="H123" s="241"/>
      <c r="J123" s="228"/>
      <c r="K123" s="144" t="s">
        <v>157</v>
      </c>
      <c r="L123" s="145">
        <v>0.16992492231411765</v>
      </c>
      <c r="M123" s="145">
        <v>0.16992492231411765</v>
      </c>
      <c r="N123" s="145">
        <v>0.16992492231411765</v>
      </c>
      <c r="O123" s="145">
        <v>0.16992492231411765</v>
      </c>
      <c r="P123" s="145">
        <v>0.16992492231411765</v>
      </c>
      <c r="Q123" s="145">
        <v>0.16992492231411765</v>
      </c>
      <c r="R123" s="145">
        <v>0.16992492231411765</v>
      </c>
      <c r="S123" s="145">
        <v>0.16992492231411765</v>
      </c>
      <c r="T123" s="145">
        <v>0.16992492231411765</v>
      </c>
      <c r="U123" s="145">
        <v>0.16992492231411765</v>
      </c>
      <c r="V123" s="145">
        <v>0.16992492231411765</v>
      </c>
      <c r="W123" s="145">
        <v>0.16992492231411765</v>
      </c>
      <c r="X123" s="145">
        <v>0.17093360320180565</v>
      </c>
      <c r="Y123" s="145">
        <v>0.17194228408949364</v>
      </c>
      <c r="Z123" s="145">
        <v>0.17295096497718163</v>
      </c>
      <c r="AA123" s="145">
        <v>0.17395964586486962</v>
      </c>
      <c r="AB123" s="145">
        <v>0.17496832675255761</v>
      </c>
      <c r="AC123" s="145">
        <v>0.1759770076402456</v>
      </c>
      <c r="AD123" s="145">
        <v>0.17698568852793359</v>
      </c>
      <c r="AE123" s="145">
        <v>0.17799436941562158</v>
      </c>
      <c r="AF123" s="145">
        <v>0.17900305030330957</v>
      </c>
      <c r="AG123" s="145">
        <v>0.18001173119099756</v>
      </c>
      <c r="AH123" s="145">
        <v>0.18102041207868555</v>
      </c>
      <c r="AI123" s="145">
        <v>0.18202909296637354</v>
      </c>
      <c r="AJ123" s="145">
        <v>0.18303777385406153</v>
      </c>
      <c r="AK123" s="145">
        <v>0.18404645474174952</v>
      </c>
      <c r="AL123" s="145">
        <v>0.18505513562943751</v>
      </c>
      <c r="AM123" s="145">
        <v>0.1860638165171255</v>
      </c>
      <c r="AN123" s="145">
        <v>0.18707249740481349</v>
      </c>
      <c r="AO123" s="145">
        <v>0.18808117829250148</v>
      </c>
      <c r="AP123" s="145">
        <v>0.18908985918018947</v>
      </c>
      <c r="AQ123" s="146">
        <v>0.19009854006787755</v>
      </c>
    </row>
    <row r="124" spans="7:43" ht="14.1" customHeight="1" thickTop="1">
      <c r="G124" s="22"/>
      <c r="H124" s="241"/>
      <c r="J124" s="228"/>
      <c r="K124" s="140" t="s">
        <v>158</v>
      </c>
      <c r="L124" s="141">
        <v>0.17950748203127412</v>
      </c>
      <c r="M124" s="141">
        <v>0.18276757870474997</v>
      </c>
      <c r="N124" s="141">
        <v>0.18602767537822582</v>
      </c>
      <c r="O124" s="141">
        <v>0.18928777205170166</v>
      </c>
      <c r="P124" s="141">
        <v>0.19254786872517751</v>
      </c>
      <c r="Q124" s="141">
        <v>0.19580796539865336</v>
      </c>
      <c r="R124" s="141">
        <v>0.19906806207212921</v>
      </c>
      <c r="S124" s="141">
        <v>0.20232815874560506</v>
      </c>
      <c r="T124" s="141">
        <v>0.20558825541908091</v>
      </c>
      <c r="U124" s="141">
        <v>0.20884835209255675</v>
      </c>
      <c r="V124" s="141">
        <v>0.2121084487660326</v>
      </c>
      <c r="W124" s="141">
        <v>0.21536854543950842</v>
      </c>
      <c r="X124" s="141">
        <v>0.21583673792959432</v>
      </c>
      <c r="Y124" s="141">
        <v>0.21630493041968021</v>
      </c>
      <c r="Z124" s="141">
        <v>0.21677312290976611</v>
      </c>
      <c r="AA124" s="141">
        <v>0.217241315399852</v>
      </c>
      <c r="AB124" s="141">
        <v>0.2177095078899379</v>
      </c>
      <c r="AC124" s="141">
        <v>0.21817770038002379</v>
      </c>
      <c r="AD124" s="141">
        <v>0.21864589287010969</v>
      </c>
      <c r="AE124" s="141">
        <v>0.21911408536019558</v>
      </c>
      <c r="AF124" s="141">
        <v>0.21958227785028148</v>
      </c>
      <c r="AG124" s="141">
        <v>0.22005047034036737</v>
      </c>
      <c r="AH124" s="141">
        <v>0.22051866283045327</v>
      </c>
      <c r="AI124" s="141">
        <v>0.22098685532053916</v>
      </c>
      <c r="AJ124" s="141">
        <v>0.22145504781062506</v>
      </c>
      <c r="AK124" s="141">
        <v>0.22192324030071095</v>
      </c>
      <c r="AL124" s="141">
        <v>0.22239143279079684</v>
      </c>
      <c r="AM124" s="141">
        <v>0.22285962528088274</v>
      </c>
      <c r="AN124" s="141">
        <v>0.22332781777096863</v>
      </c>
      <c r="AO124" s="141">
        <v>0.22379601026105453</v>
      </c>
      <c r="AP124" s="141">
        <v>0.22426420275114042</v>
      </c>
      <c r="AQ124" s="142">
        <v>0.22473239524122618</v>
      </c>
    </row>
    <row r="125" spans="7:43" ht="14.1" customHeight="1">
      <c r="G125" s="22"/>
      <c r="H125" s="241"/>
      <c r="J125" s="228"/>
      <c r="K125" s="19" t="s">
        <v>159</v>
      </c>
      <c r="L125" s="141">
        <v>0.17950748203127412</v>
      </c>
      <c r="M125" s="141">
        <v>0.18144486990668621</v>
      </c>
      <c r="N125" s="141">
        <v>0.1833822577820983</v>
      </c>
      <c r="O125" s="141">
        <v>0.18531964565751038</v>
      </c>
      <c r="P125" s="141">
        <v>0.18725703353292247</v>
      </c>
      <c r="Q125" s="141">
        <v>0.18919442140833456</v>
      </c>
      <c r="R125" s="141">
        <v>0.19113180928374665</v>
      </c>
      <c r="S125" s="141">
        <v>0.19306919715915874</v>
      </c>
      <c r="T125" s="141">
        <v>0.19500658503457083</v>
      </c>
      <c r="U125" s="141">
        <v>0.19694397290998292</v>
      </c>
      <c r="V125" s="141">
        <v>0.19888136078539501</v>
      </c>
      <c r="W125" s="141">
        <v>0.20081874866080715</v>
      </c>
      <c r="X125" s="141">
        <v>0.20154623849974221</v>
      </c>
      <c r="Y125" s="141">
        <v>0.20227372833867727</v>
      </c>
      <c r="Z125" s="141">
        <v>0.20300121817761232</v>
      </c>
      <c r="AA125" s="141">
        <v>0.20372870801654738</v>
      </c>
      <c r="AB125" s="141">
        <v>0.20445619785548244</v>
      </c>
      <c r="AC125" s="141">
        <v>0.2051836876944175</v>
      </c>
      <c r="AD125" s="141">
        <v>0.20591117753335256</v>
      </c>
      <c r="AE125" s="141">
        <v>0.20663866737228762</v>
      </c>
      <c r="AF125" s="141">
        <v>0.20736615721122267</v>
      </c>
      <c r="AG125" s="141">
        <v>0.20809364705015773</v>
      </c>
      <c r="AH125" s="141">
        <v>0.20882113688909279</v>
      </c>
      <c r="AI125" s="141">
        <v>0.20954862672802785</v>
      </c>
      <c r="AJ125" s="141">
        <v>0.21027611656696291</v>
      </c>
      <c r="AK125" s="141">
        <v>0.21100360640589796</v>
      </c>
      <c r="AL125" s="141">
        <v>0.21173109624483302</v>
      </c>
      <c r="AM125" s="141">
        <v>0.21245858608376808</v>
      </c>
      <c r="AN125" s="141">
        <v>0.21318607592270314</v>
      </c>
      <c r="AO125" s="141">
        <v>0.2139135657616382</v>
      </c>
      <c r="AP125" s="141">
        <v>0.21464105560057326</v>
      </c>
      <c r="AQ125" s="143">
        <v>0.21536854543950842</v>
      </c>
    </row>
    <row r="126" spans="7:43" ht="14.1" customHeight="1" thickBot="1">
      <c r="G126" s="22"/>
      <c r="H126" s="241"/>
      <c r="J126" s="228"/>
      <c r="K126" s="144" t="s">
        <v>160</v>
      </c>
      <c r="L126" s="145">
        <v>0.17950748203127412</v>
      </c>
      <c r="M126" s="145">
        <v>0.17950748203127412</v>
      </c>
      <c r="N126" s="145">
        <v>0.17950748203127412</v>
      </c>
      <c r="O126" s="145">
        <v>0.17950748203127412</v>
      </c>
      <c r="P126" s="145">
        <v>0.17950748203127412</v>
      </c>
      <c r="Q126" s="145">
        <v>0.17950748203127412</v>
      </c>
      <c r="R126" s="145">
        <v>0.17950748203127412</v>
      </c>
      <c r="S126" s="145">
        <v>0.17950748203127412</v>
      </c>
      <c r="T126" s="145">
        <v>0.17950748203127412</v>
      </c>
      <c r="U126" s="145">
        <v>0.17950748203127412</v>
      </c>
      <c r="V126" s="145">
        <v>0.17950748203127412</v>
      </c>
      <c r="W126" s="145">
        <v>0.17950748203127412</v>
      </c>
      <c r="X126" s="145">
        <v>0.18057304536275076</v>
      </c>
      <c r="Y126" s="145">
        <v>0.1816386086942274</v>
      </c>
      <c r="Z126" s="145">
        <v>0.18270417202570405</v>
      </c>
      <c r="AA126" s="145">
        <v>0.18376973535718069</v>
      </c>
      <c r="AB126" s="145">
        <v>0.18483529868865733</v>
      </c>
      <c r="AC126" s="145">
        <v>0.18590086202013398</v>
      </c>
      <c r="AD126" s="145">
        <v>0.18696642535161062</v>
      </c>
      <c r="AE126" s="145">
        <v>0.18803198868308726</v>
      </c>
      <c r="AF126" s="145">
        <v>0.18909755201456391</v>
      </c>
      <c r="AG126" s="145">
        <v>0.19016311534604055</v>
      </c>
      <c r="AH126" s="145">
        <v>0.19122867867751719</v>
      </c>
      <c r="AI126" s="145">
        <v>0.19229424200899384</v>
      </c>
      <c r="AJ126" s="145">
        <v>0.19335980534047048</v>
      </c>
      <c r="AK126" s="145">
        <v>0.19442536867194712</v>
      </c>
      <c r="AL126" s="145">
        <v>0.19549093200342377</v>
      </c>
      <c r="AM126" s="145">
        <v>0.19655649533490041</v>
      </c>
      <c r="AN126" s="145">
        <v>0.19762205866637705</v>
      </c>
      <c r="AO126" s="145">
        <v>0.1986876219978537</v>
      </c>
      <c r="AP126" s="145">
        <v>0.19975318532933034</v>
      </c>
      <c r="AQ126" s="146">
        <v>0.20081874866080715</v>
      </c>
    </row>
    <row r="127" spans="7:43" ht="14.1" customHeight="1" thickTop="1">
      <c r="G127" s="22"/>
      <c r="H127" s="241"/>
      <c r="J127" s="228"/>
      <c r="K127" s="140" t="s">
        <v>161</v>
      </c>
      <c r="L127" s="141">
        <v>0.18626187442464867</v>
      </c>
      <c r="M127" s="141">
        <v>0.18964463992464817</v>
      </c>
      <c r="N127" s="141">
        <v>0.19302740542464766</v>
      </c>
      <c r="O127" s="141">
        <v>0.19641017092464716</v>
      </c>
      <c r="P127" s="141">
        <v>0.19979293642464666</v>
      </c>
      <c r="Q127" s="141">
        <v>0.20317570192464615</v>
      </c>
      <c r="R127" s="141">
        <v>0.20655846742464565</v>
      </c>
      <c r="S127" s="141">
        <v>0.20994123292464514</v>
      </c>
      <c r="T127" s="141">
        <v>0.21332399842464464</v>
      </c>
      <c r="U127" s="141">
        <v>0.21670676392464414</v>
      </c>
      <c r="V127" s="141">
        <v>0.22008952942464363</v>
      </c>
      <c r="W127" s="141">
        <v>0.2234722949246431</v>
      </c>
      <c r="X127" s="141">
        <v>0.22395810426143581</v>
      </c>
      <c r="Y127" s="141">
        <v>0.22444391359822852</v>
      </c>
      <c r="Z127" s="141">
        <v>0.22492972293502123</v>
      </c>
      <c r="AA127" s="141">
        <v>0.22541553227181393</v>
      </c>
      <c r="AB127" s="141">
        <v>0.22590134160860664</v>
      </c>
      <c r="AC127" s="141">
        <v>0.22638715094539935</v>
      </c>
      <c r="AD127" s="141">
        <v>0.22687296028219206</v>
      </c>
      <c r="AE127" s="141">
        <v>0.22735876961898477</v>
      </c>
      <c r="AF127" s="141">
        <v>0.22784457895577748</v>
      </c>
      <c r="AG127" s="141">
        <v>0.22833038829257019</v>
      </c>
      <c r="AH127" s="141">
        <v>0.22881619762936289</v>
      </c>
      <c r="AI127" s="141">
        <v>0.2293020069661556</v>
      </c>
      <c r="AJ127" s="141">
        <v>0.22978781630294831</v>
      </c>
      <c r="AK127" s="141">
        <v>0.23027362563974102</v>
      </c>
      <c r="AL127" s="141">
        <v>0.23075943497653373</v>
      </c>
      <c r="AM127" s="141">
        <v>0.23124524431332644</v>
      </c>
      <c r="AN127" s="141">
        <v>0.23173105365011915</v>
      </c>
      <c r="AO127" s="141">
        <v>0.23221686298691185</v>
      </c>
      <c r="AP127" s="141">
        <v>0.23270267232370456</v>
      </c>
      <c r="AQ127" s="142">
        <v>0.23318848166049716</v>
      </c>
    </row>
    <row r="128" spans="7:43" ht="14.1" customHeight="1">
      <c r="G128" s="22"/>
      <c r="H128" s="241"/>
      <c r="J128" s="228"/>
      <c r="K128" s="19" t="s">
        <v>162</v>
      </c>
      <c r="L128" s="141">
        <v>0.18626187442464867</v>
      </c>
      <c r="M128" s="141">
        <v>0.18827216108834871</v>
      </c>
      <c r="N128" s="141">
        <v>0.19028244775204875</v>
      </c>
      <c r="O128" s="141">
        <v>0.19229273441574879</v>
      </c>
      <c r="P128" s="141">
        <v>0.19430302107944883</v>
      </c>
      <c r="Q128" s="141">
        <v>0.19631330774314887</v>
      </c>
      <c r="R128" s="141">
        <v>0.19832359440684891</v>
      </c>
      <c r="S128" s="141">
        <v>0.20033388107054895</v>
      </c>
      <c r="T128" s="141">
        <v>0.20234416773424899</v>
      </c>
      <c r="U128" s="141">
        <v>0.20435445439794903</v>
      </c>
      <c r="V128" s="141">
        <v>0.20636474106164907</v>
      </c>
      <c r="W128" s="141">
        <v>0.20837502772534908</v>
      </c>
      <c r="X128" s="141">
        <v>0.20912989108531377</v>
      </c>
      <c r="Y128" s="141">
        <v>0.20988475444527846</v>
      </c>
      <c r="Z128" s="141">
        <v>0.21063961780524315</v>
      </c>
      <c r="AA128" s="141">
        <v>0.21139448116520784</v>
      </c>
      <c r="AB128" s="141">
        <v>0.21214934452517253</v>
      </c>
      <c r="AC128" s="141">
        <v>0.21290420788513723</v>
      </c>
      <c r="AD128" s="141">
        <v>0.21365907124510192</v>
      </c>
      <c r="AE128" s="141">
        <v>0.21441393460506661</v>
      </c>
      <c r="AF128" s="141">
        <v>0.2151687979650313</v>
      </c>
      <c r="AG128" s="141">
        <v>0.21592366132499599</v>
      </c>
      <c r="AH128" s="141">
        <v>0.21667852468496068</v>
      </c>
      <c r="AI128" s="141">
        <v>0.21743338804492537</v>
      </c>
      <c r="AJ128" s="141">
        <v>0.21818825140489007</v>
      </c>
      <c r="AK128" s="141">
        <v>0.21894311476485476</v>
      </c>
      <c r="AL128" s="141">
        <v>0.21969797812481945</v>
      </c>
      <c r="AM128" s="141">
        <v>0.22045284148478414</v>
      </c>
      <c r="AN128" s="141">
        <v>0.22120770484474883</v>
      </c>
      <c r="AO128" s="141">
        <v>0.22196256820471352</v>
      </c>
      <c r="AP128" s="141">
        <v>0.22271743156467821</v>
      </c>
      <c r="AQ128" s="143">
        <v>0.2234722949246431</v>
      </c>
    </row>
    <row r="129" spans="7:45" ht="14.1" customHeight="1" thickBot="1">
      <c r="G129" s="22"/>
      <c r="H129" s="241"/>
      <c r="J129" s="238"/>
      <c r="K129" s="144" t="s">
        <v>163</v>
      </c>
      <c r="L129" s="145">
        <v>0.18626187442464867</v>
      </c>
      <c r="M129" s="145">
        <v>0.18626187442464867</v>
      </c>
      <c r="N129" s="145">
        <v>0.18626187442464867</v>
      </c>
      <c r="O129" s="145">
        <v>0.18626187442464867</v>
      </c>
      <c r="P129" s="145">
        <v>0.18626187442464867</v>
      </c>
      <c r="Q129" s="145">
        <v>0.18626187442464867</v>
      </c>
      <c r="R129" s="145">
        <v>0.18626187442464867</v>
      </c>
      <c r="S129" s="145">
        <v>0.18626187442464867</v>
      </c>
      <c r="T129" s="145">
        <v>0.18626187442464867</v>
      </c>
      <c r="U129" s="145">
        <v>0.18626187442464867</v>
      </c>
      <c r="V129" s="145">
        <v>0.18626187442464867</v>
      </c>
      <c r="W129" s="145">
        <v>0.18626187442464867</v>
      </c>
      <c r="X129" s="145">
        <v>0.18736753208968368</v>
      </c>
      <c r="Y129" s="145">
        <v>0.18847318975471869</v>
      </c>
      <c r="Z129" s="145">
        <v>0.1895788474197537</v>
      </c>
      <c r="AA129" s="145">
        <v>0.19068450508478871</v>
      </c>
      <c r="AB129" s="145">
        <v>0.19179016274982372</v>
      </c>
      <c r="AC129" s="145">
        <v>0.19289582041485873</v>
      </c>
      <c r="AD129" s="145">
        <v>0.19400147807989374</v>
      </c>
      <c r="AE129" s="145">
        <v>0.19510713574492874</v>
      </c>
      <c r="AF129" s="145">
        <v>0.19621279340996375</v>
      </c>
      <c r="AG129" s="145">
        <v>0.19731845107499876</v>
      </c>
      <c r="AH129" s="145">
        <v>0.19842410874003377</v>
      </c>
      <c r="AI129" s="145">
        <v>0.19952976640506878</v>
      </c>
      <c r="AJ129" s="145">
        <v>0.20063542407010379</v>
      </c>
      <c r="AK129" s="145">
        <v>0.2017410817351388</v>
      </c>
      <c r="AL129" s="145">
        <v>0.20284673940017381</v>
      </c>
      <c r="AM129" s="145">
        <v>0.20395239706520882</v>
      </c>
      <c r="AN129" s="145">
        <v>0.20505805473024383</v>
      </c>
      <c r="AO129" s="145">
        <v>0.20616371239527884</v>
      </c>
      <c r="AP129" s="145">
        <v>0.20726937006031385</v>
      </c>
      <c r="AQ129" s="146">
        <v>0.20837502772534908</v>
      </c>
    </row>
    <row r="130" spans="7:45" ht="14.1" customHeight="1" thickTop="1">
      <c r="G130" s="22"/>
      <c r="H130" s="241"/>
      <c r="J130" s="147"/>
      <c r="K130" s="19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</row>
    <row r="131" spans="7:45" ht="14.1" customHeight="1">
      <c r="G131" s="22"/>
      <c r="H131" s="241"/>
      <c r="J131" s="78"/>
      <c r="L131" s="128">
        <v>2019</v>
      </c>
      <c r="M131" s="128">
        <v>2020</v>
      </c>
      <c r="N131" s="128">
        <v>2021</v>
      </c>
      <c r="O131" s="128">
        <v>2022</v>
      </c>
      <c r="P131" s="128">
        <v>2023</v>
      </c>
      <c r="Q131" s="128">
        <v>2024</v>
      </c>
      <c r="R131" s="128">
        <v>2025</v>
      </c>
      <c r="S131" s="128">
        <v>2026</v>
      </c>
      <c r="T131" s="128">
        <v>2027</v>
      </c>
      <c r="U131" s="128">
        <v>2028</v>
      </c>
      <c r="V131" s="128">
        <v>2029</v>
      </c>
      <c r="W131" s="128">
        <v>2030</v>
      </c>
      <c r="X131" s="128">
        <v>2031</v>
      </c>
      <c r="Y131" s="128">
        <v>2032</v>
      </c>
      <c r="Z131" s="128">
        <v>2033</v>
      </c>
      <c r="AA131" s="128">
        <v>2034</v>
      </c>
      <c r="AB131" s="128">
        <v>2035</v>
      </c>
      <c r="AC131" s="128">
        <v>2036</v>
      </c>
      <c r="AD131" s="128">
        <v>2037</v>
      </c>
      <c r="AE131" s="128">
        <v>2038</v>
      </c>
      <c r="AF131" s="128">
        <v>2039</v>
      </c>
      <c r="AG131" s="128">
        <v>2040</v>
      </c>
      <c r="AH131" s="128">
        <v>2041</v>
      </c>
      <c r="AI131" s="128">
        <v>2042</v>
      </c>
      <c r="AJ131" s="128">
        <v>2043</v>
      </c>
      <c r="AK131" s="128">
        <v>2044</v>
      </c>
      <c r="AL131" s="128">
        <v>2045</v>
      </c>
      <c r="AM131" s="128">
        <v>2046</v>
      </c>
      <c r="AN131" s="128">
        <v>2047</v>
      </c>
      <c r="AO131" s="128">
        <v>2048</v>
      </c>
      <c r="AP131" s="128">
        <v>2049</v>
      </c>
      <c r="AQ131" s="128">
        <v>2050</v>
      </c>
    </row>
    <row r="132" spans="7:45" ht="14.1" customHeight="1">
      <c r="G132" s="22"/>
      <c r="H132" s="241"/>
      <c r="J132" s="227" t="s">
        <v>164</v>
      </c>
      <c r="K132" s="140" t="s">
        <v>134</v>
      </c>
      <c r="L132" s="148">
        <f t="shared" ref="L132:AQ139" si="2">L100*8760</f>
        <v>1048.9666341803727</v>
      </c>
      <c r="M132" s="148">
        <f t="shared" si="2"/>
        <v>1068.0172753903184</v>
      </c>
      <c r="N132" s="148">
        <f t="shared" si="2"/>
        <v>1087.0679166002642</v>
      </c>
      <c r="O132" s="148">
        <f t="shared" si="2"/>
        <v>1106.1185578102102</v>
      </c>
      <c r="P132" s="148">
        <f t="shared" si="2"/>
        <v>1125.1691990201559</v>
      </c>
      <c r="Q132" s="148">
        <f t="shared" si="2"/>
        <v>1144.2198402301017</v>
      </c>
      <c r="R132" s="148">
        <f t="shared" si="2"/>
        <v>1163.2704814400474</v>
      </c>
      <c r="S132" s="148">
        <f t="shared" si="2"/>
        <v>1182.3211226499932</v>
      </c>
      <c r="T132" s="148">
        <f t="shared" si="2"/>
        <v>1201.3717638599389</v>
      </c>
      <c r="U132" s="148">
        <f t="shared" si="2"/>
        <v>1220.4224050698847</v>
      </c>
      <c r="V132" s="148">
        <f t="shared" si="2"/>
        <v>1239.4730462798304</v>
      </c>
      <c r="W132" s="148">
        <f t="shared" si="2"/>
        <v>1258.5236874897762</v>
      </c>
      <c r="X132" s="148">
        <f t="shared" si="2"/>
        <v>1261.2596085495368</v>
      </c>
      <c r="Y132" s="148">
        <f t="shared" si="2"/>
        <v>1263.9955296092971</v>
      </c>
      <c r="Z132" s="148">
        <f t="shared" si="2"/>
        <v>1266.7314506690575</v>
      </c>
      <c r="AA132" s="148">
        <f t="shared" si="2"/>
        <v>1269.4673717288179</v>
      </c>
      <c r="AB132" s="148">
        <f t="shared" si="2"/>
        <v>1272.2032927885784</v>
      </c>
      <c r="AC132" s="148">
        <f t="shared" si="2"/>
        <v>1274.9392138483388</v>
      </c>
      <c r="AD132" s="148">
        <f t="shared" si="2"/>
        <v>1277.6751349080992</v>
      </c>
      <c r="AE132" s="148">
        <f t="shared" si="2"/>
        <v>1280.4110559678595</v>
      </c>
      <c r="AF132" s="148">
        <f t="shared" si="2"/>
        <v>1283.1469770276201</v>
      </c>
      <c r="AG132" s="148">
        <f t="shared" si="2"/>
        <v>1285.8828980873805</v>
      </c>
      <c r="AH132" s="148">
        <f t="shared" si="2"/>
        <v>1288.6188191471408</v>
      </c>
      <c r="AI132" s="148">
        <f t="shared" si="2"/>
        <v>1291.3547402069012</v>
      </c>
      <c r="AJ132" s="148">
        <f t="shared" si="2"/>
        <v>1294.0906612666618</v>
      </c>
      <c r="AK132" s="148">
        <f t="shared" si="2"/>
        <v>1296.8265823264221</v>
      </c>
      <c r="AL132" s="148">
        <f t="shared" si="2"/>
        <v>1299.5625033861825</v>
      </c>
      <c r="AM132" s="148">
        <f t="shared" si="2"/>
        <v>1302.2984244459428</v>
      </c>
      <c r="AN132" s="148">
        <f t="shared" si="2"/>
        <v>1305.0343455057034</v>
      </c>
      <c r="AO132" s="148">
        <f t="shared" si="2"/>
        <v>1307.7702665654638</v>
      </c>
      <c r="AP132" s="148">
        <f t="shared" si="2"/>
        <v>1310.5061876252241</v>
      </c>
      <c r="AQ132" s="148">
        <f t="shared" si="2"/>
        <v>1313.2421086849838</v>
      </c>
    </row>
    <row r="133" spans="7:45" ht="14.1" customHeight="1">
      <c r="G133" s="22"/>
      <c r="H133" s="241"/>
      <c r="J133" s="228"/>
      <c r="K133" s="19" t="s">
        <v>135</v>
      </c>
      <c r="L133" s="149">
        <f t="shared" si="2"/>
        <v>1048.9666341803727</v>
      </c>
      <c r="M133" s="149">
        <f t="shared" si="2"/>
        <v>1060.2879184843821</v>
      </c>
      <c r="N133" s="149">
        <f t="shared" si="2"/>
        <v>1071.6092027883913</v>
      </c>
      <c r="O133" s="149">
        <f t="shared" si="2"/>
        <v>1082.9304870924004</v>
      </c>
      <c r="P133" s="149">
        <f t="shared" si="2"/>
        <v>1094.2517713964098</v>
      </c>
      <c r="Q133" s="149">
        <f t="shared" si="2"/>
        <v>1105.573055700419</v>
      </c>
      <c r="R133" s="149">
        <f t="shared" si="2"/>
        <v>1116.8943400044282</v>
      </c>
      <c r="S133" s="149">
        <f t="shared" si="2"/>
        <v>1128.2156243084373</v>
      </c>
      <c r="T133" s="149">
        <f t="shared" si="2"/>
        <v>1139.5369086124465</v>
      </c>
      <c r="U133" s="149">
        <f t="shared" si="2"/>
        <v>1150.8581929164557</v>
      </c>
      <c r="V133" s="149">
        <f t="shared" si="2"/>
        <v>1162.1794772204648</v>
      </c>
      <c r="W133" s="149">
        <f t="shared" si="2"/>
        <v>1173.5007615244745</v>
      </c>
      <c r="X133" s="149">
        <f t="shared" si="2"/>
        <v>1177.7519078227394</v>
      </c>
      <c r="Y133" s="149">
        <f t="shared" si="2"/>
        <v>1182.0030541210047</v>
      </c>
      <c r="Z133" s="149">
        <f t="shared" si="2"/>
        <v>1186.2542004192696</v>
      </c>
      <c r="AA133" s="149">
        <f t="shared" si="2"/>
        <v>1190.5053467175346</v>
      </c>
      <c r="AB133" s="149">
        <f t="shared" si="2"/>
        <v>1194.7564930157998</v>
      </c>
      <c r="AC133" s="149">
        <f t="shared" si="2"/>
        <v>1199.0076393140648</v>
      </c>
      <c r="AD133" s="149">
        <f t="shared" si="2"/>
        <v>1203.2587856123298</v>
      </c>
      <c r="AE133" s="149">
        <f t="shared" si="2"/>
        <v>1207.5099319105948</v>
      </c>
      <c r="AF133" s="149">
        <f t="shared" si="2"/>
        <v>1211.76107820886</v>
      </c>
      <c r="AG133" s="149">
        <f t="shared" si="2"/>
        <v>1216.012224507125</v>
      </c>
      <c r="AH133" s="149">
        <f t="shared" si="2"/>
        <v>1220.26337080539</v>
      </c>
      <c r="AI133" s="149">
        <f t="shared" si="2"/>
        <v>1224.5145171036552</v>
      </c>
      <c r="AJ133" s="149">
        <f t="shared" si="2"/>
        <v>1228.7656634019202</v>
      </c>
      <c r="AK133" s="149">
        <f t="shared" si="2"/>
        <v>1233.0168097001851</v>
      </c>
      <c r="AL133" s="149">
        <f t="shared" si="2"/>
        <v>1237.2679559984504</v>
      </c>
      <c r="AM133" s="149">
        <f t="shared" si="2"/>
        <v>1241.5191022967153</v>
      </c>
      <c r="AN133" s="149">
        <f t="shared" si="2"/>
        <v>1245.7702485949803</v>
      </c>
      <c r="AO133" s="149">
        <f t="shared" si="2"/>
        <v>1250.0213948932455</v>
      </c>
      <c r="AP133" s="149">
        <f t="shared" si="2"/>
        <v>1254.2725411915105</v>
      </c>
      <c r="AQ133" s="149">
        <f t="shared" si="2"/>
        <v>1258.5236874897762</v>
      </c>
    </row>
    <row r="134" spans="7:45" ht="14.1" customHeight="1" thickBot="1">
      <c r="G134" s="22"/>
      <c r="H134" s="241"/>
      <c r="J134" s="228"/>
      <c r="K134" s="144" t="s">
        <v>136</v>
      </c>
      <c r="L134" s="150">
        <f t="shared" si="2"/>
        <v>1048.9666341803727</v>
      </c>
      <c r="M134" s="150">
        <f t="shared" si="2"/>
        <v>1048.9666341803727</v>
      </c>
      <c r="N134" s="150">
        <f t="shared" si="2"/>
        <v>1048.9666341803727</v>
      </c>
      <c r="O134" s="150">
        <f t="shared" si="2"/>
        <v>1048.9666341803727</v>
      </c>
      <c r="P134" s="150">
        <f t="shared" si="2"/>
        <v>1048.9666341803727</v>
      </c>
      <c r="Q134" s="150">
        <f t="shared" si="2"/>
        <v>1048.9666341803727</v>
      </c>
      <c r="R134" s="150">
        <f t="shared" si="2"/>
        <v>1048.9666341803727</v>
      </c>
      <c r="S134" s="150">
        <f t="shared" si="2"/>
        <v>1048.9666341803727</v>
      </c>
      <c r="T134" s="150">
        <f t="shared" si="2"/>
        <v>1048.9666341803727</v>
      </c>
      <c r="U134" s="150">
        <f t="shared" si="2"/>
        <v>1048.9666341803727</v>
      </c>
      <c r="V134" s="150">
        <f t="shared" si="2"/>
        <v>1048.9666341803727</v>
      </c>
      <c r="W134" s="150">
        <f t="shared" si="2"/>
        <v>1048.9666341803727</v>
      </c>
      <c r="X134" s="150">
        <f t="shared" si="2"/>
        <v>1055.1933405475777</v>
      </c>
      <c r="Y134" s="150">
        <f t="shared" si="2"/>
        <v>1061.4200469147829</v>
      </c>
      <c r="Z134" s="150">
        <f t="shared" si="2"/>
        <v>1067.6467532819879</v>
      </c>
      <c r="AA134" s="150">
        <f t="shared" si="2"/>
        <v>1073.8734596491929</v>
      </c>
      <c r="AB134" s="150">
        <f t="shared" si="2"/>
        <v>1080.1001660163979</v>
      </c>
      <c r="AC134" s="150">
        <f t="shared" si="2"/>
        <v>1086.3268723836029</v>
      </c>
      <c r="AD134" s="150">
        <f t="shared" si="2"/>
        <v>1092.5535787508081</v>
      </c>
      <c r="AE134" s="150">
        <f t="shared" si="2"/>
        <v>1098.7802851180131</v>
      </c>
      <c r="AF134" s="150">
        <f t="shared" si="2"/>
        <v>1105.0069914852184</v>
      </c>
      <c r="AG134" s="150">
        <f t="shared" si="2"/>
        <v>1111.2336978524233</v>
      </c>
      <c r="AH134" s="150">
        <f t="shared" si="2"/>
        <v>1117.4604042196283</v>
      </c>
      <c r="AI134" s="150">
        <f t="shared" si="2"/>
        <v>1123.6871105868333</v>
      </c>
      <c r="AJ134" s="150">
        <f t="shared" si="2"/>
        <v>1129.9138169540383</v>
      </c>
      <c r="AK134" s="150">
        <f t="shared" si="2"/>
        <v>1136.1405233212436</v>
      </c>
      <c r="AL134" s="150">
        <f t="shared" si="2"/>
        <v>1142.3672296884486</v>
      </c>
      <c r="AM134" s="150">
        <f t="shared" si="2"/>
        <v>1148.5939360556536</v>
      </c>
      <c r="AN134" s="150">
        <f t="shared" si="2"/>
        <v>1154.8206424228586</v>
      </c>
      <c r="AO134" s="150">
        <f t="shared" si="2"/>
        <v>1161.0473487900636</v>
      </c>
      <c r="AP134" s="150">
        <f t="shared" si="2"/>
        <v>1167.2740551572688</v>
      </c>
      <c r="AQ134" s="150">
        <f t="shared" si="2"/>
        <v>1173.5007615244745</v>
      </c>
    </row>
    <row r="135" spans="7:45" ht="14.1" customHeight="1" thickTop="1">
      <c r="G135" s="22"/>
      <c r="H135" s="241"/>
      <c r="J135" s="228"/>
      <c r="K135" s="140" t="s">
        <v>137</v>
      </c>
      <c r="L135" s="151">
        <f t="shared" si="2"/>
        <v>1153.1543203945896</v>
      </c>
      <c r="M135" s="151">
        <f t="shared" si="2"/>
        <v>1174.0971497484531</v>
      </c>
      <c r="N135" s="151">
        <f t="shared" si="2"/>
        <v>1195.0399791023169</v>
      </c>
      <c r="O135" s="151">
        <f t="shared" si="2"/>
        <v>1215.9828084561805</v>
      </c>
      <c r="P135" s="151">
        <f t="shared" si="2"/>
        <v>1236.9256378100442</v>
      </c>
      <c r="Q135" s="151">
        <f t="shared" si="2"/>
        <v>1257.8684671639078</v>
      </c>
      <c r="R135" s="151">
        <f t="shared" si="2"/>
        <v>1278.8112965177713</v>
      </c>
      <c r="S135" s="151">
        <f t="shared" si="2"/>
        <v>1299.7541258716351</v>
      </c>
      <c r="T135" s="151">
        <f t="shared" si="2"/>
        <v>1320.6969552254986</v>
      </c>
      <c r="U135" s="151">
        <f t="shared" si="2"/>
        <v>1341.6397845793622</v>
      </c>
      <c r="V135" s="151">
        <f t="shared" si="2"/>
        <v>1362.582613933226</v>
      </c>
      <c r="W135" s="151">
        <f t="shared" si="2"/>
        <v>1383.525443287089</v>
      </c>
      <c r="X135" s="151">
        <f t="shared" si="2"/>
        <v>1386.5331072942349</v>
      </c>
      <c r="Y135" s="151">
        <f t="shared" si="2"/>
        <v>1389.5407713013808</v>
      </c>
      <c r="Z135" s="151">
        <f t="shared" si="2"/>
        <v>1392.5484353085267</v>
      </c>
      <c r="AA135" s="151">
        <f t="shared" si="2"/>
        <v>1395.5560993156726</v>
      </c>
      <c r="AB135" s="151">
        <f t="shared" si="2"/>
        <v>1398.5637633228187</v>
      </c>
      <c r="AC135" s="151">
        <f t="shared" si="2"/>
        <v>1401.5714273299645</v>
      </c>
      <c r="AD135" s="151">
        <f t="shared" si="2"/>
        <v>1404.5790913371104</v>
      </c>
      <c r="AE135" s="151">
        <f t="shared" si="2"/>
        <v>1407.5867553442563</v>
      </c>
      <c r="AF135" s="151">
        <f t="shared" si="2"/>
        <v>1410.5944193514022</v>
      </c>
      <c r="AG135" s="151">
        <f t="shared" si="2"/>
        <v>1413.602083358548</v>
      </c>
      <c r="AH135" s="151">
        <f t="shared" si="2"/>
        <v>1416.6097473656939</v>
      </c>
      <c r="AI135" s="151">
        <f t="shared" si="2"/>
        <v>1419.6174113728398</v>
      </c>
      <c r="AJ135" s="151">
        <f t="shared" si="2"/>
        <v>1422.6250753799859</v>
      </c>
      <c r="AK135" s="151">
        <f t="shared" si="2"/>
        <v>1425.6327393871318</v>
      </c>
      <c r="AL135" s="151">
        <f t="shared" si="2"/>
        <v>1428.6404033942777</v>
      </c>
      <c r="AM135" s="151">
        <f t="shared" si="2"/>
        <v>1431.6480674014235</v>
      </c>
      <c r="AN135" s="151">
        <f t="shared" si="2"/>
        <v>1434.6557314085694</v>
      </c>
      <c r="AO135" s="151">
        <f t="shared" si="2"/>
        <v>1437.6633954157153</v>
      </c>
      <c r="AP135" s="151">
        <f t="shared" si="2"/>
        <v>1440.6710594228612</v>
      </c>
      <c r="AQ135" s="151">
        <f t="shared" si="2"/>
        <v>1443.6787234300059</v>
      </c>
    </row>
    <row r="136" spans="7:45" ht="14.1" customHeight="1">
      <c r="G136" s="22"/>
      <c r="H136" s="241"/>
      <c r="J136" s="228"/>
      <c r="K136" s="19" t="s">
        <v>138</v>
      </c>
      <c r="L136" s="149">
        <f t="shared" si="2"/>
        <v>1153.1543203945896</v>
      </c>
      <c r="M136" s="149">
        <f t="shared" si="2"/>
        <v>1165.6000812817172</v>
      </c>
      <c r="N136" s="149">
        <f t="shared" si="2"/>
        <v>1178.0458421688445</v>
      </c>
      <c r="O136" s="149">
        <f t="shared" si="2"/>
        <v>1190.4916030559721</v>
      </c>
      <c r="P136" s="149">
        <f t="shared" si="2"/>
        <v>1202.9373639430996</v>
      </c>
      <c r="Q136" s="149">
        <f t="shared" si="2"/>
        <v>1215.383124830227</v>
      </c>
      <c r="R136" s="149">
        <f t="shared" si="2"/>
        <v>1227.8288857173545</v>
      </c>
      <c r="S136" s="149">
        <f t="shared" si="2"/>
        <v>1240.2746466044821</v>
      </c>
      <c r="T136" s="149">
        <f t="shared" si="2"/>
        <v>1252.7204074916094</v>
      </c>
      <c r="U136" s="149">
        <f t="shared" si="2"/>
        <v>1265.166168378737</v>
      </c>
      <c r="V136" s="149">
        <f t="shared" si="2"/>
        <v>1277.6119292658645</v>
      </c>
      <c r="W136" s="149">
        <f t="shared" si="2"/>
        <v>1290.0576901529907</v>
      </c>
      <c r="X136" s="149">
        <f t="shared" si="2"/>
        <v>1294.7310778096955</v>
      </c>
      <c r="Y136" s="149">
        <f t="shared" si="2"/>
        <v>1299.4044654664003</v>
      </c>
      <c r="Z136" s="149">
        <f t="shared" si="2"/>
        <v>1304.0778531231053</v>
      </c>
      <c r="AA136" s="149">
        <f t="shared" si="2"/>
        <v>1308.7512407798101</v>
      </c>
      <c r="AB136" s="149">
        <f t="shared" si="2"/>
        <v>1313.4246284365149</v>
      </c>
      <c r="AC136" s="149">
        <f t="shared" si="2"/>
        <v>1318.0980160932199</v>
      </c>
      <c r="AD136" s="149">
        <f t="shared" si="2"/>
        <v>1322.7714037499247</v>
      </c>
      <c r="AE136" s="149">
        <f t="shared" si="2"/>
        <v>1327.4447914066295</v>
      </c>
      <c r="AF136" s="149">
        <f t="shared" si="2"/>
        <v>1332.1181790633343</v>
      </c>
      <c r="AG136" s="149">
        <f t="shared" si="2"/>
        <v>1336.7915667200393</v>
      </c>
      <c r="AH136" s="149">
        <f t="shared" si="2"/>
        <v>1341.4649543767441</v>
      </c>
      <c r="AI136" s="149">
        <f t="shared" si="2"/>
        <v>1346.1383420334489</v>
      </c>
      <c r="AJ136" s="149">
        <f t="shared" si="2"/>
        <v>1350.8117296901539</v>
      </c>
      <c r="AK136" s="149">
        <f t="shared" si="2"/>
        <v>1355.4851173468587</v>
      </c>
      <c r="AL136" s="149">
        <f t="shared" si="2"/>
        <v>1360.1585050035635</v>
      </c>
      <c r="AM136" s="149">
        <f t="shared" si="2"/>
        <v>1364.8318926602683</v>
      </c>
      <c r="AN136" s="149">
        <f t="shared" si="2"/>
        <v>1369.5052803169733</v>
      </c>
      <c r="AO136" s="149">
        <f t="shared" si="2"/>
        <v>1374.1786679736781</v>
      </c>
      <c r="AP136" s="149">
        <f t="shared" si="2"/>
        <v>1378.8520556303829</v>
      </c>
      <c r="AQ136" s="149">
        <f t="shared" si="2"/>
        <v>1383.525443287089</v>
      </c>
    </row>
    <row r="137" spans="7:45" ht="14.1" customHeight="1" thickBot="1">
      <c r="G137" s="22"/>
      <c r="H137" s="241"/>
      <c r="J137" s="228"/>
      <c r="K137" s="144" t="s">
        <v>139</v>
      </c>
      <c r="L137" s="150">
        <f t="shared" si="2"/>
        <v>1153.1543203945896</v>
      </c>
      <c r="M137" s="150">
        <f t="shared" si="2"/>
        <v>1153.1543203945896</v>
      </c>
      <c r="N137" s="150">
        <f t="shared" si="2"/>
        <v>1153.1543203945896</v>
      </c>
      <c r="O137" s="150">
        <f t="shared" si="2"/>
        <v>1153.1543203945896</v>
      </c>
      <c r="P137" s="150">
        <f t="shared" si="2"/>
        <v>1153.1543203945896</v>
      </c>
      <c r="Q137" s="150">
        <f t="shared" si="2"/>
        <v>1153.1543203945896</v>
      </c>
      <c r="R137" s="150">
        <f t="shared" si="2"/>
        <v>1153.1543203945896</v>
      </c>
      <c r="S137" s="150">
        <f t="shared" si="2"/>
        <v>1153.1543203945896</v>
      </c>
      <c r="T137" s="150">
        <f t="shared" si="2"/>
        <v>1153.1543203945896</v>
      </c>
      <c r="U137" s="150">
        <f t="shared" si="2"/>
        <v>1153.1543203945896</v>
      </c>
      <c r="V137" s="150">
        <f t="shared" si="2"/>
        <v>1153.1543203945896</v>
      </c>
      <c r="W137" s="150">
        <f t="shared" si="2"/>
        <v>1153.1543203945896</v>
      </c>
      <c r="X137" s="150">
        <f t="shared" si="2"/>
        <v>1159.9994888825097</v>
      </c>
      <c r="Y137" s="150">
        <f t="shared" si="2"/>
        <v>1166.8446573704298</v>
      </c>
      <c r="Z137" s="150">
        <f t="shared" si="2"/>
        <v>1173.6898258583499</v>
      </c>
      <c r="AA137" s="150">
        <f t="shared" si="2"/>
        <v>1180.5349943462697</v>
      </c>
      <c r="AB137" s="150">
        <f t="shared" si="2"/>
        <v>1187.3801628341898</v>
      </c>
      <c r="AC137" s="150">
        <f t="shared" si="2"/>
        <v>1194.2253313221099</v>
      </c>
      <c r="AD137" s="150">
        <f t="shared" si="2"/>
        <v>1201.07049981003</v>
      </c>
      <c r="AE137" s="150">
        <f t="shared" si="2"/>
        <v>1207.9156682979501</v>
      </c>
      <c r="AF137" s="150">
        <f t="shared" si="2"/>
        <v>1214.7608367858702</v>
      </c>
      <c r="AG137" s="150">
        <f t="shared" si="2"/>
        <v>1221.6060052737901</v>
      </c>
      <c r="AH137" s="150">
        <f t="shared" si="2"/>
        <v>1228.4511737617102</v>
      </c>
      <c r="AI137" s="150">
        <f t="shared" si="2"/>
        <v>1235.2963422496302</v>
      </c>
      <c r="AJ137" s="150">
        <f t="shared" si="2"/>
        <v>1242.1415107375503</v>
      </c>
      <c r="AK137" s="150">
        <f t="shared" si="2"/>
        <v>1248.9866792254704</v>
      </c>
      <c r="AL137" s="150">
        <f t="shared" si="2"/>
        <v>1255.8318477133905</v>
      </c>
      <c r="AM137" s="150">
        <f t="shared" si="2"/>
        <v>1262.6770162013106</v>
      </c>
      <c r="AN137" s="150">
        <f t="shared" si="2"/>
        <v>1269.5221846892305</v>
      </c>
      <c r="AO137" s="150">
        <f t="shared" si="2"/>
        <v>1276.3673531771506</v>
      </c>
      <c r="AP137" s="150">
        <f t="shared" si="2"/>
        <v>1283.2125216650707</v>
      </c>
      <c r="AQ137" s="150">
        <f t="shared" si="2"/>
        <v>1290.0576901529907</v>
      </c>
    </row>
    <row r="138" spans="7:45" ht="14.1" customHeight="1" thickTop="1">
      <c r="G138" s="22"/>
      <c r="H138" s="241"/>
      <c r="J138" s="228"/>
      <c r="K138" s="140" t="s">
        <v>140</v>
      </c>
      <c r="L138" s="151">
        <f t="shared" si="2"/>
        <v>1201.3395907762297</v>
      </c>
      <c r="M138" s="151">
        <f t="shared" si="2"/>
        <v>1223.1575292782143</v>
      </c>
      <c r="N138" s="151">
        <f t="shared" si="2"/>
        <v>1244.9754677801989</v>
      </c>
      <c r="O138" s="151">
        <f t="shared" si="2"/>
        <v>1266.7934062821835</v>
      </c>
      <c r="P138" s="151">
        <f t="shared" si="2"/>
        <v>1288.6113447841681</v>
      </c>
      <c r="Q138" s="151">
        <f t="shared" si="2"/>
        <v>1310.4292832861524</v>
      </c>
      <c r="R138" s="151">
        <f t="shared" si="2"/>
        <v>1332.247221788137</v>
      </c>
      <c r="S138" s="151">
        <f t="shared" si="2"/>
        <v>1354.0651602901216</v>
      </c>
      <c r="T138" s="151">
        <f t="shared" si="2"/>
        <v>1375.8830987921062</v>
      </c>
      <c r="U138" s="151">
        <f t="shared" si="2"/>
        <v>1397.7010372940908</v>
      </c>
      <c r="V138" s="151">
        <f t="shared" si="2"/>
        <v>1419.5189757960752</v>
      </c>
      <c r="W138" s="151">
        <f t="shared" si="2"/>
        <v>1441.3369142980589</v>
      </c>
      <c r="X138" s="151">
        <f t="shared" si="2"/>
        <v>1444.4702554160981</v>
      </c>
      <c r="Y138" s="151">
        <f t="shared" si="2"/>
        <v>1447.6035965341375</v>
      </c>
      <c r="Z138" s="151">
        <f t="shared" si="2"/>
        <v>1450.7369376521767</v>
      </c>
      <c r="AA138" s="151">
        <f t="shared" si="2"/>
        <v>1453.8702787702159</v>
      </c>
      <c r="AB138" s="151">
        <f t="shared" si="2"/>
        <v>1457.0036198882551</v>
      </c>
      <c r="AC138" s="151">
        <f t="shared" si="2"/>
        <v>1460.1369610062945</v>
      </c>
      <c r="AD138" s="151">
        <f t="shared" si="2"/>
        <v>1463.2703021243337</v>
      </c>
      <c r="AE138" s="151">
        <f t="shared" si="2"/>
        <v>1466.4036432423729</v>
      </c>
      <c r="AF138" s="151">
        <f t="shared" si="2"/>
        <v>1469.5369843604121</v>
      </c>
      <c r="AG138" s="151">
        <f t="shared" si="2"/>
        <v>1472.6703254784516</v>
      </c>
      <c r="AH138" s="151">
        <f t="shared" si="2"/>
        <v>1475.8036665964908</v>
      </c>
      <c r="AI138" s="151">
        <f t="shared" si="2"/>
        <v>1478.93700771453</v>
      </c>
      <c r="AJ138" s="151">
        <f t="shared" si="2"/>
        <v>1482.0703488325694</v>
      </c>
      <c r="AK138" s="151">
        <f t="shared" si="2"/>
        <v>1485.2036899506086</v>
      </c>
      <c r="AL138" s="151">
        <f t="shared" si="2"/>
        <v>1488.3370310686478</v>
      </c>
      <c r="AM138" s="151">
        <f t="shared" si="2"/>
        <v>1491.470372186687</v>
      </c>
      <c r="AN138" s="151">
        <f t="shared" si="2"/>
        <v>1494.6037133047264</v>
      </c>
      <c r="AO138" s="151">
        <f t="shared" si="2"/>
        <v>1497.7370544227656</v>
      </c>
      <c r="AP138" s="151">
        <f t="shared" si="2"/>
        <v>1500.8703955408048</v>
      </c>
      <c r="AQ138" s="151">
        <f t="shared" si="2"/>
        <v>1504.0037366588442</v>
      </c>
    </row>
    <row r="139" spans="7:45" ht="14.1" customHeight="1">
      <c r="G139" s="22"/>
      <c r="H139" s="241"/>
      <c r="J139" s="228"/>
      <c r="K139" s="19" t="s">
        <v>141</v>
      </c>
      <c r="L139" s="149">
        <f t="shared" si="2"/>
        <v>1201.3395907762297</v>
      </c>
      <c r="M139" s="149">
        <f t="shared" si="2"/>
        <v>1214.3054055215832</v>
      </c>
      <c r="N139" s="149">
        <f t="shared" si="2"/>
        <v>1227.2712202669368</v>
      </c>
      <c r="O139" s="149">
        <f t="shared" si="2"/>
        <v>1240.2370350122906</v>
      </c>
      <c r="P139" s="149">
        <f t="shared" si="2"/>
        <v>1253.2028497576441</v>
      </c>
      <c r="Q139" s="149">
        <f t="shared" si="2"/>
        <v>1266.1686645029977</v>
      </c>
      <c r="R139" s="149">
        <f t="shared" si="2"/>
        <v>1279.1344792483512</v>
      </c>
      <c r="S139" s="149">
        <f t="shared" si="2"/>
        <v>1292.1002939937048</v>
      </c>
      <c r="T139" s="149">
        <f t="shared" si="2"/>
        <v>1305.0661087390583</v>
      </c>
      <c r="U139" s="149">
        <f t="shared" si="2"/>
        <v>1318.0319234844119</v>
      </c>
      <c r="V139" s="149">
        <f t="shared" si="2"/>
        <v>1330.9977382297654</v>
      </c>
      <c r="W139" s="149">
        <f t="shared" si="2"/>
        <v>1343.9635529751192</v>
      </c>
      <c r="X139" s="149">
        <f t="shared" si="2"/>
        <v>1348.8322210412662</v>
      </c>
      <c r="Y139" s="149">
        <f t="shared" si="2"/>
        <v>1353.7008891074131</v>
      </c>
      <c r="Z139" s="149">
        <f t="shared" si="2"/>
        <v>1358.5695571735598</v>
      </c>
      <c r="AA139" s="149">
        <f t="shared" si="2"/>
        <v>1363.4382252397068</v>
      </c>
      <c r="AB139" s="149">
        <f t="shared" si="2"/>
        <v>1368.3068933058537</v>
      </c>
      <c r="AC139" s="149">
        <f t="shared" si="2"/>
        <v>1373.1755613720004</v>
      </c>
      <c r="AD139" s="149">
        <f t="shared" si="2"/>
        <v>1378.0442294381473</v>
      </c>
      <c r="AE139" s="149">
        <f t="shared" si="2"/>
        <v>1382.9128975042943</v>
      </c>
      <c r="AF139" s="149">
        <f t="shared" si="2"/>
        <v>1387.7815655704412</v>
      </c>
      <c r="AG139" s="149">
        <f t="shared" si="2"/>
        <v>1392.6502336365879</v>
      </c>
      <c r="AH139" s="149">
        <f t="shared" si="2"/>
        <v>1397.5189017027349</v>
      </c>
      <c r="AI139" s="149">
        <f t="shared" si="2"/>
        <v>1402.3875697688818</v>
      </c>
      <c r="AJ139" s="149">
        <f t="shared" si="2"/>
        <v>1407.2562378350285</v>
      </c>
      <c r="AK139" s="149">
        <f t="shared" si="2"/>
        <v>1412.1249059011755</v>
      </c>
      <c r="AL139" s="149">
        <f t="shared" si="2"/>
        <v>1416.9935739673224</v>
      </c>
      <c r="AM139" s="149">
        <f t="shared" si="2"/>
        <v>1421.8622420334693</v>
      </c>
      <c r="AN139" s="149">
        <f t="shared" si="2"/>
        <v>1426.730910099616</v>
      </c>
      <c r="AO139" s="149">
        <f t="shared" si="2"/>
        <v>1431.599578165763</v>
      </c>
      <c r="AP139" s="149">
        <f t="shared" si="2"/>
        <v>1436.4682462319099</v>
      </c>
      <c r="AQ139" s="149">
        <f t="shared" ref="AQ139" si="3">AQ107*8760</f>
        <v>1441.3369142980589</v>
      </c>
    </row>
    <row r="140" spans="7:45" ht="14.1" customHeight="1" thickBot="1">
      <c r="G140" s="22"/>
      <c r="H140" s="241"/>
      <c r="J140" s="228"/>
      <c r="K140" s="144" t="s">
        <v>142</v>
      </c>
      <c r="L140" s="152">
        <f t="shared" ref="L140:AQ147" si="4">L108*8760</f>
        <v>1201.3395907762297</v>
      </c>
      <c r="M140" s="152">
        <f t="shared" si="4"/>
        <v>1201.3395907762297</v>
      </c>
      <c r="N140" s="152">
        <f t="shared" si="4"/>
        <v>1201.3395907762297</v>
      </c>
      <c r="O140" s="152">
        <f t="shared" si="4"/>
        <v>1201.3395907762297</v>
      </c>
      <c r="P140" s="152">
        <f t="shared" si="4"/>
        <v>1201.3395907762297</v>
      </c>
      <c r="Q140" s="152">
        <f t="shared" si="4"/>
        <v>1201.3395907762297</v>
      </c>
      <c r="R140" s="152">
        <f t="shared" si="4"/>
        <v>1201.3395907762297</v>
      </c>
      <c r="S140" s="152">
        <f t="shared" si="4"/>
        <v>1201.3395907762297</v>
      </c>
      <c r="T140" s="152">
        <f t="shared" si="4"/>
        <v>1201.3395907762297</v>
      </c>
      <c r="U140" s="152">
        <f t="shared" si="4"/>
        <v>1201.3395907762297</v>
      </c>
      <c r="V140" s="152">
        <f t="shared" si="4"/>
        <v>1201.3395907762297</v>
      </c>
      <c r="W140" s="152">
        <f t="shared" si="4"/>
        <v>1201.3395907762297</v>
      </c>
      <c r="X140" s="152">
        <f t="shared" si="4"/>
        <v>1208.4707888861742</v>
      </c>
      <c r="Y140" s="152">
        <f t="shared" si="4"/>
        <v>1215.6019869961185</v>
      </c>
      <c r="Z140" s="152">
        <f t="shared" si="4"/>
        <v>1222.733185106063</v>
      </c>
      <c r="AA140" s="152">
        <f t="shared" si="4"/>
        <v>1229.8643832160074</v>
      </c>
      <c r="AB140" s="152">
        <f t="shared" si="4"/>
        <v>1236.9955813259517</v>
      </c>
      <c r="AC140" s="152">
        <f t="shared" si="4"/>
        <v>1244.1267794358962</v>
      </c>
      <c r="AD140" s="152">
        <f t="shared" si="4"/>
        <v>1251.2579775458405</v>
      </c>
      <c r="AE140" s="152">
        <f t="shared" si="4"/>
        <v>1258.389175655785</v>
      </c>
      <c r="AF140" s="152">
        <f t="shared" si="4"/>
        <v>1265.5203737657293</v>
      </c>
      <c r="AG140" s="152">
        <f t="shared" si="4"/>
        <v>1272.6515718756739</v>
      </c>
      <c r="AH140" s="152">
        <f t="shared" si="4"/>
        <v>1279.7827699856182</v>
      </c>
      <c r="AI140" s="152">
        <f t="shared" si="4"/>
        <v>1286.9139680955625</v>
      </c>
      <c r="AJ140" s="152">
        <f t="shared" si="4"/>
        <v>1294.045166205507</v>
      </c>
      <c r="AK140" s="152">
        <f t="shared" si="4"/>
        <v>1301.1763643154513</v>
      </c>
      <c r="AL140" s="152">
        <f t="shared" si="4"/>
        <v>1308.3075624253959</v>
      </c>
      <c r="AM140" s="152">
        <f t="shared" si="4"/>
        <v>1315.4387605353402</v>
      </c>
      <c r="AN140" s="152">
        <f t="shared" si="4"/>
        <v>1322.5699586452845</v>
      </c>
      <c r="AO140" s="152">
        <f t="shared" si="4"/>
        <v>1329.701156755229</v>
      </c>
      <c r="AP140" s="152">
        <f t="shared" si="4"/>
        <v>1336.8323548651733</v>
      </c>
      <c r="AQ140" s="152">
        <f t="shared" si="4"/>
        <v>1343.9635529751192</v>
      </c>
      <c r="AR140" s="153"/>
      <c r="AS140" s="153"/>
    </row>
    <row r="141" spans="7:45" ht="14.1" customHeight="1" thickTop="1">
      <c r="G141" s="22"/>
      <c r="H141" s="241"/>
      <c r="J141" s="228"/>
      <c r="K141" s="140" t="s">
        <v>143</v>
      </c>
      <c r="L141" s="151">
        <f t="shared" si="4"/>
        <v>1264.9249739049837</v>
      </c>
      <c r="M141" s="151">
        <f t="shared" si="4"/>
        <v>1287.8977082610131</v>
      </c>
      <c r="N141" s="151">
        <f t="shared" si="4"/>
        <v>1310.8704426170423</v>
      </c>
      <c r="O141" s="151">
        <f t="shared" si="4"/>
        <v>1333.8431769730714</v>
      </c>
      <c r="P141" s="151">
        <f t="shared" si="4"/>
        <v>1356.8159113291008</v>
      </c>
      <c r="Q141" s="151">
        <f t="shared" si="4"/>
        <v>1379.7886456851299</v>
      </c>
      <c r="R141" s="151">
        <f t="shared" si="4"/>
        <v>1402.7613800411591</v>
      </c>
      <c r="S141" s="151">
        <f t="shared" si="4"/>
        <v>1425.7341143971883</v>
      </c>
      <c r="T141" s="151">
        <f t="shared" si="4"/>
        <v>1448.7068487532176</v>
      </c>
      <c r="U141" s="151">
        <f t="shared" si="4"/>
        <v>1471.6795831092468</v>
      </c>
      <c r="V141" s="151">
        <f t="shared" si="4"/>
        <v>1494.6523174652759</v>
      </c>
      <c r="W141" s="151">
        <f t="shared" si="4"/>
        <v>1517.6250518213062</v>
      </c>
      <c r="X141" s="151">
        <f t="shared" si="4"/>
        <v>1520.9242367165698</v>
      </c>
      <c r="Y141" s="151">
        <f t="shared" si="4"/>
        <v>1524.2234216118334</v>
      </c>
      <c r="Z141" s="151">
        <f t="shared" si="4"/>
        <v>1527.5226065070972</v>
      </c>
      <c r="AA141" s="151">
        <f t="shared" si="4"/>
        <v>1530.8217914023608</v>
      </c>
      <c r="AB141" s="151">
        <f t="shared" si="4"/>
        <v>1534.1209762976243</v>
      </c>
      <c r="AC141" s="151">
        <f t="shared" si="4"/>
        <v>1537.4201611928879</v>
      </c>
      <c r="AD141" s="151">
        <f t="shared" si="4"/>
        <v>1540.7193460881517</v>
      </c>
      <c r="AE141" s="151">
        <f t="shared" si="4"/>
        <v>1544.0185309834153</v>
      </c>
      <c r="AF141" s="151">
        <f t="shared" si="4"/>
        <v>1547.3177158786789</v>
      </c>
      <c r="AG141" s="151">
        <f t="shared" si="4"/>
        <v>1550.6169007739427</v>
      </c>
      <c r="AH141" s="151">
        <f t="shared" si="4"/>
        <v>1553.9160856692063</v>
      </c>
      <c r="AI141" s="151">
        <f t="shared" si="4"/>
        <v>1557.2152705644698</v>
      </c>
      <c r="AJ141" s="151">
        <f t="shared" si="4"/>
        <v>1560.5144554597334</v>
      </c>
      <c r="AK141" s="151">
        <f t="shared" si="4"/>
        <v>1563.8136403549972</v>
      </c>
      <c r="AL141" s="151">
        <f t="shared" si="4"/>
        <v>1567.1128252502608</v>
      </c>
      <c r="AM141" s="151">
        <f t="shared" si="4"/>
        <v>1570.4120101455244</v>
      </c>
      <c r="AN141" s="151">
        <f t="shared" si="4"/>
        <v>1573.711195040788</v>
      </c>
      <c r="AO141" s="151">
        <f t="shared" si="4"/>
        <v>1577.0103799360518</v>
      </c>
      <c r="AP141" s="151">
        <f t="shared" si="4"/>
        <v>1580.3095648313154</v>
      </c>
      <c r="AQ141" s="151">
        <f t="shared" si="4"/>
        <v>1583.6087497265805</v>
      </c>
    </row>
    <row r="142" spans="7:45" ht="14.1" customHeight="1">
      <c r="G142" s="22"/>
      <c r="H142" s="241"/>
      <c r="J142" s="228"/>
      <c r="K142" s="19" t="s">
        <v>144</v>
      </c>
      <c r="L142" s="149">
        <f t="shared" si="4"/>
        <v>1264.9249739049837</v>
      </c>
      <c r="M142" s="149">
        <f t="shared" si="4"/>
        <v>1278.5770528045282</v>
      </c>
      <c r="N142" s="149">
        <f t="shared" si="4"/>
        <v>1292.2291317040726</v>
      </c>
      <c r="O142" s="149">
        <f t="shared" si="4"/>
        <v>1305.8812106036169</v>
      </c>
      <c r="P142" s="149">
        <f t="shared" si="4"/>
        <v>1319.5332895031613</v>
      </c>
      <c r="Q142" s="149">
        <f t="shared" si="4"/>
        <v>1333.1853684027058</v>
      </c>
      <c r="R142" s="149">
        <f t="shared" si="4"/>
        <v>1346.83744730225</v>
      </c>
      <c r="S142" s="149">
        <f t="shared" si="4"/>
        <v>1360.4895262017944</v>
      </c>
      <c r="T142" s="149">
        <f t="shared" si="4"/>
        <v>1374.1416051013387</v>
      </c>
      <c r="U142" s="149">
        <f t="shared" si="4"/>
        <v>1387.7936840008831</v>
      </c>
      <c r="V142" s="149">
        <f t="shared" si="4"/>
        <v>1401.4457629004276</v>
      </c>
      <c r="W142" s="149">
        <f t="shared" si="4"/>
        <v>1415.0978417999706</v>
      </c>
      <c r="X142" s="149">
        <f t="shared" si="4"/>
        <v>1420.2242023010374</v>
      </c>
      <c r="Y142" s="149">
        <f t="shared" si="4"/>
        <v>1425.3505628021039</v>
      </c>
      <c r="Z142" s="149">
        <f t="shared" si="4"/>
        <v>1430.4769233031707</v>
      </c>
      <c r="AA142" s="149">
        <f t="shared" si="4"/>
        <v>1435.6032838042374</v>
      </c>
      <c r="AB142" s="149">
        <f t="shared" si="4"/>
        <v>1440.729644305304</v>
      </c>
      <c r="AC142" s="149">
        <f t="shared" si="4"/>
        <v>1445.8560048063707</v>
      </c>
      <c r="AD142" s="149">
        <f t="shared" si="4"/>
        <v>1450.9823653074375</v>
      </c>
      <c r="AE142" s="149">
        <f t="shared" si="4"/>
        <v>1456.108725808504</v>
      </c>
      <c r="AF142" s="149">
        <f t="shared" si="4"/>
        <v>1461.2350863095708</v>
      </c>
      <c r="AG142" s="149">
        <f t="shared" si="4"/>
        <v>1466.3614468106375</v>
      </c>
      <c r="AH142" s="149">
        <f t="shared" si="4"/>
        <v>1471.487807311704</v>
      </c>
      <c r="AI142" s="149">
        <f t="shared" si="4"/>
        <v>1476.6141678127708</v>
      </c>
      <c r="AJ142" s="149">
        <f t="shared" si="4"/>
        <v>1481.7405283138376</v>
      </c>
      <c r="AK142" s="149">
        <f t="shared" si="4"/>
        <v>1486.8668888149041</v>
      </c>
      <c r="AL142" s="149">
        <f t="shared" si="4"/>
        <v>1491.9932493159708</v>
      </c>
      <c r="AM142" s="149">
        <f t="shared" si="4"/>
        <v>1497.1196098170376</v>
      </c>
      <c r="AN142" s="149">
        <f t="shared" si="4"/>
        <v>1502.2459703181041</v>
      </c>
      <c r="AO142" s="149">
        <f t="shared" si="4"/>
        <v>1507.3723308191709</v>
      </c>
      <c r="AP142" s="149">
        <f t="shared" si="4"/>
        <v>1512.4986913202376</v>
      </c>
      <c r="AQ142" s="149">
        <f t="shared" si="4"/>
        <v>1517.6250518213062</v>
      </c>
    </row>
    <row r="143" spans="7:45" ht="14.1" customHeight="1" thickBot="1">
      <c r="G143" s="22"/>
      <c r="H143" s="241"/>
      <c r="J143" s="228"/>
      <c r="K143" s="144" t="s">
        <v>145</v>
      </c>
      <c r="L143" s="152">
        <f t="shared" si="4"/>
        <v>1264.9249739049837</v>
      </c>
      <c r="M143" s="152">
        <f t="shared" si="4"/>
        <v>1264.9249739049837</v>
      </c>
      <c r="N143" s="152">
        <f t="shared" si="4"/>
        <v>1264.9249739049837</v>
      </c>
      <c r="O143" s="152">
        <f t="shared" si="4"/>
        <v>1264.9249739049837</v>
      </c>
      <c r="P143" s="152">
        <f t="shared" si="4"/>
        <v>1264.9249739049837</v>
      </c>
      <c r="Q143" s="152">
        <f t="shared" si="4"/>
        <v>1264.9249739049837</v>
      </c>
      <c r="R143" s="152">
        <f t="shared" si="4"/>
        <v>1264.9249739049837</v>
      </c>
      <c r="S143" s="152">
        <f t="shared" si="4"/>
        <v>1264.9249739049837</v>
      </c>
      <c r="T143" s="152">
        <f t="shared" si="4"/>
        <v>1264.9249739049837</v>
      </c>
      <c r="U143" s="152">
        <f t="shared" si="4"/>
        <v>1264.9249739049837</v>
      </c>
      <c r="V143" s="152">
        <f t="shared" si="4"/>
        <v>1264.9249739049837</v>
      </c>
      <c r="W143" s="152">
        <f t="shared" si="4"/>
        <v>1264.9249739049837</v>
      </c>
      <c r="X143" s="152">
        <f t="shared" si="4"/>
        <v>1272.4336172997332</v>
      </c>
      <c r="Y143" s="152">
        <f t="shared" si="4"/>
        <v>1279.9422606944827</v>
      </c>
      <c r="Z143" s="152">
        <f t="shared" si="4"/>
        <v>1287.4509040892322</v>
      </c>
      <c r="AA143" s="152">
        <f t="shared" si="4"/>
        <v>1294.9595474839816</v>
      </c>
      <c r="AB143" s="152">
        <f t="shared" si="4"/>
        <v>1302.4681908787311</v>
      </c>
      <c r="AC143" s="152">
        <f t="shared" si="4"/>
        <v>1309.9768342734806</v>
      </c>
      <c r="AD143" s="152">
        <f t="shared" si="4"/>
        <v>1317.48547766823</v>
      </c>
      <c r="AE143" s="152">
        <f t="shared" si="4"/>
        <v>1324.9941210629795</v>
      </c>
      <c r="AF143" s="152">
        <f t="shared" si="4"/>
        <v>1332.502764457729</v>
      </c>
      <c r="AG143" s="152">
        <f t="shared" si="4"/>
        <v>1340.0114078524782</v>
      </c>
      <c r="AH143" s="152">
        <f t="shared" si="4"/>
        <v>1347.5200512472277</v>
      </c>
      <c r="AI143" s="152">
        <f t="shared" si="4"/>
        <v>1355.0286946419772</v>
      </c>
      <c r="AJ143" s="152">
        <f t="shared" si="4"/>
        <v>1362.5373380367266</v>
      </c>
      <c r="AK143" s="152">
        <f t="shared" si="4"/>
        <v>1370.0459814314761</v>
      </c>
      <c r="AL143" s="152">
        <f t="shared" si="4"/>
        <v>1377.5546248262256</v>
      </c>
      <c r="AM143" s="152">
        <f t="shared" si="4"/>
        <v>1385.063268220975</v>
      </c>
      <c r="AN143" s="152">
        <f t="shared" si="4"/>
        <v>1392.5719116157245</v>
      </c>
      <c r="AO143" s="152">
        <f t="shared" si="4"/>
        <v>1400.080555010474</v>
      </c>
      <c r="AP143" s="152">
        <f t="shared" si="4"/>
        <v>1407.5891984052234</v>
      </c>
      <c r="AQ143" s="152">
        <f t="shared" si="4"/>
        <v>1415.0978417999706</v>
      </c>
      <c r="AR143" s="153"/>
      <c r="AS143" s="153"/>
    </row>
    <row r="144" spans="7:45" ht="14.1" customHeight="1" thickTop="1">
      <c r="G144" s="22"/>
      <c r="H144" s="241"/>
      <c r="J144" s="228"/>
      <c r="K144" s="140" t="s">
        <v>146</v>
      </c>
      <c r="L144" s="151">
        <f t="shared" si="4"/>
        <v>1327.5869923687694</v>
      </c>
      <c r="M144" s="151">
        <f t="shared" si="4"/>
        <v>1351.6977530378829</v>
      </c>
      <c r="N144" s="151">
        <f t="shared" si="4"/>
        <v>1375.8085137069963</v>
      </c>
      <c r="O144" s="151">
        <f t="shared" si="4"/>
        <v>1399.9192743761098</v>
      </c>
      <c r="P144" s="151">
        <f t="shared" si="4"/>
        <v>1424.0300350452233</v>
      </c>
      <c r="Q144" s="151">
        <f t="shared" si="4"/>
        <v>1448.1407957143367</v>
      </c>
      <c r="R144" s="151">
        <f t="shared" si="4"/>
        <v>1472.25155638345</v>
      </c>
      <c r="S144" s="151">
        <f t="shared" si="4"/>
        <v>1496.3623170525634</v>
      </c>
      <c r="T144" s="151">
        <f t="shared" si="4"/>
        <v>1520.4730777216769</v>
      </c>
      <c r="U144" s="151">
        <f t="shared" si="4"/>
        <v>1544.5838383907903</v>
      </c>
      <c r="V144" s="151">
        <f t="shared" si="4"/>
        <v>1568.6945990599038</v>
      </c>
      <c r="W144" s="151">
        <f t="shared" si="4"/>
        <v>1592.8053597290175</v>
      </c>
      <c r="X144" s="151">
        <f t="shared" si="4"/>
        <v>1596.2679800762544</v>
      </c>
      <c r="Y144" s="151">
        <f t="shared" si="4"/>
        <v>1599.7306004234915</v>
      </c>
      <c r="Z144" s="151">
        <f t="shared" si="4"/>
        <v>1603.1932207707284</v>
      </c>
      <c r="AA144" s="151">
        <f t="shared" si="4"/>
        <v>1606.6558411179656</v>
      </c>
      <c r="AB144" s="151">
        <f t="shared" si="4"/>
        <v>1610.1184614652025</v>
      </c>
      <c r="AC144" s="151">
        <f t="shared" si="4"/>
        <v>1613.5810818124396</v>
      </c>
      <c r="AD144" s="151">
        <f t="shared" si="4"/>
        <v>1617.0437021596765</v>
      </c>
      <c r="AE144" s="151">
        <f t="shared" si="4"/>
        <v>1620.5063225069136</v>
      </c>
      <c r="AF144" s="151">
        <f t="shared" si="4"/>
        <v>1623.9689428541506</v>
      </c>
      <c r="AG144" s="151">
        <f t="shared" si="4"/>
        <v>1627.4315632013877</v>
      </c>
      <c r="AH144" s="151">
        <f t="shared" si="4"/>
        <v>1630.8941835486246</v>
      </c>
      <c r="AI144" s="151">
        <f t="shared" si="4"/>
        <v>1634.3568038958615</v>
      </c>
      <c r="AJ144" s="151">
        <f t="shared" si="4"/>
        <v>1637.8194242430986</v>
      </c>
      <c r="AK144" s="151">
        <f t="shared" si="4"/>
        <v>1641.2820445903355</v>
      </c>
      <c r="AL144" s="151">
        <f t="shared" si="4"/>
        <v>1644.7446649375727</v>
      </c>
      <c r="AM144" s="151">
        <f t="shared" si="4"/>
        <v>1648.2072852848096</v>
      </c>
      <c r="AN144" s="151">
        <f t="shared" si="4"/>
        <v>1651.6699056320467</v>
      </c>
      <c r="AO144" s="151">
        <f t="shared" si="4"/>
        <v>1655.1325259792836</v>
      </c>
      <c r="AP144" s="151">
        <f t="shared" si="4"/>
        <v>1658.5951463265208</v>
      </c>
      <c r="AQ144" s="151">
        <f t="shared" si="4"/>
        <v>1662.0577666737572</v>
      </c>
    </row>
    <row r="145" spans="7:45" ht="14.1" customHeight="1">
      <c r="G145" s="22"/>
      <c r="H145" s="241"/>
      <c r="J145" s="228"/>
      <c r="K145" s="19" t="s">
        <v>147</v>
      </c>
      <c r="L145" s="149">
        <f t="shared" si="4"/>
        <v>1327.5869923687694</v>
      </c>
      <c r="M145" s="149">
        <f t="shared" si="4"/>
        <v>1341.9153697348002</v>
      </c>
      <c r="N145" s="149">
        <f t="shared" si="4"/>
        <v>1356.2437471008307</v>
      </c>
      <c r="O145" s="149">
        <f t="shared" si="4"/>
        <v>1370.5721244668614</v>
      </c>
      <c r="P145" s="149">
        <f t="shared" si="4"/>
        <v>1384.9005018328919</v>
      </c>
      <c r="Q145" s="149">
        <f t="shared" si="4"/>
        <v>1399.2288791989226</v>
      </c>
      <c r="R145" s="149">
        <f t="shared" si="4"/>
        <v>1413.5572565649531</v>
      </c>
      <c r="S145" s="149">
        <f t="shared" si="4"/>
        <v>1427.8856339309839</v>
      </c>
      <c r="T145" s="149">
        <f t="shared" si="4"/>
        <v>1442.2140112970144</v>
      </c>
      <c r="U145" s="149">
        <f t="shared" si="4"/>
        <v>1456.5423886630451</v>
      </c>
      <c r="V145" s="149">
        <f t="shared" si="4"/>
        <v>1470.8707660290756</v>
      </c>
      <c r="W145" s="149">
        <f t="shared" si="4"/>
        <v>1485.1991433951066</v>
      </c>
      <c r="X145" s="149">
        <f t="shared" si="4"/>
        <v>1490.5794542118022</v>
      </c>
      <c r="Y145" s="149">
        <f t="shared" si="4"/>
        <v>1495.9597650284977</v>
      </c>
      <c r="Z145" s="149">
        <f t="shared" si="4"/>
        <v>1501.3400758451933</v>
      </c>
      <c r="AA145" s="149">
        <f t="shared" si="4"/>
        <v>1506.7203866618888</v>
      </c>
      <c r="AB145" s="149">
        <f t="shared" si="4"/>
        <v>1512.1006974785844</v>
      </c>
      <c r="AC145" s="149">
        <f t="shared" si="4"/>
        <v>1517.4810082952799</v>
      </c>
      <c r="AD145" s="149">
        <f t="shared" si="4"/>
        <v>1522.8613191119755</v>
      </c>
      <c r="AE145" s="149">
        <f t="shared" si="4"/>
        <v>1528.241629928671</v>
      </c>
      <c r="AF145" s="149">
        <f t="shared" si="4"/>
        <v>1533.6219407453666</v>
      </c>
      <c r="AG145" s="149">
        <f t="shared" si="4"/>
        <v>1539.0022515620622</v>
      </c>
      <c r="AH145" s="149">
        <f t="shared" si="4"/>
        <v>1544.3825623787577</v>
      </c>
      <c r="AI145" s="149">
        <f t="shared" si="4"/>
        <v>1549.7628731954533</v>
      </c>
      <c r="AJ145" s="149">
        <f t="shared" si="4"/>
        <v>1555.1431840121488</v>
      </c>
      <c r="AK145" s="149">
        <f t="shared" si="4"/>
        <v>1560.5234948288444</v>
      </c>
      <c r="AL145" s="149">
        <f t="shared" si="4"/>
        <v>1565.9038056455399</v>
      </c>
      <c r="AM145" s="149">
        <f t="shared" si="4"/>
        <v>1571.2841164622355</v>
      </c>
      <c r="AN145" s="149">
        <f t="shared" si="4"/>
        <v>1576.664427278931</v>
      </c>
      <c r="AO145" s="149">
        <f t="shared" si="4"/>
        <v>1582.0447380956266</v>
      </c>
      <c r="AP145" s="149">
        <f t="shared" si="4"/>
        <v>1587.4250489123222</v>
      </c>
      <c r="AQ145" s="149">
        <f t="shared" si="4"/>
        <v>1592.8053597290175</v>
      </c>
    </row>
    <row r="146" spans="7:45" ht="14.1" customHeight="1" thickBot="1">
      <c r="G146" s="22"/>
      <c r="H146" s="241"/>
      <c r="J146" s="228"/>
      <c r="K146" s="144" t="s">
        <v>148</v>
      </c>
      <c r="L146" s="152">
        <f t="shared" si="4"/>
        <v>1327.5869923687694</v>
      </c>
      <c r="M146" s="152">
        <f t="shared" si="4"/>
        <v>1327.5869923687694</v>
      </c>
      <c r="N146" s="152">
        <f t="shared" si="4"/>
        <v>1327.5869923687694</v>
      </c>
      <c r="O146" s="152">
        <f t="shared" si="4"/>
        <v>1327.5869923687694</v>
      </c>
      <c r="P146" s="152">
        <f t="shared" si="4"/>
        <v>1327.5869923687694</v>
      </c>
      <c r="Q146" s="152">
        <f t="shared" si="4"/>
        <v>1327.5869923687694</v>
      </c>
      <c r="R146" s="152">
        <f t="shared" si="4"/>
        <v>1327.5869923687694</v>
      </c>
      <c r="S146" s="152">
        <f t="shared" si="4"/>
        <v>1327.5869923687694</v>
      </c>
      <c r="T146" s="152">
        <f t="shared" si="4"/>
        <v>1327.5869923687694</v>
      </c>
      <c r="U146" s="152">
        <f t="shared" si="4"/>
        <v>1327.5869923687694</v>
      </c>
      <c r="V146" s="152">
        <f t="shared" si="4"/>
        <v>1327.5869923687694</v>
      </c>
      <c r="W146" s="152">
        <f t="shared" si="4"/>
        <v>1327.5869923687694</v>
      </c>
      <c r="X146" s="152">
        <f t="shared" si="4"/>
        <v>1335.4675999200863</v>
      </c>
      <c r="Y146" s="152">
        <f t="shared" si="4"/>
        <v>1343.3482074714032</v>
      </c>
      <c r="Z146" s="152">
        <f t="shared" si="4"/>
        <v>1351.2288150227198</v>
      </c>
      <c r="AA146" s="152">
        <f t="shared" si="4"/>
        <v>1359.1094225740367</v>
      </c>
      <c r="AB146" s="152">
        <f t="shared" si="4"/>
        <v>1366.9900301253533</v>
      </c>
      <c r="AC146" s="152">
        <f t="shared" si="4"/>
        <v>1374.8706376766702</v>
      </c>
      <c r="AD146" s="152">
        <f t="shared" si="4"/>
        <v>1382.7512452279868</v>
      </c>
      <c r="AE146" s="152">
        <f t="shared" si="4"/>
        <v>1390.6318527793037</v>
      </c>
      <c r="AF146" s="152">
        <f t="shared" si="4"/>
        <v>1398.5124603306203</v>
      </c>
      <c r="AG146" s="152">
        <f t="shared" si="4"/>
        <v>1406.3930678819372</v>
      </c>
      <c r="AH146" s="152">
        <f t="shared" si="4"/>
        <v>1414.2736754332541</v>
      </c>
      <c r="AI146" s="152">
        <f t="shared" si="4"/>
        <v>1422.1542829845707</v>
      </c>
      <c r="AJ146" s="152">
        <f t="shared" si="4"/>
        <v>1430.0348905358876</v>
      </c>
      <c r="AK146" s="152">
        <f t="shared" si="4"/>
        <v>1437.9154980872042</v>
      </c>
      <c r="AL146" s="152">
        <f t="shared" si="4"/>
        <v>1445.7961056385211</v>
      </c>
      <c r="AM146" s="152">
        <f t="shared" si="4"/>
        <v>1453.6767131898378</v>
      </c>
      <c r="AN146" s="152">
        <f t="shared" si="4"/>
        <v>1461.5573207411546</v>
      </c>
      <c r="AO146" s="152">
        <f t="shared" si="4"/>
        <v>1469.4379282924713</v>
      </c>
      <c r="AP146" s="152">
        <f t="shared" si="4"/>
        <v>1477.3185358437881</v>
      </c>
      <c r="AQ146" s="152">
        <f t="shared" si="4"/>
        <v>1485.1991433951066</v>
      </c>
      <c r="AR146" s="153"/>
      <c r="AS146" s="153"/>
    </row>
    <row r="147" spans="7:45" ht="14.1" customHeight="1" thickTop="1">
      <c r="G147" s="22"/>
      <c r="H147" s="241"/>
      <c r="J147" s="228"/>
      <c r="K147" s="140" t="s">
        <v>149</v>
      </c>
      <c r="L147" s="148">
        <f t="shared" si="4"/>
        <v>1345.428227608204</v>
      </c>
      <c r="M147" s="148">
        <f t="shared" si="4"/>
        <v>1369.8630090423387</v>
      </c>
      <c r="N147" s="148">
        <f t="shared" si="4"/>
        <v>1394.2977904764732</v>
      </c>
      <c r="O147" s="148">
        <f t="shared" si="4"/>
        <v>1418.7325719106079</v>
      </c>
      <c r="P147" s="148">
        <f t="shared" si="4"/>
        <v>1443.1673533447424</v>
      </c>
      <c r="Q147" s="148">
        <f t="shared" si="4"/>
        <v>1467.6021347788771</v>
      </c>
      <c r="R147" s="148">
        <f t="shared" si="4"/>
        <v>1492.0369162130116</v>
      </c>
      <c r="S147" s="148">
        <f t="shared" si="4"/>
        <v>1516.4716976471464</v>
      </c>
      <c r="T147" s="148">
        <f t="shared" si="4"/>
        <v>1540.9064790812808</v>
      </c>
      <c r="U147" s="148">
        <f t="shared" si="4"/>
        <v>1565.3412605154156</v>
      </c>
      <c r="V147" s="148">
        <f t="shared" si="4"/>
        <v>1589.7760419495501</v>
      </c>
      <c r="W147" s="148">
        <f t="shared" si="4"/>
        <v>1614.2108233836836</v>
      </c>
      <c r="X147" s="148">
        <f t="shared" si="4"/>
        <v>1617.7199773475613</v>
      </c>
      <c r="Y147" s="148">
        <f t="shared" si="4"/>
        <v>1621.229131311439</v>
      </c>
      <c r="Z147" s="148">
        <f t="shared" si="4"/>
        <v>1624.7382852753165</v>
      </c>
      <c r="AA147" s="148">
        <f t="shared" si="4"/>
        <v>1628.2474392391941</v>
      </c>
      <c r="AB147" s="148">
        <f t="shared" si="4"/>
        <v>1631.7565932030716</v>
      </c>
      <c r="AC147" s="148">
        <f t="shared" si="4"/>
        <v>1635.2657471669493</v>
      </c>
      <c r="AD147" s="148">
        <f t="shared" si="4"/>
        <v>1638.7749011308267</v>
      </c>
      <c r="AE147" s="148">
        <f t="shared" si="4"/>
        <v>1642.2840550947044</v>
      </c>
      <c r="AF147" s="148">
        <f t="shared" si="4"/>
        <v>1645.7932090585821</v>
      </c>
      <c r="AG147" s="148">
        <f t="shared" si="4"/>
        <v>1649.3023630224595</v>
      </c>
      <c r="AH147" s="148">
        <f t="shared" si="4"/>
        <v>1652.8115169863372</v>
      </c>
      <c r="AI147" s="148">
        <f t="shared" si="4"/>
        <v>1656.3206709502147</v>
      </c>
      <c r="AJ147" s="148">
        <f t="shared" si="4"/>
        <v>1659.8298249140923</v>
      </c>
      <c r="AK147" s="148">
        <f t="shared" si="4"/>
        <v>1663.33897887797</v>
      </c>
      <c r="AL147" s="148">
        <f t="shared" si="4"/>
        <v>1666.8481328418475</v>
      </c>
      <c r="AM147" s="148">
        <f t="shared" si="4"/>
        <v>1670.3572868057252</v>
      </c>
      <c r="AN147" s="148">
        <f t="shared" si="4"/>
        <v>1673.8664407696026</v>
      </c>
      <c r="AO147" s="148">
        <f t="shared" si="4"/>
        <v>1677.3755947334803</v>
      </c>
      <c r="AP147" s="148">
        <f t="shared" si="4"/>
        <v>1680.884748697358</v>
      </c>
      <c r="AQ147" s="148">
        <f t="shared" ref="AQ147" si="5">AQ115*8760</f>
        <v>1684.3939026612352</v>
      </c>
    </row>
    <row r="148" spans="7:45" ht="14.1" customHeight="1">
      <c r="G148" s="22"/>
      <c r="H148" s="241"/>
      <c r="J148" s="228"/>
      <c r="K148" s="19" t="s">
        <v>150</v>
      </c>
      <c r="L148" s="149">
        <f t="shared" ref="L148:AQ155" si="6">L116*8760</f>
        <v>1345.428227608204</v>
      </c>
      <c r="M148" s="149">
        <f t="shared" si="6"/>
        <v>1359.9491618105521</v>
      </c>
      <c r="N148" s="149">
        <f t="shared" si="6"/>
        <v>1374.4700960129005</v>
      </c>
      <c r="O148" s="149">
        <f t="shared" si="6"/>
        <v>1388.9910302152487</v>
      </c>
      <c r="P148" s="149">
        <f t="shared" si="6"/>
        <v>1403.5119644175968</v>
      </c>
      <c r="Q148" s="149">
        <f t="shared" si="6"/>
        <v>1418.0328986199452</v>
      </c>
      <c r="R148" s="149">
        <f t="shared" si="6"/>
        <v>1432.5538328222933</v>
      </c>
      <c r="S148" s="149">
        <f t="shared" si="6"/>
        <v>1447.0747670246415</v>
      </c>
      <c r="T148" s="149">
        <f t="shared" si="6"/>
        <v>1461.5957012269896</v>
      </c>
      <c r="U148" s="149">
        <f t="shared" si="6"/>
        <v>1476.116635429338</v>
      </c>
      <c r="V148" s="149">
        <f t="shared" si="6"/>
        <v>1490.6375696316861</v>
      </c>
      <c r="W148" s="149">
        <f t="shared" si="6"/>
        <v>1505.1585038340334</v>
      </c>
      <c r="X148" s="149">
        <f t="shared" si="6"/>
        <v>1510.6111198115157</v>
      </c>
      <c r="Y148" s="149">
        <f t="shared" si="6"/>
        <v>1516.0637357889982</v>
      </c>
      <c r="Z148" s="149">
        <f t="shared" si="6"/>
        <v>1521.5163517664805</v>
      </c>
      <c r="AA148" s="149">
        <f t="shared" si="6"/>
        <v>1526.968967743963</v>
      </c>
      <c r="AB148" s="149">
        <f t="shared" si="6"/>
        <v>1532.4215837214454</v>
      </c>
      <c r="AC148" s="149">
        <f t="shared" si="6"/>
        <v>1537.8741996989279</v>
      </c>
      <c r="AD148" s="149">
        <f t="shared" si="6"/>
        <v>1543.3268156764102</v>
      </c>
      <c r="AE148" s="149">
        <f t="shared" si="6"/>
        <v>1548.7794316538927</v>
      </c>
      <c r="AF148" s="149">
        <f t="shared" si="6"/>
        <v>1554.2320476313751</v>
      </c>
      <c r="AG148" s="149">
        <f t="shared" si="6"/>
        <v>1559.6846636088576</v>
      </c>
      <c r="AH148" s="149">
        <f t="shared" si="6"/>
        <v>1565.1372795863399</v>
      </c>
      <c r="AI148" s="149">
        <f t="shared" si="6"/>
        <v>1570.5898955638224</v>
      </c>
      <c r="AJ148" s="149">
        <f t="shared" si="6"/>
        <v>1576.0425115413047</v>
      </c>
      <c r="AK148" s="149">
        <f t="shared" si="6"/>
        <v>1581.4951275187873</v>
      </c>
      <c r="AL148" s="149">
        <f t="shared" si="6"/>
        <v>1586.9477434962696</v>
      </c>
      <c r="AM148" s="149">
        <f t="shared" si="6"/>
        <v>1592.4003594737521</v>
      </c>
      <c r="AN148" s="149">
        <f t="shared" si="6"/>
        <v>1597.8529754512344</v>
      </c>
      <c r="AO148" s="149">
        <f t="shared" si="6"/>
        <v>1603.305591428717</v>
      </c>
      <c r="AP148" s="149">
        <f t="shared" si="6"/>
        <v>1608.7582074061993</v>
      </c>
      <c r="AQ148" s="149">
        <f t="shared" si="6"/>
        <v>1614.2108233836836</v>
      </c>
    </row>
    <row r="149" spans="7:45" ht="14.1" customHeight="1" thickBot="1">
      <c r="G149" s="22"/>
      <c r="H149" s="241"/>
      <c r="J149" s="228"/>
      <c r="K149" s="144" t="s">
        <v>151</v>
      </c>
      <c r="L149" s="150">
        <f t="shared" si="6"/>
        <v>1345.428227608204</v>
      </c>
      <c r="M149" s="150">
        <f t="shared" si="6"/>
        <v>1345.428227608204</v>
      </c>
      <c r="N149" s="150">
        <f t="shared" si="6"/>
        <v>1345.428227608204</v>
      </c>
      <c r="O149" s="150">
        <f t="shared" si="6"/>
        <v>1345.428227608204</v>
      </c>
      <c r="P149" s="150">
        <f t="shared" si="6"/>
        <v>1345.428227608204</v>
      </c>
      <c r="Q149" s="150">
        <f t="shared" si="6"/>
        <v>1345.428227608204</v>
      </c>
      <c r="R149" s="150">
        <f t="shared" si="6"/>
        <v>1345.428227608204</v>
      </c>
      <c r="S149" s="150">
        <f t="shared" si="6"/>
        <v>1345.428227608204</v>
      </c>
      <c r="T149" s="150">
        <f t="shared" si="6"/>
        <v>1345.428227608204</v>
      </c>
      <c r="U149" s="150">
        <f t="shared" si="6"/>
        <v>1345.428227608204</v>
      </c>
      <c r="V149" s="150">
        <f t="shared" si="6"/>
        <v>1345.428227608204</v>
      </c>
      <c r="W149" s="150">
        <f t="shared" si="6"/>
        <v>1345.428227608204</v>
      </c>
      <c r="X149" s="150">
        <f t="shared" si="6"/>
        <v>1353.4147414194956</v>
      </c>
      <c r="Y149" s="150">
        <f t="shared" si="6"/>
        <v>1361.401255230787</v>
      </c>
      <c r="Z149" s="150">
        <f t="shared" si="6"/>
        <v>1369.3877690420786</v>
      </c>
      <c r="AA149" s="150">
        <f t="shared" si="6"/>
        <v>1377.3742828533702</v>
      </c>
      <c r="AB149" s="150">
        <f t="shared" si="6"/>
        <v>1385.3607966646616</v>
      </c>
      <c r="AC149" s="150">
        <f t="shared" si="6"/>
        <v>1393.3473104759532</v>
      </c>
      <c r="AD149" s="150">
        <f t="shared" si="6"/>
        <v>1401.3338242872446</v>
      </c>
      <c r="AE149" s="150">
        <f t="shared" si="6"/>
        <v>1409.3203380985362</v>
      </c>
      <c r="AF149" s="150">
        <f t="shared" si="6"/>
        <v>1417.3068519098279</v>
      </c>
      <c r="AG149" s="150">
        <f t="shared" si="6"/>
        <v>1425.2933657211192</v>
      </c>
      <c r="AH149" s="150">
        <f t="shared" si="6"/>
        <v>1433.2798795324109</v>
      </c>
      <c r="AI149" s="150">
        <f t="shared" si="6"/>
        <v>1441.2663933437022</v>
      </c>
      <c r="AJ149" s="150">
        <f t="shared" si="6"/>
        <v>1449.2529071549939</v>
      </c>
      <c r="AK149" s="150">
        <f t="shared" si="6"/>
        <v>1457.2394209662855</v>
      </c>
      <c r="AL149" s="150">
        <f t="shared" si="6"/>
        <v>1465.2259347775769</v>
      </c>
      <c r="AM149" s="150">
        <f t="shared" si="6"/>
        <v>1473.2124485888685</v>
      </c>
      <c r="AN149" s="150">
        <f t="shared" si="6"/>
        <v>1481.1989624001599</v>
      </c>
      <c r="AO149" s="150">
        <f t="shared" si="6"/>
        <v>1489.1854762114515</v>
      </c>
      <c r="AP149" s="150">
        <f t="shared" si="6"/>
        <v>1497.1719900227431</v>
      </c>
      <c r="AQ149" s="150">
        <f t="shared" si="6"/>
        <v>1505.1585038340334</v>
      </c>
    </row>
    <row r="150" spans="7:45" ht="14.1" customHeight="1" thickTop="1">
      <c r="G150" s="22"/>
      <c r="H150" s="241"/>
      <c r="J150" s="228"/>
      <c r="K150" s="140" t="s">
        <v>152</v>
      </c>
      <c r="L150" s="151">
        <f t="shared" si="6"/>
        <v>1409.8873832653558</v>
      </c>
      <c r="M150" s="151">
        <f t="shared" si="6"/>
        <v>1435.4928294347706</v>
      </c>
      <c r="N150" s="151">
        <f t="shared" si="6"/>
        <v>1461.0982756041853</v>
      </c>
      <c r="O150" s="151">
        <f t="shared" si="6"/>
        <v>1486.7037217736001</v>
      </c>
      <c r="P150" s="151">
        <f t="shared" si="6"/>
        <v>1512.3091679430149</v>
      </c>
      <c r="Q150" s="151">
        <f t="shared" si="6"/>
        <v>1537.9146141124297</v>
      </c>
      <c r="R150" s="151">
        <f t="shared" si="6"/>
        <v>1563.5200602818445</v>
      </c>
      <c r="S150" s="151">
        <f t="shared" si="6"/>
        <v>1589.1255064512593</v>
      </c>
      <c r="T150" s="151">
        <f t="shared" si="6"/>
        <v>1614.7309526206739</v>
      </c>
      <c r="U150" s="151">
        <f t="shared" si="6"/>
        <v>1640.3363987900887</v>
      </c>
      <c r="V150" s="151">
        <f t="shared" si="6"/>
        <v>1665.9418449595034</v>
      </c>
      <c r="W150" s="151">
        <f t="shared" si="6"/>
        <v>1691.5472911289171</v>
      </c>
      <c r="X150" s="151">
        <f t="shared" si="6"/>
        <v>1695.2245678487623</v>
      </c>
      <c r="Y150" s="151">
        <f t="shared" si="6"/>
        <v>1698.9018445686077</v>
      </c>
      <c r="Z150" s="151">
        <f t="shared" si="6"/>
        <v>1702.5791212884531</v>
      </c>
      <c r="AA150" s="151">
        <f t="shared" si="6"/>
        <v>1706.2563980082984</v>
      </c>
      <c r="AB150" s="151">
        <f t="shared" si="6"/>
        <v>1709.9336747281438</v>
      </c>
      <c r="AC150" s="151">
        <f t="shared" si="6"/>
        <v>1713.610951447989</v>
      </c>
      <c r="AD150" s="151">
        <f t="shared" si="6"/>
        <v>1717.2882281678344</v>
      </c>
      <c r="AE150" s="151">
        <f t="shared" si="6"/>
        <v>1720.9655048876798</v>
      </c>
      <c r="AF150" s="151">
        <f t="shared" si="6"/>
        <v>1724.6427816075252</v>
      </c>
      <c r="AG150" s="151">
        <f t="shared" si="6"/>
        <v>1728.3200583273706</v>
      </c>
      <c r="AH150" s="151">
        <f t="shared" si="6"/>
        <v>1731.9973350472158</v>
      </c>
      <c r="AI150" s="151">
        <f t="shared" si="6"/>
        <v>1735.6746117670612</v>
      </c>
      <c r="AJ150" s="151">
        <f t="shared" si="6"/>
        <v>1739.3518884869065</v>
      </c>
      <c r="AK150" s="151">
        <f t="shared" si="6"/>
        <v>1743.0291652067519</v>
      </c>
      <c r="AL150" s="151">
        <f t="shared" si="6"/>
        <v>1746.7064419265971</v>
      </c>
      <c r="AM150" s="151">
        <f t="shared" si="6"/>
        <v>1750.3837186464425</v>
      </c>
      <c r="AN150" s="151">
        <f t="shared" si="6"/>
        <v>1754.0609953662879</v>
      </c>
      <c r="AO150" s="151">
        <f t="shared" si="6"/>
        <v>1757.7382720861333</v>
      </c>
      <c r="AP150" s="151">
        <f t="shared" si="6"/>
        <v>1761.4155488059787</v>
      </c>
      <c r="AQ150" s="151">
        <f t="shared" si="6"/>
        <v>1765.0928255258264</v>
      </c>
    </row>
    <row r="151" spans="7:45" ht="14.1" customHeight="1">
      <c r="G151" s="22"/>
      <c r="H151" s="241"/>
      <c r="J151" s="228"/>
      <c r="K151" s="19" t="s">
        <v>153</v>
      </c>
      <c r="L151" s="149">
        <f t="shared" si="6"/>
        <v>1409.8873832653558</v>
      </c>
      <c r="M151" s="149">
        <f t="shared" si="6"/>
        <v>1425.1040120717189</v>
      </c>
      <c r="N151" s="149">
        <f t="shared" si="6"/>
        <v>1440.320640878082</v>
      </c>
      <c r="O151" s="149">
        <f t="shared" si="6"/>
        <v>1455.5372696844452</v>
      </c>
      <c r="P151" s="149">
        <f t="shared" si="6"/>
        <v>1470.7538984908081</v>
      </c>
      <c r="Q151" s="149">
        <f t="shared" si="6"/>
        <v>1485.9705272971712</v>
      </c>
      <c r="R151" s="149">
        <f t="shared" si="6"/>
        <v>1501.1871561035343</v>
      </c>
      <c r="S151" s="149">
        <f t="shared" si="6"/>
        <v>1516.4037849098972</v>
      </c>
      <c r="T151" s="149">
        <f t="shared" si="6"/>
        <v>1531.6204137162604</v>
      </c>
      <c r="U151" s="149">
        <f t="shared" si="6"/>
        <v>1546.8370425226235</v>
      </c>
      <c r="V151" s="149">
        <f t="shared" si="6"/>
        <v>1562.0536713289864</v>
      </c>
      <c r="W151" s="149">
        <f t="shared" si="6"/>
        <v>1577.2703001353493</v>
      </c>
      <c r="X151" s="149">
        <f t="shared" si="6"/>
        <v>1582.9841496850277</v>
      </c>
      <c r="Y151" s="149">
        <f t="shared" si="6"/>
        <v>1588.697999234706</v>
      </c>
      <c r="Z151" s="149">
        <f t="shared" si="6"/>
        <v>1594.4118487843843</v>
      </c>
      <c r="AA151" s="149">
        <f t="shared" si="6"/>
        <v>1600.1256983340627</v>
      </c>
      <c r="AB151" s="149">
        <f t="shared" si="6"/>
        <v>1605.839547883741</v>
      </c>
      <c r="AC151" s="149">
        <f t="shared" si="6"/>
        <v>1611.5533974334194</v>
      </c>
      <c r="AD151" s="149">
        <f t="shared" si="6"/>
        <v>1617.2672469830977</v>
      </c>
      <c r="AE151" s="149">
        <f t="shared" si="6"/>
        <v>1622.9810965327761</v>
      </c>
      <c r="AF151" s="149">
        <f t="shared" si="6"/>
        <v>1628.6949460824544</v>
      </c>
      <c r="AG151" s="149">
        <f t="shared" si="6"/>
        <v>1634.4087956321328</v>
      </c>
      <c r="AH151" s="149">
        <f t="shared" si="6"/>
        <v>1640.1226451818111</v>
      </c>
      <c r="AI151" s="149">
        <f t="shared" si="6"/>
        <v>1645.8364947314894</v>
      </c>
      <c r="AJ151" s="149">
        <f t="shared" si="6"/>
        <v>1651.5503442811678</v>
      </c>
      <c r="AK151" s="149">
        <f t="shared" si="6"/>
        <v>1657.2641938308461</v>
      </c>
      <c r="AL151" s="149">
        <f t="shared" si="6"/>
        <v>1662.9780433805245</v>
      </c>
      <c r="AM151" s="149">
        <f t="shared" si="6"/>
        <v>1668.6918929302028</v>
      </c>
      <c r="AN151" s="149">
        <f t="shared" si="6"/>
        <v>1674.4057424798809</v>
      </c>
      <c r="AO151" s="149">
        <f t="shared" si="6"/>
        <v>1680.1195920295593</v>
      </c>
      <c r="AP151" s="149">
        <f t="shared" si="6"/>
        <v>1685.8334415792376</v>
      </c>
      <c r="AQ151" s="149">
        <f t="shared" si="6"/>
        <v>1691.5472911289171</v>
      </c>
    </row>
    <row r="152" spans="7:45" ht="14.1" customHeight="1" thickBot="1">
      <c r="G152" s="22"/>
      <c r="H152" s="241"/>
      <c r="J152" s="228"/>
      <c r="K152" s="144" t="s">
        <v>154</v>
      </c>
      <c r="L152" s="150">
        <f t="shared" si="6"/>
        <v>1409.8873832653558</v>
      </c>
      <c r="M152" s="150">
        <f t="shared" si="6"/>
        <v>1409.8873832653558</v>
      </c>
      <c r="N152" s="150">
        <f t="shared" si="6"/>
        <v>1409.8873832653558</v>
      </c>
      <c r="O152" s="150">
        <f t="shared" si="6"/>
        <v>1409.8873832653558</v>
      </c>
      <c r="P152" s="150">
        <f t="shared" si="6"/>
        <v>1409.8873832653558</v>
      </c>
      <c r="Q152" s="150">
        <f t="shared" si="6"/>
        <v>1409.8873832653558</v>
      </c>
      <c r="R152" s="150">
        <f t="shared" si="6"/>
        <v>1409.8873832653558</v>
      </c>
      <c r="S152" s="150">
        <f t="shared" si="6"/>
        <v>1409.8873832653558</v>
      </c>
      <c r="T152" s="150">
        <f t="shared" si="6"/>
        <v>1409.8873832653558</v>
      </c>
      <c r="U152" s="150">
        <f t="shared" si="6"/>
        <v>1409.8873832653558</v>
      </c>
      <c r="V152" s="150">
        <f t="shared" si="6"/>
        <v>1409.8873832653558</v>
      </c>
      <c r="W152" s="150">
        <f t="shared" si="6"/>
        <v>1409.8873832653558</v>
      </c>
      <c r="X152" s="150">
        <f t="shared" si="6"/>
        <v>1418.2565291088556</v>
      </c>
      <c r="Y152" s="150">
        <f t="shared" si="6"/>
        <v>1426.6256749523552</v>
      </c>
      <c r="Z152" s="150">
        <f t="shared" si="6"/>
        <v>1434.994820795855</v>
      </c>
      <c r="AA152" s="150">
        <f t="shared" si="6"/>
        <v>1443.3639666393547</v>
      </c>
      <c r="AB152" s="150">
        <f t="shared" si="6"/>
        <v>1451.7331124828543</v>
      </c>
      <c r="AC152" s="150">
        <f t="shared" si="6"/>
        <v>1460.1022583263541</v>
      </c>
      <c r="AD152" s="150">
        <f t="shared" si="6"/>
        <v>1468.4714041698537</v>
      </c>
      <c r="AE152" s="150">
        <f t="shared" si="6"/>
        <v>1476.8405500133535</v>
      </c>
      <c r="AF152" s="150">
        <f t="shared" si="6"/>
        <v>1485.2096958568532</v>
      </c>
      <c r="AG152" s="150">
        <f t="shared" si="6"/>
        <v>1493.5788417003528</v>
      </c>
      <c r="AH152" s="150">
        <f t="shared" si="6"/>
        <v>1501.9479875438526</v>
      </c>
      <c r="AI152" s="150">
        <f t="shared" si="6"/>
        <v>1510.3171333873522</v>
      </c>
      <c r="AJ152" s="150">
        <f t="shared" si="6"/>
        <v>1518.6862792308518</v>
      </c>
      <c r="AK152" s="150">
        <f t="shared" si="6"/>
        <v>1527.0554250743517</v>
      </c>
      <c r="AL152" s="150">
        <f t="shared" si="6"/>
        <v>1535.4245709178513</v>
      </c>
      <c r="AM152" s="150">
        <f t="shared" si="6"/>
        <v>1543.7937167613511</v>
      </c>
      <c r="AN152" s="150">
        <f t="shared" si="6"/>
        <v>1552.1628626048507</v>
      </c>
      <c r="AO152" s="150">
        <f t="shared" si="6"/>
        <v>1560.5320084483503</v>
      </c>
      <c r="AP152" s="150">
        <f t="shared" si="6"/>
        <v>1568.9011542918502</v>
      </c>
      <c r="AQ152" s="150">
        <f t="shared" si="6"/>
        <v>1577.2703001353493</v>
      </c>
    </row>
    <row r="153" spans="7:45" ht="14.1" customHeight="1" thickTop="1">
      <c r="G153" s="22"/>
      <c r="H153" s="241"/>
      <c r="J153" s="228"/>
      <c r="K153" s="140" t="s">
        <v>155</v>
      </c>
      <c r="L153" s="151">
        <f t="shared" si="6"/>
        <v>1488.5423194716707</v>
      </c>
      <c r="M153" s="151">
        <f t="shared" si="6"/>
        <v>1515.5762447940265</v>
      </c>
      <c r="N153" s="151">
        <f t="shared" si="6"/>
        <v>1542.6101701163825</v>
      </c>
      <c r="O153" s="151">
        <f t="shared" si="6"/>
        <v>1569.6440954387383</v>
      </c>
      <c r="P153" s="151">
        <f t="shared" si="6"/>
        <v>1596.6780207610943</v>
      </c>
      <c r="Q153" s="151">
        <f t="shared" si="6"/>
        <v>1623.7119460834501</v>
      </c>
      <c r="R153" s="151">
        <f t="shared" si="6"/>
        <v>1650.7458714058062</v>
      </c>
      <c r="S153" s="151">
        <f t="shared" si="6"/>
        <v>1677.779796728162</v>
      </c>
      <c r="T153" s="151">
        <f t="shared" si="6"/>
        <v>1704.813722050518</v>
      </c>
      <c r="U153" s="151">
        <f t="shared" si="6"/>
        <v>1731.8476473728738</v>
      </c>
      <c r="V153" s="151">
        <f t="shared" si="6"/>
        <v>1758.8815726952298</v>
      </c>
      <c r="W153" s="151">
        <f t="shared" si="6"/>
        <v>1785.9154980175858</v>
      </c>
      <c r="X153" s="151">
        <f t="shared" si="6"/>
        <v>1789.7979230132762</v>
      </c>
      <c r="Y153" s="151">
        <f t="shared" si="6"/>
        <v>1793.6803480089666</v>
      </c>
      <c r="Z153" s="151">
        <f t="shared" si="6"/>
        <v>1797.5627730046567</v>
      </c>
      <c r="AA153" s="151">
        <f t="shared" si="6"/>
        <v>1801.4451980003471</v>
      </c>
      <c r="AB153" s="151">
        <f t="shared" si="6"/>
        <v>1805.3276229960375</v>
      </c>
      <c r="AC153" s="151">
        <f t="shared" si="6"/>
        <v>1809.2100479917278</v>
      </c>
      <c r="AD153" s="151">
        <f t="shared" si="6"/>
        <v>1813.092472987418</v>
      </c>
      <c r="AE153" s="151">
        <f t="shared" si="6"/>
        <v>1816.9748979831083</v>
      </c>
      <c r="AF153" s="151">
        <f t="shared" si="6"/>
        <v>1820.8573229787987</v>
      </c>
      <c r="AG153" s="151">
        <f t="shared" si="6"/>
        <v>1824.7397479744891</v>
      </c>
      <c r="AH153" s="151">
        <f t="shared" si="6"/>
        <v>1828.6221729701792</v>
      </c>
      <c r="AI153" s="151">
        <f t="shared" si="6"/>
        <v>1832.5045979658696</v>
      </c>
      <c r="AJ153" s="151">
        <f t="shared" si="6"/>
        <v>1836.38702296156</v>
      </c>
      <c r="AK153" s="151">
        <f t="shared" si="6"/>
        <v>1840.2694479572501</v>
      </c>
      <c r="AL153" s="151">
        <f t="shared" si="6"/>
        <v>1844.1518729529405</v>
      </c>
      <c r="AM153" s="151">
        <f t="shared" si="6"/>
        <v>1848.0342979486309</v>
      </c>
      <c r="AN153" s="151">
        <f t="shared" si="6"/>
        <v>1851.9167229443212</v>
      </c>
      <c r="AO153" s="151">
        <f t="shared" si="6"/>
        <v>1855.7991479400114</v>
      </c>
      <c r="AP153" s="151">
        <f t="shared" si="6"/>
        <v>1859.6815729357018</v>
      </c>
      <c r="AQ153" s="151">
        <f t="shared" si="6"/>
        <v>1863.5639979313939</v>
      </c>
    </row>
    <row r="154" spans="7:45" ht="14.1" customHeight="1">
      <c r="G154" s="22"/>
      <c r="H154" s="241"/>
      <c r="J154" s="228"/>
      <c r="K154" s="19" t="s">
        <v>156</v>
      </c>
      <c r="L154" s="149">
        <f t="shared" si="6"/>
        <v>1488.5423194716707</v>
      </c>
      <c r="M154" s="149">
        <f t="shared" si="6"/>
        <v>1504.6078550646648</v>
      </c>
      <c r="N154" s="149">
        <f t="shared" si="6"/>
        <v>1520.673390657659</v>
      </c>
      <c r="O154" s="149">
        <f t="shared" si="6"/>
        <v>1536.7389262506531</v>
      </c>
      <c r="P154" s="149">
        <f t="shared" si="6"/>
        <v>1552.8044618436472</v>
      </c>
      <c r="Q154" s="149">
        <f t="shared" si="6"/>
        <v>1568.8699974366414</v>
      </c>
      <c r="R154" s="149">
        <f t="shared" si="6"/>
        <v>1584.9355330296355</v>
      </c>
      <c r="S154" s="149">
        <f t="shared" si="6"/>
        <v>1601.0010686226296</v>
      </c>
      <c r="T154" s="149">
        <f t="shared" si="6"/>
        <v>1617.0666042156238</v>
      </c>
      <c r="U154" s="149">
        <f t="shared" si="6"/>
        <v>1633.1321398086179</v>
      </c>
      <c r="V154" s="149">
        <f t="shared" si="6"/>
        <v>1649.1976754016121</v>
      </c>
      <c r="W154" s="149">
        <f t="shared" si="6"/>
        <v>1665.2632109946073</v>
      </c>
      <c r="X154" s="149">
        <f t="shared" si="6"/>
        <v>1671.2958253457564</v>
      </c>
      <c r="Y154" s="149">
        <f t="shared" si="6"/>
        <v>1677.3284396969054</v>
      </c>
      <c r="Z154" s="149">
        <f t="shared" si="6"/>
        <v>1683.3610540480545</v>
      </c>
      <c r="AA154" s="149">
        <f t="shared" si="6"/>
        <v>1689.3936683992035</v>
      </c>
      <c r="AB154" s="149">
        <f t="shared" si="6"/>
        <v>1695.4262827503526</v>
      </c>
      <c r="AC154" s="149">
        <f t="shared" si="6"/>
        <v>1701.4588971015016</v>
      </c>
      <c r="AD154" s="149">
        <f t="shared" si="6"/>
        <v>1707.4915114526507</v>
      </c>
      <c r="AE154" s="149">
        <f t="shared" si="6"/>
        <v>1713.5241258037995</v>
      </c>
      <c r="AF154" s="149">
        <f t="shared" si="6"/>
        <v>1719.5567401549486</v>
      </c>
      <c r="AG154" s="149">
        <f t="shared" si="6"/>
        <v>1725.5893545060976</v>
      </c>
      <c r="AH154" s="149">
        <f t="shared" si="6"/>
        <v>1731.6219688572467</v>
      </c>
      <c r="AI154" s="149">
        <f t="shared" si="6"/>
        <v>1737.6545832083957</v>
      </c>
      <c r="AJ154" s="149">
        <f t="shared" si="6"/>
        <v>1743.6871975595448</v>
      </c>
      <c r="AK154" s="149">
        <f t="shared" si="6"/>
        <v>1749.7198119106938</v>
      </c>
      <c r="AL154" s="149">
        <f t="shared" si="6"/>
        <v>1755.7524262618429</v>
      </c>
      <c r="AM154" s="149">
        <f t="shared" si="6"/>
        <v>1761.7850406129919</v>
      </c>
      <c r="AN154" s="149">
        <f t="shared" si="6"/>
        <v>1767.817654964141</v>
      </c>
      <c r="AO154" s="149">
        <f t="shared" si="6"/>
        <v>1773.85026931529</v>
      </c>
      <c r="AP154" s="149">
        <f t="shared" si="6"/>
        <v>1779.8828836664391</v>
      </c>
      <c r="AQ154" s="149">
        <f t="shared" si="6"/>
        <v>1785.9154980175858</v>
      </c>
    </row>
    <row r="155" spans="7:45" ht="14.1" customHeight="1" thickBot="1">
      <c r="G155" s="22"/>
      <c r="H155" s="241"/>
      <c r="J155" s="228"/>
      <c r="K155" s="144" t="s">
        <v>157</v>
      </c>
      <c r="L155" s="152">
        <f t="shared" si="6"/>
        <v>1488.5423194716707</v>
      </c>
      <c r="M155" s="152">
        <f t="shared" si="6"/>
        <v>1488.5423194716707</v>
      </c>
      <c r="N155" s="152">
        <f t="shared" si="6"/>
        <v>1488.5423194716707</v>
      </c>
      <c r="O155" s="152">
        <f t="shared" si="6"/>
        <v>1488.5423194716707</v>
      </c>
      <c r="P155" s="152">
        <f t="shared" si="6"/>
        <v>1488.5423194716707</v>
      </c>
      <c r="Q155" s="152">
        <f t="shared" si="6"/>
        <v>1488.5423194716707</v>
      </c>
      <c r="R155" s="152">
        <f t="shared" si="6"/>
        <v>1488.5423194716707</v>
      </c>
      <c r="S155" s="152">
        <f t="shared" si="6"/>
        <v>1488.5423194716707</v>
      </c>
      <c r="T155" s="152">
        <f t="shared" si="6"/>
        <v>1488.5423194716707</v>
      </c>
      <c r="U155" s="152">
        <f t="shared" si="6"/>
        <v>1488.5423194716707</v>
      </c>
      <c r="V155" s="152">
        <f t="shared" si="6"/>
        <v>1488.5423194716707</v>
      </c>
      <c r="W155" s="152">
        <f t="shared" si="6"/>
        <v>1488.5423194716707</v>
      </c>
      <c r="X155" s="152">
        <f t="shared" si="6"/>
        <v>1497.3783640478175</v>
      </c>
      <c r="Y155" s="152">
        <f t="shared" si="6"/>
        <v>1506.2144086239643</v>
      </c>
      <c r="Z155" s="152">
        <f t="shared" si="6"/>
        <v>1515.050453200111</v>
      </c>
      <c r="AA155" s="152">
        <f t="shared" si="6"/>
        <v>1523.8864977762578</v>
      </c>
      <c r="AB155" s="152">
        <f t="shared" si="6"/>
        <v>1532.7225423524046</v>
      </c>
      <c r="AC155" s="152">
        <f t="shared" si="6"/>
        <v>1541.5585869285514</v>
      </c>
      <c r="AD155" s="152">
        <f t="shared" si="6"/>
        <v>1550.3946315046983</v>
      </c>
      <c r="AE155" s="152">
        <f t="shared" si="6"/>
        <v>1559.2306760808451</v>
      </c>
      <c r="AF155" s="152">
        <f t="shared" si="6"/>
        <v>1568.0667206569917</v>
      </c>
      <c r="AG155" s="152">
        <f t="shared" si="6"/>
        <v>1576.9027652331386</v>
      </c>
      <c r="AH155" s="152">
        <f t="shared" si="6"/>
        <v>1585.7388098092854</v>
      </c>
      <c r="AI155" s="152">
        <f t="shared" si="6"/>
        <v>1594.5748543854322</v>
      </c>
      <c r="AJ155" s="152">
        <f t="shared" si="6"/>
        <v>1603.4108989615791</v>
      </c>
      <c r="AK155" s="152">
        <f t="shared" si="6"/>
        <v>1612.2469435377259</v>
      </c>
      <c r="AL155" s="152">
        <f t="shared" si="6"/>
        <v>1621.0829881138725</v>
      </c>
      <c r="AM155" s="152">
        <f t="shared" si="6"/>
        <v>1629.9190326900193</v>
      </c>
      <c r="AN155" s="152">
        <f t="shared" si="6"/>
        <v>1638.7550772661662</v>
      </c>
      <c r="AO155" s="152">
        <f t="shared" si="6"/>
        <v>1647.591121842313</v>
      </c>
      <c r="AP155" s="152">
        <f t="shared" si="6"/>
        <v>1656.4271664184598</v>
      </c>
      <c r="AQ155" s="152">
        <f t="shared" ref="AQ155" si="7">AQ123*8760</f>
        <v>1665.2632109946073</v>
      </c>
      <c r="AR155" s="153"/>
      <c r="AS155" s="153"/>
    </row>
    <row r="156" spans="7:45" ht="14.1" customHeight="1" thickTop="1">
      <c r="G156" s="22"/>
      <c r="H156" s="241"/>
      <c r="J156" s="228"/>
      <c r="K156" s="140" t="s">
        <v>158</v>
      </c>
      <c r="L156" s="151">
        <f t="shared" ref="L156:AQ161" si="8">L124*8760</f>
        <v>1572.4855425939613</v>
      </c>
      <c r="M156" s="151">
        <f t="shared" si="8"/>
        <v>1601.0439894536098</v>
      </c>
      <c r="N156" s="151">
        <f t="shared" si="8"/>
        <v>1629.6024363132581</v>
      </c>
      <c r="O156" s="151">
        <f t="shared" si="8"/>
        <v>1658.1608831729066</v>
      </c>
      <c r="P156" s="151">
        <f t="shared" si="8"/>
        <v>1686.719330032555</v>
      </c>
      <c r="Q156" s="151">
        <f t="shared" si="8"/>
        <v>1715.2777768922035</v>
      </c>
      <c r="R156" s="151">
        <f t="shared" si="8"/>
        <v>1743.8362237518518</v>
      </c>
      <c r="S156" s="151">
        <f t="shared" si="8"/>
        <v>1772.3946706115003</v>
      </c>
      <c r="T156" s="151">
        <f t="shared" si="8"/>
        <v>1800.9531174711487</v>
      </c>
      <c r="U156" s="151">
        <f t="shared" si="8"/>
        <v>1829.5115643307972</v>
      </c>
      <c r="V156" s="151">
        <f t="shared" si="8"/>
        <v>1858.0700111904457</v>
      </c>
      <c r="W156" s="151">
        <f t="shared" si="8"/>
        <v>1886.6284580500937</v>
      </c>
      <c r="X156" s="151">
        <f t="shared" si="8"/>
        <v>1890.7298242632462</v>
      </c>
      <c r="Y156" s="151">
        <f t="shared" si="8"/>
        <v>1894.8311904763987</v>
      </c>
      <c r="Z156" s="151">
        <f t="shared" si="8"/>
        <v>1898.9325566895511</v>
      </c>
      <c r="AA156" s="151">
        <f t="shared" si="8"/>
        <v>1903.0339229027036</v>
      </c>
      <c r="AB156" s="151">
        <f t="shared" si="8"/>
        <v>1907.135289115856</v>
      </c>
      <c r="AC156" s="151">
        <f t="shared" si="8"/>
        <v>1911.2366553290085</v>
      </c>
      <c r="AD156" s="151">
        <f t="shared" si="8"/>
        <v>1915.338021542161</v>
      </c>
      <c r="AE156" s="151">
        <f t="shared" si="8"/>
        <v>1919.4393877553132</v>
      </c>
      <c r="AF156" s="151">
        <f t="shared" si="8"/>
        <v>1923.5407539684657</v>
      </c>
      <c r="AG156" s="151">
        <f t="shared" si="8"/>
        <v>1927.6421201816181</v>
      </c>
      <c r="AH156" s="151">
        <f t="shared" si="8"/>
        <v>1931.7434863947706</v>
      </c>
      <c r="AI156" s="151">
        <f t="shared" si="8"/>
        <v>1935.844852607923</v>
      </c>
      <c r="AJ156" s="151">
        <f t="shared" si="8"/>
        <v>1939.9462188210755</v>
      </c>
      <c r="AK156" s="151">
        <f t="shared" si="8"/>
        <v>1944.047585034228</v>
      </c>
      <c r="AL156" s="151">
        <f t="shared" si="8"/>
        <v>1948.1489512473804</v>
      </c>
      <c r="AM156" s="151">
        <f t="shared" si="8"/>
        <v>1952.2503174605329</v>
      </c>
      <c r="AN156" s="151">
        <f t="shared" si="8"/>
        <v>1956.3516836736853</v>
      </c>
      <c r="AO156" s="151">
        <f t="shared" si="8"/>
        <v>1960.4530498868376</v>
      </c>
      <c r="AP156" s="151">
        <f t="shared" si="8"/>
        <v>1964.55441609999</v>
      </c>
      <c r="AQ156" s="151">
        <f t="shared" si="8"/>
        <v>1968.6557823131413</v>
      </c>
    </row>
    <row r="157" spans="7:45" ht="14.1" customHeight="1">
      <c r="G157" s="22"/>
      <c r="H157" s="241"/>
      <c r="J157" s="228"/>
      <c r="K157" s="19" t="s">
        <v>159</v>
      </c>
      <c r="L157" s="149">
        <f t="shared" si="8"/>
        <v>1572.4855425939613</v>
      </c>
      <c r="M157" s="149">
        <f t="shared" si="8"/>
        <v>1589.4570603825712</v>
      </c>
      <c r="N157" s="149">
        <f t="shared" si="8"/>
        <v>1606.428578171181</v>
      </c>
      <c r="O157" s="149">
        <f t="shared" si="8"/>
        <v>1623.4000959597909</v>
      </c>
      <c r="P157" s="149">
        <f t="shared" si="8"/>
        <v>1640.3716137484009</v>
      </c>
      <c r="Q157" s="149">
        <f t="shared" si="8"/>
        <v>1657.3431315370108</v>
      </c>
      <c r="R157" s="149">
        <f t="shared" si="8"/>
        <v>1674.3146493256206</v>
      </c>
      <c r="S157" s="149">
        <f t="shared" si="8"/>
        <v>1691.2861671142305</v>
      </c>
      <c r="T157" s="149">
        <f t="shared" si="8"/>
        <v>1708.2576849028405</v>
      </c>
      <c r="U157" s="149">
        <f t="shared" si="8"/>
        <v>1725.2292026914504</v>
      </c>
      <c r="V157" s="149">
        <f t="shared" si="8"/>
        <v>1742.2007204800602</v>
      </c>
      <c r="W157" s="149">
        <f t="shared" si="8"/>
        <v>1759.1722382686705</v>
      </c>
      <c r="X157" s="149">
        <f t="shared" si="8"/>
        <v>1765.5450492577418</v>
      </c>
      <c r="Y157" s="149">
        <f t="shared" si="8"/>
        <v>1771.9178602468128</v>
      </c>
      <c r="Z157" s="149">
        <f t="shared" si="8"/>
        <v>1778.290671235884</v>
      </c>
      <c r="AA157" s="149">
        <f t="shared" si="8"/>
        <v>1784.663482224955</v>
      </c>
      <c r="AB157" s="149">
        <f t="shared" si="8"/>
        <v>1791.0362932140263</v>
      </c>
      <c r="AC157" s="149">
        <f t="shared" si="8"/>
        <v>1797.4091042030973</v>
      </c>
      <c r="AD157" s="149">
        <f t="shared" si="8"/>
        <v>1803.7819151921683</v>
      </c>
      <c r="AE157" s="149">
        <f t="shared" si="8"/>
        <v>1810.1547261812395</v>
      </c>
      <c r="AF157" s="149">
        <f t="shared" si="8"/>
        <v>1816.5275371703106</v>
      </c>
      <c r="AG157" s="149">
        <f t="shared" si="8"/>
        <v>1822.9003481593818</v>
      </c>
      <c r="AH157" s="149">
        <f t="shared" si="8"/>
        <v>1829.2731591484528</v>
      </c>
      <c r="AI157" s="149">
        <f t="shared" si="8"/>
        <v>1835.645970137524</v>
      </c>
      <c r="AJ157" s="149">
        <f t="shared" si="8"/>
        <v>1842.0187811265951</v>
      </c>
      <c r="AK157" s="149">
        <f t="shared" si="8"/>
        <v>1848.3915921156661</v>
      </c>
      <c r="AL157" s="149">
        <f t="shared" si="8"/>
        <v>1854.7644031047373</v>
      </c>
      <c r="AM157" s="149">
        <f t="shared" si="8"/>
        <v>1861.1372140938083</v>
      </c>
      <c r="AN157" s="149">
        <f t="shared" si="8"/>
        <v>1867.5100250828796</v>
      </c>
      <c r="AO157" s="149">
        <f t="shared" si="8"/>
        <v>1873.8828360719506</v>
      </c>
      <c r="AP157" s="149">
        <f t="shared" si="8"/>
        <v>1880.2556470610218</v>
      </c>
      <c r="AQ157" s="149">
        <f t="shared" si="8"/>
        <v>1886.6284580500937</v>
      </c>
    </row>
    <row r="158" spans="7:45" ht="14.1" customHeight="1" thickBot="1">
      <c r="G158" s="22"/>
      <c r="H158" s="241"/>
      <c r="J158" s="228"/>
      <c r="K158" s="144" t="s">
        <v>160</v>
      </c>
      <c r="L158" s="152">
        <f t="shared" si="8"/>
        <v>1572.4855425939613</v>
      </c>
      <c r="M158" s="152">
        <f t="shared" si="8"/>
        <v>1572.4855425939613</v>
      </c>
      <c r="N158" s="152">
        <f t="shared" si="8"/>
        <v>1572.4855425939613</v>
      </c>
      <c r="O158" s="152">
        <f t="shared" si="8"/>
        <v>1572.4855425939613</v>
      </c>
      <c r="P158" s="152">
        <f t="shared" si="8"/>
        <v>1572.4855425939613</v>
      </c>
      <c r="Q158" s="152">
        <f t="shared" si="8"/>
        <v>1572.4855425939613</v>
      </c>
      <c r="R158" s="152">
        <f t="shared" si="8"/>
        <v>1572.4855425939613</v>
      </c>
      <c r="S158" s="152">
        <f t="shared" si="8"/>
        <v>1572.4855425939613</v>
      </c>
      <c r="T158" s="152">
        <f t="shared" si="8"/>
        <v>1572.4855425939613</v>
      </c>
      <c r="U158" s="152">
        <f t="shared" si="8"/>
        <v>1572.4855425939613</v>
      </c>
      <c r="V158" s="152">
        <f t="shared" si="8"/>
        <v>1572.4855425939613</v>
      </c>
      <c r="W158" s="152">
        <f t="shared" si="8"/>
        <v>1572.4855425939613</v>
      </c>
      <c r="X158" s="152">
        <f t="shared" si="8"/>
        <v>1581.8198773776967</v>
      </c>
      <c r="Y158" s="152">
        <f t="shared" si="8"/>
        <v>1591.154212161432</v>
      </c>
      <c r="Z158" s="152">
        <f t="shared" si="8"/>
        <v>1600.4885469451674</v>
      </c>
      <c r="AA158" s="152">
        <f t="shared" si="8"/>
        <v>1609.8228817289028</v>
      </c>
      <c r="AB158" s="152">
        <f t="shared" si="8"/>
        <v>1619.1572165126383</v>
      </c>
      <c r="AC158" s="152">
        <f t="shared" si="8"/>
        <v>1628.4915512963737</v>
      </c>
      <c r="AD158" s="152">
        <f t="shared" si="8"/>
        <v>1637.8258860801091</v>
      </c>
      <c r="AE158" s="152">
        <f t="shared" si="8"/>
        <v>1647.1602208638444</v>
      </c>
      <c r="AF158" s="152">
        <f t="shared" si="8"/>
        <v>1656.4945556475798</v>
      </c>
      <c r="AG158" s="152">
        <f t="shared" si="8"/>
        <v>1665.8288904313151</v>
      </c>
      <c r="AH158" s="152">
        <f t="shared" si="8"/>
        <v>1675.1632252150507</v>
      </c>
      <c r="AI158" s="152">
        <f t="shared" si="8"/>
        <v>1684.4975599987861</v>
      </c>
      <c r="AJ158" s="152">
        <f t="shared" si="8"/>
        <v>1693.8318947825214</v>
      </c>
      <c r="AK158" s="152">
        <f t="shared" si="8"/>
        <v>1703.1662295662568</v>
      </c>
      <c r="AL158" s="152">
        <f t="shared" si="8"/>
        <v>1712.5005643499921</v>
      </c>
      <c r="AM158" s="152">
        <f t="shared" si="8"/>
        <v>1721.8348991337275</v>
      </c>
      <c r="AN158" s="152">
        <f t="shared" si="8"/>
        <v>1731.1692339174631</v>
      </c>
      <c r="AO158" s="152">
        <f t="shared" si="8"/>
        <v>1740.5035687011984</v>
      </c>
      <c r="AP158" s="152">
        <f t="shared" si="8"/>
        <v>1749.8379034849338</v>
      </c>
      <c r="AQ158" s="152">
        <f t="shared" si="8"/>
        <v>1759.1722382686705</v>
      </c>
      <c r="AR158" s="153"/>
      <c r="AS158" s="153"/>
    </row>
    <row r="159" spans="7:45" ht="14.1" customHeight="1" thickTop="1">
      <c r="G159" s="22"/>
      <c r="H159" s="241"/>
      <c r="J159" s="228"/>
      <c r="K159" s="140" t="s">
        <v>161</v>
      </c>
      <c r="L159" s="151">
        <f t="shared" si="8"/>
        <v>1631.6540199599224</v>
      </c>
      <c r="M159" s="151">
        <f t="shared" si="8"/>
        <v>1661.2870457399179</v>
      </c>
      <c r="N159" s="151">
        <f t="shared" si="8"/>
        <v>1690.9200715199136</v>
      </c>
      <c r="O159" s="151">
        <f t="shared" si="8"/>
        <v>1720.553097299909</v>
      </c>
      <c r="P159" s="151">
        <f t="shared" si="8"/>
        <v>1750.1861230799047</v>
      </c>
      <c r="Q159" s="151">
        <f t="shared" si="8"/>
        <v>1779.8191488599002</v>
      </c>
      <c r="R159" s="151">
        <f t="shared" si="8"/>
        <v>1809.4521746398959</v>
      </c>
      <c r="S159" s="151">
        <f t="shared" si="8"/>
        <v>1839.0852004198914</v>
      </c>
      <c r="T159" s="151">
        <f t="shared" si="8"/>
        <v>1868.7182261998871</v>
      </c>
      <c r="U159" s="151">
        <f t="shared" si="8"/>
        <v>1898.3512519798826</v>
      </c>
      <c r="V159" s="151">
        <f t="shared" si="8"/>
        <v>1927.9842777598783</v>
      </c>
      <c r="W159" s="151">
        <f t="shared" si="8"/>
        <v>1957.6173035398735</v>
      </c>
      <c r="X159" s="151">
        <f t="shared" si="8"/>
        <v>1961.8729933301777</v>
      </c>
      <c r="Y159" s="151">
        <f t="shared" si="8"/>
        <v>1966.1286831204818</v>
      </c>
      <c r="Z159" s="151">
        <f t="shared" si="8"/>
        <v>1970.3843729107859</v>
      </c>
      <c r="AA159" s="151">
        <f t="shared" si="8"/>
        <v>1974.6400627010901</v>
      </c>
      <c r="AB159" s="151">
        <f t="shared" si="8"/>
        <v>1978.8957524913942</v>
      </c>
      <c r="AC159" s="151">
        <f t="shared" si="8"/>
        <v>1983.1514422816983</v>
      </c>
      <c r="AD159" s="151">
        <f t="shared" si="8"/>
        <v>1987.4071320720025</v>
      </c>
      <c r="AE159" s="151">
        <f t="shared" si="8"/>
        <v>1991.6628218623066</v>
      </c>
      <c r="AF159" s="151">
        <f t="shared" si="8"/>
        <v>1995.9185116526107</v>
      </c>
      <c r="AG159" s="151">
        <f t="shared" si="8"/>
        <v>2000.1742014429149</v>
      </c>
      <c r="AH159" s="151">
        <f t="shared" si="8"/>
        <v>2004.429891233219</v>
      </c>
      <c r="AI159" s="151">
        <f t="shared" si="8"/>
        <v>2008.6855810235231</v>
      </c>
      <c r="AJ159" s="151">
        <f t="shared" si="8"/>
        <v>2012.9412708138273</v>
      </c>
      <c r="AK159" s="151">
        <f t="shared" si="8"/>
        <v>2017.1969606041314</v>
      </c>
      <c r="AL159" s="151">
        <f t="shared" si="8"/>
        <v>2021.4526503944355</v>
      </c>
      <c r="AM159" s="151">
        <f t="shared" si="8"/>
        <v>2025.7083401847397</v>
      </c>
      <c r="AN159" s="151">
        <f t="shared" si="8"/>
        <v>2029.9640299750438</v>
      </c>
      <c r="AO159" s="151">
        <f t="shared" si="8"/>
        <v>2034.2197197653479</v>
      </c>
      <c r="AP159" s="151">
        <f t="shared" si="8"/>
        <v>2038.475409555652</v>
      </c>
      <c r="AQ159" s="151">
        <f t="shared" si="8"/>
        <v>2042.731099345955</v>
      </c>
    </row>
    <row r="160" spans="7:45" ht="14.1" customHeight="1">
      <c r="G160" s="22"/>
      <c r="H160" s="241"/>
      <c r="J160" s="228"/>
      <c r="K160" s="19" t="s">
        <v>162</v>
      </c>
      <c r="L160" s="149">
        <f t="shared" si="8"/>
        <v>1631.6540199599224</v>
      </c>
      <c r="M160" s="149">
        <f t="shared" si="8"/>
        <v>1649.2641311339346</v>
      </c>
      <c r="N160" s="149">
        <f t="shared" si="8"/>
        <v>1666.874242307947</v>
      </c>
      <c r="O160" s="149">
        <f t="shared" si="8"/>
        <v>1684.4843534819595</v>
      </c>
      <c r="P160" s="149">
        <f t="shared" si="8"/>
        <v>1702.0944646559717</v>
      </c>
      <c r="Q160" s="149">
        <f t="shared" si="8"/>
        <v>1719.7045758299842</v>
      </c>
      <c r="R160" s="149">
        <f t="shared" si="8"/>
        <v>1737.3146870039964</v>
      </c>
      <c r="S160" s="149">
        <f t="shared" si="8"/>
        <v>1754.9247981780088</v>
      </c>
      <c r="T160" s="149">
        <f t="shared" si="8"/>
        <v>1772.534909352021</v>
      </c>
      <c r="U160" s="149">
        <f t="shared" si="8"/>
        <v>1790.1450205260335</v>
      </c>
      <c r="V160" s="149">
        <f t="shared" si="8"/>
        <v>1807.7551317000459</v>
      </c>
      <c r="W160" s="149">
        <f t="shared" si="8"/>
        <v>1825.3652428740579</v>
      </c>
      <c r="X160" s="149">
        <f t="shared" si="8"/>
        <v>1831.9778459073486</v>
      </c>
      <c r="Y160" s="149">
        <f t="shared" si="8"/>
        <v>1838.5904489406394</v>
      </c>
      <c r="Z160" s="149">
        <f t="shared" si="8"/>
        <v>1845.2030519739301</v>
      </c>
      <c r="AA160" s="149">
        <f t="shared" si="8"/>
        <v>1851.8156550072208</v>
      </c>
      <c r="AB160" s="149">
        <f t="shared" si="8"/>
        <v>1858.4282580405113</v>
      </c>
      <c r="AC160" s="149">
        <f t="shared" si="8"/>
        <v>1865.040861073802</v>
      </c>
      <c r="AD160" s="149">
        <f t="shared" si="8"/>
        <v>1871.6534641070928</v>
      </c>
      <c r="AE160" s="149">
        <f t="shared" si="8"/>
        <v>1878.2660671403835</v>
      </c>
      <c r="AF160" s="149">
        <f t="shared" si="8"/>
        <v>1884.8786701736742</v>
      </c>
      <c r="AG160" s="149">
        <f t="shared" si="8"/>
        <v>1891.4912732069649</v>
      </c>
      <c r="AH160" s="149">
        <f t="shared" si="8"/>
        <v>1898.1038762402557</v>
      </c>
      <c r="AI160" s="149">
        <f t="shared" si="8"/>
        <v>1904.7164792735464</v>
      </c>
      <c r="AJ160" s="149">
        <f t="shared" si="8"/>
        <v>1911.3290823068369</v>
      </c>
      <c r="AK160" s="149">
        <f t="shared" si="8"/>
        <v>1917.9416853401276</v>
      </c>
      <c r="AL160" s="149">
        <f t="shared" si="8"/>
        <v>1924.5542883734183</v>
      </c>
      <c r="AM160" s="149">
        <f t="shared" si="8"/>
        <v>1931.1668914067091</v>
      </c>
      <c r="AN160" s="149">
        <f t="shared" si="8"/>
        <v>1937.7794944399998</v>
      </c>
      <c r="AO160" s="149">
        <f t="shared" si="8"/>
        <v>1944.3920974732905</v>
      </c>
      <c r="AP160" s="149">
        <f t="shared" si="8"/>
        <v>1951.0047005065812</v>
      </c>
      <c r="AQ160" s="149">
        <f t="shared" si="8"/>
        <v>1957.6173035398735</v>
      </c>
    </row>
    <row r="161" spans="1:91" ht="14.1" customHeight="1" thickBot="1">
      <c r="G161" s="22"/>
      <c r="H161" s="241"/>
      <c r="J161" s="238"/>
      <c r="K161" s="144" t="s">
        <v>163</v>
      </c>
      <c r="L161" s="152">
        <f t="shared" si="8"/>
        <v>1631.6540199599224</v>
      </c>
      <c r="M161" s="152">
        <f t="shared" si="8"/>
        <v>1631.6540199599224</v>
      </c>
      <c r="N161" s="152">
        <f t="shared" si="8"/>
        <v>1631.6540199599224</v>
      </c>
      <c r="O161" s="152">
        <f t="shared" si="8"/>
        <v>1631.6540199599224</v>
      </c>
      <c r="P161" s="152">
        <f t="shared" si="8"/>
        <v>1631.6540199599224</v>
      </c>
      <c r="Q161" s="152">
        <f t="shared" si="8"/>
        <v>1631.6540199599224</v>
      </c>
      <c r="R161" s="152">
        <f t="shared" si="8"/>
        <v>1631.6540199599224</v>
      </c>
      <c r="S161" s="152">
        <f t="shared" si="8"/>
        <v>1631.6540199599224</v>
      </c>
      <c r="T161" s="152">
        <f t="shared" si="8"/>
        <v>1631.6540199599224</v>
      </c>
      <c r="U161" s="152">
        <f t="shared" si="8"/>
        <v>1631.6540199599224</v>
      </c>
      <c r="V161" s="152">
        <f t="shared" si="8"/>
        <v>1631.6540199599224</v>
      </c>
      <c r="W161" s="152">
        <f t="shared" si="8"/>
        <v>1631.6540199599224</v>
      </c>
      <c r="X161" s="152">
        <f t="shared" si="8"/>
        <v>1641.3395811056291</v>
      </c>
      <c r="Y161" s="152">
        <f t="shared" si="8"/>
        <v>1651.0251422513356</v>
      </c>
      <c r="Z161" s="152">
        <f t="shared" si="8"/>
        <v>1660.7107033970424</v>
      </c>
      <c r="AA161" s="152">
        <f t="shared" si="8"/>
        <v>1670.3962645427491</v>
      </c>
      <c r="AB161" s="152">
        <f t="shared" si="8"/>
        <v>1680.0818256884559</v>
      </c>
      <c r="AC161" s="152">
        <f t="shared" si="8"/>
        <v>1689.7673868341624</v>
      </c>
      <c r="AD161" s="152">
        <f t="shared" si="8"/>
        <v>1699.4529479798691</v>
      </c>
      <c r="AE161" s="152">
        <f t="shared" si="8"/>
        <v>1709.1385091255759</v>
      </c>
      <c r="AF161" s="152">
        <f t="shared" si="8"/>
        <v>1718.8240702712824</v>
      </c>
      <c r="AG161" s="152">
        <f t="shared" si="8"/>
        <v>1728.5096314169891</v>
      </c>
      <c r="AH161" s="152">
        <f t="shared" si="8"/>
        <v>1738.1951925626959</v>
      </c>
      <c r="AI161" s="152">
        <f t="shared" si="8"/>
        <v>1747.8807537084026</v>
      </c>
      <c r="AJ161" s="152">
        <f t="shared" si="8"/>
        <v>1757.5663148541091</v>
      </c>
      <c r="AK161" s="152">
        <f t="shared" si="8"/>
        <v>1767.2518759998159</v>
      </c>
      <c r="AL161" s="152">
        <f t="shared" si="8"/>
        <v>1776.9374371455226</v>
      </c>
      <c r="AM161" s="152">
        <f t="shared" si="8"/>
        <v>1786.6229982912294</v>
      </c>
      <c r="AN161" s="152">
        <f t="shared" si="8"/>
        <v>1796.3085594369359</v>
      </c>
      <c r="AO161" s="152">
        <f t="shared" si="8"/>
        <v>1805.9941205826426</v>
      </c>
      <c r="AP161" s="152">
        <f t="shared" si="8"/>
        <v>1815.6796817283494</v>
      </c>
      <c r="AQ161" s="152">
        <f t="shared" si="8"/>
        <v>1825.3652428740579</v>
      </c>
      <c r="AR161" s="153"/>
      <c r="AS161" s="153"/>
    </row>
    <row r="162" spans="1:91" ht="14.1" customHeight="1" thickTop="1">
      <c r="G162" s="22"/>
      <c r="H162" s="241"/>
      <c r="J162" s="147"/>
      <c r="K162" s="19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</row>
    <row r="163" spans="1:91" ht="14.1" customHeight="1">
      <c r="G163" s="22"/>
      <c r="H163" s="241"/>
      <c r="J163" s="78"/>
      <c r="L163" s="128">
        <v>2019</v>
      </c>
      <c r="M163" s="128">
        <v>2020</v>
      </c>
      <c r="N163" s="128">
        <v>2021</v>
      </c>
      <c r="O163" s="128">
        <v>2022</v>
      </c>
      <c r="P163" s="128">
        <v>2023</v>
      </c>
      <c r="Q163" s="128">
        <v>2024</v>
      </c>
      <c r="R163" s="128">
        <v>2025</v>
      </c>
      <c r="S163" s="128">
        <v>2026</v>
      </c>
      <c r="T163" s="128">
        <v>2027</v>
      </c>
      <c r="U163" s="128">
        <v>2028</v>
      </c>
      <c r="V163" s="128">
        <v>2029</v>
      </c>
      <c r="W163" s="128">
        <v>2030</v>
      </c>
      <c r="X163" s="128">
        <v>2031</v>
      </c>
      <c r="Y163" s="128">
        <v>2032</v>
      </c>
      <c r="Z163" s="128">
        <v>2033</v>
      </c>
      <c r="AA163" s="128">
        <v>2034</v>
      </c>
      <c r="AB163" s="128">
        <v>2035</v>
      </c>
      <c r="AC163" s="128">
        <v>2036</v>
      </c>
      <c r="AD163" s="128">
        <v>2037</v>
      </c>
      <c r="AE163" s="128">
        <v>2038</v>
      </c>
      <c r="AF163" s="128">
        <v>2039</v>
      </c>
      <c r="AG163" s="128">
        <v>2040</v>
      </c>
      <c r="AH163" s="128">
        <v>2041</v>
      </c>
      <c r="AI163" s="128">
        <v>2042</v>
      </c>
      <c r="AJ163" s="128">
        <v>2043</v>
      </c>
      <c r="AK163" s="128">
        <v>2044</v>
      </c>
      <c r="AL163" s="128">
        <v>2045</v>
      </c>
      <c r="AM163" s="128">
        <v>2046</v>
      </c>
      <c r="AN163" s="128">
        <v>2047</v>
      </c>
      <c r="AO163" s="128">
        <v>2048</v>
      </c>
      <c r="AP163" s="128">
        <v>2049</v>
      </c>
      <c r="AQ163" s="128">
        <v>2050</v>
      </c>
    </row>
    <row r="164" spans="1:91" ht="14.1" customHeight="1">
      <c r="G164" s="22"/>
      <c r="H164" s="241"/>
      <c r="J164" s="227" t="s">
        <v>165</v>
      </c>
      <c r="K164" s="140" t="s">
        <v>134</v>
      </c>
      <c r="L164" s="148">
        <f t="shared" ref="L164:AQ171" si="9" xml:space="preserve"> $N$45*(L196+L325)</f>
        <v>1806.462617457503</v>
      </c>
      <c r="M164" s="148">
        <f t="shared" si="9"/>
        <v>1762.4295834724421</v>
      </c>
      <c r="N164" s="148">
        <f t="shared" si="9"/>
        <v>1656.2193106005366</v>
      </c>
      <c r="O164" s="148">
        <f t="shared" si="9"/>
        <v>1550.009037728631</v>
      </c>
      <c r="P164" s="148">
        <f t="shared" si="9"/>
        <v>1443.7987648567257</v>
      </c>
      <c r="Q164" s="148">
        <f t="shared" si="9"/>
        <v>1337.5884919848202</v>
      </c>
      <c r="R164" s="148">
        <f t="shared" si="9"/>
        <v>1231.3782191129148</v>
      </c>
      <c r="S164" s="148">
        <f t="shared" si="9"/>
        <v>1125.1679462410093</v>
      </c>
      <c r="T164" s="148">
        <f t="shared" si="9"/>
        <v>1018.9576733691038</v>
      </c>
      <c r="U164" s="148">
        <f t="shared" si="9"/>
        <v>912.74740049719821</v>
      </c>
      <c r="V164" s="148">
        <f t="shared" si="9"/>
        <v>806.53712762529267</v>
      </c>
      <c r="W164" s="148">
        <f t="shared" si="9"/>
        <v>700.32685475338667</v>
      </c>
      <c r="X164" s="148">
        <f t="shared" si="9"/>
        <v>691.30060058709171</v>
      </c>
      <c r="Y164" s="148">
        <f t="shared" si="9"/>
        <v>682.27434642079697</v>
      </c>
      <c r="Z164" s="148">
        <f t="shared" si="9"/>
        <v>673.24809225450224</v>
      </c>
      <c r="AA164" s="148">
        <f t="shared" si="9"/>
        <v>664.22183808820739</v>
      </c>
      <c r="AB164" s="148">
        <f t="shared" si="9"/>
        <v>655.19558392191266</v>
      </c>
      <c r="AC164" s="148">
        <f t="shared" si="9"/>
        <v>646.16932975561781</v>
      </c>
      <c r="AD164" s="148">
        <f t="shared" si="9"/>
        <v>637.14307558932308</v>
      </c>
      <c r="AE164" s="148">
        <f t="shared" si="9"/>
        <v>628.11682142302834</v>
      </c>
      <c r="AF164" s="148">
        <f t="shared" si="9"/>
        <v>619.09056725673338</v>
      </c>
      <c r="AG164" s="148">
        <f t="shared" si="9"/>
        <v>610.06431309043865</v>
      </c>
      <c r="AH164" s="148">
        <f t="shared" si="9"/>
        <v>601.03805892414391</v>
      </c>
      <c r="AI164" s="148">
        <f t="shared" si="9"/>
        <v>592.01180475784906</v>
      </c>
      <c r="AJ164" s="148">
        <f t="shared" si="9"/>
        <v>582.98555059155433</v>
      </c>
      <c r="AK164" s="148">
        <f t="shared" si="9"/>
        <v>573.95929642525959</v>
      </c>
      <c r="AL164" s="148">
        <f t="shared" si="9"/>
        <v>564.93304225896475</v>
      </c>
      <c r="AM164" s="148">
        <f t="shared" si="9"/>
        <v>555.90678809267001</v>
      </c>
      <c r="AN164" s="148">
        <f t="shared" si="9"/>
        <v>546.88053392637516</v>
      </c>
      <c r="AO164" s="148">
        <f t="shared" si="9"/>
        <v>537.85427976008032</v>
      </c>
      <c r="AP164" s="148">
        <f t="shared" si="9"/>
        <v>528.82802559378558</v>
      </c>
      <c r="AQ164" s="148">
        <f t="shared" si="9"/>
        <v>519.80177142749028</v>
      </c>
    </row>
    <row r="165" spans="1:91" s="198" customFormat="1" ht="14.1" customHeight="1">
      <c r="G165" s="199"/>
      <c r="H165" s="241"/>
      <c r="J165" s="228"/>
      <c r="K165" s="200" t="s">
        <v>135</v>
      </c>
      <c r="L165" s="201">
        <f t="shared" si="9"/>
        <v>1806.462617457503</v>
      </c>
      <c r="M165" s="201">
        <f t="shared" si="9"/>
        <v>1762.4295834724421</v>
      </c>
      <c r="N165" s="201">
        <f t="shared" si="9"/>
        <v>1677.4111728866005</v>
      </c>
      <c r="O165" s="201">
        <f t="shared" si="9"/>
        <v>1592.3927623007592</v>
      </c>
      <c r="P165" s="201">
        <f t="shared" si="9"/>
        <v>1507.3743517149178</v>
      </c>
      <c r="Q165" s="201">
        <f t="shared" si="9"/>
        <v>1422.3559411290762</v>
      </c>
      <c r="R165" s="201">
        <f t="shared" si="9"/>
        <v>1337.3375305432346</v>
      </c>
      <c r="S165" s="201">
        <f t="shared" si="9"/>
        <v>1252.3191199573932</v>
      </c>
      <c r="T165" s="201">
        <f t="shared" si="9"/>
        <v>1167.3007093715519</v>
      </c>
      <c r="U165" s="201">
        <f t="shared" si="9"/>
        <v>1082.2822987857103</v>
      </c>
      <c r="V165" s="201">
        <f t="shared" si="9"/>
        <v>997.26388819986892</v>
      </c>
      <c r="W165" s="201">
        <f t="shared" si="9"/>
        <v>912.24547761402732</v>
      </c>
      <c r="X165" s="201">
        <f t="shared" si="9"/>
        <v>901.64954647099535</v>
      </c>
      <c r="Y165" s="201">
        <f t="shared" si="9"/>
        <v>891.05361532796337</v>
      </c>
      <c r="Z165" s="201">
        <f t="shared" si="9"/>
        <v>880.4576841849314</v>
      </c>
      <c r="AA165" s="201">
        <f t="shared" si="9"/>
        <v>869.86175304189942</v>
      </c>
      <c r="AB165" s="201">
        <f t="shared" si="9"/>
        <v>859.26582189886733</v>
      </c>
      <c r="AC165" s="201">
        <f t="shared" si="9"/>
        <v>848.66989075583547</v>
      </c>
      <c r="AD165" s="201">
        <f t="shared" si="9"/>
        <v>838.07395961280338</v>
      </c>
      <c r="AE165" s="201">
        <f t="shared" si="9"/>
        <v>827.4780284697714</v>
      </c>
      <c r="AF165" s="201">
        <f t="shared" si="9"/>
        <v>816.88209732673943</v>
      </c>
      <c r="AG165" s="201">
        <f t="shared" si="9"/>
        <v>806.28616618370745</v>
      </c>
      <c r="AH165" s="201">
        <f t="shared" si="9"/>
        <v>795.69023504067536</v>
      </c>
      <c r="AI165" s="201">
        <f t="shared" si="9"/>
        <v>785.09430389764339</v>
      </c>
      <c r="AJ165" s="201">
        <f t="shared" si="9"/>
        <v>774.49837275461141</v>
      </c>
      <c r="AK165" s="201">
        <f t="shared" si="9"/>
        <v>763.90244161157943</v>
      </c>
      <c r="AL165" s="201">
        <f t="shared" si="9"/>
        <v>753.30651046854746</v>
      </c>
      <c r="AM165" s="201">
        <f t="shared" si="9"/>
        <v>742.71057932551548</v>
      </c>
      <c r="AN165" s="201">
        <f t="shared" si="9"/>
        <v>732.11464818248351</v>
      </c>
      <c r="AO165" s="201">
        <f t="shared" si="9"/>
        <v>721.51871703945142</v>
      </c>
      <c r="AP165" s="201">
        <f t="shared" si="9"/>
        <v>710.92278589641955</v>
      </c>
      <c r="AQ165" s="201">
        <f t="shared" si="9"/>
        <v>700.32685475338667</v>
      </c>
    </row>
    <row r="166" spans="1:91" ht="14.1" customHeight="1" thickBot="1">
      <c r="G166" s="22"/>
      <c r="H166" s="241"/>
      <c r="J166" s="228"/>
      <c r="K166" s="144" t="s">
        <v>136</v>
      </c>
      <c r="L166" s="150">
        <f t="shared" si="9"/>
        <v>1806.462617457503</v>
      </c>
      <c r="M166" s="150">
        <f t="shared" si="9"/>
        <v>1762.4295834724421</v>
      </c>
      <c r="N166" s="150">
        <f t="shared" si="9"/>
        <v>1733.2139450293894</v>
      </c>
      <c r="O166" s="150">
        <f t="shared" si="9"/>
        <v>1703.9983065863364</v>
      </c>
      <c r="P166" s="150">
        <f t="shared" si="9"/>
        <v>1674.7826681432834</v>
      </c>
      <c r="Q166" s="150">
        <f t="shared" si="9"/>
        <v>1645.5670297002305</v>
      </c>
      <c r="R166" s="150">
        <f t="shared" si="9"/>
        <v>1616.3513912571775</v>
      </c>
      <c r="S166" s="150">
        <f t="shared" si="9"/>
        <v>1587.1357528141248</v>
      </c>
      <c r="T166" s="150">
        <f t="shared" si="9"/>
        <v>1557.9201143710718</v>
      </c>
      <c r="U166" s="150">
        <f t="shared" si="9"/>
        <v>1528.7044759280191</v>
      </c>
      <c r="V166" s="150">
        <f t="shared" si="9"/>
        <v>1499.4888374849661</v>
      </c>
      <c r="W166" s="150">
        <f t="shared" si="9"/>
        <v>1470.2731990419134</v>
      </c>
      <c r="X166" s="150">
        <f t="shared" si="9"/>
        <v>1442.3718129705192</v>
      </c>
      <c r="Y166" s="150">
        <f t="shared" si="9"/>
        <v>1414.470426899125</v>
      </c>
      <c r="Z166" s="150">
        <f t="shared" si="9"/>
        <v>1386.5690408277308</v>
      </c>
      <c r="AA166" s="150">
        <f t="shared" si="9"/>
        <v>1358.6676547563363</v>
      </c>
      <c r="AB166" s="150">
        <f t="shared" si="9"/>
        <v>1330.7662686849419</v>
      </c>
      <c r="AC166" s="150">
        <f t="shared" si="9"/>
        <v>1302.8648826135477</v>
      </c>
      <c r="AD166" s="150">
        <f t="shared" si="9"/>
        <v>1274.9634965421533</v>
      </c>
      <c r="AE166" s="150">
        <f t="shared" si="9"/>
        <v>1247.0621104707593</v>
      </c>
      <c r="AF166" s="150">
        <f t="shared" si="9"/>
        <v>1219.1607243993649</v>
      </c>
      <c r="AG166" s="150">
        <f t="shared" si="9"/>
        <v>1191.2593383279705</v>
      </c>
      <c r="AH166" s="150">
        <f t="shared" si="9"/>
        <v>1163.3579522565763</v>
      </c>
      <c r="AI166" s="150">
        <f t="shared" si="9"/>
        <v>1135.4565661851818</v>
      </c>
      <c r="AJ166" s="150">
        <f t="shared" si="9"/>
        <v>1107.5551801137876</v>
      </c>
      <c r="AK166" s="150">
        <f t="shared" si="9"/>
        <v>1079.6537940423934</v>
      </c>
      <c r="AL166" s="150">
        <f t="shared" si="9"/>
        <v>1051.752407970999</v>
      </c>
      <c r="AM166" s="150">
        <f t="shared" si="9"/>
        <v>1023.8510218996048</v>
      </c>
      <c r="AN166" s="150">
        <f t="shared" si="9"/>
        <v>995.94963582821049</v>
      </c>
      <c r="AO166" s="150">
        <f t="shared" si="9"/>
        <v>968.04824975681618</v>
      </c>
      <c r="AP166" s="150">
        <f t="shared" si="9"/>
        <v>940.14686368542186</v>
      </c>
      <c r="AQ166" s="150">
        <f t="shared" si="9"/>
        <v>912.24547761402732</v>
      </c>
    </row>
    <row r="167" spans="1:91" ht="14.1" customHeight="1" thickTop="1">
      <c r="G167" s="22"/>
      <c r="H167" s="241"/>
      <c r="J167" s="228"/>
      <c r="K167" s="140" t="s">
        <v>137</v>
      </c>
      <c r="L167" s="151">
        <f t="shared" si="9"/>
        <v>1806.462617457503</v>
      </c>
      <c r="M167" s="151">
        <f t="shared" si="9"/>
        <v>1762.4295834724421</v>
      </c>
      <c r="N167" s="151">
        <f t="shared" si="9"/>
        <v>1656.2193106005366</v>
      </c>
      <c r="O167" s="151">
        <f t="shared" si="9"/>
        <v>1550.009037728631</v>
      </c>
      <c r="P167" s="151">
        <f t="shared" si="9"/>
        <v>1443.7987648567257</v>
      </c>
      <c r="Q167" s="151">
        <f t="shared" si="9"/>
        <v>1337.5884919848202</v>
      </c>
      <c r="R167" s="151">
        <f t="shared" si="9"/>
        <v>1231.3782191129148</v>
      </c>
      <c r="S167" s="151">
        <f t="shared" si="9"/>
        <v>1125.1679462410093</v>
      </c>
      <c r="T167" s="151">
        <f t="shared" si="9"/>
        <v>1018.9576733691038</v>
      </c>
      <c r="U167" s="151">
        <f t="shared" si="9"/>
        <v>912.74740049719821</v>
      </c>
      <c r="V167" s="151">
        <f t="shared" si="9"/>
        <v>806.53712762529267</v>
      </c>
      <c r="W167" s="151">
        <f t="shared" si="9"/>
        <v>700.32685475338667</v>
      </c>
      <c r="X167" s="151">
        <f t="shared" si="9"/>
        <v>691.30060058709171</v>
      </c>
      <c r="Y167" s="151">
        <f t="shared" si="9"/>
        <v>682.27434642079697</v>
      </c>
      <c r="Z167" s="151">
        <f t="shared" si="9"/>
        <v>673.24809225450224</v>
      </c>
      <c r="AA167" s="151">
        <f t="shared" si="9"/>
        <v>664.22183808820739</v>
      </c>
      <c r="AB167" s="151">
        <f t="shared" si="9"/>
        <v>655.19558392191266</v>
      </c>
      <c r="AC167" s="151">
        <f t="shared" si="9"/>
        <v>646.16932975561781</v>
      </c>
      <c r="AD167" s="151">
        <f t="shared" si="9"/>
        <v>637.14307558932308</v>
      </c>
      <c r="AE167" s="151">
        <f t="shared" si="9"/>
        <v>628.11682142302834</v>
      </c>
      <c r="AF167" s="151">
        <f t="shared" si="9"/>
        <v>619.09056725673338</v>
      </c>
      <c r="AG167" s="151">
        <f t="shared" si="9"/>
        <v>610.06431309043865</v>
      </c>
      <c r="AH167" s="151">
        <f t="shared" si="9"/>
        <v>601.03805892414391</v>
      </c>
      <c r="AI167" s="151">
        <f t="shared" si="9"/>
        <v>592.01180475784906</v>
      </c>
      <c r="AJ167" s="151">
        <f t="shared" si="9"/>
        <v>582.98555059155433</v>
      </c>
      <c r="AK167" s="151">
        <f t="shared" si="9"/>
        <v>573.95929642525959</v>
      </c>
      <c r="AL167" s="151">
        <f t="shared" si="9"/>
        <v>564.93304225896475</v>
      </c>
      <c r="AM167" s="151">
        <f t="shared" si="9"/>
        <v>555.90678809267001</v>
      </c>
      <c r="AN167" s="151">
        <f t="shared" si="9"/>
        <v>546.88053392637516</v>
      </c>
      <c r="AO167" s="151">
        <f t="shared" si="9"/>
        <v>537.85427976008032</v>
      </c>
      <c r="AP167" s="151">
        <f t="shared" si="9"/>
        <v>528.82802559378558</v>
      </c>
      <c r="AQ167" s="151">
        <f t="shared" si="9"/>
        <v>519.80177142749028</v>
      </c>
    </row>
    <row r="168" spans="1:91" ht="14.1" customHeight="1">
      <c r="G168" s="22"/>
      <c r="H168" s="241"/>
      <c r="J168" s="228"/>
      <c r="K168" s="19" t="s">
        <v>138</v>
      </c>
      <c r="L168" s="149">
        <f t="shared" si="9"/>
        <v>1806.462617457503</v>
      </c>
      <c r="M168" s="149">
        <f t="shared" si="9"/>
        <v>1762.4295834724421</v>
      </c>
      <c r="N168" s="149">
        <f t="shared" si="9"/>
        <v>1677.4111728866005</v>
      </c>
      <c r="O168" s="149">
        <f t="shared" si="9"/>
        <v>1592.3927623007592</v>
      </c>
      <c r="P168" s="149">
        <f t="shared" si="9"/>
        <v>1507.3743517149178</v>
      </c>
      <c r="Q168" s="149">
        <f t="shared" si="9"/>
        <v>1422.3559411290762</v>
      </c>
      <c r="R168" s="149">
        <f t="shared" si="9"/>
        <v>1337.3375305432346</v>
      </c>
      <c r="S168" s="149">
        <f t="shared" si="9"/>
        <v>1252.3191199573932</v>
      </c>
      <c r="T168" s="149">
        <f t="shared" si="9"/>
        <v>1167.3007093715519</v>
      </c>
      <c r="U168" s="149">
        <f t="shared" si="9"/>
        <v>1082.2822987857103</v>
      </c>
      <c r="V168" s="149">
        <f t="shared" si="9"/>
        <v>997.26388819986892</v>
      </c>
      <c r="W168" s="149">
        <f t="shared" si="9"/>
        <v>912.24547761402732</v>
      </c>
      <c r="X168" s="149">
        <f t="shared" si="9"/>
        <v>901.64954647099535</v>
      </c>
      <c r="Y168" s="149">
        <f t="shared" si="9"/>
        <v>891.05361532796337</v>
      </c>
      <c r="Z168" s="149">
        <f t="shared" si="9"/>
        <v>880.4576841849314</v>
      </c>
      <c r="AA168" s="149">
        <f t="shared" si="9"/>
        <v>869.86175304189942</v>
      </c>
      <c r="AB168" s="149">
        <f t="shared" si="9"/>
        <v>859.26582189886733</v>
      </c>
      <c r="AC168" s="149">
        <f t="shared" si="9"/>
        <v>848.66989075583547</v>
      </c>
      <c r="AD168" s="149">
        <f t="shared" si="9"/>
        <v>838.07395961280338</v>
      </c>
      <c r="AE168" s="149">
        <f t="shared" si="9"/>
        <v>827.4780284697714</v>
      </c>
      <c r="AF168" s="149">
        <f t="shared" si="9"/>
        <v>816.88209732673943</v>
      </c>
      <c r="AG168" s="149">
        <f t="shared" si="9"/>
        <v>806.28616618370745</v>
      </c>
      <c r="AH168" s="149">
        <f t="shared" si="9"/>
        <v>795.69023504067536</v>
      </c>
      <c r="AI168" s="149">
        <f t="shared" si="9"/>
        <v>785.09430389764339</v>
      </c>
      <c r="AJ168" s="149">
        <f t="shared" si="9"/>
        <v>774.49837275461141</v>
      </c>
      <c r="AK168" s="149">
        <f t="shared" si="9"/>
        <v>763.90244161157943</v>
      </c>
      <c r="AL168" s="149">
        <f t="shared" si="9"/>
        <v>753.30651046854746</v>
      </c>
      <c r="AM168" s="149">
        <f t="shared" si="9"/>
        <v>742.71057932551548</v>
      </c>
      <c r="AN168" s="149">
        <f t="shared" si="9"/>
        <v>732.11464818248351</v>
      </c>
      <c r="AO168" s="149">
        <f t="shared" si="9"/>
        <v>721.51871703945142</v>
      </c>
      <c r="AP168" s="149">
        <f t="shared" si="9"/>
        <v>710.92278589641955</v>
      </c>
      <c r="AQ168" s="149">
        <f t="shared" si="9"/>
        <v>700.32685475338667</v>
      </c>
    </row>
    <row r="169" spans="1:91" ht="14.1" customHeight="1" thickBot="1">
      <c r="G169" s="22"/>
      <c r="H169" s="241"/>
      <c r="J169" s="228"/>
      <c r="K169" s="144" t="s">
        <v>139</v>
      </c>
      <c r="L169" s="150">
        <f t="shared" si="9"/>
        <v>1806.462617457503</v>
      </c>
      <c r="M169" s="150">
        <f t="shared" si="9"/>
        <v>1762.4295834724421</v>
      </c>
      <c r="N169" s="150">
        <f t="shared" si="9"/>
        <v>1733.2139450293894</v>
      </c>
      <c r="O169" s="150">
        <f t="shared" si="9"/>
        <v>1703.9983065863364</v>
      </c>
      <c r="P169" s="150">
        <f t="shared" si="9"/>
        <v>1674.7826681432834</v>
      </c>
      <c r="Q169" s="150">
        <f t="shared" si="9"/>
        <v>1645.5670297002305</v>
      </c>
      <c r="R169" s="150">
        <f t="shared" si="9"/>
        <v>1616.3513912571775</v>
      </c>
      <c r="S169" s="150">
        <f t="shared" si="9"/>
        <v>1587.1357528141248</v>
      </c>
      <c r="T169" s="150">
        <f t="shared" si="9"/>
        <v>1557.9201143710718</v>
      </c>
      <c r="U169" s="150">
        <f t="shared" si="9"/>
        <v>1528.7044759280191</v>
      </c>
      <c r="V169" s="150">
        <f t="shared" si="9"/>
        <v>1499.4888374849661</v>
      </c>
      <c r="W169" s="150">
        <f t="shared" si="9"/>
        <v>1470.2731990419134</v>
      </c>
      <c r="X169" s="150">
        <f t="shared" si="9"/>
        <v>1442.3718129705192</v>
      </c>
      <c r="Y169" s="150">
        <f t="shared" si="9"/>
        <v>1414.470426899125</v>
      </c>
      <c r="Z169" s="150">
        <f t="shared" si="9"/>
        <v>1386.5690408277308</v>
      </c>
      <c r="AA169" s="150">
        <f t="shared" si="9"/>
        <v>1358.6676547563363</v>
      </c>
      <c r="AB169" s="150">
        <f t="shared" si="9"/>
        <v>1330.7662686849419</v>
      </c>
      <c r="AC169" s="150">
        <f t="shared" si="9"/>
        <v>1302.8648826135477</v>
      </c>
      <c r="AD169" s="150">
        <f t="shared" si="9"/>
        <v>1274.9634965421533</v>
      </c>
      <c r="AE169" s="150">
        <f t="shared" si="9"/>
        <v>1247.0621104707593</v>
      </c>
      <c r="AF169" s="150">
        <f t="shared" si="9"/>
        <v>1219.1607243993649</v>
      </c>
      <c r="AG169" s="150">
        <f t="shared" si="9"/>
        <v>1191.2593383279705</v>
      </c>
      <c r="AH169" s="150">
        <f t="shared" si="9"/>
        <v>1163.3579522565763</v>
      </c>
      <c r="AI169" s="150">
        <f t="shared" si="9"/>
        <v>1135.4565661851818</v>
      </c>
      <c r="AJ169" s="150">
        <f t="shared" si="9"/>
        <v>1107.5551801137876</v>
      </c>
      <c r="AK169" s="150">
        <f t="shared" si="9"/>
        <v>1079.6537940423934</v>
      </c>
      <c r="AL169" s="150">
        <f t="shared" si="9"/>
        <v>1051.752407970999</v>
      </c>
      <c r="AM169" s="150">
        <f t="shared" si="9"/>
        <v>1023.8510218996048</v>
      </c>
      <c r="AN169" s="150">
        <f t="shared" si="9"/>
        <v>995.94963582821049</v>
      </c>
      <c r="AO169" s="150">
        <f t="shared" si="9"/>
        <v>968.04824975681618</v>
      </c>
      <c r="AP169" s="150">
        <f t="shared" si="9"/>
        <v>940.14686368542186</v>
      </c>
      <c r="AQ169" s="150">
        <f t="shared" si="9"/>
        <v>912.24547761402732</v>
      </c>
      <c r="AT169" s="153"/>
      <c r="AU169" s="153"/>
    </row>
    <row r="170" spans="1:91" ht="14.1" customHeight="1" thickTop="1" thickBot="1">
      <c r="G170" s="22"/>
      <c r="H170" s="241"/>
      <c r="J170" s="228"/>
      <c r="K170" s="140" t="s">
        <v>140</v>
      </c>
      <c r="L170" s="151">
        <f t="shared" si="9"/>
        <v>1806.462617457503</v>
      </c>
      <c r="M170" s="151">
        <f t="shared" si="9"/>
        <v>1762.4295834724421</v>
      </c>
      <c r="N170" s="151">
        <f t="shared" si="9"/>
        <v>1656.2193106005366</v>
      </c>
      <c r="O170" s="151">
        <f t="shared" si="9"/>
        <v>1550.009037728631</v>
      </c>
      <c r="P170" s="151">
        <f t="shared" si="9"/>
        <v>1443.7987648567257</v>
      </c>
      <c r="Q170" s="151">
        <f t="shared" si="9"/>
        <v>1337.5884919848202</v>
      </c>
      <c r="R170" s="151">
        <f t="shared" si="9"/>
        <v>1231.3782191129148</v>
      </c>
      <c r="S170" s="151">
        <f t="shared" si="9"/>
        <v>1125.1679462410093</v>
      </c>
      <c r="T170" s="151">
        <f t="shared" si="9"/>
        <v>1018.9576733691038</v>
      </c>
      <c r="U170" s="151">
        <f t="shared" si="9"/>
        <v>912.74740049719821</v>
      </c>
      <c r="V170" s="151">
        <f t="shared" si="9"/>
        <v>806.53712762529267</v>
      </c>
      <c r="W170" s="151">
        <f t="shared" si="9"/>
        <v>700.32685475338667</v>
      </c>
      <c r="X170" s="151">
        <f t="shared" si="9"/>
        <v>691.30060058709171</v>
      </c>
      <c r="Y170" s="151">
        <f t="shared" si="9"/>
        <v>682.27434642079697</v>
      </c>
      <c r="Z170" s="151">
        <f t="shared" si="9"/>
        <v>673.24809225450224</v>
      </c>
      <c r="AA170" s="151">
        <f t="shared" si="9"/>
        <v>664.22183808820739</v>
      </c>
      <c r="AB170" s="151">
        <f t="shared" si="9"/>
        <v>655.19558392191266</v>
      </c>
      <c r="AC170" s="151">
        <f t="shared" si="9"/>
        <v>646.16932975561781</v>
      </c>
      <c r="AD170" s="151">
        <f t="shared" si="9"/>
        <v>637.14307558932308</v>
      </c>
      <c r="AE170" s="151">
        <f t="shared" si="9"/>
        <v>628.11682142302834</v>
      </c>
      <c r="AF170" s="151">
        <f t="shared" si="9"/>
        <v>619.09056725673338</v>
      </c>
      <c r="AG170" s="151">
        <f t="shared" si="9"/>
        <v>610.06431309043865</v>
      </c>
      <c r="AH170" s="151">
        <f t="shared" si="9"/>
        <v>601.03805892414391</v>
      </c>
      <c r="AI170" s="151">
        <f t="shared" si="9"/>
        <v>592.01180475784906</v>
      </c>
      <c r="AJ170" s="151">
        <f t="shared" si="9"/>
        <v>582.98555059155433</v>
      </c>
      <c r="AK170" s="151">
        <f t="shared" si="9"/>
        <v>573.95929642525959</v>
      </c>
      <c r="AL170" s="151">
        <f t="shared" si="9"/>
        <v>564.93304225896475</v>
      </c>
      <c r="AM170" s="151">
        <f t="shared" si="9"/>
        <v>555.90678809267001</v>
      </c>
      <c r="AN170" s="151">
        <f t="shared" si="9"/>
        <v>546.88053392637516</v>
      </c>
      <c r="AO170" s="151">
        <f t="shared" si="9"/>
        <v>537.85427976008032</v>
      </c>
      <c r="AP170" s="151">
        <f t="shared" si="9"/>
        <v>528.82802559378558</v>
      </c>
      <c r="AQ170" s="151">
        <f t="shared" si="9"/>
        <v>519.80177142749028</v>
      </c>
      <c r="AV170" s="153"/>
      <c r="AW170" s="153"/>
      <c r="AX170" s="153"/>
      <c r="AY170" s="153"/>
      <c r="BB170" s="153"/>
    </row>
    <row r="171" spans="1:91" s="153" customFormat="1" ht="14.1" customHeight="1" thickTop="1" thickBot="1">
      <c r="A171" s="16"/>
      <c r="B171" s="16"/>
      <c r="C171" s="16"/>
      <c r="D171" s="16"/>
      <c r="E171" s="16"/>
      <c r="F171" s="16"/>
      <c r="G171" s="22"/>
      <c r="H171" s="241"/>
      <c r="I171" s="16"/>
      <c r="J171" s="228"/>
      <c r="K171" s="19" t="s">
        <v>141</v>
      </c>
      <c r="L171" s="149">
        <f t="shared" si="9"/>
        <v>1806.462617457503</v>
      </c>
      <c r="M171" s="149">
        <f t="shared" si="9"/>
        <v>1762.4295834724421</v>
      </c>
      <c r="N171" s="149">
        <f t="shared" si="9"/>
        <v>1677.4111728866005</v>
      </c>
      <c r="O171" s="149">
        <f t="shared" si="9"/>
        <v>1592.3927623007592</v>
      </c>
      <c r="P171" s="149">
        <f t="shared" si="9"/>
        <v>1507.3743517149178</v>
      </c>
      <c r="Q171" s="149">
        <f t="shared" si="9"/>
        <v>1422.3559411290762</v>
      </c>
      <c r="R171" s="149">
        <f t="shared" si="9"/>
        <v>1337.3375305432346</v>
      </c>
      <c r="S171" s="149">
        <f t="shared" si="9"/>
        <v>1252.3191199573932</v>
      </c>
      <c r="T171" s="149">
        <f t="shared" si="9"/>
        <v>1167.3007093715519</v>
      </c>
      <c r="U171" s="149">
        <f t="shared" si="9"/>
        <v>1082.2822987857103</v>
      </c>
      <c r="V171" s="149">
        <f t="shared" si="9"/>
        <v>997.26388819986892</v>
      </c>
      <c r="W171" s="149">
        <f t="shared" si="9"/>
        <v>912.24547761402732</v>
      </c>
      <c r="X171" s="149">
        <f t="shared" si="9"/>
        <v>901.64954647099535</v>
      </c>
      <c r="Y171" s="149">
        <f t="shared" si="9"/>
        <v>891.05361532796337</v>
      </c>
      <c r="Z171" s="149">
        <f t="shared" si="9"/>
        <v>880.4576841849314</v>
      </c>
      <c r="AA171" s="149">
        <f t="shared" si="9"/>
        <v>869.86175304189942</v>
      </c>
      <c r="AB171" s="149">
        <f t="shared" si="9"/>
        <v>859.26582189886733</v>
      </c>
      <c r="AC171" s="149">
        <f t="shared" si="9"/>
        <v>848.66989075583547</v>
      </c>
      <c r="AD171" s="149">
        <f t="shared" si="9"/>
        <v>838.07395961280338</v>
      </c>
      <c r="AE171" s="149">
        <f t="shared" si="9"/>
        <v>827.4780284697714</v>
      </c>
      <c r="AF171" s="149">
        <f t="shared" si="9"/>
        <v>816.88209732673943</v>
      </c>
      <c r="AG171" s="149">
        <f t="shared" si="9"/>
        <v>806.28616618370745</v>
      </c>
      <c r="AH171" s="149">
        <f t="shared" si="9"/>
        <v>795.69023504067536</v>
      </c>
      <c r="AI171" s="149">
        <f t="shared" si="9"/>
        <v>785.09430389764339</v>
      </c>
      <c r="AJ171" s="149">
        <f t="shared" si="9"/>
        <v>774.49837275461141</v>
      </c>
      <c r="AK171" s="149">
        <f t="shared" si="9"/>
        <v>763.90244161157943</v>
      </c>
      <c r="AL171" s="149">
        <f t="shared" si="9"/>
        <v>753.30651046854746</v>
      </c>
      <c r="AM171" s="149">
        <f t="shared" si="9"/>
        <v>742.71057932551548</v>
      </c>
      <c r="AN171" s="149">
        <f t="shared" si="9"/>
        <v>732.11464818248351</v>
      </c>
      <c r="AO171" s="149">
        <f t="shared" si="9"/>
        <v>721.51871703945142</v>
      </c>
      <c r="AP171" s="149">
        <f t="shared" si="9"/>
        <v>710.92278589641955</v>
      </c>
      <c r="AQ171" s="149">
        <f t="shared" ref="AQ171" si="10" xml:space="preserve"> $N$45*(AQ203+AQ332)</f>
        <v>700.32685475338667</v>
      </c>
      <c r="AR171" s="16"/>
      <c r="AS171" s="16"/>
      <c r="AT171" s="16"/>
      <c r="AU171" s="16"/>
      <c r="AV171" s="155"/>
      <c r="AW171" s="155"/>
      <c r="AX171" s="155"/>
      <c r="AY171" s="155"/>
      <c r="BB171" s="155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s="155" customFormat="1" ht="14.1" customHeight="1" thickTop="1" thickBot="1">
      <c r="A172" s="16"/>
      <c r="B172" s="16"/>
      <c r="C172" s="16"/>
      <c r="D172" s="16"/>
      <c r="E172" s="16"/>
      <c r="F172" s="16"/>
      <c r="G172" s="22"/>
      <c r="H172" s="241"/>
      <c r="I172" s="16"/>
      <c r="J172" s="228"/>
      <c r="K172" s="144" t="s">
        <v>142</v>
      </c>
      <c r="L172" s="152">
        <f t="shared" ref="L172:AQ179" si="11" xml:space="preserve"> $N$45*(L204+L333)</f>
        <v>1806.462617457503</v>
      </c>
      <c r="M172" s="152">
        <f t="shared" si="11"/>
        <v>1762.4295834724421</v>
      </c>
      <c r="N172" s="152">
        <f t="shared" si="11"/>
        <v>1733.2139450293894</v>
      </c>
      <c r="O172" s="152">
        <f t="shared" si="11"/>
        <v>1703.9983065863364</v>
      </c>
      <c r="P172" s="152">
        <f t="shared" si="11"/>
        <v>1674.7826681432834</v>
      </c>
      <c r="Q172" s="152">
        <f t="shared" si="11"/>
        <v>1645.5670297002305</v>
      </c>
      <c r="R172" s="152">
        <f t="shared" si="11"/>
        <v>1616.3513912571775</v>
      </c>
      <c r="S172" s="152">
        <f t="shared" si="11"/>
        <v>1587.1357528141248</v>
      </c>
      <c r="T172" s="152">
        <f t="shared" si="11"/>
        <v>1557.9201143710718</v>
      </c>
      <c r="U172" s="152">
        <f t="shared" si="11"/>
        <v>1528.7044759280191</v>
      </c>
      <c r="V172" s="152">
        <f t="shared" si="11"/>
        <v>1499.4888374849661</v>
      </c>
      <c r="W172" s="152">
        <f t="shared" si="11"/>
        <v>1470.2731990419134</v>
      </c>
      <c r="X172" s="152">
        <f t="shared" si="11"/>
        <v>1442.3718129705192</v>
      </c>
      <c r="Y172" s="152">
        <f t="shared" si="11"/>
        <v>1414.470426899125</v>
      </c>
      <c r="Z172" s="152">
        <f t="shared" si="11"/>
        <v>1386.5690408277308</v>
      </c>
      <c r="AA172" s="152">
        <f t="shared" si="11"/>
        <v>1358.6676547563363</v>
      </c>
      <c r="AB172" s="152">
        <f t="shared" si="11"/>
        <v>1330.7662686849419</v>
      </c>
      <c r="AC172" s="152">
        <f t="shared" si="11"/>
        <v>1302.8648826135477</v>
      </c>
      <c r="AD172" s="152">
        <f t="shared" si="11"/>
        <v>1274.9634965421533</v>
      </c>
      <c r="AE172" s="152">
        <f t="shared" si="11"/>
        <v>1247.0621104707593</v>
      </c>
      <c r="AF172" s="152">
        <f t="shared" si="11"/>
        <v>1219.1607243993649</v>
      </c>
      <c r="AG172" s="152">
        <f t="shared" si="11"/>
        <v>1191.2593383279705</v>
      </c>
      <c r="AH172" s="152">
        <f t="shared" si="11"/>
        <v>1163.3579522565763</v>
      </c>
      <c r="AI172" s="152">
        <f t="shared" si="11"/>
        <v>1135.4565661851818</v>
      </c>
      <c r="AJ172" s="152">
        <f t="shared" si="11"/>
        <v>1107.5551801137876</v>
      </c>
      <c r="AK172" s="152">
        <f t="shared" si="11"/>
        <v>1079.6537940423934</v>
      </c>
      <c r="AL172" s="152">
        <f t="shared" si="11"/>
        <v>1051.752407970999</v>
      </c>
      <c r="AM172" s="152">
        <f t="shared" si="11"/>
        <v>1023.8510218996048</v>
      </c>
      <c r="AN172" s="152">
        <f t="shared" si="11"/>
        <v>995.94963582821049</v>
      </c>
      <c r="AO172" s="152">
        <f t="shared" si="11"/>
        <v>968.04824975681618</v>
      </c>
      <c r="AP172" s="152">
        <f t="shared" si="11"/>
        <v>940.14686368542186</v>
      </c>
      <c r="AQ172" s="152">
        <f t="shared" si="11"/>
        <v>912.24547761402732</v>
      </c>
      <c r="AR172" s="16"/>
      <c r="AS172" s="16"/>
      <c r="AT172" s="16"/>
      <c r="AU172" s="16"/>
      <c r="AV172" s="16"/>
      <c r="AW172" s="16"/>
      <c r="AX172" s="16"/>
      <c r="AY172" s="16"/>
      <c r="BB172" s="16"/>
      <c r="BC172" s="16"/>
      <c r="BD172" s="16"/>
      <c r="BE172" s="16"/>
      <c r="BF172" s="16"/>
      <c r="BG172" s="153"/>
      <c r="BH172" s="153"/>
      <c r="BI172" s="153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</row>
    <row r="173" spans="1:91" ht="14.1" customHeight="1" thickTop="1" thickBot="1">
      <c r="G173" s="22"/>
      <c r="H173" s="241"/>
      <c r="J173" s="228"/>
      <c r="K173" s="140" t="s">
        <v>143</v>
      </c>
      <c r="L173" s="151">
        <f t="shared" si="11"/>
        <v>1806.462617457503</v>
      </c>
      <c r="M173" s="151">
        <f t="shared" si="11"/>
        <v>1762.4295834724421</v>
      </c>
      <c r="N173" s="151">
        <f t="shared" si="11"/>
        <v>1656.2193106005366</v>
      </c>
      <c r="O173" s="151">
        <f t="shared" si="11"/>
        <v>1550.009037728631</v>
      </c>
      <c r="P173" s="151">
        <f t="shared" si="11"/>
        <v>1443.7987648567257</v>
      </c>
      <c r="Q173" s="151">
        <f t="shared" si="11"/>
        <v>1337.5884919848202</v>
      </c>
      <c r="R173" s="151">
        <f t="shared" si="11"/>
        <v>1231.3782191129148</v>
      </c>
      <c r="S173" s="151">
        <f t="shared" si="11"/>
        <v>1125.1679462410093</v>
      </c>
      <c r="T173" s="151">
        <f t="shared" si="11"/>
        <v>1018.9576733691038</v>
      </c>
      <c r="U173" s="151">
        <f t="shared" si="11"/>
        <v>912.74740049719821</v>
      </c>
      <c r="V173" s="151">
        <f t="shared" si="11"/>
        <v>806.53712762529267</v>
      </c>
      <c r="W173" s="151">
        <f t="shared" si="11"/>
        <v>700.32685475338667</v>
      </c>
      <c r="X173" s="151">
        <f t="shared" si="11"/>
        <v>691.30060058709171</v>
      </c>
      <c r="Y173" s="151">
        <f t="shared" si="11"/>
        <v>682.27434642079697</v>
      </c>
      <c r="Z173" s="151">
        <f t="shared" si="11"/>
        <v>673.24809225450224</v>
      </c>
      <c r="AA173" s="151">
        <f t="shared" si="11"/>
        <v>664.22183808820739</v>
      </c>
      <c r="AB173" s="151">
        <f t="shared" si="11"/>
        <v>655.19558392191266</v>
      </c>
      <c r="AC173" s="151">
        <f t="shared" si="11"/>
        <v>646.16932975561781</v>
      </c>
      <c r="AD173" s="151">
        <f t="shared" si="11"/>
        <v>637.14307558932308</v>
      </c>
      <c r="AE173" s="151">
        <f t="shared" si="11"/>
        <v>628.11682142302834</v>
      </c>
      <c r="AF173" s="151">
        <f t="shared" si="11"/>
        <v>619.09056725673338</v>
      </c>
      <c r="AG173" s="151">
        <f t="shared" si="11"/>
        <v>610.06431309043865</v>
      </c>
      <c r="AH173" s="151">
        <f t="shared" si="11"/>
        <v>601.03805892414391</v>
      </c>
      <c r="AI173" s="151">
        <f t="shared" si="11"/>
        <v>592.01180475784906</v>
      </c>
      <c r="AJ173" s="151">
        <f t="shared" si="11"/>
        <v>582.98555059155433</v>
      </c>
      <c r="AK173" s="151">
        <f t="shared" si="11"/>
        <v>573.95929642525959</v>
      </c>
      <c r="AL173" s="151">
        <f t="shared" si="11"/>
        <v>564.93304225896475</v>
      </c>
      <c r="AM173" s="151">
        <f t="shared" si="11"/>
        <v>555.90678809267001</v>
      </c>
      <c r="AN173" s="151">
        <f t="shared" si="11"/>
        <v>546.88053392637516</v>
      </c>
      <c r="AO173" s="151">
        <f t="shared" si="11"/>
        <v>537.85427976008032</v>
      </c>
      <c r="AP173" s="151">
        <f t="shared" si="11"/>
        <v>528.82802559378558</v>
      </c>
      <c r="AQ173" s="151">
        <f t="shared" si="11"/>
        <v>519.80177142749028</v>
      </c>
      <c r="AV173" s="153"/>
      <c r="AW173" s="153"/>
      <c r="AX173" s="153"/>
      <c r="AY173" s="153"/>
      <c r="BB173" s="153"/>
    </row>
    <row r="174" spans="1:91" s="153" customFormat="1" ht="14.1" customHeight="1" thickTop="1" thickBot="1">
      <c r="A174" s="16"/>
      <c r="B174" s="16"/>
      <c r="C174" s="16"/>
      <c r="D174" s="16"/>
      <c r="E174" s="16"/>
      <c r="F174" s="16"/>
      <c r="G174" s="22"/>
      <c r="H174" s="241"/>
      <c r="I174" s="16"/>
      <c r="J174" s="228"/>
      <c r="K174" s="19" t="s">
        <v>144</v>
      </c>
      <c r="L174" s="149">
        <f t="shared" si="11"/>
        <v>1806.462617457503</v>
      </c>
      <c r="M174" s="149">
        <f t="shared" si="11"/>
        <v>1762.4295834724421</v>
      </c>
      <c r="N174" s="149">
        <f t="shared" si="11"/>
        <v>1677.4111728866005</v>
      </c>
      <c r="O174" s="149">
        <f t="shared" si="11"/>
        <v>1592.3927623007592</v>
      </c>
      <c r="P174" s="149">
        <f t="shared" si="11"/>
        <v>1507.3743517149178</v>
      </c>
      <c r="Q174" s="149">
        <f t="shared" si="11"/>
        <v>1422.3559411290762</v>
      </c>
      <c r="R174" s="149">
        <f t="shared" si="11"/>
        <v>1337.3375305432346</v>
      </c>
      <c r="S174" s="149">
        <f t="shared" si="11"/>
        <v>1252.3191199573932</v>
      </c>
      <c r="T174" s="149">
        <f t="shared" si="11"/>
        <v>1167.3007093715519</v>
      </c>
      <c r="U174" s="149">
        <f t="shared" si="11"/>
        <v>1082.2822987857103</v>
      </c>
      <c r="V174" s="149">
        <f t="shared" si="11"/>
        <v>997.26388819986892</v>
      </c>
      <c r="W174" s="149">
        <f t="shared" si="11"/>
        <v>912.24547761402732</v>
      </c>
      <c r="X174" s="149">
        <f t="shared" si="11"/>
        <v>901.64954647099535</v>
      </c>
      <c r="Y174" s="149">
        <f t="shared" si="11"/>
        <v>891.05361532796337</v>
      </c>
      <c r="Z174" s="149">
        <f t="shared" si="11"/>
        <v>880.4576841849314</v>
      </c>
      <c r="AA174" s="149">
        <f t="shared" si="11"/>
        <v>869.86175304189942</v>
      </c>
      <c r="AB174" s="149">
        <f t="shared" si="11"/>
        <v>859.26582189886733</v>
      </c>
      <c r="AC174" s="149">
        <f t="shared" si="11"/>
        <v>848.66989075583547</v>
      </c>
      <c r="AD174" s="149">
        <f t="shared" si="11"/>
        <v>838.07395961280338</v>
      </c>
      <c r="AE174" s="149">
        <f t="shared" si="11"/>
        <v>827.4780284697714</v>
      </c>
      <c r="AF174" s="149">
        <f t="shared" si="11"/>
        <v>816.88209732673943</v>
      </c>
      <c r="AG174" s="149">
        <f t="shared" si="11"/>
        <v>806.28616618370745</v>
      </c>
      <c r="AH174" s="149">
        <f t="shared" si="11"/>
        <v>795.69023504067536</v>
      </c>
      <c r="AI174" s="149">
        <f t="shared" si="11"/>
        <v>785.09430389764339</v>
      </c>
      <c r="AJ174" s="149">
        <f t="shared" si="11"/>
        <v>774.49837275461141</v>
      </c>
      <c r="AK174" s="149">
        <f t="shared" si="11"/>
        <v>763.90244161157943</v>
      </c>
      <c r="AL174" s="149">
        <f t="shared" si="11"/>
        <v>753.30651046854746</v>
      </c>
      <c r="AM174" s="149">
        <f t="shared" si="11"/>
        <v>742.71057932551548</v>
      </c>
      <c r="AN174" s="149">
        <f t="shared" si="11"/>
        <v>732.11464818248351</v>
      </c>
      <c r="AO174" s="149">
        <f t="shared" si="11"/>
        <v>721.51871703945142</v>
      </c>
      <c r="AP174" s="149">
        <f t="shared" si="11"/>
        <v>710.92278589641955</v>
      </c>
      <c r="AQ174" s="149">
        <f t="shared" si="11"/>
        <v>700.32685475338667</v>
      </c>
      <c r="AR174" s="16"/>
      <c r="AS174" s="16"/>
      <c r="AT174" s="16"/>
      <c r="AU174" s="16"/>
      <c r="AV174" s="155"/>
      <c r="AW174" s="155"/>
      <c r="AX174" s="155"/>
      <c r="AY174" s="155"/>
      <c r="BB174" s="155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s="155" customFormat="1" ht="14.1" customHeight="1" thickTop="1" thickBot="1">
      <c r="A175" s="16"/>
      <c r="B175" s="16"/>
      <c r="C175" s="16"/>
      <c r="D175" s="16"/>
      <c r="E175" s="16"/>
      <c r="F175" s="16"/>
      <c r="G175" s="22"/>
      <c r="H175" s="241"/>
      <c r="I175" s="16"/>
      <c r="J175" s="228"/>
      <c r="K175" s="144" t="s">
        <v>145</v>
      </c>
      <c r="L175" s="152">
        <f t="shared" si="11"/>
        <v>1806.462617457503</v>
      </c>
      <c r="M175" s="152">
        <f t="shared" si="11"/>
        <v>1762.4295834724421</v>
      </c>
      <c r="N175" s="152">
        <f t="shared" si="11"/>
        <v>1733.2139450293894</v>
      </c>
      <c r="O175" s="152">
        <f t="shared" si="11"/>
        <v>1703.9983065863364</v>
      </c>
      <c r="P175" s="152">
        <f t="shared" si="11"/>
        <v>1674.7826681432834</v>
      </c>
      <c r="Q175" s="152">
        <f t="shared" si="11"/>
        <v>1645.5670297002305</v>
      </c>
      <c r="R175" s="152">
        <f t="shared" si="11"/>
        <v>1616.3513912571775</v>
      </c>
      <c r="S175" s="152">
        <f t="shared" si="11"/>
        <v>1587.1357528141248</v>
      </c>
      <c r="T175" s="152">
        <f t="shared" si="11"/>
        <v>1557.9201143710718</v>
      </c>
      <c r="U175" s="152">
        <f t="shared" si="11"/>
        <v>1528.7044759280191</v>
      </c>
      <c r="V175" s="152">
        <f t="shared" si="11"/>
        <v>1499.4888374849661</v>
      </c>
      <c r="W175" s="152">
        <f t="shared" si="11"/>
        <v>1470.2731990419134</v>
      </c>
      <c r="X175" s="152">
        <f t="shared" si="11"/>
        <v>1442.3718129705192</v>
      </c>
      <c r="Y175" s="152">
        <f t="shared" si="11"/>
        <v>1414.470426899125</v>
      </c>
      <c r="Z175" s="152">
        <f t="shared" si="11"/>
        <v>1386.5690408277308</v>
      </c>
      <c r="AA175" s="152">
        <f t="shared" si="11"/>
        <v>1358.6676547563363</v>
      </c>
      <c r="AB175" s="152">
        <f t="shared" si="11"/>
        <v>1330.7662686849419</v>
      </c>
      <c r="AC175" s="152">
        <f t="shared" si="11"/>
        <v>1302.8648826135477</v>
      </c>
      <c r="AD175" s="152">
        <f t="shared" si="11"/>
        <v>1274.9634965421533</v>
      </c>
      <c r="AE175" s="152">
        <f t="shared" si="11"/>
        <v>1247.0621104707593</v>
      </c>
      <c r="AF175" s="152">
        <f t="shared" si="11"/>
        <v>1219.1607243993649</v>
      </c>
      <c r="AG175" s="152">
        <f t="shared" si="11"/>
        <v>1191.2593383279705</v>
      </c>
      <c r="AH175" s="152">
        <f t="shared" si="11"/>
        <v>1163.3579522565763</v>
      </c>
      <c r="AI175" s="152">
        <f t="shared" si="11"/>
        <v>1135.4565661851818</v>
      </c>
      <c r="AJ175" s="152">
        <f t="shared" si="11"/>
        <v>1107.5551801137876</v>
      </c>
      <c r="AK175" s="152">
        <f t="shared" si="11"/>
        <v>1079.6537940423934</v>
      </c>
      <c r="AL175" s="152">
        <f t="shared" si="11"/>
        <v>1051.752407970999</v>
      </c>
      <c r="AM175" s="152">
        <f t="shared" si="11"/>
        <v>1023.8510218996048</v>
      </c>
      <c r="AN175" s="152">
        <f t="shared" si="11"/>
        <v>995.94963582821049</v>
      </c>
      <c r="AO175" s="152">
        <f t="shared" si="11"/>
        <v>968.04824975681618</v>
      </c>
      <c r="AP175" s="152">
        <f t="shared" si="11"/>
        <v>940.14686368542186</v>
      </c>
      <c r="AQ175" s="152">
        <f t="shared" si="11"/>
        <v>912.24547761402732</v>
      </c>
      <c r="AR175" s="16"/>
      <c r="AS175" s="16"/>
      <c r="AT175" s="16"/>
      <c r="AU175" s="16"/>
      <c r="AV175" s="16"/>
      <c r="AW175" s="16"/>
      <c r="AX175" s="16"/>
      <c r="AY175" s="16"/>
      <c r="BB175" s="16"/>
      <c r="BC175" s="16"/>
      <c r="BD175" s="16"/>
      <c r="BE175" s="16"/>
      <c r="BF175" s="16"/>
      <c r="BG175" s="153"/>
      <c r="BH175" s="153"/>
      <c r="BI175" s="153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</row>
    <row r="176" spans="1:91" ht="14.1" customHeight="1" thickTop="1" thickBot="1">
      <c r="G176" s="22"/>
      <c r="H176" s="241"/>
      <c r="J176" s="228"/>
      <c r="K176" s="140" t="s">
        <v>146</v>
      </c>
      <c r="L176" s="151">
        <f t="shared" si="11"/>
        <v>1806.462617457503</v>
      </c>
      <c r="M176" s="151">
        <f t="shared" si="11"/>
        <v>1762.4295834724421</v>
      </c>
      <c r="N176" s="151">
        <f t="shared" si="11"/>
        <v>1656.2193106005366</v>
      </c>
      <c r="O176" s="151">
        <f t="shared" si="11"/>
        <v>1550.009037728631</v>
      </c>
      <c r="P176" s="151">
        <f t="shared" si="11"/>
        <v>1443.7987648567257</v>
      </c>
      <c r="Q176" s="151">
        <f t="shared" si="11"/>
        <v>1337.5884919848202</v>
      </c>
      <c r="R176" s="151">
        <f t="shared" si="11"/>
        <v>1231.3782191129148</v>
      </c>
      <c r="S176" s="151">
        <f t="shared" si="11"/>
        <v>1125.1679462410093</v>
      </c>
      <c r="T176" s="151">
        <f t="shared" si="11"/>
        <v>1018.9576733691038</v>
      </c>
      <c r="U176" s="151">
        <f t="shared" si="11"/>
        <v>912.74740049719821</v>
      </c>
      <c r="V176" s="151">
        <f t="shared" si="11"/>
        <v>806.53712762529267</v>
      </c>
      <c r="W176" s="151">
        <f t="shared" si="11"/>
        <v>700.32685475338667</v>
      </c>
      <c r="X176" s="151">
        <f t="shared" si="11"/>
        <v>691.30060058709171</v>
      </c>
      <c r="Y176" s="151">
        <f t="shared" si="11"/>
        <v>682.27434642079697</v>
      </c>
      <c r="Z176" s="151">
        <f t="shared" si="11"/>
        <v>673.24809225450224</v>
      </c>
      <c r="AA176" s="151">
        <f t="shared" si="11"/>
        <v>664.22183808820739</v>
      </c>
      <c r="AB176" s="151">
        <f t="shared" si="11"/>
        <v>655.19558392191266</v>
      </c>
      <c r="AC176" s="151">
        <f t="shared" si="11"/>
        <v>646.16932975561781</v>
      </c>
      <c r="AD176" s="151">
        <f t="shared" si="11"/>
        <v>637.14307558932308</v>
      </c>
      <c r="AE176" s="151">
        <f t="shared" si="11"/>
        <v>628.11682142302834</v>
      </c>
      <c r="AF176" s="151">
        <f t="shared" si="11"/>
        <v>619.09056725673338</v>
      </c>
      <c r="AG176" s="151">
        <f t="shared" si="11"/>
        <v>610.06431309043865</v>
      </c>
      <c r="AH176" s="151">
        <f t="shared" si="11"/>
        <v>601.03805892414391</v>
      </c>
      <c r="AI176" s="151">
        <f t="shared" si="11"/>
        <v>592.01180475784906</v>
      </c>
      <c r="AJ176" s="151">
        <f t="shared" si="11"/>
        <v>582.98555059155433</v>
      </c>
      <c r="AK176" s="151">
        <f t="shared" si="11"/>
        <v>573.95929642525959</v>
      </c>
      <c r="AL176" s="151">
        <f t="shared" si="11"/>
        <v>564.93304225896475</v>
      </c>
      <c r="AM176" s="151">
        <f t="shared" si="11"/>
        <v>555.90678809267001</v>
      </c>
      <c r="AN176" s="151">
        <f t="shared" si="11"/>
        <v>546.88053392637516</v>
      </c>
      <c r="AO176" s="151">
        <f t="shared" si="11"/>
        <v>537.85427976008032</v>
      </c>
      <c r="AP176" s="151">
        <f t="shared" si="11"/>
        <v>528.82802559378558</v>
      </c>
      <c r="AQ176" s="151">
        <f t="shared" si="11"/>
        <v>519.80177142749028</v>
      </c>
      <c r="AV176" s="153"/>
      <c r="AW176" s="153"/>
      <c r="AX176" s="153"/>
      <c r="AY176" s="153"/>
      <c r="BB176" s="153"/>
    </row>
    <row r="177" spans="1:91" s="153" customFormat="1" ht="14.1" customHeight="1" thickTop="1" thickBot="1">
      <c r="A177" s="16"/>
      <c r="B177" s="16"/>
      <c r="C177" s="16"/>
      <c r="D177" s="16"/>
      <c r="E177" s="16"/>
      <c r="F177" s="16"/>
      <c r="G177" s="22"/>
      <c r="H177" s="241"/>
      <c r="I177" s="16"/>
      <c r="J177" s="228"/>
      <c r="K177" s="19" t="s">
        <v>147</v>
      </c>
      <c r="L177" s="149">
        <f t="shared" si="11"/>
        <v>1806.462617457503</v>
      </c>
      <c r="M177" s="149">
        <f t="shared" si="11"/>
        <v>1762.4295834724421</v>
      </c>
      <c r="N177" s="149">
        <f t="shared" si="11"/>
        <v>1677.4111728866005</v>
      </c>
      <c r="O177" s="149">
        <f t="shared" si="11"/>
        <v>1592.3927623007592</v>
      </c>
      <c r="P177" s="149">
        <f t="shared" si="11"/>
        <v>1507.3743517149178</v>
      </c>
      <c r="Q177" s="149">
        <f t="shared" si="11"/>
        <v>1422.3559411290762</v>
      </c>
      <c r="R177" s="149">
        <f t="shared" si="11"/>
        <v>1337.3375305432346</v>
      </c>
      <c r="S177" s="149">
        <f t="shared" si="11"/>
        <v>1252.3191199573932</v>
      </c>
      <c r="T177" s="149">
        <f t="shared" si="11"/>
        <v>1167.3007093715519</v>
      </c>
      <c r="U177" s="149">
        <f t="shared" si="11"/>
        <v>1082.2822987857103</v>
      </c>
      <c r="V177" s="149">
        <f t="shared" si="11"/>
        <v>997.26388819986892</v>
      </c>
      <c r="W177" s="149">
        <f t="shared" si="11"/>
        <v>912.24547761402732</v>
      </c>
      <c r="X177" s="149">
        <f t="shared" si="11"/>
        <v>901.64954647099535</v>
      </c>
      <c r="Y177" s="149">
        <f t="shared" si="11"/>
        <v>891.05361532796337</v>
      </c>
      <c r="Z177" s="149">
        <f t="shared" si="11"/>
        <v>880.4576841849314</v>
      </c>
      <c r="AA177" s="149">
        <f t="shared" si="11"/>
        <v>869.86175304189942</v>
      </c>
      <c r="AB177" s="149">
        <f t="shared" si="11"/>
        <v>859.26582189886733</v>
      </c>
      <c r="AC177" s="149">
        <f t="shared" si="11"/>
        <v>848.66989075583547</v>
      </c>
      <c r="AD177" s="149">
        <f t="shared" si="11"/>
        <v>838.07395961280338</v>
      </c>
      <c r="AE177" s="149">
        <f t="shared" si="11"/>
        <v>827.4780284697714</v>
      </c>
      <c r="AF177" s="149">
        <f t="shared" si="11"/>
        <v>816.88209732673943</v>
      </c>
      <c r="AG177" s="149">
        <f t="shared" si="11"/>
        <v>806.28616618370745</v>
      </c>
      <c r="AH177" s="149">
        <f t="shared" si="11"/>
        <v>795.69023504067536</v>
      </c>
      <c r="AI177" s="149">
        <f t="shared" si="11"/>
        <v>785.09430389764339</v>
      </c>
      <c r="AJ177" s="149">
        <f t="shared" si="11"/>
        <v>774.49837275461141</v>
      </c>
      <c r="AK177" s="149">
        <f t="shared" si="11"/>
        <v>763.90244161157943</v>
      </c>
      <c r="AL177" s="149">
        <f t="shared" si="11"/>
        <v>753.30651046854746</v>
      </c>
      <c r="AM177" s="149">
        <f t="shared" si="11"/>
        <v>742.71057932551548</v>
      </c>
      <c r="AN177" s="149">
        <f t="shared" si="11"/>
        <v>732.11464818248351</v>
      </c>
      <c r="AO177" s="149">
        <f t="shared" si="11"/>
        <v>721.51871703945142</v>
      </c>
      <c r="AP177" s="149">
        <f t="shared" si="11"/>
        <v>710.92278589641955</v>
      </c>
      <c r="AQ177" s="149">
        <f t="shared" si="11"/>
        <v>700.32685475338667</v>
      </c>
      <c r="AR177" s="16"/>
      <c r="AS177" s="16"/>
      <c r="AT177" s="16"/>
      <c r="AU177" s="16"/>
      <c r="AV177" s="155"/>
      <c r="AW177" s="155"/>
      <c r="AX177" s="155"/>
      <c r="AY177" s="155"/>
      <c r="BB177" s="155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s="155" customFormat="1" ht="14.1" customHeight="1" thickTop="1" thickBot="1">
      <c r="A178" s="16"/>
      <c r="B178" s="16"/>
      <c r="C178" s="16"/>
      <c r="D178" s="16"/>
      <c r="E178" s="16"/>
      <c r="F178" s="16"/>
      <c r="G178" s="22"/>
      <c r="H178" s="241"/>
      <c r="I178" s="16"/>
      <c r="J178" s="228"/>
      <c r="K178" s="144" t="s">
        <v>148</v>
      </c>
      <c r="L178" s="152">
        <f t="shared" si="11"/>
        <v>1806.462617457503</v>
      </c>
      <c r="M178" s="152">
        <f t="shared" si="11"/>
        <v>1762.4295834724421</v>
      </c>
      <c r="N178" s="152">
        <f t="shared" si="11"/>
        <v>1733.2139450293894</v>
      </c>
      <c r="O178" s="152">
        <f t="shared" si="11"/>
        <v>1703.9983065863364</v>
      </c>
      <c r="P178" s="152">
        <f t="shared" si="11"/>
        <v>1674.7826681432834</v>
      </c>
      <c r="Q178" s="152">
        <f t="shared" si="11"/>
        <v>1645.5670297002305</v>
      </c>
      <c r="R178" s="152">
        <f t="shared" si="11"/>
        <v>1616.3513912571775</v>
      </c>
      <c r="S178" s="152">
        <f t="shared" si="11"/>
        <v>1587.1357528141248</v>
      </c>
      <c r="T178" s="152">
        <f t="shared" si="11"/>
        <v>1557.9201143710718</v>
      </c>
      <c r="U178" s="152">
        <f t="shared" si="11"/>
        <v>1528.7044759280191</v>
      </c>
      <c r="V178" s="152">
        <f t="shared" si="11"/>
        <v>1499.4888374849661</v>
      </c>
      <c r="W178" s="152">
        <f t="shared" si="11"/>
        <v>1470.2731990419134</v>
      </c>
      <c r="X178" s="152">
        <f t="shared" si="11"/>
        <v>1442.3718129705192</v>
      </c>
      <c r="Y178" s="152">
        <f t="shared" si="11"/>
        <v>1414.470426899125</v>
      </c>
      <c r="Z178" s="152">
        <f t="shared" si="11"/>
        <v>1386.5690408277308</v>
      </c>
      <c r="AA178" s="152">
        <f t="shared" si="11"/>
        <v>1358.6676547563363</v>
      </c>
      <c r="AB178" s="152">
        <f t="shared" si="11"/>
        <v>1330.7662686849419</v>
      </c>
      <c r="AC178" s="152">
        <f t="shared" si="11"/>
        <v>1302.8648826135477</v>
      </c>
      <c r="AD178" s="152">
        <f t="shared" si="11"/>
        <v>1274.9634965421533</v>
      </c>
      <c r="AE178" s="152">
        <f t="shared" si="11"/>
        <v>1247.0621104707593</v>
      </c>
      <c r="AF178" s="152">
        <f t="shared" si="11"/>
        <v>1219.1607243993649</v>
      </c>
      <c r="AG178" s="152">
        <f t="shared" si="11"/>
        <v>1191.2593383279705</v>
      </c>
      <c r="AH178" s="152">
        <f t="shared" si="11"/>
        <v>1163.3579522565763</v>
      </c>
      <c r="AI178" s="152">
        <f t="shared" si="11"/>
        <v>1135.4565661851818</v>
      </c>
      <c r="AJ178" s="152">
        <f t="shared" si="11"/>
        <v>1107.5551801137876</v>
      </c>
      <c r="AK178" s="152">
        <f t="shared" si="11"/>
        <v>1079.6537940423934</v>
      </c>
      <c r="AL178" s="152">
        <f t="shared" si="11"/>
        <v>1051.752407970999</v>
      </c>
      <c r="AM178" s="152">
        <f t="shared" si="11"/>
        <v>1023.8510218996048</v>
      </c>
      <c r="AN178" s="152">
        <f t="shared" si="11"/>
        <v>995.94963582821049</v>
      </c>
      <c r="AO178" s="152">
        <f t="shared" si="11"/>
        <v>968.04824975681618</v>
      </c>
      <c r="AP178" s="152">
        <f t="shared" si="11"/>
        <v>940.14686368542186</v>
      </c>
      <c r="AQ178" s="152">
        <f t="shared" si="11"/>
        <v>912.24547761402732</v>
      </c>
      <c r="AR178" s="16"/>
      <c r="AS178" s="16"/>
      <c r="AT178" s="16"/>
      <c r="AU178" s="16"/>
      <c r="AV178" s="16"/>
      <c r="AW178" s="16"/>
      <c r="AX178" s="16"/>
      <c r="AY178" s="16"/>
      <c r="BB178" s="16"/>
      <c r="BC178" s="16"/>
      <c r="BD178" s="16"/>
      <c r="BE178" s="16"/>
      <c r="BF178" s="16"/>
      <c r="BG178" s="153"/>
      <c r="BH178" s="153"/>
      <c r="BI178" s="153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</row>
    <row r="179" spans="1:91" ht="14.1" customHeight="1" thickTop="1">
      <c r="G179" s="22"/>
      <c r="H179" s="241"/>
      <c r="J179" s="228"/>
      <c r="K179" s="140" t="s">
        <v>149</v>
      </c>
      <c r="L179" s="148">
        <f t="shared" si="11"/>
        <v>1806.462617457503</v>
      </c>
      <c r="M179" s="148">
        <f t="shared" si="11"/>
        <v>1762.4295834724421</v>
      </c>
      <c r="N179" s="148">
        <f t="shared" si="11"/>
        <v>1656.2193106005366</v>
      </c>
      <c r="O179" s="148">
        <f t="shared" si="11"/>
        <v>1550.009037728631</v>
      </c>
      <c r="P179" s="148">
        <f t="shared" si="11"/>
        <v>1443.7987648567257</v>
      </c>
      <c r="Q179" s="148">
        <f t="shared" si="11"/>
        <v>1337.5884919848202</v>
      </c>
      <c r="R179" s="148">
        <f t="shared" si="11"/>
        <v>1231.3782191129148</v>
      </c>
      <c r="S179" s="148">
        <f t="shared" si="11"/>
        <v>1125.1679462410093</v>
      </c>
      <c r="T179" s="148">
        <f t="shared" si="11"/>
        <v>1018.9576733691038</v>
      </c>
      <c r="U179" s="148">
        <f t="shared" si="11"/>
        <v>912.74740049719821</v>
      </c>
      <c r="V179" s="148">
        <f t="shared" si="11"/>
        <v>806.53712762529267</v>
      </c>
      <c r="W179" s="148">
        <f t="shared" si="11"/>
        <v>700.32685475338667</v>
      </c>
      <c r="X179" s="148">
        <f t="shared" si="11"/>
        <v>691.30060058709171</v>
      </c>
      <c r="Y179" s="148">
        <f t="shared" si="11"/>
        <v>682.27434642079697</v>
      </c>
      <c r="Z179" s="148">
        <f t="shared" si="11"/>
        <v>673.24809225450224</v>
      </c>
      <c r="AA179" s="148">
        <f t="shared" si="11"/>
        <v>664.22183808820739</v>
      </c>
      <c r="AB179" s="148">
        <f t="shared" si="11"/>
        <v>655.19558392191266</v>
      </c>
      <c r="AC179" s="148">
        <f t="shared" si="11"/>
        <v>646.16932975561781</v>
      </c>
      <c r="AD179" s="148">
        <f t="shared" si="11"/>
        <v>637.14307558932308</v>
      </c>
      <c r="AE179" s="148">
        <f t="shared" si="11"/>
        <v>628.11682142302834</v>
      </c>
      <c r="AF179" s="148">
        <f t="shared" si="11"/>
        <v>619.09056725673338</v>
      </c>
      <c r="AG179" s="148">
        <f t="shared" si="11"/>
        <v>610.06431309043865</v>
      </c>
      <c r="AH179" s="148">
        <f t="shared" si="11"/>
        <v>601.03805892414391</v>
      </c>
      <c r="AI179" s="148">
        <f t="shared" si="11"/>
        <v>592.01180475784906</v>
      </c>
      <c r="AJ179" s="148">
        <f t="shared" si="11"/>
        <v>582.98555059155433</v>
      </c>
      <c r="AK179" s="148">
        <f t="shared" si="11"/>
        <v>573.95929642525959</v>
      </c>
      <c r="AL179" s="148">
        <f t="shared" si="11"/>
        <v>564.93304225896475</v>
      </c>
      <c r="AM179" s="148">
        <f t="shared" si="11"/>
        <v>555.90678809267001</v>
      </c>
      <c r="AN179" s="148">
        <f t="shared" si="11"/>
        <v>546.88053392637516</v>
      </c>
      <c r="AO179" s="148">
        <f t="shared" si="11"/>
        <v>537.85427976008032</v>
      </c>
      <c r="AP179" s="148">
        <f t="shared" si="11"/>
        <v>528.82802559378558</v>
      </c>
      <c r="AQ179" s="148">
        <f t="shared" ref="AQ179" si="12" xml:space="preserve"> $N$45*(AQ211+AQ340)</f>
        <v>519.80177142749028</v>
      </c>
    </row>
    <row r="180" spans="1:91" ht="14.1" customHeight="1">
      <c r="G180" s="22"/>
      <c r="H180" s="241"/>
      <c r="J180" s="228"/>
      <c r="K180" s="19" t="s">
        <v>150</v>
      </c>
      <c r="L180" s="149">
        <f t="shared" ref="L180:AQ187" si="13" xml:space="preserve"> $N$45*(L212+L341)</f>
        <v>1806.462617457503</v>
      </c>
      <c r="M180" s="149">
        <f t="shared" si="13"/>
        <v>1762.4295834724421</v>
      </c>
      <c r="N180" s="149">
        <f t="shared" si="13"/>
        <v>1677.4111728866005</v>
      </c>
      <c r="O180" s="149">
        <f t="shared" si="13"/>
        <v>1592.3927623007592</v>
      </c>
      <c r="P180" s="149">
        <f t="shared" si="13"/>
        <v>1507.3743517149178</v>
      </c>
      <c r="Q180" s="149">
        <f t="shared" si="13"/>
        <v>1422.3559411290762</v>
      </c>
      <c r="R180" s="149">
        <f t="shared" si="13"/>
        <v>1337.3375305432346</v>
      </c>
      <c r="S180" s="149">
        <f t="shared" si="13"/>
        <v>1252.3191199573932</v>
      </c>
      <c r="T180" s="149">
        <f t="shared" si="13"/>
        <v>1167.3007093715519</v>
      </c>
      <c r="U180" s="149">
        <f t="shared" si="13"/>
        <v>1082.2822987857103</v>
      </c>
      <c r="V180" s="149">
        <f t="shared" si="13"/>
        <v>997.26388819986892</v>
      </c>
      <c r="W180" s="149">
        <f t="shared" si="13"/>
        <v>912.24547761402732</v>
      </c>
      <c r="X180" s="149">
        <f t="shared" si="13"/>
        <v>901.64954647099535</v>
      </c>
      <c r="Y180" s="149">
        <f t="shared" si="13"/>
        <v>891.05361532796337</v>
      </c>
      <c r="Z180" s="149">
        <f t="shared" si="13"/>
        <v>880.4576841849314</v>
      </c>
      <c r="AA180" s="149">
        <f t="shared" si="13"/>
        <v>869.86175304189942</v>
      </c>
      <c r="AB180" s="149">
        <f t="shared" si="13"/>
        <v>859.26582189886733</v>
      </c>
      <c r="AC180" s="149">
        <f t="shared" si="13"/>
        <v>848.66989075583547</v>
      </c>
      <c r="AD180" s="149">
        <f t="shared" si="13"/>
        <v>838.07395961280338</v>
      </c>
      <c r="AE180" s="149">
        <f t="shared" si="13"/>
        <v>827.4780284697714</v>
      </c>
      <c r="AF180" s="149">
        <f t="shared" si="13"/>
        <v>816.88209732673943</v>
      </c>
      <c r="AG180" s="149">
        <f t="shared" si="13"/>
        <v>806.28616618370745</v>
      </c>
      <c r="AH180" s="149">
        <f t="shared" si="13"/>
        <v>795.69023504067536</v>
      </c>
      <c r="AI180" s="149">
        <f t="shared" si="13"/>
        <v>785.09430389764339</v>
      </c>
      <c r="AJ180" s="149">
        <f t="shared" si="13"/>
        <v>774.49837275461141</v>
      </c>
      <c r="AK180" s="149">
        <f t="shared" si="13"/>
        <v>763.90244161157943</v>
      </c>
      <c r="AL180" s="149">
        <f t="shared" si="13"/>
        <v>753.30651046854746</v>
      </c>
      <c r="AM180" s="149">
        <f t="shared" si="13"/>
        <v>742.71057932551548</v>
      </c>
      <c r="AN180" s="149">
        <f t="shared" si="13"/>
        <v>732.11464818248351</v>
      </c>
      <c r="AO180" s="149">
        <f t="shared" si="13"/>
        <v>721.51871703945142</v>
      </c>
      <c r="AP180" s="149">
        <f t="shared" si="13"/>
        <v>710.92278589641955</v>
      </c>
      <c r="AQ180" s="149">
        <f t="shared" si="13"/>
        <v>700.32685475338667</v>
      </c>
    </row>
    <row r="181" spans="1:91" ht="14.1" customHeight="1" thickBot="1">
      <c r="G181" s="22"/>
      <c r="H181" s="241"/>
      <c r="J181" s="228"/>
      <c r="K181" s="144" t="s">
        <v>151</v>
      </c>
      <c r="L181" s="150">
        <f t="shared" si="13"/>
        <v>1806.462617457503</v>
      </c>
      <c r="M181" s="150">
        <f t="shared" si="13"/>
        <v>1762.4295834724421</v>
      </c>
      <c r="N181" s="150">
        <f t="shared" si="13"/>
        <v>1733.2139450293894</v>
      </c>
      <c r="O181" s="150">
        <f t="shared" si="13"/>
        <v>1703.9983065863364</v>
      </c>
      <c r="P181" s="150">
        <f t="shared" si="13"/>
        <v>1674.7826681432834</v>
      </c>
      <c r="Q181" s="150">
        <f t="shared" si="13"/>
        <v>1645.5670297002305</v>
      </c>
      <c r="R181" s="150">
        <f t="shared" si="13"/>
        <v>1616.3513912571775</v>
      </c>
      <c r="S181" s="150">
        <f t="shared" si="13"/>
        <v>1587.1357528141248</v>
      </c>
      <c r="T181" s="150">
        <f t="shared" si="13"/>
        <v>1557.9201143710718</v>
      </c>
      <c r="U181" s="150">
        <f t="shared" si="13"/>
        <v>1528.7044759280191</v>
      </c>
      <c r="V181" s="150">
        <f t="shared" si="13"/>
        <v>1499.4888374849661</v>
      </c>
      <c r="W181" s="150">
        <f t="shared" si="13"/>
        <v>1470.2731990419134</v>
      </c>
      <c r="X181" s="150">
        <f t="shared" si="13"/>
        <v>1442.3718129705192</v>
      </c>
      <c r="Y181" s="150">
        <f t="shared" si="13"/>
        <v>1414.470426899125</v>
      </c>
      <c r="Z181" s="150">
        <f t="shared" si="13"/>
        <v>1386.5690408277308</v>
      </c>
      <c r="AA181" s="150">
        <f t="shared" si="13"/>
        <v>1358.6676547563363</v>
      </c>
      <c r="AB181" s="150">
        <f t="shared" si="13"/>
        <v>1330.7662686849419</v>
      </c>
      <c r="AC181" s="150">
        <f t="shared" si="13"/>
        <v>1302.8648826135477</v>
      </c>
      <c r="AD181" s="150">
        <f t="shared" si="13"/>
        <v>1274.9634965421533</v>
      </c>
      <c r="AE181" s="150">
        <f t="shared" si="13"/>
        <v>1247.0621104707593</v>
      </c>
      <c r="AF181" s="150">
        <f t="shared" si="13"/>
        <v>1219.1607243993649</v>
      </c>
      <c r="AG181" s="150">
        <f t="shared" si="13"/>
        <v>1191.2593383279705</v>
      </c>
      <c r="AH181" s="150">
        <f t="shared" si="13"/>
        <v>1163.3579522565763</v>
      </c>
      <c r="AI181" s="150">
        <f t="shared" si="13"/>
        <v>1135.4565661851818</v>
      </c>
      <c r="AJ181" s="150">
        <f t="shared" si="13"/>
        <v>1107.5551801137876</v>
      </c>
      <c r="AK181" s="150">
        <f t="shared" si="13"/>
        <v>1079.6537940423934</v>
      </c>
      <c r="AL181" s="150">
        <f t="shared" si="13"/>
        <v>1051.752407970999</v>
      </c>
      <c r="AM181" s="150">
        <f t="shared" si="13"/>
        <v>1023.8510218996048</v>
      </c>
      <c r="AN181" s="150">
        <f t="shared" si="13"/>
        <v>995.94963582821049</v>
      </c>
      <c r="AO181" s="150">
        <f t="shared" si="13"/>
        <v>968.04824975681618</v>
      </c>
      <c r="AP181" s="150">
        <f t="shared" si="13"/>
        <v>940.14686368542186</v>
      </c>
      <c r="AQ181" s="150">
        <f t="shared" si="13"/>
        <v>912.24547761402732</v>
      </c>
    </row>
    <row r="182" spans="1:91" ht="14.1" customHeight="1" thickTop="1">
      <c r="G182" s="22"/>
      <c r="H182" s="241"/>
      <c r="J182" s="228"/>
      <c r="K182" s="140" t="s">
        <v>152</v>
      </c>
      <c r="L182" s="151">
        <f t="shared" si="13"/>
        <v>1806.462617457503</v>
      </c>
      <c r="M182" s="151">
        <f t="shared" si="13"/>
        <v>1762.4295834724421</v>
      </c>
      <c r="N182" s="151">
        <f t="shared" si="13"/>
        <v>1656.2193106005366</v>
      </c>
      <c r="O182" s="151">
        <f t="shared" si="13"/>
        <v>1550.009037728631</v>
      </c>
      <c r="P182" s="151">
        <f t="shared" si="13"/>
        <v>1443.7987648567257</v>
      </c>
      <c r="Q182" s="151">
        <f t="shared" si="13"/>
        <v>1337.5884919848202</v>
      </c>
      <c r="R182" s="151">
        <f t="shared" si="13"/>
        <v>1231.3782191129148</v>
      </c>
      <c r="S182" s="151">
        <f t="shared" si="13"/>
        <v>1125.1679462410093</v>
      </c>
      <c r="T182" s="151">
        <f t="shared" si="13"/>
        <v>1018.9576733691038</v>
      </c>
      <c r="U182" s="151">
        <f t="shared" si="13"/>
        <v>912.74740049719821</v>
      </c>
      <c r="V182" s="151">
        <f t="shared" si="13"/>
        <v>806.53712762529267</v>
      </c>
      <c r="W182" s="151">
        <f t="shared" si="13"/>
        <v>700.32685475338667</v>
      </c>
      <c r="X182" s="151">
        <f t="shared" si="13"/>
        <v>691.30060058709171</v>
      </c>
      <c r="Y182" s="151">
        <f t="shared" si="13"/>
        <v>682.27434642079697</v>
      </c>
      <c r="Z182" s="151">
        <f t="shared" si="13"/>
        <v>673.24809225450224</v>
      </c>
      <c r="AA182" s="151">
        <f t="shared" si="13"/>
        <v>664.22183808820739</v>
      </c>
      <c r="AB182" s="151">
        <f t="shared" si="13"/>
        <v>655.19558392191266</v>
      </c>
      <c r="AC182" s="151">
        <f t="shared" si="13"/>
        <v>646.16932975561781</v>
      </c>
      <c r="AD182" s="151">
        <f t="shared" si="13"/>
        <v>637.14307558932308</v>
      </c>
      <c r="AE182" s="151">
        <f t="shared" si="13"/>
        <v>628.11682142302834</v>
      </c>
      <c r="AF182" s="151">
        <f t="shared" si="13"/>
        <v>619.09056725673338</v>
      </c>
      <c r="AG182" s="151">
        <f t="shared" si="13"/>
        <v>610.06431309043865</v>
      </c>
      <c r="AH182" s="151">
        <f t="shared" si="13"/>
        <v>601.03805892414391</v>
      </c>
      <c r="AI182" s="151">
        <f t="shared" si="13"/>
        <v>592.01180475784906</v>
      </c>
      <c r="AJ182" s="151">
        <f t="shared" si="13"/>
        <v>582.98555059155433</v>
      </c>
      <c r="AK182" s="151">
        <f t="shared" si="13"/>
        <v>573.95929642525959</v>
      </c>
      <c r="AL182" s="151">
        <f t="shared" si="13"/>
        <v>564.93304225896475</v>
      </c>
      <c r="AM182" s="151">
        <f t="shared" si="13"/>
        <v>555.90678809267001</v>
      </c>
      <c r="AN182" s="151">
        <f t="shared" si="13"/>
        <v>546.88053392637516</v>
      </c>
      <c r="AO182" s="151">
        <f t="shared" si="13"/>
        <v>537.85427976008032</v>
      </c>
      <c r="AP182" s="151">
        <f t="shared" si="13"/>
        <v>528.82802559378558</v>
      </c>
      <c r="AQ182" s="151">
        <f t="shared" si="13"/>
        <v>519.80177142749028</v>
      </c>
    </row>
    <row r="183" spans="1:91" ht="14.1" customHeight="1">
      <c r="G183" s="22"/>
      <c r="H183" s="241"/>
      <c r="J183" s="228"/>
      <c r="K183" s="19" t="s">
        <v>153</v>
      </c>
      <c r="L183" s="149">
        <f t="shared" si="13"/>
        <v>1806.462617457503</v>
      </c>
      <c r="M183" s="149">
        <f t="shared" si="13"/>
        <v>1762.4295834724421</v>
      </c>
      <c r="N183" s="149">
        <f t="shared" si="13"/>
        <v>1677.4111728866005</v>
      </c>
      <c r="O183" s="149">
        <f t="shared" si="13"/>
        <v>1592.3927623007592</v>
      </c>
      <c r="P183" s="149">
        <f t="shared" si="13"/>
        <v>1507.3743517149178</v>
      </c>
      <c r="Q183" s="149">
        <f t="shared" si="13"/>
        <v>1422.3559411290762</v>
      </c>
      <c r="R183" s="149">
        <f t="shared" si="13"/>
        <v>1337.3375305432346</v>
      </c>
      <c r="S183" s="149">
        <f t="shared" si="13"/>
        <v>1252.3191199573932</v>
      </c>
      <c r="T183" s="149">
        <f t="shared" si="13"/>
        <v>1167.3007093715519</v>
      </c>
      <c r="U183" s="149">
        <f t="shared" si="13"/>
        <v>1082.2822987857103</v>
      </c>
      <c r="V183" s="149">
        <f t="shared" si="13"/>
        <v>997.26388819986892</v>
      </c>
      <c r="W183" s="149">
        <f t="shared" si="13"/>
        <v>912.24547761402732</v>
      </c>
      <c r="X183" s="149">
        <f t="shared" si="13"/>
        <v>901.64954647099535</v>
      </c>
      <c r="Y183" s="149">
        <f t="shared" si="13"/>
        <v>891.05361532796337</v>
      </c>
      <c r="Z183" s="149">
        <f t="shared" si="13"/>
        <v>880.4576841849314</v>
      </c>
      <c r="AA183" s="149">
        <f t="shared" si="13"/>
        <v>869.86175304189942</v>
      </c>
      <c r="AB183" s="149">
        <f t="shared" si="13"/>
        <v>859.26582189886733</v>
      </c>
      <c r="AC183" s="149">
        <f t="shared" si="13"/>
        <v>848.66989075583547</v>
      </c>
      <c r="AD183" s="149">
        <f t="shared" si="13"/>
        <v>838.07395961280338</v>
      </c>
      <c r="AE183" s="149">
        <f t="shared" si="13"/>
        <v>827.4780284697714</v>
      </c>
      <c r="AF183" s="149">
        <f t="shared" si="13"/>
        <v>816.88209732673943</v>
      </c>
      <c r="AG183" s="149">
        <f t="shared" si="13"/>
        <v>806.28616618370745</v>
      </c>
      <c r="AH183" s="149">
        <f t="shared" si="13"/>
        <v>795.69023504067536</v>
      </c>
      <c r="AI183" s="149">
        <f t="shared" si="13"/>
        <v>785.09430389764339</v>
      </c>
      <c r="AJ183" s="149">
        <f t="shared" si="13"/>
        <v>774.49837275461141</v>
      </c>
      <c r="AK183" s="149">
        <f t="shared" si="13"/>
        <v>763.90244161157943</v>
      </c>
      <c r="AL183" s="149">
        <f t="shared" si="13"/>
        <v>753.30651046854746</v>
      </c>
      <c r="AM183" s="149">
        <f t="shared" si="13"/>
        <v>742.71057932551548</v>
      </c>
      <c r="AN183" s="149">
        <f t="shared" si="13"/>
        <v>732.11464818248351</v>
      </c>
      <c r="AO183" s="149">
        <f t="shared" si="13"/>
        <v>721.51871703945142</v>
      </c>
      <c r="AP183" s="149">
        <f t="shared" si="13"/>
        <v>710.92278589641955</v>
      </c>
      <c r="AQ183" s="149">
        <f t="shared" si="13"/>
        <v>700.32685475338667</v>
      </c>
    </row>
    <row r="184" spans="1:91" ht="14.1" customHeight="1" thickBot="1">
      <c r="G184" s="22"/>
      <c r="H184" s="241"/>
      <c r="J184" s="228"/>
      <c r="K184" s="144" t="s">
        <v>154</v>
      </c>
      <c r="L184" s="150">
        <f t="shared" si="13"/>
        <v>1806.462617457503</v>
      </c>
      <c r="M184" s="150">
        <f t="shared" si="13"/>
        <v>1762.4295834724421</v>
      </c>
      <c r="N184" s="150">
        <f t="shared" si="13"/>
        <v>1733.2139450293894</v>
      </c>
      <c r="O184" s="150">
        <f t="shared" si="13"/>
        <v>1703.9983065863364</v>
      </c>
      <c r="P184" s="150">
        <f t="shared" si="13"/>
        <v>1674.7826681432834</v>
      </c>
      <c r="Q184" s="150">
        <f t="shared" si="13"/>
        <v>1645.5670297002305</v>
      </c>
      <c r="R184" s="150">
        <f t="shared" si="13"/>
        <v>1616.3513912571775</v>
      </c>
      <c r="S184" s="150">
        <f t="shared" si="13"/>
        <v>1587.1357528141248</v>
      </c>
      <c r="T184" s="150">
        <f t="shared" si="13"/>
        <v>1557.9201143710718</v>
      </c>
      <c r="U184" s="150">
        <f t="shared" si="13"/>
        <v>1528.7044759280191</v>
      </c>
      <c r="V184" s="150">
        <f t="shared" si="13"/>
        <v>1499.4888374849661</v>
      </c>
      <c r="W184" s="150">
        <f t="shared" si="13"/>
        <v>1470.2731990419134</v>
      </c>
      <c r="X184" s="150">
        <f t="shared" si="13"/>
        <v>1442.3718129705192</v>
      </c>
      <c r="Y184" s="150">
        <f t="shared" si="13"/>
        <v>1414.470426899125</v>
      </c>
      <c r="Z184" s="150">
        <f t="shared" si="13"/>
        <v>1386.5690408277308</v>
      </c>
      <c r="AA184" s="150">
        <f t="shared" si="13"/>
        <v>1358.6676547563363</v>
      </c>
      <c r="AB184" s="150">
        <f t="shared" si="13"/>
        <v>1330.7662686849419</v>
      </c>
      <c r="AC184" s="150">
        <f t="shared" si="13"/>
        <v>1302.8648826135477</v>
      </c>
      <c r="AD184" s="150">
        <f t="shared" si="13"/>
        <v>1274.9634965421533</v>
      </c>
      <c r="AE184" s="150">
        <f t="shared" si="13"/>
        <v>1247.0621104707593</v>
      </c>
      <c r="AF184" s="150">
        <f t="shared" si="13"/>
        <v>1219.1607243993649</v>
      </c>
      <c r="AG184" s="150">
        <f t="shared" si="13"/>
        <v>1191.2593383279705</v>
      </c>
      <c r="AH184" s="150">
        <f t="shared" si="13"/>
        <v>1163.3579522565763</v>
      </c>
      <c r="AI184" s="150">
        <f t="shared" si="13"/>
        <v>1135.4565661851818</v>
      </c>
      <c r="AJ184" s="150">
        <f t="shared" si="13"/>
        <v>1107.5551801137876</v>
      </c>
      <c r="AK184" s="150">
        <f t="shared" si="13"/>
        <v>1079.6537940423934</v>
      </c>
      <c r="AL184" s="150">
        <f t="shared" si="13"/>
        <v>1051.752407970999</v>
      </c>
      <c r="AM184" s="150">
        <f t="shared" si="13"/>
        <v>1023.8510218996048</v>
      </c>
      <c r="AN184" s="150">
        <f t="shared" si="13"/>
        <v>995.94963582821049</v>
      </c>
      <c r="AO184" s="150">
        <f t="shared" si="13"/>
        <v>968.04824975681618</v>
      </c>
      <c r="AP184" s="150">
        <f t="shared" si="13"/>
        <v>940.14686368542186</v>
      </c>
      <c r="AQ184" s="150">
        <f t="shared" si="13"/>
        <v>912.24547761402732</v>
      </c>
      <c r="AT184" s="153"/>
      <c r="AU184" s="153"/>
    </row>
    <row r="185" spans="1:91" ht="14.1" customHeight="1" thickTop="1" thickBot="1">
      <c r="G185" s="22"/>
      <c r="H185" s="241"/>
      <c r="J185" s="228"/>
      <c r="K185" s="140" t="s">
        <v>155</v>
      </c>
      <c r="L185" s="151">
        <f t="shared" si="13"/>
        <v>1806.462617457503</v>
      </c>
      <c r="M185" s="151">
        <f t="shared" si="13"/>
        <v>1762.4295834724421</v>
      </c>
      <c r="N185" s="151">
        <f t="shared" si="13"/>
        <v>1656.2193106005366</v>
      </c>
      <c r="O185" s="151">
        <f t="shared" si="13"/>
        <v>1550.009037728631</v>
      </c>
      <c r="P185" s="151">
        <f t="shared" si="13"/>
        <v>1443.7987648567257</v>
      </c>
      <c r="Q185" s="151">
        <f t="shared" si="13"/>
        <v>1337.5884919848202</v>
      </c>
      <c r="R185" s="151">
        <f t="shared" si="13"/>
        <v>1231.3782191129148</v>
      </c>
      <c r="S185" s="151">
        <f t="shared" si="13"/>
        <v>1125.1679462410093</v>
      </c>
      <c r="T185" s="151">
        <f t="shared" si="13"/>
        <v>1018.9576733691038</v>
      </c>
      <c r="U185" s="151">
        <f t="shared" si="13"/>
        <v>912.74740049719821</v>
      </c>
      <c r="V185" s="151">
        <f t="shared" si="13"/>
        <v>806.53712762529267</v>
      </c>
      <c r="W185" s="151">
        <f t="shared" si="13"/>
        <v>700.32685475338667</v>
      </c>
      <c r="X185" s="151">
        <f t="shared" si="13"/>
        <v>691.30060058709171</v>
      </c>
      <c r="Y185" s="151">
        <f t="shared" si="13"/>
        <v>682.27434642079697</v>
      </c>
      <c r="Z185" s="151">
        <f t="shared" si="13"/>
        <v>673.24809225450224</v>
      </c>
      <c r="AA185" s="151">
        <f t="shared" si="13"/>
        <v>664.22183808820739</v>
      </c>
      <c r="AB185" s="151">
        <f t="shared" si="13"/>
        <v>655.19558392191266</v>
      </c>
      <c r="AC185" s="151">
        <f t="shared" si="13"/>
        <v>646.16932975561781</v>
      </c>
      <c r="AD185" s="151">
        <f t="shared" si="13"/>
        <v>637.14307558932308</v>
      </c>
      <c r="AE185" s="151">
        <f t="shared" si="13"/>
        <v>628.11682142302834</v>
      </c>
      <c r="AF185" s="151">
        <f t="shared" si="13"/>
        <v>619.09056725673338</v>
      </c>
      <c r="AG185" s="151">
        <f t="shared" si="13"/>
        <v>610.06431309043865</v>
      </c>
      <c r="AH185" s="151">
        <f t="shared" si="13"/>
        <v>601.03805892414391</v>
      </c>
      <c r="AI185" s="151">
        <f t="shared" si="13"/>
        <v>592.01180475784906</v>
      </c>
      <c r="AJ185" s="151">
        <f t="shared" si="13"/>
        <v>582.98555059155433</v>
      </c>
      <c r="AK185" s="151">
        <f t="shared" si="13"/>
        <v>573.95929642525959</v>
      </c>
      <c r="AL185" s="151">
        <f t="shared" si="13"/>
        <v>564.93304225896475</v>
      </c>
      <c r="AM185" s="151">
        <f t="shared" si="13"/>
        <v>555.90678809267001</v>
      </c>
      <c r="AN185" s="151">
        <f t="shared" si="13"/>
        <v>546.88053392637516</v>
      </c>
      <c r="AO185" s="151">
        <f t="shared" si="13"/>
        <v>537.85427976008032</v>
      </c>
      <c r="AP185" s="151">
        <f t="shared" si="13"/>
        <v>528.82802559378558</v>
      </c>
      <c r="AQ185" s="151">
        <f t="shared" si="13"/>
        <v>519.80177142749028</v>
      </c>
      <c r="AV185" s="153"/>
      <c r="AW185" s="153"/>
      <c r="AX185" s="153"/>
      <c r="AY185" s="153"/>
      <c r="BB185" s="153"/>
    </row>
    <row r="186" spans="1:91" s="153" customFormat="1" ht="14.1" customHeight="1" thickTop="1" thickBot="1">
      <c r="A186" s="16"/>
      <c r="B186" s="16"/>
      <c r="C186" s="16"/>
      <c r="D186" s="16"/>
      <c r="E186" s="16"/>
      <c r="F186" s="16"/>
      <c r="G186" s="22"/>
      <c r="H186" s="241"/>
      <c r="I186" s="16"/>
      <c r="J186" s="228"/>
      <c r="K186" s="19" t="s">
        <v>156</v>
      </c>
      <c r="L186" s="149">
        <f t="shared" si="13"/>
        <v>1806.462617457503</v>
      </c>
      <c r="M186" s="149">
        <f t="shared" si="13"/>
        <v>1762.4295834724421</v>
      </c>
      <c r="N186" s="149">
        <f t="shared" si="13"/>
        <v>1677.4111728866005</v>
      </c>
      <c r="O186" s="149">
        <f t="shared" si="13"/>
        <v>1592.3927623007592</v>
      </c>
      <c r="P186" s="149">
        <f t="shared" si="13"/>
        <v>1507.3743517149178</v>
      </c>
      <c r="Q186" s="149">
        <f t="shared" si="13"/>
        <v>1422.3559411290762</v>
      </c>
      <c r="R186" s="149">
        <f t="shared" si="13"/>
        <v>1337.3375305432346</v>
      </c>
      <c r="S186" s="149">
        <f t="shared" si="13"/>
        <v>1252.3191199573932</v>
      </c>
      <c r="T186" s="149">
        <f t="shared" si="13"/>
        <v>1167.3007093715519</v>
      </c>
      <c r="U186" s="149">
        <f t="shared" si="13"/>
        <v>1082.2822987857103</v>
      </c>
      <c r="V186" s="149">
        <f t="shared" si="13"/>
        <v>997.26388819986892</v>
      </c>
      <c r="W186" s="149">
        <f t="shared" si="13"/>
        <v>912.24547761402732</v>
      </c>
      <c r="X186" s="149">
        <f t="shared" si="13"/>
        <v>901.64954647099535</v>
      </c>
      <c r="Y186" s="149">
        <f t="shared" si="13"/>
        <v>891.05361532796337</v>
      </c>
      <c r="Z186" s="149">
        <f t="shared" si="13"/>
        <v>880.4576841849314</v>
      </c>
      <c r="AA186" s="149">
        <f t="shared" si="13"/>
        <v>869.86175304189942</v>
      </c>
      <c r="AB186" s="149">
        <f t="shared" si="13"/>
        <v>859.26582189886733</v>
      </c>
      <c r="AC186" s="149">
        <f t="shared" si="13"/>
        <v>848.66989075583547</v>
      </c>
      <c r="AD186" s="149">
        <f t="shared" si="13"/>
        <v>838.07395961280338</v>
      </c>
      <c r="AE186" s="149">
        <f t="shared" si="13"/>
        <v>827.4780284697714</v>
      </c>
      <c r="AF186" s="149">
        <f t="shared" si="13"/>
        <v>816.88209732673943</v>
      </c>
      <c r="AG186" s="149">
        <f t="shared" si="13"/>
        <v>806.28616618370745</v>
      </c>
      <c r="AH186" s="149">
        <f t="shared" si="13"/>
        <v>795.69023504067536</v>
      </c>
      <c r="AI186" s="149">
        <f t="shared" si="13"/>
        <v>785.09430389764339</v>
      </c>
      <c r="AJ186" s="149">
        <f t="shared" si="13"/>
        <v>774.49837275461141</v>
      </c>
      <c r="AK186" s="149">
        <f t="shared" si="13"/>
        <v>763.90244161157943</v>
      </c>
      <c r="AL186" s="149">
        <f t="shared" si="13"/>
        <v>753.30651046854746</v>
      </c>
      <c r="AM186" s="149">
        <f t="shared" si="13"/>
        <v>742.71057932551548</v>
      </c>
      <c r="AN186" s="149">
        <f t="shared" si="13"/>
        <v>732.11464818248351</v>
      </c>
      <c r="AO186" s="149">
        <f t="shared" si="13"/>
        <v>721.51871703945142</v>
      </c>
      <c r="AP186" s="149">
        <f t="shared" si="13"/>
        <v>710.92278589641955</v>
      </c>
      <c r="AQ186" s="149">
        <f t="shared" si="13"/>
        <v>700.32685475338667</v>
      </c>
      <c r="AR186" s="16"/>
      <c r="AS186" s="16"/>
      <c r="AT186" s="16"/>
      <c r="AU186" s="16"/>
      <c r="AV186" s="155"/>
      <c r="AW186" s="155"/>
      <c r="AX186" s="155"/>
      <c r="AY186" s="155"/>
      <c r="BB186" s="155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</row>
    <row r="187" spans="1:91" s="155" customFormat="1" ht="14.1" customHeight="1" thickTop="1" thickBot="1">
      <c r="A187" s="16"/>
      <c r="B187" s="16"/>
      <c r="C187" s="16"/>
      <c r="D187" s="16"/>
      <c r="E187" s="16"/>
      <c r="F187" s="16"/>
      <c r="G187" s="22"/>
      <c r="H187" s="241"/>
      <c r="I187" s="16"/>
      <c r="J187" s="228"/>
      <c r="K187" s="144" t="s">
        <v>157</v>
      </c>
      <c r="L187" s="152">
        <f t="shared" si="13"/>
        <v>1806.462617457503</v>
      </c>
      <c r="M187" s="152">
        <f t="shared" si="13"/>
        <v>1762.4295834724421</v>
      </c>
      <c r="N187" s="152">
        <f t="shared" si="13"/>
        <v>1733.2139450293894</v>
      </c>
      <c r="O187" s="152">
        <f t="shared" si="13"/>
        <v>1703.9983065863364</v>
      </c>
      <c r="P187" s="152">
        <f t="shared" si="13"/>
        <v>1674.7826681432834</v>
      </c>
      <c r="Q187" s="152">
        <f t="shared" si="13"/>
        <v>1645.5670297002305</v>
      </c>
      <c r="R187" s="152">
        <f t="shared" si="13"/>
        <v>1616.3513912571775</v>
      </c>
      <c r="S187" s="152">
        <f t="shared" si="13"/>
        <v>1587.1357528141248</v>
      </c>
      <c r="T187" s="152">
        <f t="shared" si="13"/>
        <v>1557.9201143710718</v>
      </c>
      <c r="U187" s="152">
        <f t="shared" si="13"/>
        <v>1528.7044759280191</v>
      </c>
      <c r="V187" s="152">
        <f t="shared" si="13"/>
        <v>1499.4888374849661</v>
      </c>
      <c r="W187" s="152">
        <f t="shared" si="13"/>
        <v>1470.2731990419134</v>
      </c>
      <c r="X187" s="152">
        <f t="shared" si="13"/>
        <v>1442.3718129705192</v>
      </c>
      <c r="Y187" s="152">
        <f t="shared" si="13"/>
        <v>1414.470426899125</v>
      </c>
      <c r="Z187" s="152">
        <f t="shared" si="13"/>
        <v>1386.5690408277308</v>
      </c>
      <c r="AA187" s="152">
        <f t="shared" si="13"/>
        <v>1358.6676547563363</v>
      </c>
      <c r="AB187" s="152">
        <f t="shared" si="13"/>
        <v>1330.7662686849419</v>
      </c>
      <c r="AC187" s="152">
        <f t="shared" si="13"/>
        <v>1302.8648826135477</v>
      </c>
      <c r="AD187" s="152">
        <f t="shared" si="13"/>
        <v>1274.9634965421533</v>
      </c>
      <c r="AE187" s="152">
        <f t="shared" si="13"/>
        <v>1247.0621104707593</v>
      </c>
      <c r="AF187" s="152">
        <f t="shared" si="13"/>
        <v>1219.1607243993649</v>
      </c>
      <c r="AG187" s="152">
        <f t="shared" si="13"/>
        <v>1191.2593383279705</v>
      </c>
      <c r="AH187" s="152">
        <f t="shared" si="13"/>
        <v>1163.3579522565763</v>
      </c>
      <c r="AI187" s="152">
        <f t="shared" si="13"/>
        <v>1135.4565661851818</v>
      </c>
      <c r="AJ187" s="152">
        <f t="shared" si="13"/>
        <v>1107.5551801137876</v>
      </c>
      <c r="AK187" s="152">
        <f t="shared" si="13"/>
        <v>1079.6537940423934</v>
      </c>
      <c r="AL187" s="152">
        <f t="shared" si="13"/>
        <v>1051.752407970999</v>
      </c>
      <c r="AM187" s="152">
        <f t="shared" si="13"/>
        <v>1023.8510218996048</v>
      </c>
      <c r="AN187" s="152">
        <f t="shared" si="13"/>
        <v>995.94963582821049</v>
      </c>
      <c r="AO187" s="152">
        <f t="shared" si="13"/>
        <v>968.04824975681618</v>
      </c>
      <c r="AP187" s="152">
        <f t="shared" si="13"/>
        <v>940.14686368542186</v>
      </c>
      <c r="AQ187" s="152">
        <f t="shared" ref="AQ187" si="14" xml:space="preserve"> $N$45*(AQ219+AQ348)</f>
        <v>912.24547761402732</v>
      </c>
      <c r="AR187" s="16"/>
      <c r="AS187" s="16"/>
      <c r="AT187" s="16"/>
      <c r="AU187" s="16"/>
      <c r="AV187" s="16"/>
      <c r="AW187" s="16"/>
      <c r="AX187" s="16"/>
      <c r="AY187" s="16"/>
      <c r="BB187" s="16"/>
      <c r="BC187" s="16"/>
      <c r="BD187" s="16"/>
      <c r="BE187" s="16"/>
      <c r="BF187" s="16"/>
      <c r="BG187" s="153"/>
      <c r="BH187" s="153"/>
      <c r="BI187" s="153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</row>
    <row r="188" spans="1:91" ht="14.1" customHeight="1" thickTop="1" thickBot="1">
      <c r="G188" s="22"/>
      <c r="H188" s="241"/>
      <c r="J188" s="228"/>
      <c r="K188" s="140" t="s">
        <v>158</v>
      </c>
      <c r="L188" s="151">
        <f t="shared" ref="L188:AQ193" si="15" xml:space="preserve"> $N$45*(L220+L349)</f>
        <v>1806.462617457503</v>
      </c>
      <c r="M188" s="151">
        <f t="shared" si="15"/>
        <v>1762.4295834724421</v>
      </c>
      <c r="N188" s="151">
        <f t="shared" si="15"/>
        <v>1656.2193106005366</v>
      </c>
      <c r="O188" s="151">
        <f t="shared" si="15"/>
        <v>1550.009037728631</v>
      </c>
      <c r="P188" s="151">
        <f t="shared" si="15"/>
        <v>1443.7987648567257</v>
      </c>
      <c r="Q188" s="151">
        <f t="shared" si="15"/>
        <v>1337.5884919848202</v>
      </c>
      <c r="R188" s="151">
        <f t="shared" si="15"/>
        <v>1231.3782191129148</v>
      </c>
      <c r="S188" s="151">
        <f t="shared" si="15"/>
        <v>1125.1679462410093</v>
      </c>
      <c r="T188" s="151">
        <f t="shared" si="15"/>
        <v>1018.9576733691038</v>
      </c>
      <c r="U188" s="151">
        <f t="shared" si="15"/>
        <v>912.74740049719821</v>
      </c>
      <c r="V188" s="151">
        <f t="shared" si="15"/>
        <v>806.53712762529267</v>
      </c>
      <c r="W188" s="151">
        <f t="shared" si="15"/>
        <v>700.32685475338667</v>
      </c>
      <c r="X188" s="151">
        <f t="shared" si="15"/>
        <v>691.30060058709171</v>
      </c>
      <c r="Y188" s="151">
        <f t="shared" si="15"/>
        <v>682.27434642079697</v>
      </c>
      <c r="Z188" s="151">
        <f t="shared" si="15"/>
        <v>673.24809225450224</v>
      </c>
      <c r="AA188" s="151">
        <f t="shared" si="15"/>
        <v>664.22183808820739</v>
      </c>
      <c r="AB188" s="151">
        <f t="shared" si="15"/>
        <v>655.19558392191266</v>
      </c>
      <c r="AC188" s="151">
        <f t="shared" si="15"/>
        <v>646.16932975561781</v>
      </c>
      <c r="AD188" s="151">
        <f t="shared" si="15"/>
        <v>637.14307558932308</v>
      </c>
      <c r="AE188" s="151">
        <f t="shared" si="15"/>
        <v>628.11682142302834</v>
      </c>
      <c r="AF188" s="151">
        <f t="shared" si="15"/>
        <v>619.09056725673338</v>
      </c>
      <c r="AG188" s="151">
        <f t="shared" si="15"/>
        <v>610.06431309043865</v>
      </c>
      <c r="AH188" s="151">
        <f t="shared" si="15"/>
        <v>601.03805892414391</v>
      </c>
      <c r="AI188" s="151">
        <f t="shared" si="15"/>
        <v>592.01180475784906</v>
      </c>
      <c r="AJ188" s="151">
        <f t="shared" si="15"/>
        <v>582.98555059155433</v>
      </c>
      <c r="AK188" s="151">
        <f t="shared" si="15"/>
        <v>573.95929642525959</v>
      </c>
      <c r="AL188" s="151">
        <f t="shared" si="15"/>
        <v>564.93304225896475</v>
      </c>
      <c r="AM188" s="151">
        <f t="shared" si="15"/>
        <v>555.90678809267001</v>
      </c>
      <c r="AN188" s="151">
        <f t="shared" si="15"/>
        <v>546.88053392637516</v>
      </c>
      <c r="AO188" s="151">
        <f t="shared" si="15"/>
        <v>537.85427976008032</v>
      </c>
      <c r="AP188" s="151">
        <f t="shared" si="15"/>
        <v>528.82802559378558</v>
      </c>
      <c r="AQ188" s="151">
        <f t="shared" si="15"/>
        <v>519.80177142749028</v>
      </c>
      <c r="AV188" s="153"/>
      <c r="AW188" s="153"/>
      <c r="AX188" s="153"/>
      <c r="AY188" s="153"/>
      <c r="BB188" s="153"/>
    </row>
    <row r="189" spans="1:91" s="153" customFormat="1" ht="14.1" customHeight="1" thickTop="1" thickBot="1">
      <c r="A189" s="16"/>
      <c r="B189" s="16"/>
      <c r="C189" s="16"/>
      <c r="D189" s="16"/>
      <c r="E189" s="16"/>
      <c r="F189" s="16"/>
      <c r="G189" s="22"/>
      <c r="H189" s="241"/>
      <c r="I189" s="16"/>
      <c r="J189" s="228"/>
      <c r="K189" s="19" t="s">
        <v>159</v>
      </c>
      <c r="L189" s="149">
        <f t="shared" si="15"/>
        <v>1806.462617457503</v>
      </c>
      <c r="M189" s="149">
        <f t="shared" si="15"/>
        <v>1762.4295834724421</v>
      </c>
      <c r="N189" s="149">
        <f t="shared" si="15"/>
        <v>1677.4111728866005</v>
      </c>
      <c r="O189" s="149">
        <f t="shared" si="15"/>
        <v>1592.3927623007592</v>
      </c>
      <c r="P189" s="149">
        <f t="shared" si="15"/>
        <v>1507.3743517149178</v>
      </c>
      <c r="Q189" s="149">
        <f t="shared" si="15"/>
        <v>1422.3559411290762</v>
      </c>
      <c r="R189" s="149">
        <f t="shared" si="15"/>
        <v>1337.3375305432346</v>
      </c>
      <c r="S189" s="149">
        <f t="shared" si="15"/>
        <v>1252.3191199573932</v>
      </c>
      <c r="T189" s="149">
        <f t="shared" si="15"/>
        <v>1167.3007093715519</v>
      </c>
      <c r="U189" s="149">
        <f t="shared" si="15"/>
        <v>1082.2822987857103</v>
      </c>
      <c r="V189" s="149">
        <f t="shared" si="15"/>
        <v>997.26388819986892</v>
      </c>
      <c r="W189" s="149">
        <f t="shared" si="15"/>
        <v>912.24547761402732</v>
      </c>
      <c r="X189" s="149">
        <f t="shared" si="15"/>
        <v>901.64954647099535</v>
      </c>
      <c r="Y189" s="149">
        <f t="shared" si="15"/>
        <v>891.05361532796337</v>
      </c>
      <c r="Z189" s="149">
        <f t="shared" si="15"/>
        <v>880.4576841849314</v>
      </c>
      <c r="AA189" s="149">
        <f t="shared" si="15"/>
        <v>869.86175304189942</v>
      </c>
      <c r="AB189" s="149">
        <f t="shared" si="15"/>
        <v>859.26582189886733</v>
      </c>
      <c r="AC189" s="149">
        <f t="shared" si="15"/>
        <v>848.66989075583547</v>
      </c>
      <c r="AD189" s="149">
        <f t="shared" si="15"/>
        <v>838.07395961280338</v>
      </c>
      <c r="AE189" s="149">
        <f t="shared" si="15"/>
        <v>827.4780284697714</v>
      </c>
      <c r="AF189" s="149">
        <f t="shared" si="15"/>
        <v>816.88209732673943</v>
      </c>
      <c r="AG189" s="149">
        <f t="shared" si="15"/>
        <v>806.28616618370745</v>
      </c>
      <c r="AH189" s="149">
        <f t="shared" si="15"/>
        <v>795.69023504067536</v>
      </c>
      <c r="AI189" s="149">
        <f t="shared" si="15"/>
        <v>785.09430389764339</v>
      </c>
      <c r="AJ189" s="149">
        <f t="shared" si="15"/>
        <v>774.49837275461141</v>
      </c>
      <c r="AK189" s="149">
        <f t="shared" si="15"/>
        <v>763.90244161157943</v>
      </c>
      <c r="AL189" s="149">
        <f t="shared" si="15"/>
        <v>753.30651046854746</v>
      </c>
      <c r="AM189" s="149">
        <f t="shared" si="15"/>
        <v>742.71057932551548</v>
      </c>
      <c r="AN189" s="149">
        <f t="shared" si="15"/>
        <v>732.11464818248351</v>
      </c>
      <c r="AO189" s="149">
        <f t="shared" si="15"/>
        <v>721.51871703945142</v>
      </c>
      <c r="AP189" s="149">
        <f t="shared" si="15"/>
        <v>710.92278589641955</v>
      </c>
      <c r="AQ189" s="149">
        <f t="shared" si="15"/>
        <v>700.32685475338667</v>
      </c>
      <c r="AR189" s="16"/>
      <c r="AS189" s="16"/>
      <c r="AT189" s="16"/>
      <c r="AU189" s="16"/>
      <c r="AV189" s="155"/>
      <c r="AW189" s="155"/>
      <c r="AX189" s="155"/>
      <c r="AY189" s="155"/>
      <c r="BB189" s="155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</row>
    <row r="190" spans="1:91" s="155" customFormat="1" ht="14.1" customHeight="1" thickTop="1" thickBot="1">
      <c r="A190" s="16"/>
      <c r="B190" s="16"/>
      <c r="C190" s="16"/>
      <c r="D190" s="16"/>
      <c r="E190" s="16"/>
      <c r="F190" s="16"/>
      <c r="G190" s="22"/>
      <c r="H190" s="241"/>
      <c r="I190" s="16"/>
      <c r="J190" s="228"/>
      <c r="K190" s="144" t="s">
        <v>160</v>
      </c>
      <c r="L190" s="152">
        <f t="shared" si="15"/>
        <v>1806.462617457503</v>
      </c>
      <c r="M190" s="152">
        <f t="shared" si="15"/>
        <v>1762.4295834724421</v>
      </c>
      <c r="N190" s="152">
        <f t="shared" si="15"/>
        <v>1733.2139450293894</v>
      </c>
      <c r="O190" s="152">
        <f t="shared" si="15"/>
        <v>1703.9983065863364</v>
      </c>
      <c r="P190" s="152">
        <f t="shared" si="15"/>
        <v>1674.7826681432834</v>
      </c>
      <c r="Q190" s="152">
        <f t="shared" si="15"/>
        <v>1645.5670297002305</v>
      </c>
      <c r="R190" s="152">
        <f t="shared" si="15"/>
        <v>1616.3513912571775</v>
      </c>
      <c r="S190" s="152">
        <f t="shared" si="15"/>
        <v>1587.1357528141248</v>
      </c>
      <c r="T190" s="152">
        <f t="shared" si="15"/>
        <v>1557.9201143710718</v>
      </c>
      <c r="U190" s="152">
        <f t="shared" si="15"/>
        <v>1528.7044759280191</v>
      </c>
      <c r="V190" s="152">
        <f t="shared" si="15"/>
        <v>1499.4888374849661</v>
      </c>
      <c r="W190" s="152">
        <f t="shared" si="15"/>
        <v>1470.2731990419134</v>
      </c>
      <c r="X190" s="152">
        <f t="shared" si="15"/>
        <v>1442.3718129705192</v>
      </c>
      <c r="Y190" s="152">
        <f t="shared" si="15"/>
        <v>1414.470426899125</v>
      </c>
      <c r="Z190" s="152">
        <f t="shared" si="15"/>
        <v>1386.5690408277308</v>
      </c>
      <c r="AA190" s="152">
        <f t="shared" si="15"/>
        <v>1358.6676547563363</v>
      </c>
      <c r="AB190" s="152">
        <f t="shared" si="15"/>
        <v>1330.7662686849419</v>
      </c>
      <c r="AC190" s="152">
        <f t="shared" si="15"/>
        <v>1302.8648826135477</v>
      </c>
      <c r="AD190" s="152">
        <f t="shared" si="15"/>
        <v>1274.9634965421533</v>
      </c>
      <c r="AE190" s="152">
        <f t="shared" si="15"/>
        <v>1247.0621104707593</v>
      </c>
      <c r="AF190" s="152">
        <f t="shared" si="15"/>
        <v>1219.1607243993649</v>
      </c>
      <c r="AG190" s="152">
        <f t="shared" si="15"/>
        <v>1191.2593383279705</v>
      </c>
      <c r="AH190" s="152">
        <f t="shared" si="15"/>
        <v>1163.3579522565763</v>
      </c>
      <c r="AI190" s="152">
        <f t="shared" si="15"/>
        <v>1135.4565661851818</v>
      </c>
      <c r="AJ190" s="152">
        <f t="shared" si="15"/>
        <v>1107.5551801137876</v>
      </c>
      <c r="AK190" s="152">
        <f t="shared" si="15"/>
        <v>1079.6537940423934</v>
      </c>
      <c r="AL190" s="152">
        <f t="shared" si="15"/>
        <v>1051.752407970999</v>
      </c>
      <c r="AM190" s="152">
        <f t="shared" si="15"/>
        <v>1023.8510218996048</v>
      </c>
      <c r="AN190" s="152">
        <f t="shared" si="15"/>
        <v>995.94963582821049</v>
      </c>
      <c r="AO190" s="152">
        <f t="shared" si="15"/>
        <v>968.04824975681618</v>
      </c>
      <c r="AP190" s="152">
        <f t="shared" si="15"/>
        <v>940.14686368542186</v>
      </c>
      <c r="AQ190" s="152">
        <f t="shared" si="15"/>
        <v>912.24547761402732</v>
      </c>
      <c r="AR190" s="16"/>
      <c r="AS190" s="16"/>
      <c r="AT190" s="16"/>
      <c r="AU190" s="16"/>
      <c r="AV190" s="16"/>
      <c r="AW190" s="16"/>
      <c r="AX190" s="16"/>
      <c r="AY190" s="16"/>
      <c r="BB190" s="16"/>
      <c r="BC190" s="16"/>
      <c r="BD190" s="16"/>
      <c r="BE190" s="16"/>
      <c r="BF190" s="16"/>
      <c r="BG190" s="153"/>
      <c r="BH190" s="153"/>
      <c r="BI190" s="153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</row>
    <row r="191" spans="1:91" ht="14.1" customHeight="1" thickTop="1" thickBot="1">
      <c r="G191" s="22"/>
      <c r="H191" s="241"/>
      <c r="J191" s="228"/>
      <c r="K191" s="140" t="s">
        <v>161</v>
      </c>
      <c r="L191" s="151">
        <f t="shared" si="15"/>
        <v>1806.462617457503</v>
      </c>
      <c r="M191" s="151">
        <f t="shared" si="15"/>
        <v>1762.4295834724421</v>
      </c>
      <c r="N191" s="151">
        <f t="shared" si="15"/>
        <v>1656.2193106005366</v>
      </c>
      <c r="O191" s="151">
        <f t="shared" si="15"/>
        <v>1550.009037728631</v>
      </c>
      <c r="P191" s="151">
        <f t="shared" si="15"/>
        <v>1443.7987648567257</v>
      </c>
      <c r="Q191" s="151">
        <f t="shared" si="15"/>
        <v>1337.5884919848202</v>
      </c>
      <c r="R191" s="151">
        <f t="shared" si="15"/>
        <v>1231.3782191129148</v>
      </c>
      <c r="S191" s="151">
        <f t="shared" si="15"/>
        <v>1125.1679462410093</v>
      </c>
      <c r="T191" s="151">
        <f t="shared" si="15"/>
        <v>1018.9576733691038</v>
      </c>
      <c r="U191" s="151">
        <f t="shared" si="15"/>
        <v>912.74740049719821</v>
      </c>
      <c r="V191" s="151">
        <f t="shared" si="15"/>
        <v>806.53712762529267</v>
      </c>
      <c r="W191" s="151">
        <f t="shared" si="15"/>
        <v>700.32685475338667</v>
      </c>
      <c r="X191" s="151">
        <f t="shared" si="15"/>
        <v>691.30060058709171</v>
      </c>
      <c r="Y191" s="151">
        <f t="shared" si="15"/>
        <v>682.27434642079697</v>
      </c>
      <c r="Z191" s="151">
        <f t="shared" si="15"/>
        <v>673.24809225450224</v>
      </c>
      <c r="AA191" s="151">
        <f t="shared" si="15"/>
        <v>664.22183808820739</v>
      </c>
      <c r="AB191" s="151">
        <f t="shared" si="15"/>
        <v>655.19558392191266</v>
      </c>
      <c r="AC191" s="151">
        <f t="shared" si="15"/>
        <v>646.16932975561781</v>
      </c>
      <c r="AD191" s="151">
        <f t="shared" si="15"/>
        <v>637.14307558932308</v>
      </c>
      <c r="AE191" s="151">
        <f t="shared" si="15"/>
        <v>628.11682142302834</v>
      </c>
      <c r="AF191" s="151">
        <f t="shared" si="15"/>
        <v>619.09056725673338</v>
      </c>
      <c r="AG191" s="151">
        <f t="shared" si="15"/>
        <v>610.06431309043865</v>
      </c>
      <c r="AH191" s="151">
        <f t="shared" si="15"/>
        <v>601.03805892414391</v>
      </c>
      <c r="AI191" s="151">
        <f t="shared" si="15"/>
        <v>592.01180475784906</v>
      </c>
      <c r="AJ191" s="151">
        <f t="shared" si="15"/>
        <v>582.98555059155433</v>
      </c>
      <c r="AK191" s="151">
        <f t="shared" si="15"/>
        <v>573.95929642525959</v>
      </c>
      <c r="AL191" s="151">
        <f t="shared" si="15"/>
        <v>564.93304225896475</v>
      </c>
      <c r="AM191" s="151">
        <f t="shared" si="15"/>
        <v>555.90678809267001</v>
      </c>
      <c r="AN191" s="151">
        <f t="shared" si="15"/>
        <v>546.88053392637516</v>
      </c>
      <c r="AO191" s="151">
        <f t="shared" si="15"/>
        <v>537.85427976008032</v>
      </c>
      <c r="AP191" s="151">
        <f t="shared" si="15"/>
        <v>528.82802559378558</v>
      </c>
      <c r="AQ191" s="151">
        <f t="shared" si="15"/>
        <v>519.80177142749028</v>
      </c>
      <c r="AV191" s="153"/>
      <c r="AW191" s="153"/>
      <c r="AX191" s="153"/>
      <c r="AY191" s="153"/>
      <c r="BB191" s="153"/>
    </row>
    <row r="192" spans="1:91" s="153" customFormat="1" ht="14.1" customHeight="1" thickTop="1" thickBot="1">
      <c r="A192" s="16"/>
      <c r="B192" s="16"/>
      <c r="C192" s="16"/>
      <c r="D192" s="16"/>
      <c r="E192" s="16"/>
      <c r="F192" s="16"/>
      <c r="G192" s="22"/>
      <c r="H192" s="241"/>
      <c r="I192" s="16"/>
      <c r="J192" s="228"/>
      <c r="K192" s="19" t="s">
        <v>162</v>
      </c>
      <c r="L192" s="149">
        <f t="shared" si="15"/>
        <v>1806.462617457503</v>
      </c>
      <c r="M192" s="149">
        <f t="shared" si="15"/>
        <v>1762.4295834724421</v>
      </c>
      <c r="N192" s="149">
        <f t="shared" si="15"/>
        <v>1677.4111728866005</v>
      </c>
      <c r="O192" s="149">
        <f t="shared" si="15"/>
        <v>1592.3927623007592</v>
      </c>
      <c r="P192" s="149">
        <f t="shared" si="15"/>
        <v>1507.3743517149178</v>
      </c>
      <c r="Q192" s="149">
        <f t="shared" si="15"/>
        <v>1422.3559411290762</v>
      </c>
      <c r="R192" s="149">
        <f t="shared" si="15"/>
        <v>1337.3375305432346</v>
      </c>
      <c r="S192" s="149">
        <f t="shared" si="15"/>
        <v>1252.3191199573932</v>
      </c>
      <c r="T192" s="149">
        <f t="shared" si="15"/>
        <v>1167.3007093715519</v>
      </c>
      <c r="U192" s="149">
        <f t="shared" si="15"/>
        <v>1082.2822987857103</v>
      </c>
      <c r="V192" s="149">
        <f t="shared" si="15"/>
        <v>997.26388819986892</v>
      </c>
      <c r="W192" s="149">
        <f t="shared" si="15"/>
        <v>912.24547761402732</v>
      </c>
      <c r="X192" s="149">
        <f t="shared" si="15"/>
        <v>901.64954647099535</v>
      </c>
      <c r="Y192" s="149">
        <f t="shared" si="15"/>
        <v>891.05361532796337</v>
      </c>
      <c r="Z192" s="149">
        <f t="shared" si="15"/>
        <v>880.4576841849314</v>
      </c>
      <c r="AA192" s="149">
        <f t="shared" si="15"/>
        <v>869.86175304189942</v>
      </c>
      <c r="AB192" s="149">
        <f t="shared" si="15"/>
        <v>859.26582189886733</v>
      </c>
      <c r="AC192" s="149">
        <f t="shared" si="15"/>
        <v>848.66989075583547</v>
      </c>
      <c r="AD192" s="149">
        <f t="shared" si="15"/>
        <v>838.07395961280338</v>
      </c>
      <c r="AE192" s="149">
        <f t="shared" si="15"/>
        <v>827.4780284697714</v>
      </c>
      <c r="AF192" s="149">
        <f t="shared" si="15"/>
        <v>816.88209732673943</v>
      </c>
      <c r="AG192" s="149">
        <f t="shared" si="15"/>
        <v>806.28616618370745</v>
      </c>
      <c r="AH192" s="149">
        <f t="shared" si="15"/>
        <v>795.69023504067536</v>
      </c>
      <c r="AI192" s="149">
        <f t="shared" si="15"/>
        <v>785.09430389764339</v>
      </c>
      <c r="AJ192" s="149">
        <f t="shared" si="15"/>
        <v>774.49837275461141</v>
      </c>
      <c r="AK192" s="149">
        <f t="shared" si="15"/>
        <v>763.90244161157943</v>
      </c>
      <c r="AL192" s="149">
        <f t="shared" si="15"/>
        <v>753.30651046854746</v>
      </c>
      <c r="AM192" s="149">
        <f t="shared" si="15"/>
        <v>742.71057932551548</v>
      </c>
      <c r="AN192" s="149">
        <f t="shared" si="15"/>
        <v>732.11464818248351</v>
      </c>
      <c r="AO192" s="149">
        <f t="shared" si="15"/>
        <v>721.51871703945142</v>
      </c>
      <c r="AP192" s="149">
        <f t="shared" si="15"/>
        <v>710.92278589641955</v>
      </c>
      <c r="AQ192" s="149">
        <f t="shared" si="15"/>
        <v>700.32685475338667</v>
      </c>
      <c r="AR192" s="16"/>
      <c r="AS192" s="16"/>
      <c r="AT192" s="16"/>
      <c r="AU192" s="16"/>
      <c r="AV192" s="155"/>
      <c r="AW192" s="155"/>
      <c r="AX192" s="155"/>
      <c r="AY192" s="155"/>
      <c r="BB192" s="155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</row>
    <row r="193" spans="1:91" s="155" customFormat="1" ht="14.1" customHeight="1" thickTop="1" thickBot="1">
      <c r="A193" s="16"/>
      <c r="B193" s="16"/>
      <c r="C193" s="16"/>
      <c r="D193" s="16"/>
      <c r="E193" s="16"/>
      <c r="F193" s="16"/>
      <c r="G193" s="22"/>
      <c r="H193" s="241"/>
      <c r="I193" s="16"/>
      <c r="J193" s="238"/>
      <c r="K193" s="144" t="s">
        <v>163</v>
      </c>
      <c r="L193" s="152">
        <f t="shared" si="15"/>
        <v>1806.462617457503</v>
      </c>
      <c r="M193" s="152">
        <f t="shared" si="15"/>
        <v>1762.4295834724421</v>
      </c>
      <c r="N193" s="152">
        <f t="shared" si="15"/>
        <v>1733.2139450293894</v>
      </c>
      <c r="O193" s="152">
        <f t="shared" si="15"/>
        <v>1703.9983065863364</v>
      </c>
      <c r="P193" s="152">
        <f t="shared" si="15"/>
        <v>1674.7826681432834</v>
      </c>
      <c r="Q193" s="152">
        <f t="shared" si="15"/>
        <v>1645.5670297002305</v>
      </c>
      <c r="R193" s="152">
        <f t="shared" si="15"/>
        <v>1616.3513912571775</v>
      </c>
      <c r="S193" s="152">
        <f t="shared" si="15"/>
        <v>1587.1357528141248</v>
      </c>
      <c r="T193" s="152">
        <f t="shared" si="15"/>
        <v>1557.9201143710718</v>
      </c>
      <c r="U193" s="152">
        <f t="shared" si="15"/>
        <v>1528.7044759280191</v>
      </c>
      <c r="V193" s="152">
        <f t="shared" si="15"/>
        <v>1499.4888374849661</v>
      </c>
      <c r="W193" s="152">
        <f t="shared" si="15"/>
        <v>1470.2731990419134</v>
      </c>
      <c r="X193" s="152">
        <f t="shared" si="15"/>
        <v>1442.3718129705192</v>
      </c>
      <c r="Y193" s="152">
        <f t="shared" si="15"/>
        <v>1414.470426899125</v>
      </c>
      <c r="Z193" s="152">
        <f t="shared" si="15"/>
        <v>1386.5690408277308</v>
      </c>
      <c r="AA193" s="152">
        <f t="shared" si="15"/>
        <v>1358.6676547563363</v>
      </c>
      <c r="AB193" s="152">
        <f t="shared" si="15"/>
        <v>1330.7662686849419</v>
      </c>
      <c r="AC193" s="152">
        <f t="shared" si="15"/>
        <v>1302.8648826135477</v>
      </c>
      <c r="AD193" s="152">
        <f t="shared" si="15"/>
        <v>1274.9634965421533</v>
      </c>
      <c r="AE193" s="152">
        <f t="shared" si="15"/>
        <v>1247.0621104707593</v>
      </c>
      <c r="AF193" s="152">
        <f t="shared" si="15"/>
        <v>1219.1607243993649</v>
      </c>
      <c r="AG193" s="152">
        <f t="shared" si="15"/>
        <v>1191.2593383279705</v>
      </c>
      <c r="AH193" s="152">
        <f t="shared" si="15"/>
        <v>1163.3579522565763</v>
      </c>
      <c r="AI193" s="152">
        <f t="shared" si="15"/>
        <v>1135.4565661851818</v>
      </c>
      <c r="AJ193" s="152">
        <f t="shared" si="15"/>
        <v>1107.5551801137876</v>
      </c>
      <c r="AK193" s="152">
        <f t="shared" si="15"/>
        <v>1079.6537940423934</v>
      </c>
      <c r="AL193" s="152">
        <f t="shared" si="15"/>
        <v>1051.752407970999</v>
      </c>
      <c r="AM193" s="152">
        <f t="shared" si="15"/>
        <v>1023.8510218996048</v>
      </c>
      <c r="AN193" s="152">
        <f t="shared" si="15"/>
        <v>995.94963582821049</v>
      </c>
      <c r="AO193" s="152">
        <f t="shared" si="15"/>
        <v>968.04824975681618</v>
      </c>
      <c r="AP193" s="152">
        <f t="shared" si="15"/>
        <v>940.14686368542186</v>
      </c>
      <c r="AQ193" s="152">
        <f t="shared" si="15"/>
        <v>912.24547761402732</v>
      </c>
      <c r="AR193" s="16"/>
      <c r="AS193" s="16"/>
      <c r="AT193" s="16"/>
      <c r="AU193" s="16"/>
      <c r="AV193" s="16"/>
      <c r="AW193" s="16"/>
      <c r="AX193" s="16"/>
      <c r="AY193" s="16"/>
      <c r="BB193" s="16"/>
      <c r="BC193" s="16"/>
      <c r="BD193" s="16"/>
      <c r="BE193" s="16"/>
      <c r="BF193" s="16"/>
      <c r="BG193" s="153"/>
      <c r="BH193" s="153"/>
      <c r="BI193" s="153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</row>
    <row r="194" spans="1:91" ht="14.1" customHeight="1" thickTop="1" thickBot="1">
      <c r="G194" s="22"/>
      <c r="H194" s="241"/>
      <c r="J194" s="147"/>
      <c r="K194" s="19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</row>
    <row r="195" spans="1:91" ht="14.1" customHeight="1" thickTop="1" thickBot="1">
      <c r="G195" s="22"/>
      <c r="H195" s="241"/>
      <c r="L195" s="128">
        <v>2019</v>
      </c>
      <c r="M195" s="128">
        <v>2020</v>
      </c>
      <c r="N195" s="128">
        <v>2021</v>
      </c>
      <c r="O195" s="128">
        <v>2022</v>
      </c>
      <c r="P195" s="128">
        <v>2023</v>
      </c>
      <c r="Q195" s="128">
        <v>2024</v>
      </c>
      <c r="R195" s="128">
        <v>2025</v>
      </c>
      <c r="S195" s="128">
        <v>2026</v>
      </c>
      <c r="T195" s="128">
        <v>2027</v>
      </c>
      <c r="U195" s="128">
        <v>2028</v>
      </c>
      <c r="V195" s="128">
        <v>2029</v>
      </c>
      <c r="W195" s="128">
        <v>2030</v>
      </c>
      <c r="X195" s="128">
        <v>2031</v>
      </c>
      <c r="Y195" s="128">
        <v>2032</v>
      </c>
      <c r="Z195" s="128">
        <v>2033</v>
      </c>
      <c r="AA195" s="128">
        <v>2034</v>
      </c>
      <c r="AB195" s="128">
        <v>2035</v>
      </c>
      <c r="AC195" s="128">
        <v>2036</v>
      </c>
      <c r="AD195" s="128">
        <v>2037</v>
      </c>
      <c r="AE195" s="128">
        <v>2038</v>
      </c>
      <c r="AF195" s="128">
        <v>2039</v>
      </c>
      <c r="AG195" s="128">
        <v>2040</v>
      </c>
      <c r="AH195" s="128">
        <v>2041</v>
      </c>
      <c r="AI195" s="128">
        <v>2042</v>
      </c>
      <c r="AJ195" s="128">
        <v>2043</v>
      </c>
      <c r="AK195" s="128">
        <v>2044</v>
      </c>
      <c r="AL195" s="128">
        <v>2045</v>
      </c>
      <c r="AM195" s="128">
        <v>2046</v>
      </c>
      <c r="AN195" s="128">
        <v>2047</v>
      </c>
      <c r="AO195" s="128">
        <v>2048</v>
      </c>
      <c r="AP195" s="128">
        <v>2049</v>
      </c>
      <c r="AQ195" s="128">
        <v>2050</v>
      </c>
      <c r="BC195" s="153"/>
      <c r="BD195" s="153"/>
      <c r="BE195" s="153"/>
      <c r="BF195" s="153"/>
      <c r="BG195" s="155"/>
      <c r="BH195" s="155"/>
      <c r="BI195" s="155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</row>
    <row r="196" spans="1:91" ht="14.1" customHeight="1" thickTop="1">
      <c r="G196" s="22"/>
      <c r="H196" s="241"/>
      <c r="J196" s="227" t="s">
        <v>12</v>
      </c>
      <c r="K196" s="140" t="s">
        <v>134</v>
      </c>
      <c r="L196" s="157">
        <v>1763.430064150396</v>
      </c>
      <c r="M196" s="157">
        <v>1720.445960745976</v>
      </c>
      <c r="N196" s="157">
        <v>1616.7657702488473</v>
      </c>
      <c r="O196" s="157">
        <v>1513.0855797517188</v>
      </c>
      <c r="P196" s="157">
        <v>1409.4053892545903</v>
      </c>
      <c r="Q196" s="157">
        <v>1305.7251987574618</v>
      </c>
      <c r="R196" s="157">
        <v>1202.0450082603334</v>
      </c>
      <c r="S196" s="157">
        <v>1098.3648177632049</v>
      </c>
      <c r="T196" s="157">
        <v>994.68462726607618</v>
      </c>
      <c r="U196" s="157">
        <v>891.00443676894758</v>
      </c>
      <c r="V196" s="157">
        <v>787.32424627181899</v>
      </c>
      <c r="W196" s="157">
        <v>683.64405577468995</v>
      </c>
      <c r="X196" s="157">
        <v>674.83282004266596</v>
      </c>
      <c r="Y196" s="157">
        <v>666.02158431064208</v>
      </c>
      <c r="Z196" s="157">
        <v>657.21034857861821</v>
      </c>
      <c r="AA196" s="157">
        <v>648.39911284659422</v>
      </c>
      <c r="AB196" s="157">
        <v>639.58787711457035</v>
      </c>
      <c r="AC196" s="157">
        <v>630.77664138254636</v>
      </c>
      <c r="AD196" s="157">
        <v>621.96540565052248</v>
      </c>
      <c r="AE196" s="157">
        <v>613.15416991849861</v>
      </c>
      <c r="AF196" s="157">
        <v>604.34293418647462</v>
      </c>
      <c r="AG196" s="157">
        <v>595.53169845445075</v>
      </c>
      <c r="AH196" s="157">
        <v>586.72046272242687</v>
      </c>
      <c r="AI196" s="157">
        <v>577.90922699040289</v>
      </c>
      <c r="AJ196" s="157">
        <v>569.09799125837901</v>
      </c>
      <c r="AK196" s="157">
        <v>560.28675552635514</v>
      </c>
      <c r="AL196" s="157">
        <v>551.47551979433115</v>
      </c>
      <c r="AM196" s="157">
        <v>542.66428406230727</v>
      </c>
      <c r="AN196" s="157">
        <v>533.8530483302834</v>
      </c>
      <c r="AO196" s="157">
        <v>525.04181259825941</v>
      </c>
      <c r="AP196" s="157">
        <v>516.23057686623554</v>
      </c>
      <c r="AQ196" s="157">
        <v>507.41934113421115</v>
      </c>
    </row>
    <row r="197" spans="1:91" ht="14.1" customHeight="1">
      <c r="G197" s="22"/>
      <c r="H197" s="241"/>
      <c r="J197" s="228"/>
      <c r="K197" s="19" t="s">
        <v>135</v>
      </c>
      <c r="L197" s="158">
        <v>1763.430064150396</v>
      </c>
      <c r="M197" s="158">
        <v>1720.445960745976</v>
      </c>
      <c r="N197" s="158">
        <v>1637.4528117128866</v>
      </c>
      <c r="O197" s="158">
        <v>1554.4596626797972</v>
      </c>
      <c r="P197" s="158">
        <v>1471.4665136467081</v>
      </c>
      <c r="Q197" s="158">
        <v>1388.4733646136187</v>
      </c>
      <c r="R197" s="158">
        <v>1305.4802155805294</v>
      </c>
      <c r="S197" s="158">
        <v>1222.48706654744</v>
      </c>
      <c r="T197" s="158">
        <v>1139.4939175143509</v>
      </c>
      <c r="U197" s="158">
        <v>1056.5007684812615</v>
      </c>
      <c r="V197" s="158">
        <v>973.50761944817225</v>
      </c>
      <c r="W197" s="158">
        <v>890.51447041508288</v>
      </c>
      <c r="X197" s="158">
        <v>880.17094968306333</v>
      </c>
      <c r="Y197" s="158">
        <v>869.82742895104366</v>
      </c>
      <c r="Z197" s="158">
        <v>859.4839082190241</v>
      </c>
      <c r="AA197" s="158">
        <v>849.14038748700455</v>
      </c>
      <c r="AB197" s="158">
        <v>838.79686675498488</v>
      </c>
      <c r="AC197" s="158">
        <v>828.45334602296532</v>
      </c>
      <c r="AD197" s="158">
        <v>818.10982529094565</v>
      </c>
      <c r="AE197" s="158">
        <v>807.76630455892609</v>
      </c>
      <c r="AF197" s="158">
        <v>797.42278382690643</v>
      </c>
      <c r="AG197" s="158">
        <v>787.07926309488687</v>
      </c>
      <c r="AH197" s="158">
        <v>776.7357423628672</v>
      </c>
      <c r="AI197" s="158">
        <v>766.39222163084764</v>
      </c>
      <c r="AJ197" s="158">
        <v>756.04870089882797</v>
      </c>
      <c r="AK197" s="158">
        <v>745.70518016680842</v>
      </c>
      <c r="AL197" s="158">
        <v>735.36165943478886</v>
      </c>
      <c r="AM197" s="158">
        <v>725.01813870276919</v>
      </c>
      <c r="AN197" s="158">
        <v>714.67461797074964</v>
      </c>
      <c r="AO197" s="158">
        <v>704.33109723872997</v>
      </c>
      <c r="AP197" s="158">
        <v>693.98757650671041</v>
      </c>
      <c r="AQ197" s="158">
        <v>683.64405577468995</v>
      </c>
    </row>
    <row r="198" spans="1:91" ht="14.1" customHeight="1" thickBot="1">
      <c r="G198" s="22"/>
      <c r="H198" s="241"/>
      <c r="J198" s="228"/>
      <c r="K198" s="144" t="s">
        <v>136</v>
      </c>
      <c r="L198" s="159">
        <v>1763.430064150396</v>
      </c>
      <c r="M198" s="159">
        <v>1720.445960745976</v>
      </c>
      <c r="N198" s="159">
        <v>1691.926281082558</v>
      </c>
      <c r="O198" s="159">
        <v>1663.4066014191401</v>
      </c>
      <c r="P198" s="159">
        <v>1634.8869217557221</v>
      </c>
      <c r="Q198" s="159">
        <v>1606.367242092304</v>
      </c>
      <c r="R198" s="159">
        <v>1577.847562428886</v>
      </c>
      <c r="S198" s="159">
        <v>1549.3278827654681</v>
      </c>
      <c r="T198" s="159">
        <v>1520.8082031020501</v>
      </c>
      <c r="U198" s="159">
        <v>1492.2885234386322</v>
      </c>
      <c r="V198" s="159">
        <v>1463.7688437752142</v>
      </c>
      <c r="W198" s="159">
        <v>1435.2491641117965</v>
      </c>
      <c r="X198" s="159">
        <v>1408.0124294269608</v>
      </c>
      <c r="Y198" s="159">
        <v>1380.7756947421253</v>
      </c>
      <c r="Z198" s="159">
        <v>1353.5389600572896</v>
      </c>
      <c r="AA198" s="159">
        <v>1326.3022253724539</v>
      </c>
      <c r="AB198" s="159">
        <v>1299.0654906876182</v>
      </c>
      <c r="AC198" s="159">
        <v>1271.8287560027825</v>
      </c>
      <c r="AD198" s="159">
        <v>1244.5920213179468</v>
      </c>
      <c r="AE198" s="159">
        <v>1217.3552866331113</v>
      </c>
      <c r="AF198" s="159">
        <v>1190.1185519482756</v>
      </c>
      <c r="AG198" s="159">
        <v>1162.8818172634399</v>
      </c>
      <c r="AH198" s="159">
        <v>1135.6450825786042</v>
      </c>
      <c r="AI198" s="159">
        <v>1108.4083478937685</v>
      </c>
      <c r="AJ198" s="159">
        <v>1081.1716132089327</v>
      </c>
      <c r="AK198" s="159">
        <v>1053.9348785240973</v>
      </c>
      <c r="AL198" s="159">
        <v>1026.6981438392615</v>
      </c>
      <c r="AM198" s="159">
        <v>999.46140915442584</v>
      </c>
      <c r="AN198" s="159">
        <v>972.22467446959013</v>
      </c>
      <c r="AO198" s="159">
        <v>944.98793978475453</v>
      </c>
      <c r="AP198" s="159">
        <v>917.75120509991882</v>
      </c>
      <c r="AQ198" s="159">
        <v>890.51447041508288</v>
      </c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</row>
    <row r="199" spans="1:91" ht="14.1" customHeight="1" thickTop="1">
      <c r="G199" s="22"/>
      <c r="H199" s="241"/>
      <c r="J199" s="228"/>
      <c r="K199" s="140" t="s">
        <v>137</v>
      </c>
      <c r="L199" s="160">
        <f t="shared" ref="L199:AQ206" si="16">L196</f>
        <v>1763.430064150396</v>
      </c>
      <c r="M199" s="160">
        <f t="shared" si="16"/>
        <v>1720.445960745976</v>
      </c>
      <c r="N199" s="160">
        <f t="shared" si="16"/>
        <v>1616.7657702488473</v>
      </c>
      <c r="O199" s="160">
        <f t="shared" si="16"/>
        <v>1513.0855797517188</v>
      </c>
      <c r="P199" s="160">
        <f t="shared" si="16"/>
        <v>1409.4053892545903</v>
      </c>
      <c r="Q199" s="160">
        <f t="shared" si="16"/>
        <v>1305.7251987574618</v>
      </c>
      <c r="R199" s="160">
        <f t="shared" si="16"/>
        <v>1202.0450082603334</v>
      </c>
      <c r="S199" s="160">
        <f t="shared" si="16"/>
        <v>1098.3648177632049</v>
      </c>
      <c r="T199" s="160">
        <f t="shared" si="16"/>
        <v>994.68462726607618</v>
      </c>
      <c r="U199" s="160">
        <f t="shared" si="16"/>
        <v>891.00443676894758</v>
      </c>
      <c r="V199" s="160">
        <f t="shared" si="16"/>
        <v>787.32424627181899</v>
      </c>
      <c r="W199" s="160">
        <f t="shared" si="16"/>
        <v>683.64405577468995</v>
      </c>
      <c r="X199" s="160">
        <f t="shared" si="16"/>
        <v>674.83282004266596</v>
      </c>
      <c r="Y199" s="160">
        <f t="shared" si="16"/>
        <v>666.02158431064208</v>
      </c>
      <c r="Z199" s="160">
        <f t="shared" si="16"/>
        <v>657.21034857861821</v>
      </c>
      <c r="AA199" s="160">
        <f t="shared" si="16"/>
        <v>648.39911284659422</v>
      </c>
      <c r="AB199" s="160">
        <f t="shared" si="16"/>
        <v>639.58787711457035</v>
      </c>
      <c r="AC199" s="160">
        <f t="shared" si="16"/>
        <v>630.77664138254636</v>
      </c>
      <c r="AD199" s="160">
        <f t="shared" si="16"/>
        <v>621.96540565052248</v>
      </c>
      <c r="AE199" s="160">
        <f t="shared" si="16"/>
        <v>613.15416991849861</v>
      </c>
      <c r="AF199" s="160">
        <f t="shared" si="16"/>
        <v>604.34293418647462</v>
      </c>
      <c r="AG199" s="160">
        <f t="shared" si="16"/>
        <v>595.53169845445075</v>
      </c>
      <c r="AH199" s="160">
        <f t="shared" si="16"/>
        <v>586.72046272242687</v>
      </c>
      <c r="AI199" s="160">
        <f t="shared" si="16"/>
        <v>577.90922699040289</v>
      </c>
      <c r="AJ199" s="160">
        <f t="shared" si="16"/>
        <v>569.09799125837901</v>
      </c>
      <c r="AK199" s="160">
        <f t="shared" si="16"/>
        <v>560.28675552635514</v>
      </c>
      <c r="AL199" s="160">
        <f t="shared" si="16"/>
        <v>551.47551979433115</v>
      </c>
      <c r="AM199" s="160">
        <f t="shared" si="16"/>
        <v>542.66428406230727</v>
      </c>
      <c r="AN199" s="160">
        <f t="shared" si="16"/>
        <v>533.8530483302834</v>
      </c>
      <c r="AO199" s="160">
        <f t="shared" si="16"/>
        <v>525.04181259825941</v>
      </c>
      <c r="AP199" s="160">
        <f t="shared" si="16"/>
        <v>516.23057686623554</v>
      </c>
      <c r="AQ199" s="160">
        <f t="shared" si="16"/>
        <v>507.41934113421115</v>
      </c>
      <c r="BZ199" s="155"/>
      <c r="CA199" s="155"/>
      <c r="CB199" s="155"/>
      <c r="CC199" s="155"/>
      <c r="CD199" s="155"/>
      <c r="CE199" s="155"/>
      <c r="CF199" s="155"/>
      <c r="CG199" s="155"/>
      <c r="CH199" s="155"/>
      <c r="CI199" s="155"/>
      <c r="CJ199" s="155"/>
      <c r="CK199" s="155"/>
      <c r="CL199" s="155"/>
      <c r="CM199" s="155"/>
    </row>
    <row r="200" spans="1:91" ht="14.1" customHeight="1">
      <c r="G200" s="22"/>
      <c r="H200" s="241"/>
      <c r="J200" s="228"/>
      <c r="K200" s="19" t="s">
        <v>138</v>
      </c>
      <c r="L200" s="161">
        <f t="shared" si="16"/>
        <v>1763.430064150396</v>
      </c>
      <c r="M200" s="161">
        <f t="shared" si="16"/>
        <v>1720.445960745976</v>
      </c>
      <c r="N200" s="161">
        <f t="shared" si="16"/>
        <v>1637.4528117128866</v>
      </c>
      <c r="O200" s="161">
        <f t="shared" si="16"/>
        <v>1554.4596626797972</v>
      </c>
      <c r="P200" s="161">
        <f t="shared" si="16"/>
        <v>1471.4665136467081</v>
      </c>
      <c r="Q200" s="161">
        <f t="shared" si="16"/>
        <v>1388.4733646136187</v>
      </c>
      <c r="R200" s="161">
        <f t="shared" si="16"/>
        <v>1305.4802155805294</v>
      </c>
      <c r="S200" s="161">
        <f t="shared" si="16"/>
        <v>1222.48706654744</v>
      </c>
      <c r="T200" s="161">
        <f t="shared" si="16"/>
        <v>1139.4939175143509</v>
      </c>
      <c r="U200" s="161">
        <f t="shared" si="16"/>
        <v>1056.5007684812615</v>
      </c>
      <c r="V200" s="161">
        <f t="shared" si="16"/>
        <v>973.50761944817225</v>
      </c>
      <c r="W200" s="161">
        <f t="shared" si="16"/>
        <v>890.51447041508288</v>
      </c>
      <c r="X200" s="161">
        <f t="shared" si="16"/>
        <v>880.17094968306333</v>
      </c>
      <c r="Y200" s="161">
        <f t="shared" si="16"/>
        <v>869.82742895104366</v>
      </c>
      <c r="Z200" s="161">
        <f t="shared" si="16"/>
        <v>859.4839082190241</v>
      </c>
      <c r="AA200" s="161">
        <f t="shared" si="16"/>
        <v>849.14038748700455</v>
      </c>
      <c r="AB200" s="161">
        <f t="shared" si="16"/>
        <v>838.79686675498488</v>
      </c>
      <c r="AC200" s="161">
        <f t="shared" si="16"/>
        <v>828.45334602296532</v>
      </c>
      <c r="AD200" s="161">
        <f t="shared" si="16"/>
        <v>818.10982529094565</v>
      </c>
      <c r="AE200" s="161">
        <f t="shared" si="16"/>
        <v>807.76630455892609</v>
      </c>
      <c r="AF200" s="161">
        <f t="shared" si="16"/>
        <v>797.42278382690643</v>
      </c>
      <c r="AG200" s="161">
        <f t="shared" si="16"/>
        <v>787.07926309488687</v>
      </c>
      <c r="AH200" s="161">
        <f t="shared" si="16"/>
        <v>776.7357423628672</v>
      </c>
      <c r="AI200" s="161">
        <f t="shared" si="16"/>
        <v>766.39222163084764</v>
      </c>
      <c r="AJ200" s="161">
        <f t="shared" si="16"/>
        <v>756.04870089882797</v>
      </c>
      <c r="AK200" s="161">
        <f t="shared" si="16"/>
        <v>745.70518016680842</v>
      </c>
      <c r="AL200" s="161">
        <f t="shared" si="16"/>
        <v>735.36165943478886</v>
      </c>
      <c r="AM200" s="161">
        <f t="shared" si="16"/>
        <v>725.01813870276919</v>
      </c>
      <c r="AN200" s="161">
        <f t="shared" si="16"/>
        <v>714.67461797074964</v>
      </c>
      <c r="AO200" s="161">
        <f t="shared" si="16"/>
        <v>704.33109723872997</v>
      </c>
      <c r="AP200" s="161">
        <f t="shared" si="16"/>
        <v>693.98757650671041</v>
      </c>
      <c r="AQ200" s="161">
        <f t="shared" si="16"/>
        <v>683.64405577468995</v>
      </c>
    </row>
    <row r="201" spans="1:91" ht="14.1" customHeight="1" thickBot="1">
      <c r="G201" s="22"/>
      <c r="H201" s="241"/>
      <c r="J201" s="228"/>
      <c r="K201" s="144" t="s">
        <v>139</v>
      </c>
      <c r="L201" s="162">
        <f t="shared" si="16"/>
        <v>1763.430064150396</v>
      </c>
      <c r="M201" s="162">
        <f t="shared" si="16"/>
        <v>1720.445960745976</v>
      </c>
      <c r="N201" s="162">
        <f t="shared" si="16"/>
        <v>1691.926281082558</v>
      </c>
      <c r="O201" s="162">
        <f t="shared" si="16"/>
        <v>1663.4066014191401</v>
      </c>
      <c r="P201" s="162">
        <f t="shared" si="16"/>
        <v>1634.8869217557221</v>
      </c>
      <c r="Q201" s="162">
        <f t="shared" si="16"/>
        <v>1606.367242092304</v>
      </c>
      <c r="R201" s="162">
        <f t="shared" si="16"/>
        <v>1577.847562428886</v>
      </c>
      <c r="S201" s="162">
        <f t="shared" si="16"/>
        <v>1549.3278827654681</v>
      </c>
      <c r="T201" s="162">
        <f t="shared" si="16"/>
        <v>1520.8082031020501</v>
      </c>
      <c r="U201" s="162">
        <f t="shared" si="16"/>
        <v>1492.2885234386322</v>
      </c>
      <c r="V201" s="162">
        <f t="shared" si="16"/>
        <v>1463.7688437752142</v>
      </c>
      <c r="W201" s="162">
        <f t="shared" si="16"/>
        <v>1435.2491641117965</v>
      </c>
      <c r="X201" s="162">
        <f t="shared" si="16"/>
        <v>1408.0124294269608</v>
      </c>
      <c r="Y201" s="162">
        <f t="shared" si="16"/>
        <v>1380.7756947421253</v>
      </c>
      <c r="Z201" s="162">
        <f t="shared" si="16"/>
        <v>1353.5389600572896</v>
      </c>
      <c r="AA201" s="162">
        <f t="shared" si="16"/>
        <v>1326.3022253724539</v>
      </c>
      <c r="AB201" s="162">
        <f t="shared" si="16"/>
        <v>1299.0654906876182</v>
      </c>
      <c r="AC201" s="162">
        <f t="shared" si="16"/>
        <v>1271.8287560027825</v>
      </c>
      <c r="AD201" s="162">
        <f t="shared" si="16"/>
        <v>1244.5920213179468</v>
      </c>
      <c r="AE201" s="162">
        <f t="shared" si="16"/>
        <v>1217.3552866331113</v>
      </c>
      <c r="AF201" s="162">
        <f t="shared" si="16"/>
        <v>1190.1185519482756</v>
      </c>
      <c r="AG201" s="162">
        <f t="shared" si="16"/>
        <v>1162.8818172634399</v>
      </c>
      <c r="AH201" s="162">
        <f t="shared" si="16"/>
        <v>1135.6450825786042</v>
      </c>
      <c r="AI201" s="162">
        <f t="shared" si="16"/>
        <v>1108.4083478937685</v>
      </c>
      <c r="AJ201" s="162">
        <f t="shared" si="16"/>
        <v>1081.1716132089327</v>
      </c>
      <c r="AK201" s="162">
        <f t="shared" si="16"/>
        <v>1053.9348785240973</v>
      </c>
      <c r="AL201" s="162">
        <f t="shared" si="16"/>
        <v>1026.6981438392615</v>
      </c>
      <c r="AM201" s="162">
        <f t="shared" si="16"/>
        <v>999.46140915442584</v>
      </c>
      <c r="AN201" s="162">
        <f t="shared" si="16"/>
        <v>972.22467446959013</v>
      </c>
      <c r="AO201" s="162">
        <f t="shared" si="16"/>
        <v>944.98793978475453</v>
      </c>
      <c r="AP201" s="162">
        <f t="shared" si="16"/>
        <v>917.75120509991882</v>
      </c>
      <c r="AQ201" s="162">
        <f t="shared" si="16"/>
        <v>890.51447041508288</v>
      </c>
    </row>
    <row r="202" spans="1:91" ht="14.1" customHeight="1" thickTop="1">
      <c r="G202" s="22"/>
      <c r="H202" s="241"/>
      <c r="J202" s="228"/>
      <c r="K202" s="140" t="s">
        <v>140</v>
      </c>
      <c r="L202" s="160">
        <f t="shared" si="16"/>
        <v>1763.430064150396</v>
      </c>
      <c r="M202" s="160">
        <f t="shared" si="16"/>
        <v>1720.445960745976</v>
      </c>
      <c r="N202" s="160">
        <f t="shared" si="16"/>
        <v>1616.7657702488473</v>
      </c>
      <c r="O202" s="160">
        <f t="shared" si="16"/>
        <v>1513.0855797517188</v>
      </c>
      <c r="P202" s="160">
        <f t="shared" si="16"/>
        <v>1409.4053892545903</v>
      </c>
      <c r="Q202" s="160">
        <f t="shared" si="16"/>
        <v>1305.7251987574618</v>
      </c>
      <c r="R202" s="160">
        <f t="shared" si="16"/>
        <v>1202.0450082603334</v>
      </c>
      <c r="S202" s="160">
        <f t="shared" si="16"/>
        <v>1098.3648177632049</v>
      </c>
      <c r="T202" s="160">
        <f t="shared" si="16"/>
        <v>994.68462726607618</v>
      </c>
      <c r="U202" s="160">
        <f t="shared" si="16"/>
        <v>891.00443676894758</v>
      </c>
      <c r="V202" s="160">
        <f t="shared" si="16"/>
        <v>787.32424627181899</v>
      </c>
      <c r="W202" s="160">
        <f t="shared" si="16"/>
        <v>683.64405577468995</v>
      </c>
      <c r="X202" s="160">
        <f t="shared" si="16"/>
        <v>674.83282004266596</v>
      </c>
      <c r="Y202" s="160">
        <f t="shared" si="16"/>
        <v>666.02158431064208</v>
      </c>
      <c r="Z202" s="160">
        <f t="shared" si="16"/>
        <v>657.21034857861821</v>
      </c>
      <c r="AA202" s="160">
        <f t="shared" si="16"/>
        <v>648.39911284659422</v>
      </c>
      <c r="AB202" s="160">
        <f t="shared" si="16"/>
        <v>639.58787711457035</v>
      </c>
      <c r="AC202" s="160">
        <f t="shared" si="16"/>
        <v>630.77664138254636</v>
      </c>
      <c r="AD202" s="160">
        <f t="shared" si="16"/>
        <v>621.96540565052248</v>
      </c>
      <c r="AE202" s="160">
        <f t="shared" si="16"/>
        <v>613.15416991849861</v>
      </c>
      <c r="AF202" s="160">
        <f t="shared" si="16"/>
        <v>604.34293418647462</v>
      </c>
      <c r="AG202" s="160">
        <f t="shared" si="16"/>
        <v>595.53169845445075</v>
      </c>
      <c r="AH202" s="160">
        <f t="shared" si="16"/>
        <v>586.72046272242687</v>
      </c>
      <c r="AI202" s="160">
        <f t="shared" si="16"/>
        <v>577.90922699040289</v>
      </c>
      <c r="AJ202" s="160">
        <f t="shared" si="16"/>
        <v>569.09799125837901</v>
      </c>
      <c r="AK202" s="160">
        <f t="shared" si="16"/>
        <v>560.28675552635514</v>
      </c>
      <c r="AL202" s="160">
        <f t="shared" si="16"/>
        <v>551.47551979433115</v>
      </c>
      <c r="AM202" s="160">
        <f t="shared" si="16"/>
        <v>542.66428406230727</v>
      </c>
      <c r="AN202" s="160">
        <f t="shared" si="16"/>
        <v>533.8530483302834</v>
      </c>
      <c r="AO202" s="160">
        <f t="shared" si="16"/>
        <v>525.04181259825941</v>
      </c>
      <c r="AP202" s="160">
        <f t="shared" si="16"/>
        <v>516.23057686623554</v>
      </c>
      <c r="AQ202" s="160">
        <f t="shared" si="16"/>
        <v>507.41934113421115</v>
      </c>
    </row>
    <row r="203" spans="1:91" ht="14.1" customHeight="1">
      <c r="G203" s="22"/>
      <c r="H203" s="241"/>
      <c r="J203" s="228"/>
      <c r="K203" s="19" t="s">
        <v>141</v>
      </c>
      <c r="L203" s="161">
        <f t="shared" si="16"/>
        <v>1763.430064150396</v>
      </c>
      <c r="M203" s="161">
        <f t="shared" si="16"/>
        <v>1720.445960745976</v>
      </c>
      <c r="N203" s="161">
        <f t="shared" si="16"/>
        <v>1637.4528117128866</v>
      </c>
      <c r="O203" s="161">
        <f t="shared" si="16"/>
        <v>1554.4596626797972</v>
      </c>
      <c r="P203" s="161">
        <f t="shared" si="16"/>
        <v>1471.4665136467081</v>
      </c>
      <c r="Q203" s="161">
        <f t="shared" si="16"/>
        <v>1388.4733646136187</v>
      </c>
      <c r="R203" s="161">
        <f t="shared" si="16"/>
        <v>1305.4802155805294</v>
      </c>
      <c r="S203" s="161">
        <f t="shared" si="16"/>
        <v>1222.48706654744</v>
      </c>
      <c r="T203" s="161">
        <f t="shared" si="16"/>
        <v>1139.4939175143509</v>
      </c>
      <c r="U203" s="161">
        <f t="shared" si="16"/>
        <v>1056.5007684812615</v>
      </c>
      <c r="V203" s="161">
        <f t="shared" si="16"/>
        <v>973.50761944817225</v>
      </c>
      <c r="W203" s="161">
        <f t="shared" si="16"/>
        <v>890.51447041508288</v>
      </c>
      <c r="X203" s="161">
        <f t="shared" si="16"/>
        <v>880.17094968306333</v>
      </c>
      <c r="Y203" s="161">
        <f t="shared" si="16"/>
        <v>869.82742895104366</v>
      </c>
      <c r="Z203" s="161">
        <f t="shared" si="16"/>
        <v>859.4839082190241</v>
      </c>
      <c r="AA203" s="161">
        <f t="shared" si="16"/>
        <v>849.14038748700455</v>
      </c>
      <c r="AB203" s="161">
        <f t="shared" si="16"/>
        <v>838.79686675498488</v>
      </c>
      <c r="AC203" s="161">
        <f t="shared" si="16"/>
        <v>828.45334602296532</v>
      </c>
      <c r="AD203" s="161">
        <f t="shared" si="16"/>
        <v>818.10982529094565</v>
      </c>
      <c r="AE203" s="161">
        <f t="shared" si="16"/>
        <v>807.76630455892609</v>
      </c>
      <c r="AF203" s="161">
        <f t="shared" si="16"/>
        <v>797.42278382690643</v>
      </c>
      <c r="AG203" s="161">
        <f t="shared" si="16"/>
        <v>787.07926309488687</v>
      </c>
      <c r="AH203" s="161">
        <f t="shared" si="16"/>
        <v>776.7357423628672</v>
      </c>
      <c r="AI203" s="161">
        <f t="shared" si="16"/>
        <v>766.39222163084764</v>
      </c>
      <c r="AJ203" s="161">
        <f t="shared" si="16"/>
        <v>756.04870089882797</v>
      </c>
      <c r="AK203" s="161">
        <f t="shared" si="16"/>
        <v>745.70518016680842</v>
      </c>
      <c r="AL203" s="161">
        <f t="shared" si="16"/>
        <v>735.36165943478886</v>
      </c>
      <c r="AM203" s="161">
        <f t="shared" si="16"/>
        <v>725.01813870276919</v>
      </c>
      <c r="AN203" s="161">
        <f t="shared" si="16"/>
        <v>714.67461797074964</v>
      </c>
      <c r="AO203" s="161">
        <f t="shared" si="16"/>
        <v>704.33109723872997</v>
      </c>
      <c r="AP203" s="161">
        <f t="shared" si="16"/>
        <v>693.98757650671041</v>
      </c>
      <c r="AQ203" s="161">
        <f t="shared" si="16"/>
        <v>683.64405577468995</v>
      </c>
    </row>
    <row r="204" spans="1:91" ht="14.1" customHeight="1" thickBot="1">
      <c r="G204" s="22"/>
      <c r="H204" s="241"/>
      <c r="J204" s="228"/>
      <c r="K204" s="144" t="s">
        <v>142</v>
      </c>
      <c r="L204" s="162">
        <f t="shared" si="16"/>
        <v>1763.430064150396</v>
      </c>
      <c r="M204" s="162">
        <f t="shared" si="16"/>
        <v>1720.445960745976</v>
      </c>
      <c r="N204" s="162">
        <f t="shared" si="16"/>
        <v>1691.926281082558</v>
      </c>
      <c r="O204" s="162">
        <f t="shared" si="16"/>
        <v>1663.4066014191401</v>
      </c>
      <c r="P204" s="162">
        <f t="shared" si="16"/>
        <v>1634.8869217557221</v>
      </c>
      <c r="Q204" s="162">
        <f t="shared" si="16"/>
        <v>1606.367242092304</v>
      </c>
      <c r="R204" s="162">
        <f t="shared" si="16"/>
        <v>1577.847562428886</v>
      </c>
      <c r="S204" s="162">
        <f t="shared" si="16"/>
        <v>1549.3278827654681</v>
      </c>
      <c r="T204" s="162">
        <f t="shared" si="16"/>
        <v>1520.8082031020501</v>
      </c>
      <c r="U204" s="162">
        <f t="shared" si="16"/>
        <v>1492.2885234386322</v>
      </c>
      <c r="V204" s="162">
        <f t="shared" si="16"/>
        <v>1463.7688437752142</v>
      </c>
      <c r="W204" s="162">
        <f t="shared" si="16"/>
        <v>1435.2491641117965</v>
      </c>
      <c r="X204" s="162">
        <f t="shared" si="16"/>
        <v>1408.0124294269608</v>
      </c>
      <c r="Y204" s="162">
        <f t="shared" si="16"/>
        <v>1380.7756947421253</v>
      </c>
      <c r="Z204" s="162">
        <f t="shared" si="16"/>
        <v>1353.5389600572896</v>
      </c>
      <c r="AA204" s="162">
        <f t="shared" si="16"/>
        <v>1326.3022253724539</v>
      </c>
      <c r="AB204" s="162">
        <f t="shared" si="16"/>
        <v>1299.0654906876182</v>
      </c>
      <c r="AC204" s="162">
        <f t="shared" si="16"/>
        <v>1271.8287560027825</v>
      </c>
      <c r="AD204" s="162">
        <f t="shared" si="16"/>
        <v>1244.5920213179468</v>
      </c>
      <c r="AE204" s="162">
        <f t="shared" si="16"/>
        <v>1217.3552866331113</v>
      </c>
      <c r="AF204" s="162">
        <f t="shared" si="16"/>
        <v>1190.1185519482756</v>
      </c>
      <c r="AG204" s="162">
        <f t="shared" si="16"/>
        <v>1162.8818172634399</v>
      </c>
      <c r="AH204" s="162">
        <f t="shared" si="16"/>
        <v>1135.6450825786042</v>
      </c>
      <c r="AI204" s="162">
        <f t="shared" si="16"/>
        <v>1108.4083478937685</v>
      </c>
      <c r="AJ204" s="162">
        <f t="shared" si="16"/>
        <v>1081.1716132089327</v>
      </c>
      <c r="AK204" s="162">
        <f t="shared" si="16"/>
        <v>1053.9348785240973</v>
      </c>
      <c r="AL204" s="162">
        <f t="shared" si="16"/>
        <v>1026.6981438392615</v>
      </c>
      <c r="AM204" s="162">
        <f t="shared" si="16"/>
        <v>999.46140915442584</v>
      </c>
      <c r="AN204" s="162">
        <f t="shared" si="16"/>
        <v>972.22467446959013</v>
      </c>
      <c r="AO204" s="162">
        <f t="shared" si="16"/>
        <v>944.98793978475453</v>
      </c>
      <c r="AP204" s="162">
        <f t="shared" si="16"/>
        <v>917.75120509991882</v>
      </c>
      <c r="AQ204" s="162">
        <f t="shared" si="16"/>
        <v>890.51447041508288</v>
      </c>
    </row>
    <row r="205" spans="1:91" ht="14.1" customHeight="1" thickTop="1">
      <c r="G205" s="22"/>
      <c r="H205" s="241"/>
      <c r="J205" s="228"/>
      <c r="K205" s="140" t="s">
        <v>143</v>
      </c>
      <c r="L205" s="160">
        <f t="shared" si="16"/>
        <v>1763.430064150396</v>
      </c>
      <c r="M205" s="160">
        <f t="shared" si="16"/>
        <v>1720.445960745976</v>
      </c>
      <c r="N205" s="160">
        <f t="shared" si="16"/>
        <v>1616.7657702488473</v>
      </c>
      <c r="O205" s="160">
        <f t="shared" si="16"/>
        <v>1513.0855797517188</v>
      </c>
      <c r="P205" s="160">
        <f t="shared" si="16"/>
        <v>1409.4053892545903</v>
      </c>
      <c r="Q205" s="160">
        <f t="shared" si="16"/>
        <v>1305.7251987574618</v>
      </c>
      <c r="R205" s="160">
        <f t="shared" si="16"/>
        <v>1202.0450082603334</v>
      </c>
      <c r="S205" s="160">
        <f t="shared" si="16"/>
        <v>1098.3648177632049</v>
      </c>
      <c r="T205" s="160">
        <f t="shared" si="16"/>
        <v>994.68462726607618</v>
      </c>
      <c r="U205" s="160">
        <f t="shared" si="16"/>
        <v>891.00443676894758</v>
      </c>
      <c r="V205" s="160">
        <f t="shared" si="16"/>
        <v>787.32424627181899</v>
      </c>
      <c r="W205" s="160">
        <f t="shared" si="16"/>
        <v>683.64405577468995</v>
      </c>
      <c r="X205" s="160">
        <f t="shared" si="16"/>
        <v>674.83282004266596</v>
      </c>
      <c r="Y205" s="160">
        <f t="shared" si="16"/>
        <v>666.02158431064208</v>
      </c>
      <c r="Z205" s="160">
        <f t="shared" si="16"/>
        <v>657.21034857861821</v>
      </c>
      <c r="AA205" s="160">
        <f t="shared" si="16"/>
        <v>648.39911284659422</v>
      </c>
      <c r="AB205" s="160">
        <f t="shared" si="16"/>
        <v>639.58787711457035</v>
      </c>
      <c r="AC205" s="160">
        <f t="shared" si="16"/>
        <v>630.77664138254636</v>
      </c>
      <c r="AD205" s="160">
        <f t="shared" si="16"/>
        <v>621.96540565052248</v>
      </c>
      <c r="AE205" s="160">
        <f t="shared" si="16"/>
        <v>613.15416991849861</v>
      </c>
      <c r="AF205" s="160">
        <f t="shared" si="16"/>
        <v>604.34293418647462</v>
      </c>
      <c r="AG205" s="160">
        <f t="shared" si="16"/>
        <v>595.53169845445075</v>
      </c>
      <c r="AH205" s="160">
        <f t="shared" si="16"/>
        <v>586.72046272242687</v>
      </c>
      <c r="AI205" s="160">
        <f t="shared" si="16"/>
        <v>577.90922699040289</v>
      </c>
      <c r="AJ205" s="160">
        <f t="shared" si="16"/>
        <v>569.09799125837901</v>
      </c>
      <c r="AK205" s="160">
        <f t="shared" si="16"/>
        <v>560.28675552635514</v>
      </c>
      <c r="AL205" s="160">
        <f t="shared" si="16"/>
        <v>551.47551979433115</v>
      </c>
      <c r="AM205" s="160">
        <f t="shared" si="16"/>
        <v>542.66428406230727</v>
      </c>
      <c r="AN205" s="160">
        <f t="shared" si="16"/>
        <v>533.8530483302834</v>
      </c>
      <c r="AO205" s="160">
        <f t="shared" si="16"/>
        <v>525.04181259825941</v>
      </c>
      <c r="AP205" s="160">
        <f t="shared" si="16"/>
        <v>516.23057686623554</v>
      </c>
      <c r="AQ205" s="160">
        <f t="shared" si="16"/>
        <v>507.41934113421115</v>
      </c>
    </row>
    <row r="206" spans="1:91" ht="14.1" customHeight="1">
      <c r="G206" s="22"/>
      <c r="H206" s="241"/>
      <c r="J206" s="228"/>
      <c r="K206" s="19" t="s">
        <v>144</v>
      </c>
      <c r="L206" s="161">
        <f t="shared" si="16"/>
        <v>1763.430064150396</v>
      </c>
      <c r="M206" s="161">
        <f t="shared" si="16"/>
        <v>1720.445960745976</v>
      </c>
      <c r="N206" s="161">
        <f t="shared" si="16"/>
        <v>1637.4528117128866</v>
      </c>
      <c r="O206" s="161">
        <f t="shared" si="16"/>
        <v>1554.4596626797972</v>
      </c>
      <c r="P206" s="161">
        <f t="shared" si="16"/>
        <v>1471.4665136467081</v>
      </c>
      <c r="Q206" s="161">
        <f t="shared" si="16"/>
        <v>1388.4733646136187</v>
      </c>
      <c r="R206" s="161">
        <f t="shared" si="16"/>
        <v>1305.4802155805294</v>
      </c>
      <c r="S206" s="161">
        <f t="shared" si="16"/>
        <v>1222.48706654744</v>
      </c>
      <c r="T206" s="161">
        <f t="shared" si="16"/>
        <v>1139.4939175143509</v>
      </c>
      <c r="U206" s="161">
        <f t="shared" si="16"/>
        <v>1056.5007684812615</v>
      </c>
      <c r="V206" s="161">
        <f t="shared" si="16"/>
        <v>973.50761944817225</v>
      </c>
      <c r="W206" s="161">
        <f t="shared" si="16"/>
        <v>890.51447041508288</v>
      </c>
      <c r="X206" s="161">
        <f t="shared" si="16"/>
        <v>880.17094968306333</v>
      </c>
      <c r="Y206" s="161">
        <f t="shared" si="16"/>
        <v>869.82742895104366</v>
      </c>
      <c r="Z206" s="161">
        <f t="shared" si="16"/>
        <v>859.4839082190241</v>
      </c>
      <c r="AA206" s="161">
        <f t="shared" si="16"/>
        <v>849.14038748700455</v>
      </c>
      <c r="AB206" s="161">
        <f t="shared" si="16"/>
        <v>838.79686675498488</v>
      </c>
      <c r="AC206" s="161">
        <f t="shared" si="16"/>
        <v>828.45334602296532</v>
      </c>
      <c r="AD206" s="161">
        <f t="shared" si="16"/>
        <v>818.10982529094565</v>
      </c>
      <c r="AE206" s="161">
        <f t="shared" si="16"/>
        <v>807.76630455892609</v>
      </c>
      <c r="AF206" s="161">
        <f t="shared" si="16"/>
        <v>797.42278382690643</v>
      </c>
      <c r="AG206" s="161">
        <f t="shared" si="16"/>
        <v>787.07926309488687</v>
      </c>
      <c r="AH206" s="161">
        <f t="shared" si="16"/>
        <v>776.7357423628672</v>
      </c>
      <c r="AI206" s="161">
        <f t="shared" si="16"/>
        <v>766.39222163084764</v>
      </c>
      <c r="AJ206" s="161">
        <f t="shared" si="16"/>
        <v>756.04870089882797</v>
      </c>
      <c r="AK206" s="161">
        <f t="shared" si="16"/>
        <v>745.70518016680842</v>
      </c>
      <c r="AL206" s="161">
        <f t="shared" si="16"/>
        <v>735.36165943478886</v>
      </c>
      <c r="AM206" s="161">
        <f t="shared" si="16"/>
        <v>725.01813870276919</v>
      </c>
      <c r="AN206" s="161">
        <f t="shared" si="16"/>
        <v>714.67461797074964</v>
      </c>
      <c r="AO206" s="161">
        <f t="shared" si="16"/>
        <v>704.33109723872997</v>
      </c>
      <c r="AP206" s="161">
        <f t="shared" si="16"/>
        <v>693.98757650671041</v>
      </c>
      <c r="AQ206" s="161">
        <f t="shared" ref="AQ206" si="17">AQ203</f>
        <v>683.64405577468995</v>
      </c>
    </row>
    <row r="207" spans="1:91" ht="14.1" customHeight="1" thickBot="1">
      <c r="G207" s="22"/>
      <c r="H207" s="241"/>
      <c r="J207" s="228"/>
      <c r="K207" s="144" t="s">
        <v>145</v>
      </c>
      <c r="L207" s="162">
        <f t="shared" ref="L207:AQ211" si="18">L204</f>
        <v>1763.430064150396</v>
      </c>
      <c r="M207" s="162">
        <f t="shared" si="18"/>
        <v>1720.445960745976</v>
      </c>
      <c r="N207" s="162">
        <f t="shared" si="18"/>
        <v>1691.926281082558</v>
      </c>
      <c r="O207" s="162">
        <f t="shared" si="18"/>
        <v>1663.4066014191401</v>
      </c>
      <c r="P207" s="162">
        <f t="shared" si="18"/>
        <v>1634.8869217557221</v>
      </c>
      <c r="Q207" s="162">
        <f t="shared" si="18"/>
        <v>1606.367242092304</v>
      </c>
      <c r="R207" s="162">
        <f t="shared" si="18"/>
        <v>1577.847562428886</v>
      </c>
      <c r="S207" s="162">
        <f t="shared" si="18"/>
        <v>1549.3278827654681</v>
      </c>
      <c r="T207" s="162">
        <f t="shared" si="18"/>
        <v>1520.8082031020501</v>
      </c>
      <c r="U207" s="162">
        <f t="shared" si="18"/>
        <v>1492.2885234386322</v>
      </c>
      <c r="V207" s="162">
        <f t="shared" si="18"/>
        <v>1463.7688437752142</v>
      </c>
      <c r="W207" s="162">
        <f t="shared" si="18"/>
        <v>1435.2491641117965</v>
      </c>
      <c r="X207" s="162">
        <f t="shared" si="18"/>
        <v>1408.0124294269608</v>
      </c>
      <c r="Y207" s="162">
        <f t="shared" si="18"/>
        <v>1380.7756947421253</v>
      </c>
      <c r="Z207" s="162">
        <f t="shared" si="18"/>
        <v>1353.5389600572896</v>
      </c>
      <c r="AA207" s="162">
        <f t="shared" si="18"/>
        <v>1326.3022253724539</v>
      </c>
      <c r="AB207" s="162">
        <f t="shared" si="18"/>
        <v>1299.0654906876182</v>
      </c>
      <c r="AC207" s="162">
        <f t="shared" si="18"/>
        <v>1271.8287560027825</v>
      </c>
      <c r="AD207" s="162">
        <f t="shared" si="18"/>
        <v>1244.5920213179468</v>
      </c>
      <c r="AE207" s="162">
        <f t="shared" si="18"/>
        <v>1217.3552866331113</v>
      </c>
      <c r="AF207" s="162">
        <f t="shared" si="18"/>
        <v>1190.1185519482756</v>
      </c>
      <c r="AG207" s="162">
        <f t="shared" si="18"/>
        <v>1162.8818172634399</v>
      </c>
      <c r="AH207" s="162">
        <f t="shared" si="18"/>
        <v>1135.6450825786042</v>
      </c>
      <c r="AI207" s="162">
        <f t="shared" si="18"/>
        <v>1108.4083478937685</v>
      </c>
      <c r="AJ207" s="162">
        <f t="shared" si="18"/>
        <v>1081.1716132089327</v>
      </c>
      <c r="AK207" s="162">
        <f t="shared" si="18"/>
        <v>1053.9348785240973</v>
      </c>
      <c r="AL207" s="162">
        <f t="shared" si="18"/>
        <v>1026.6981438392615</v>
      </c>
      <c r="AM207" s="162">
        <f t="shared" si="18"/>
        <v>999.46140915442584</v>
      </c>
      <c r="AN207" s="162">
        <f t="shared" si="18"/>
        <v>972.22467446959013</v>
      </c>
      <c r="AO207" s="162">
        <f t="shared" si="18"/>
        <v>944.98793978475453</v>
      </c>
      <c r="AP207" s="162">
        <f t="shared" si="18"/>
        <v>917.75120509991882</v>
      </c>
      <c r="AQ207" s="162">
        <f t="shared" si="18"/>
        <v>890.51447041508288</v>
      </c>
    </row>
    <row r="208" spans="1:91" ht="14.1" customHeight="1" thickTop="1">
      <c r="G208" s="22"/>
      <c r="H208" s="241"/>
      <c r="J208" s="228"/>
      <c r="K208" s="140" t="s">
        <v>146</v>
      </c>
      <c r="L208" s="160">
        <f t="shared" si="18"/>
        <v>1763.430064150396</v>
      </c>
      <c r="M208" s="160">
        <f t="shared" si="18"/>
        <v>1720.445960745976</v>
      </c>
      <c r="N208" s="160">
        <f t="shared" si="18"/>
        <v>1616.7657702488473</v>
      </c>
      <c r="O208" s="160">
        <f t="shared" si="18"/>
        <v>1513.0855797517188</v>
      </c>
      <c r="P208" s="160">
        <f t="shared" si="18"/>
        <v>1409.4053892545903</v>
      </c>
      <c r="Q208" s="160">
        <f t="shared" si="18"/>
        <v>1305.7251987574618</v>
      </c>
      <c r="R208" s="160">
        <f t="shared" si="18"/>
        <v>1202.0450082603334</v>
      </c>
      <c r="S208" s="160">
        <f t="shared" si="18"/>
        <v>1098.3648177632049</v>
      </c>
      <c r="T208" s="160">
        <f t="shared" si="18"/>
        <v>994.68462726607618</v>
      </c>
      <c r="U208" s="160">
        <f t="shared" si="18"/>
        <v>891.00443676894758</v>
      </c>
      <c r="V208" s="160">
        <f t="shared" si="18"/>
        <v>787.32424627181899</v>
      </c>
      <c r="W208" s="160">
        <f t="shared" si="18"/>
        <v>683.64405577468995</v>
      </c>
      <c r="X208" s="160">
        <f t="shared" si="18"/>
        <v>674.83282004266596</v>
      </c>
      <c r="Y208" s="160">
        <f t="shared" si="18"/>
        <v>666.02158431064208</v>
      </c>
      <c r="Z208" s="160">
        <f t="shared" si="18"/>
        <v>657.21034857861821</v>
      </c>
      <c r="AA208" s="160">
        <f t="shared" si="18"/>
        <v>648.39911284659422</v>
      </c>
      <c r="AB208" s="160">
        <f t="shared" si="18"/>
        <v>639.58787711457035</v>
      </c>
      <c r="AC208" s="160">
        <f t="shared" si="18"/>
        <v>630.77664138254636</v>
      </c>
      <c r="AD208" s="160">
        <f t="shared" si="18"/>
        <v>621.96540565052248</v>
      </c>
      <c r="AE208" s="160">
        <f t="shared" si="18"/>
        <v>613.15416991849861</v>
      </c>
      <c r="AF208" s="160">
        <f t="shared" si="18"/>
        <v>604.34293418647462</v>
      </c>
      <c r="AG208" s="160">
        <f t="shared" si="18"/>
        <v>595.53169845445075</v>
      </c>
      <c r="AH208" s="160">
        <f t="shared" si="18"/>
        <v>586.72046272242687</v>
      </c>
      <c r="AI208" s="160">
        <f t="shared" si="18"/>
        <v>577.90922699040289</v>
      </c>
      <c r="AJ208" s="160">
        <f t="shared" si="18"/>
        <v>569.09799125837901</v>
      </c>
      <c r="AK208" s="160">
        <f t="shared" si="18"/>
        <v>560.28675552635514</v>
      </c>
      <c r="AL208" s="160">
        <f t="shared" si="18"/>
        <v>551.47551979433115</v>
      </c>
      <c r="AM208" s="160">
        <f t="shared" si="18"/>
        <v>542.66428406230727</v>
      </c>
      <c r="AN208" s="160">
        <f t="shared" si="18"/>
        <v>533.8530483302834</v>
      </c>
      <c r="AO208" s="160">
        <f t="shared" si="18"/>
        <v>525.04181259825941</v>
      </c>
      <c r="AP208" s="160">
        <f t="shared" si="18"/>
        <v>516.23057686623554</v>
      </c>
      <c r="AQ208" s="160">
        <f t="shared" si="18"/>
        <v>507.41934113421115</v>
      </c>
    </row>
    <row r="209" spans="7:91" ht="14.1" customHeight="1">
      <c r="G209" s="22"/>
      <c r="H209" s="241"/>
      <c r="J209" s="228"/>
      <c r="K209" s="19" t="s">
        <v>147</v>
      </c>
      <c r="L209" s="161">
        <f t="shared" si="18"/>
        <v>1763.430064150396</v>
      </c>
      <c r="M209" s="161">
        <f t="shared" si="18"/>
        <v>1720.445960745976</v>
      </c>
      <c r="N209" s="161">
        <f t="shared" si="18"/>
        <v>1637.4528117128866</v>
      </c>
      <c r="O209" s="161">
        <f t="shared" si="18"/>
        <v>1554.4596626797972</v>
      </c>
      <c r="P209" s="161">
        <f t="shared" si="18"/>
        <v>1471.4665136467081</v>
      </c>
      <c r="Q209" s="161">
        <f t="shared" si="18"/>
        <v>1388.4733646136187</v>
      </c>
      <c r="R209" s="161">
        <f t="shared" si="18"/>
        <v>1305.4802155805294</v>
      </c>
      <c r="S209" s="161">
        <f t="shared" si="18"/>
        <v>1222.48706654744</v>
      </c>
      <c r="T209" s="161">
        <f t="shared" si="18"/>
        <v>1139.4939175143509</v>
      </c>
      <c r="U209" s="161">
        <f t="shared" si="18"/>
        <v>1056.5007684812615</v>
      </c>
      <c r="V209" s="161">
        <f t="shared" si="18"/>
        <v>973.50761944817225</v>
      </c>
      <c r="W209" s="161">
        <f t="shared" si="18"/>
        <v>890.51447041508288</v>
      </c>
      <c r="X209" s="161">
        <f t="shared" si="18"/>
        <v>880.17094968306333</v>
      </c>
      <c r="Y209" s="161">
        <f t="shared" si="18"/>
        <v>869.82742895104366</v>
      </c>
      <c r="Z209" s="161">
        <f t="shared" si="18"/>
        <v>859.4839082190241</v>
      </c>
      <c r="AA209" s="161">
        <f t="shared" si="18"/>
        <v>849.14038748700455</v>
      </c>
      <c r="AB209" s="161">
        <f t="shared" si="18"/>
        <v>838.79686675498488</v>
      </c>
      <c r="AC209" s="161">
        <f t="shared" si="18"/>
        <v>828.45334602296532</v>
      </c>
      <c r="AD209" s="161">
        <f t="shared" si="18"/>
        <v>818.10982529094565</v>
      </c>
      <c r="AE209" s="161">
        <f t="shared" si="18"/>
        <v>807.76630455892609</v>
      </c>
      <c r="AF209" s="161">
        <f t="shared" si="18"/>
        <v>797.42278382690643</v>
      </c>
      <c r="AG209" s="161">
        <f t="shared" si="18"/>
        <v>787.07926309488687</v>
      </c>
      <c r="AH209" s="161">
        <f t="shared" si="18"/>
        <v>776.7357423628672</v>
      </c>
      <c r="AI209" s="161">
        <f t="shared" si="18"/>
        <v>766.39222163084764</v>
      </c>
      <c r="AJ209" s="161">
        <f t="shared" si="18"/>
        <v>756.04870089882797</v>
      </c>
      <c r="AK209" s="161">
        <f t="shared" si="18"/>
        <v>745.70518016680842</v>
      </c>
      <c r="AL209" s="161">
        <f t="shared" si="18"/>
        <v>735.36165943478886</v>
      </c>
      <c r="AM209" s="161">
        <f t="shared" si="18"/>
        <v>725.01813870276919</v>
      </c>
      <c r="AN209" s="161">
        <f t="shared" si="18"/>
        <v>714.67461797074964</v>
      </c>
      <c r="AO209" s="161">
        <f t="shared" si="18"/>
        <v>704.33109723872997</v>
      </c>
      <c r="AP209" s="161">
        <f t="shared" si="18"/>
        <v>693.98757650671041</v>
      </c>
      <c r="AQ209" s="161">
        <f t="shared" si="18"/>
        <v>683.64405577468995</v>
      </c>
    </row>
    <row r="210" spans="7:91" ht="14.1" customHeight="1" thickBot="1">
      <c r="G210" s="22"/>
      <c r="H210" s="241"/>
      <c r="J210" s="228"/>
      <c r="K210" s="144" t="s">
        <v>148</v>
      </c>
      <c r="L210" s="162">
        <f t="shared" si="18"/>
        <v>1763.430064150396</v>
      </c>
      <c r="M210" s="162">
        <f t="shared" si="18"/>
        <v>1720.445960745976</v>
      </c>
      <c r="N210" s="162">
        <f t="shared" si="18"/>
        <v>1691.926281082558</v>
      </c>
      <c r="O210" s="162">
        <f t="shared" si="18"/>
        <v>1663.4066014191401</v>
      </c>
      <c r="P210" s="162">
        <f t="shared" si="18"/>
        <v>1634.8869217557221</v>
      </c>
      <c r="Q210" s="162">
        <f t="shared" si="18"/>
        <v>1606.367242092304</v>
      </c>
      <c r="R210" s="162">
        <f t="shared" si="18"/>
        <v>1577.847562428886</v>
      </c>
      <c r="S210" s="162">
        <f t="shared" si="18"/>
        <v>1549.3278827654681</v>
      </c>
      <c r="T210" s="162">
        <f t="shared" si="18"/>
        <v>1520.8082031020501</v>
      </c>
      <c r="U210" s="162">
        <f t="shared" si="18"/>
        <v>1492.2885234386322</v>
      </c>
      <c r="V210" s="162">
        <f t="shared" si="18"/>
        <v>1463.7688437752142</v>
      </c>
      <c r="W210" s="162">
        <f t="shared" si="18"/>
        <v>1435.2491641117965</v>
      </c>
      <c r="X210" s="162">
        <f t="shared" si="18"/>
        <v>1408.0124294269608</v>
      </c>
      <c r="Y210" s="162">
        <f t="shared" si="18"/>
        <v>1380.7756947421253</v>
      </c>
      <c r="Z210" s="162">
        <f t="shared" si="18"/>
        <v>1353.5389600572896</v>
      </c>
      <c r="AA210" s="162">
        <f t="shared" si="18"/>
        <v>1326.3022253724539</v>
      </c>
      <c r="AB210" s="162">
        <f t="shared" si="18"/>
        <v>1299.0654906876182</v>
      </c>
      <c r="AC210" s="162">
        <f t="shared" si="18"/>
        <v>1271.8287560027825</v>
      </c>
      <c r="AD210" s="162">
        <f t="shared" si="18"/>
        <v>1244.5920213179468</v>
      </c>
      <c r="AE210" s="162">
        <f t="shared" si="18"/>
        <v>1217.3552866331113</v>
      </c>
      <c r="AF210" s="162">
        <f t="shared" si="18"/>
        <v>1190.1185519482756</v>
      </c>
      <c r="AG210" s="162">
        <f t="shared" si="18"/>
        <v>1162.8818172634399</v>
      </c>
      <c r="AH210" s="162">
        <f t="shared" si="18"/>
        <v>1135.6450825786042</v>
      </c>
      <c r="AI210" s="162">
        <f t="shared" si="18"/>
        <v>1108.4083478937685</v>
      </c>
      <c r="AJ210" s="162">
        <f t="shared" si="18"/>
        <v>1081.1716132089327</v>
      </c>
      <c r="AK210" s="162">
        <f t="shared" si="18"/>
        <v>1053.9348785240973</v>
      </c>
      <c r="AL210" s="162">
        <f t="shared" si="18"/>
        <v>1026.6981438392615</v>
      </c>
      <c r="AM210" s="162">
        <f t="shared" si="18"/>
        <v>999.46140915442584</v>
      </c>
      <c r="AN210" s="162">
        <f t="shared" si="18"/>
        <v>972.22467446959013</v>
      </c>
      <c r="AO210" s="162">
        <f t="shared" si="18"/>
        <v>944.98793978475453</v>
      </c>
      <c r="AP210" s="162">
        <f t="shared" si="18"/>
        <v>917.75120509991882</v>
      </c>
      <c r="AQ210" s="162">
        <f t="shared" si="18"/>
        <v>890.51447041508288</v>
      </c>
    </row>
    <row r="211" spans="7:91" ht="14.1" customHeight="1" thickTop="1">
      <c r="G211" s="22"/>
      <c r="H211" s="241"/>
      <c r="J211" s="228"/>
      <c r="K211" s="140" t="s">
        <v>149</v>
      </c>
      <c r="L211" s="157">
        <f>L208</f>
        <v>1763.430064150396</v>
      </c>
      <c r="M211" s="157">
        <f t="shared" si="18"/>
        <v>1720.445960745976</v>
      </c>
      <c r="N211" s="157">
        <f t="shared" si="18"/>
        <v>1616.7657702488473</v>
      </c>
      <c r="O211" s="157">
        <f t="shared" si="18"/>
        <v>1513.0855797517188</v>
      </c>
      <c r="P211" s="157">
        <f t="shared" si="18"/>
        <v>1409.4053892545903</v>
      </c>
      <c r="Q211" s="157">
        <f t="shared" si="18"/>
        <v>1305.7251987574618</v>
      </c>
      <c r="R211" s="157">
        <f t="shared" si="18"/>
        <v>1202.0450082603334</v>
      </c>
      <c r="S211" s="157">
        <f t="shared" si="18"/>
        <v>1098.3648177632049</v>
      </c>
      <c r="T211" s="157">
        <f t="shared" si="18"/>
        <v>994.68462726607618</v>
      </c>
      <c r="U211" s="157">
        <f t="shared" si="18"/>
        <v>891.00443676894758</v>
      </c>
      <c r="V211" s="157">
        <f t="shared" si="18"/>
        <v>787.32424627181899</v>
      </c>
      <c r="W211" s="157">
        <f t="shared" si="18"/>
        <v>683.64405577468995</v>
      </c>
      <c r="X211" s="157">
        <f t="shared" si="18"/>
        <v>674.83282004266596</v>
      </c>
      <c r="Y211" s="157">
        <f t="shared" si="18"/>
        <v>666.02158431064208</v>
      </c>
      <c r="Z211" s="157">
        <f t="shared" si="18"/>
        <v>657.21034857861821</v>
      </c>
      <c r="AA211" s="157">
        <f t="shared" si="18"/>
        <v>648.39911284659422</v>
      </c>
      <c r="AB211" s="157">
        <f t="shared" si="18"/>
        <v>639.58787711457035</v>
      </c>
      <c r="AC211" s="157">
        <f t="shared" si="18"/>
        <v>630.77664138254636</v>
      </c>
      <c r="AD211" s="157">
        <f t="shared" si="18"/>
        <v>621.96540565052248</v>
      </c>
      <c r="AE211" s="157">
        <f t="shared" si="18"/>
        <v>613.15416991849861</v>
      </c>
      <c r="AF211" s="157">
        <f t="shared" si="18"/>
        <v>604.34293418647462</v>
      </c>
      <c r="AG211" s="157">
        <f t="shared" si="18"/>
        <v>595.53169845445075</v>
      </c>
      <c r="AH211" s="157">
        <f t="shared" si="18"/>
        <v>586.72046272242687</v>
      </c>
      <c r="AI211" s="157">
        <f t="shared" si="18"/>
        <v>577.90922699040289</v>
      </c>
      <c r="AJ211" s="157">
        <f t="shared" si="18"/>
        <v>569.09799125837901</v>
      </c>
      <c r="AK211" s="157">
        <f t="shared" si="18"/>
        <v>560.28675552635514</v>
      </c>
      <c r="AL211" s="157">
        <f t="shared" si="18"/>
        <v>551.47551979433115</v>
      </c>
      <c r="AM211" s="157">
        <f t="shared" si="18"/>
        <v>542.66428406230727</v>
      </c>
      <c r="AN211" s="157">
        <f t="shared" si="18"/>
        <v>533.8530483302834</v>
      </c>
      <c r="AO211" s="157">
        <f t="shared" si="18"/>
        <v>525.04181259825941</v>
      </c>
      <c r="AP211" s="157">
        <f t="shared" si="18"/>
        <v>516.23057686623554</v>
      </c>
      <c r="AQ211" s="157">
        <f t="shared" si="18"/>
        <v>507.41934113421115</v>
      </c>
    </row>
    <row r="212" spans="7:91" ht="14.1" customHeight="1">
      <c r="G212" s="22"/>
      <c r="H212" s="241"/>
      <c r="J212" s="228"/>
      <c r="K212" s="19" t="s">
        <v>150</v>
      </c>
      <c r="L212" s="157">
        <f t="shared" ref="L212:AQ219" si="19">L209</f>
        <v>1763.430064150396</v>
      </c>
      <c r="M212" s="157">
        <f t="shared" si="19"/>
        <v>1720.445960745976</v>
      </c>
      <c r="N212" s="157">
        <f t="shared" si="19"/>
        <v>1637.4528117128866</v>
      </c>
      <c r="O212" s="157">
        <f t="shared" si="19"/>
        <v>1554.4596626797972</v>
      </c>
      <c r="P212" s="157">
        <f t="shared" si="19"/>
        <v>1471.4665136467081</v>
      </c>
      <c r="Q212" s="157">
        <f t="shared" si="19"/>
        <v>1388.4733646136187</v>
      </c>
      <c r="R212" s="157">
        <f t="shared" si="19"/>
        <v>1305.4802155805294</v>
      </c>
      <c r="S212" s="157">
        <f t="shared" si="19"/>
        <v>1222.48706654744</v>
      </c>
      <c r="T212" s="157">
        <f t="shared" si="19"/>
        <v>1139.4939175143509</v>
      </c>
      <c r="U212" s="157">
        <f t="shared" si="19"/>
        <v>1056.5007684812615</v>
      </c>
      <c r="V212" s="157">
        <f t="shared" si="19"/>
        <v>973.50761944817225</v>
      </c>
      <c r="W212" s="157">
        <f t="shared" si="19"/>
        <v>890.51447041508288</v>
      </c>
      <c r="X212" s="157">
        <f t="shared" si="19"/>
        <v>880.17094968306333</v>
      </c>
      <c r="Y212" s="157">
        <f t="shared" si="19"/>
        <v>869.82742895104366</v>
      </c>
      <c r="Z212" s="157">
        <f t="shared" si="19"/>
        <v>859.4839082190241</v>
      </c>
      <c r="AA212" s="157">
        <f t="shared" si="19"/>
        <v>849.14038748700455</v>
      </c>
      <c r="AB212" s="157">
        <f t="shared" si="19"/>
        <v>838.79686675498488</v>
      </c>
      <c r="AC212" s="157">
        <f t="shared" si="19"/>
        <v>828.45334602296532</v>
      </c>
      <c r="AD212" s="157">
        <f t="shared" si="19"/>
        <v>818.10982529094565</v>
      </c>
      <c r="AE212" s="157">
        <f t="shared" si="19"/>
        <v>807.76630455892609</v>
      </c>
      <c r="AF212" s="157">
        <f t="shared" si="19"/>
        <v>797.42278382690643</v>
      </c>
      <c r="AG212" s="157">
        <f t="shared" si="19"/>
        <v>787.07926309488687</v>
      </c>
      <c r="AH212" s="157">
        <f t="shared" si="19"/>
        <v>776.7357423628672</v>
      </c>
      <c r="AI212" s="157">
        <f t="shared" si="19"/>
        <v>766.39222163084764</v>
      </c>
      <c r="AJ212" s="157">
        <f t="shared" si="19"/>
        <v>756.04870089882797</v>
      </c>
      <c r="AK212" s="157">
        <f t="shared" si="19"/>
        <v>745.70518016680842</v>
      </c>
      <c r="AL212" s="157">
        <f t="shared" si="19"/>
        <v>735.36165943478886</v>
      </c>
      <c r="AM212" s="157">
        <f t="shared" si="19"/>
        <v>725.01813870276919</v>
      </c>
      <c r="AN212" s="157">
        <f t="shared" si="19"/>
        <v>714.67461797074964</v>
      </c>
      <c r="AO212" s="157">
        <f t="shared" si="19"/>
        <v>704.33109723872997</v>
      </c>
      <c r="AP212" s="157">
        <f t="shared" si="19"/>
        <v>693.98757650671041</v>
      </c>
      <c r="AQ212" s="157">
        <f t="shared" si="19"/>
        <v>683.64405577468995</v>
      </c>
    </row>
    <row r="213" spans="7:91" ht="14.1" customHeight="1" thickBot="1">
      <c r="G213" s="22"/>
      <c r="H213" s="241"/>
      <c r="J213" s="228"/>
      <c r="K213" s="144" t="s">
        <v>151</v>
      </c>
      <c r="L213" s="157">
        <f t="shared" si="19"/>
        <v>1763.430064150396</v>
      </c>
      <c r="M213" s="157">
        <f t="shared" si="19"/>
        <v>1720.445960745976</v>
      </c>
      <c r="N213" s="157">
        <f t="shared" si="19"/>
        <v>1691.926281082558</v>
      </c>
      <c r="O213" s="157">
        <f t="shared" si="19"/>
        <v>1663.4066014191401</v>
      </c>
      <c r="P213" s="157">
        <f t="shared" si="19"/>
        <v>1634.8869217557221</v>
      </c>
      <c r="Q213" s="157">
        <f t="shared" si="19"/>
        <v>1606.367242092304</v>
      </c>
      <c r="R213" s="157">
        <f t="shared" si="19"/>
        <v>1577.847562428886</v>
      </c>
      <c r="S213" s="157">
        <f t="shared" si="19"/>
        <v>1549.3278827654681</v>
      </c>
      <c r="T213" s="157">
        <f t="shared" si="19"/>
        <v>1520.8082031020501</v>
      </c>
      <c r="U213" s="157">
        <f t="shared" si="19"/>
        <v>1492.2885234386322</v>
      </c>
      <c r="V213" s="157">
        <f t="shared" si="19"/>
        <v>1463.7688437752142</v>
      </c>
      <c r="W213" s="157">
        <f t="shared" si="19"/>
        <v>1435.2491641117965</v>
      </c>
      <c r="X213" s="157">
        <f t="shared" si="19"/>
        <v>1408.0124294269608</v>
      </c>
      <c r="Y213" s="157">
        <f t="shared" si="19"/>
        <v>1380.7756947421253</v>
      </c>
      <c r="Z213" s="157">
        <f t="shared" si="19"/>
        <v>1353.5389600572896</v>
      </c>
      <c r="AA213" s="157">
        <f t="shared" si="19"/>
        <v>1326.3022253724539</v>
      </c>
      <c r="AB213" s="157">
        <f t="shared" si="19"/>
        <v>1299.0654906876182</v>
      </c>
      <c r="AC213" s="157">
        <f t="shared" si="19"/>
        <v>1271.8287560027825</v>
      </c>
      <c r="AD213" s="157">
        <f t="shared" si="19"/>
        <v>1244.5920213179468</v>
      </c>
      <c r="AE213" s="157">
        <f t="shared" si="19"/>
        <v>1217.3552866331113</v>
      </c>
      <c r="AF213" s="157">
        <f t="shared" si="19"/>
        <v>1190.1185519482756</v>
      </c>
      <c r="AG213" s="157">
        <f t="shared" si="19"/>
        <v>1162.8818172634399</v>
      </c>
      <c r="AH213" s="157">
        <f t="shared" si="19"/>
        <v>1135.6450825786042</v>
      </c>
      <c r="AI213" s="157">
        <f t="shared" si="19"/>
        <v>1108.4083478937685</v>
      </c>
      <c r="AJ213" s="157">
        <f t="shared" si="19"/>
        <v>1081.1716132089327</v>
      </c>
      <c r="AK213" s="157">
        <f t="shared" si="19"/>
        <v>1053.9348785240973</v>
      </c>
      <c r="AL213" s="157">
        <f t="shared" si="19"/>
        <v>1026.6981438392615</v>
      </c>
      <c r="AM213" s="157">
        <f t="shared" si="19"/>
        <v>999.46140915442584</v>
      </c>
      <c r="AN213" s="157">
        <f t="shared" si="19"/>
        <v>972.22467446959013</v>
      </c>
      <c r="AO213" s="157">
        <f t="shared" si="19"/>
        <v>944.98793978475453</v>
      </c>
      <c r="AP213" s="157">
        <f t="shared" si="19"/>
        <v>917.75120509991882</v>
      </c>
      <c r="AQ213" s="157">
        <f t="shared" si="19"/>
        <v>890.51447041508288</v>
      </c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</row>
    <row r="214" spans="7:91" ht="14.1" customHeight="1" thickTop="1">
      <c r="G214" s="22"/>
      <c r="H214" s="241"/>
      <c r="J214" s="228"/>
      <c r="K214" s="140" t="s">
        <v>152</v>
      </c>
      <c r="L214" s="160">
        <f t="shared" si="19"/>
        <v>1763.430064150396</v>
      </c>
      <c r="M214" s="160">
        <f t="shared" si="19"/>
        <v>1720.445960745976</v>
      </c>
      <c r="N214" s="160">
        <f t="shared" si="19"/>
        <v>1616.7657702488473</v>
      </c>
      <c r="O214" s="160">
        <f t="shared" si="19"/>
        <v>1513.0855797517188</v>
      </c>
      <c r="P214" s="160">
        <f t="shared" si="19"/>
        <v>1409.4053892545903</v>
      </c>
      <c r="Q214" s="160">
        <f t="shared" si="19"/>
        <v>1305.7251987574618</v>
      </c>
      <c r="R214" s="160">
        <f t="shared" si="19"/>
        <v>1202.0450082603334</v>
      </c>
      <c r="S214" s="160">
        <f t="shared" si="19"/>
        <v>1098.3648177632049</v>
      </c>
      <c r="T214" s="160">
        <f t="shared" si="19"/>
        <v>994.68462726607618</v>
      </c>
      <c r="U214" s="160">
        <f t="shared" si="19"/>
        <v>891.00443676894758</v>
      </c>
      <c r="V214" s="160">
        <f t="shared" si="19"/>
        <v>787.32424627181899</v>
      </c>
      <c r="W214" s="160">
        <f t="shared" si="19"/>
        <v>683.64405577468995</v>
      </c>
      <c r="X214" s="160">
        <f t="shared" si="19"/>
        <v>674.83282004266596</v>
      </c>
      <c r="Y214" s="160">
        <f t="shared" si="19"/>
        <v>666.02158431064208</v>
      </c>
      <c r="Z214" s="160">
        <f t="shared" si="19"/>
        <v>657.21034857861821</v>
      </c>
      <c r="AA214" s="160">
        <f t="shared" si="19"/>
        <v>648.39911284659422</v>
      </c>
      <c r="AB214" s="160">
        <f t="shared" si="19"/>
        <v>639.58787711457035</v>
      </c>
      <c r="AC214" s="160">
        <f t="shared" si="19"/>
        <v>630.77664138254636</v>
      </c>
      <c r="AD214" s="160">
        <f t="shared" si="19"/>
        <v>621.96540565052248</v>
      </c>
      <c r="AE214" s="160">
        <f t="shared" si="19"/>
        <v>613.15416991849861</v>
      </c>
      <c r="AF214" s="160">
        <f t="shared" si="19"/>
        <v>604.34293418647462</v>
      </c>
      <c r="AG214" s="160">
        <f t="shared" si="19"/>
        <v>595.53169845445075</v>
      </c>
      <c r="AH214" s="160">
        <f t="shared" si="19"/>
        <v>586.72046272242687</v>
      </c>
      <c r="AI214" s="160">
        <f t="shared" si="19"/>
        <v>577.90922699040289</v>
      </c>
      <c r="AJ214" s="160">
        <f t="shared" si="19"/>
        <v>569.09799125837901</v>
      </c>
      <c r="AK214" s="160">
        <f t="shared" si="19"/>
        <v>560.28675552635514</v>
      </c>
      <c r="AL214" s="160">
        <f t="shared" si="19"/>
        <v>551.47551979433115</v>
      </c>
      <c r="AM214" s="160">
        <f t="shared" si="19"/>
        <v>542.66428406230727</v>
      </c>
      <c r="AN214" s="160">
        <f t="shared" si="19"/>
        <v>533.8530483302834</v>
      </c>
      <c r="AO214" s="160">
        <f t="shared" si="19"/>
        <v>525.04181259825941</v>
      </c>
      <c r="AP214" s="160">
        <f t="shared" si="19"/>
        <v>516.23057686623554</v>
      </c>
      <c r="AQ214" s="160">
        <f t="shared" si="19"/>
        <v>507.41934113421115</v>
      </c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</row>
    <row r="215" spans="7:91" ht="14.1" customHeight="1">
      <c r="G215" s="22"/>
      <c r="H215" s="241"/>
      <c r="J215" s="228"/>
      <c r="K215" s="19" t="s">
        <v>153</v>
      </c>
      <c r="L215" s="161">
        <f t="shared" si="19"/>
        <v>1763.430064150396</v>
      </c>
      <c r="M215" s="161">
        <f t="shared" si="19"/>
        <v>1720.445960745976</v>
      </c>
      <c r="N215" s="161">
        <f t="shared" si="19"/>
        <v>1637.4528117128866</v>
      </c>
      <c r="O215" s="161">
        <f t="shared" si="19"/>
        <v>1554.4596626797972</v>
      </c>
      <c r="P215" s="161">
        <f t="shared" si="19"/>
        <v>1471.4665136467081</v>
      </c>
      <c r="Q215" s="161">
        <f t="shared" si="19"/>
        <v>1388.4733646136187</v>
      </c>
      <c r="R215" s="161">
        <f t="shared" si="19"/>
        <v>1305.4802155805294</v>
      </c>
      <c r="S215" s="161">
        <f t="shared" si="19"/>
        <v>1222.48706654744</v>
      </c>
      <c r="T215" s="161">
        <f t="shared" si="19"/>
        <v>1139.4939175143509</v>
      </c>
      <c r="U215" s="161">
        <f t="shared" si="19"/>
        <v>1056.5007684812615</v>
      </c>
      <c r="V215" s="161">
        <f t="shared" si="19"/>
        <v>973.50761944817225</v>
      </c>
      <c r="W215" s="161">
        <f t="shared" si="19"/>
        <v>890.51447041508288</v>
      </c>
      <c r="X215" s="161">
        <f t="shared" si="19"/>
        <v>880.17094968306333</v>
      </c>
      <c r="Y215" s="161">
        <f t="shared" si="19"/>
        <v>869.82742895104366</v>
      </c>
      <c r="Z215" s="161">
        <f t="shared" si="19"/>
        <v>859.4839082190241</v>
      </c>
      <c r="AA215" s="161">
        <f t="shared" si="19"/>
        <v>849.14038748700455</v>
      </c>
      <c r="AB215" s="161">
        <f t="shared" si="19"/>
        <v>838.79686675498488</v>
      </c>
      <c r="AC215" s="161">
        <f t="shared" si="19"/>
        <v>828.45334602296532</v>
      </c>
      <c r="AD215" s="161">
        <f t="shared" si="19"/>
        <v>818.10982529094565</v>
      </c>
      <c r="AE215" s="161">
        <f t="shared" si="19"/>
        <v>807.76630455892609</v>
      </c>
      <c r="AF215" s="161">
        <f t="shared" si="19"/>
        <v>797.42278382690643</v>
      </c>
      <c r="AG215" s="161">
        <f t="shared" si="19"/>
        <v>787.07926309488687</v>
      </c>
      <c r="AH215" s="161">
        <f t="shared" si="19"/>
        <v>776.7357423628672</v>
      </c>
      <c r="AI215" s="161">
        <f t="shared" si="19"/>
        <v>766.39222163084764</v>
      </c>
      <c r="AJ215" s="161">
        <f t="shared" si="19"/>
        <v>756.04870089882797</v>
      </c>
      <c r="AK215" s="161">
        <f t="shared" si="19"/>
        <v>745.70518016680842</v>
      </c>
      <c r="AL215" s="161">
        <f t="shared" si="19"/>
        <v>735.36165943478886</v>
      </c>
      <c r="AM215" s="161">
        <f t="shared" si="19"/>
        <v>725.01813870276919</v>
      </c>
      <c r="AN215" s="161">
        <f t="shared" si="19"/>
        <v>714.67461797074964</v>
      </c>
      <c r="AO215" s="161">
        <f t="shared" si="19"/>
        <v>704.33109723872997</v>
      </c>
      <c r="AP215" s="161">
        <f t="shared" si="19"/>
        <v>693.98757650671041</v>
      </c>
      <c r="AQ215" s="161">
        <f t="shared" si="19"/>
        <v>683.64405577468995</v>
      </c>
    </row>
    <row r="216" spans="7:91" ht="14.1" customHeight="1" thickBot="1">
      <c r="G216" s="22"/>
      <c r="H216" s="241"/>
      <c r="J216" s="228"/>
      <c r="K216" s="144" t="s">
        <v>154</v>
      </c>
      <c r="L216" s="162">
        <f t="shared" si="19"/>
        <v>1763.430064150396</v>
      </c>
      <c r="M216" s="162">
        <f t="shared" si="19"/>
        <v>1720.445960745976</v>
      </c>
      <c r="N216" s="162">
        <f t="shared" si="19"/>
        <v>1691.926281082558</v>
      </c>
      <c r="O216" s="162">
        <f t="shared" si="19"/>
        <v>1663.4066014191401</v>
      </c>
      <c r="P216" s="162">
        <f t="shared" si="19"/>
        <v>1634.8869217557221</v>
      </c>
      <c r="Q216" s="162">
        <f t="shared" si="19"/>
        <v>1606.367242092304</v>
      </c>
      <c r="R216" s="162">
        <f t="shared" si="19"/>
        <v>1577.847562428886</v>
      </c>
      <c r="S216" s="162">
        <f t="shared" si="19"/>
        <v>1549.3278827654681</v>
      </c>
      <c r="T216" s="162">
        <f t="shared" si="19"/>
        <v>1520.8082031020501</v>
      </c>
      <c r="U216" s="162">
        <f t="shared" si="19"/>
        <v>1492.2885234386322</v>
      </c>
      <c r="V216" s="162">
        <f t="shared" si="19"/>
        <v>1463.7688437752142</v>
      </c>
      <c r="W216" s="162">
        <f t="shared" si="19"/>
        <v>1435.2491641117965</v>
      </c>
      <c r="X216" s="162">
        <f t="shared" si="19"/>
        <v>1408.0124294269608</v>
      </c>
      <c r="Y216" s="162">
        <f t="shared" si="19"/>
        <v>1380.7756947421253</v>
      </c>
      <c r="Z216" s="162">
        <f t="shared" si="19"/>
        <v>1353.5389600572896</v>
      </c>
      <c r="AA216" s="162">
        <f t="shared" si="19"/>
        <v>1326.3022253724539</v>
      </c>
      <c r="AB216" s="162">
        <f t="shared" si="19"/>
        <v>1299.0654906876182</v>
      </c>
      <c r="AC216" s="162">
        <f t="shared" si="19"/>
        <v>1271.8287560027825</v>
      </c>
      <c r="AD216" s="162">
        <f t="shared" si="19"/>
        <v>1244.5920213179468</v>
      </c>
      <c r="AE216" s="162">
        <f t="shared" si="19"/>
        <v>1217.3552866331113</v>
      </c>
      <c r="AF216" s="162">
        <f t="shared" si="19"/>
        <v>1190.1185519482756</v>
      </c>
      <c r="AG216" s="162">
        <f t="shared" si="19"/>
        <v>1162.8818172634399</v>
      </c>
      <c r="AH216" s="162">
        <f t="shared" si="19"/>
        <v>1135.6450825786042</v>
      </c>
      <c r="AI216" s="162">
        <f t="shared" si="19"/>
        <v>1108.4083478937685</v>
      </c>
      <c r="AJ216" s="162">
        <f t="shared" si="19"/>
        <v>1081.1716132089327</v>
      </c>
      <c r="AK216" s="162">
        <f t="shared" si="19"/>
        <v>1053.9348785240973</v>
      </c>
      <c r="AL216" s="162">
        <f t="shared" si="19"/>
        <v>1026.6981438392615</v>
      </c>
      <c r="AM216" s="162">
        <f t="shared" si="19"/>
        <v>999.46140915442584</v>
      </c>
      <c r="AN216" s="162">
        <f t="shared" si="19"/>
        <v>972.22467446959013</v>
      </c>
      <c r="AO216" s="162">
        <f t="shared" si="19"/>
        <v>944.98793978475453</v>
      </c>
      <c r="AP216" s="162">
        <f t="shared" si="19"/>
        <v>917.75120509991882</v>
      </c>
      <c r="AQ216" s="162">
        <f t="shared" si="19"/>
        <v>890.51447041508288</v>
      </c>
    </row>
    <row r="217" spans="7:91" ht="14.1" customHeight="1" thickTop="1">
      <c r="G217" s="22"/>
      <c r="H217" s="241"/>
      <c r="J217" s="228"/>
      <c r="K217" s="140" t="s">
        <v>155</v>
      </c>
      <c r="L217" s="160">
        <f t="shared" si="19"/>
        <v>1763.430064150396</v>
      </c>
      <c r="M217" s="160">
        <f t="shared" si="19"/>
        <v>1720.445960745976</v>
      </c>
      <c r="N217" s="160">
        <f t="shared" si="19"/>
        <v>1616.7657702488473</v>
      </c>
      <c r="O217" s="160">
        <f t="shared" si="19"/>
        <v>1513.0855797517188</v>
      </c>
      <c r="P217" s="160">
        <f t="shared" si="19"/>
        <v>1409.4053892545903</v>
      </c>
      <c r="Q217" s="160">
        <f t="shared" si="19"/>
        <v>1305.7251987574618</v>
      </c>
      <c r="R217" s="160">
        <f t="shared" si="19"/>
        <v>1202.0450082603334</v>
      </c>
      <c r="S217" s="160">
        <f t="shared" si="19"/>
        <v>1098.3648177632049</v>
      </c>
      <c r="T217" s="160">
        <f t="shared" si="19"/>
        <v>994.68462726607618</v>
      </c>
      <c r="U217" s="160">
        <f t="shared" si="19"/>
        <v>891.00443676894758</v>
      </c>
      <c r="V217" s="160">
        <f t="shared" si="19"/>
        <v>787.32424627181899</v>
      </c>
      <c r="W217" s="160">
        <f t="shared" si="19"/>
        <v>683.64405577468995</v>
      </c>
      <c r="X217" s="160">
        <f t="shared" si="19"/>
        <v>674.83282004266596</v>
      </c>
      <c r="Y217" s="160">
        <f t="shared" si="19"/>
        <v>666.02158431064208</v>
      </c>
      <c r="Z217" s="160">
        <f t="shared" si="19"/>
        <v>657.21034857861821</v>
      </c>
      <c r="AA217" s="160">
        <f t="shared" si="19"/>
        <v>648.39911284659422</v>
      </c>
      <c r="AB217" s="160">
        <f t="shared" si="19"/>
        <v>639.58787711457035</v>
      </c>
      <c r="AC217" s="160">
        <f t="shared" si="19"/>
        <v>630.77664138254636</v>
      </c>
      <c r="AD217" s="160">
        <f t="shared" si="19"/>
        <v>621.96540565052248</v>
      </c>
      <c r="AE217" s="160">
        <f t="shared" si="19"/>
        <v>613.15416991849861</v>
      </c>
      <c r="AF217" s="160">
        <f t="shared" si="19"/>
        <v>604.34293418647462</v>
      </c>
      <c r="AG217" s="160">
        <f t="shared" si="19"/>
        <v>595.53169845445075</v>
      </c>
      <c r="AH217" s="160">
        <f t="shared" si="19"/>
        <v>586.72046272242687</v>
      </c>
      <c r="AI217" s="160">
        <f t="shared" si="19"/>
        <v>577.90922699040289</v>
      </c>
      <c r="AJ217" s="160">
        <f t="shared" si="19"/>
        <v>569.09799125837901</v>
      </c>
      <c r="AK217" s="160">
        <f t="shared" si="19"/>
        <v>560.28675552635514</v>
      </c>
      <c r="AL217" s="160">
        <f t="shared" si="19"/>
        <v>551.47551979433115</v>
      </c>
      <c r="AM217" s="160">
        <f t="shared" si="19"/>
        <v>542.66428406230727</v>
      </c>
      <c r="AN217" s="160">
        <f t="shared" si="19"/>
        <v>533.8530483302834</v>
      </c>
      <c r="AO217" s="160">
        <f t="shared" si="19"/>
        <v>525.04181259825941</v>
      </c>
      <c r="AP217" s="160">
        <f t="shared" si="19"/>
        <v>516.23057686623554</v>
      </c>
      <c r="AQ217" s="160">
        <f t="shared" si="19"/>
        <v>507.41934113421115</v>
      </c>
    </row>
    <row r="218" spans="7:91" ht="14.1" customHeight="1">
      <c r="G218" s="22"/>
      <c r="H218" s="241"/>
      <c r="J218" s="228"/>
      <c r="K218" s="19" t="s">
        <v>156</v>
      </c>
      <c r="L218" s="161">
        <f t="shared" si="19"/>
        <v>1763.430064150396</v>
      </c>
      <c r="M218" s="161">
        <f t="shared" si="19"/>
        <v>1720.445960745976</v>
      </c>
      <c r="N218" s="161">
        <f t="shared" si="19"/>
        <v>1637.4528117128866</v>
      </c>
      <c r="O218" s="161">
        <f t="shared" si="19"/>
        <v>1554.4596626797972</v>
      </c>
      <c r="P218" s="161">
        <f t="shared" si="19"/>
        <v>1471.4665136467081</v>
      </c>
      <c r="Q218" s="161">
        <f t="shared" si="19"/>
        <v>1388.4733646136187</v>
      </c>
      <c r="R218" s="161">
        <f t="shared" si="19"/>
        <v>1305.4802155805294</v>
      </c>
      <c r="S218" s="161">
        <f t="shared" si="19"/>
        <v>1222.48706654744</v>
      </c>
      <c r="T218" s="161">
        <f t="shared" si="19"/>
        <v>1139.4939175143509</v>
      </c>
      <c r="U218" s="161">
        <f t="shared" si="19"/>
        <v>1056.5007684812615</v>
      </c>
      <c r="V218" s="161">
        <f t="shared" si="19"/>
        <v>973.50761944817225</v>
      </c>
      <c r="W218" s="161">
        <f t="shared" si="19"/>
        <v>890.51447041508288</v>
      </c>
      <c r="X218" s="161">
        <f t="shared" si="19"/>
        <v>880.17094968306333</v>
      </c>
      <c r="Y218" s="161">
        <f t="shared" si="19"/>
        <v>869.82742895104366</v>
      </c>
      <c r="Z218" s="161">
        <f t="shared" si="19"/>
        <v>859.4839082190241</v>
      </c>
      <c r="AA218" s="161">
        <f t="shared" si="19"/>
        <v>849.14038748700455</v>
      </c>
      <c r="AB218" s="161">
        <f t="shared" si="19"/>
        <v>838.79686675498488</v>
      </c>
      <c r="AC218" s="161">
        <f t="shared" si="19"/>
        <v>828.45334602296532</v>
      </c>
      <c r="AD218" s="161">
        <f t="shared" si="19"/>
        <v>818.10982529094565</v>
      </c>
      <c r="AE218" s="161">
        <f t="shared" si="19"/>
        <v>807.76630455892609</v>
      </c>
      <c r="AF218" s="161">
        <f t="shared" si="19"/>
        <v>797.42278382690643</v>
      </c>
      <c r="AG218" s="161">
        <f t="shared" si="19"/>
        <v>787.07926309488687</v>
      </c>
      <c r="AH218" s="161">
        <f t="shared" si="19"/>
        <v>776.7357423628672</v>
      </c>
      <c r="AI218" s="161">
        <f t="shared" si="19"/>
        <v>766.39222163084764</v>
      </c>
      <c r="AJ218" s="161">
        <f t="shared" si="19"/>
        <v>756.04870089882797</v>
      </c>
      <c r="AK218" s="161">
        <f t="shared" si="19"/>
        <v>745.70518016680842</v>
      </c>
      <c r="AL218" s="161">
        <f t="shared" si="19"/>
        <v>735.36165943478886</v>
      </c>
      <c r="AM218" s="161">
        <f t="shared" si="19"/>
        <v>725.01813870276919</v>
      </c>
      <c r="AN218" s="161">
        <f t="shared" si="19"/>
        <v>714.67461797074964</v>
      </c>
      <c r="AO218" s="161">
        <f t="shared" si="19"/>
        <v>704.33109723872997</v>
      </c>
      <c r="AP218" s="161">
        <f t="shared" si="19"/>
        <v>693.98757650671041</v>
      </c>
      <c r="AQ218" s="161">
        <f t="shared" si="19"/>
        <v>683.64405577468995</v>
      </c>
    </row>
    <row r="219" spans="7:91" ht="14.1" customHeight="1" thickBot="1">
      <c r="G219" s="22"/>
      <c r="H219" s="241"/>
      <c r="J219" s="228"/>
      <c r="K219" s="144" t="s">
        <v>157</v>
      </c>
      <c r="L219" s="162">
        <f t="shared" si="19"/>
        <v>1763.430064150396</v>
      </c>
      <c r="M219" s="162">
        <f t="shared" si="19"/>
        <v>1720.445960745976</v>
      </c>
      <c r="N219" s="162">
        <f t="shared" si="19"/>
        <v>1691.926281082558</v>
      </c>
      <c r="O219" s="162">
        <f t="shared" si="19"/>
        <v>1663.4066014191401</v>
      </c>
      <c r="P219" s="162">
        <f t="shared" si="19"/>
        <v>1634.8869217557221</v>
      </c>
      <c r="Q219" s="162">
        <f t="shared" si="19"/>
        <v>1606.367242092304</v>
      </c>
      <c r="R219" s="162">
        <f t="shared" si="19"/>
        <v>1577.847562428886</v>
      </c>
      <c r="S219" s="162">
        <f t="shared" si="19"/>
        <v>1549.3278827654681</v>
      </c>
      <c r="T219" s="162">
        <f t="shared" si="19"/>
        <v>1520.8082031020501</v>
      </c>
      <c r="U219" s="162">
        <f t="shared" si="19"/>
        <v>1492.2885234386322</v>
      </c>
      <c r="V219" s="162">
        <f t="shared" si="19"/>
        <v>1463.7688437752142</v>
      </c>
      <c r="W219" s="162">
        <f t="shared" si="19"/>
        <v>1435.2491641117965</v>
      </c>
      <c r="X219" s="162">
        <f t="shared" si="19"/>
        <v>1408.0124294269608</v>
      </c>
      <c r="Y219" s="162">
        <f t="shared" si="19"/>
        <v>1380.7756947421253</v>
      </c>
      <c r="Z219" s="162">
        <f t="shared" si="19"/>
        <v>1353.5389600572896</v>
      </c>
      <c r="AA219" s="162">
        <f t="shared" si="19"/>
        <v>1326.3022253724539</v>
      </c>
      <c r="AB219" s="162">
        <f t="shared" si="19"/>
        <v>1299.0654906876182</v>
      </c>
      <c r="AC219" s="162">
        <f t="shared" si="19"/>
        <v>1271.8287560027825</v>
      </c>
      <c r="AD219" s="162">
        <f t="shared" si="19"/>
        <v>1244.5920213179468</v>
      </c>
      <c r="AE219" s="162">
        <f t="shared" si="19"/>
        <v>1217.3552866331113</v>
      </c>
      <c r="AF219" s="162">
        <f t="shared" si="19"/>
        <v>1190.1185519482756</v>
      </c>
      <c r="AG219" s="162">
        <f t="shared" si="19"/>
        <v>1162.8818172634399</v>
      </c>
      <c r="AH219" s="162">
        <f t="shared" si="19"/>
        <v>1135.6450825786042</v>
      </c>
      <c r="AI219" s="162">
        <f t="shared" si="19"/>
        <v>1108.4083478937685</v>
      </c>
      <c r="AJ219" s="162">
        <f t="shared" si="19"/>
        <v>1081.1716132089327</v>
      </c>
      <c r="AK219" s="162">
        <f t="shared" si="19"/>
        <v>1053.9348785240973</v>
      </c>
      <c r="AL219" s="162">
        <f t="shared" si="19"/>
        <v>1026.6981438392615</v>
      </c>
      <c r="AM219" s="162">
        <f t="shared" si="19"/>
        <v>999.46140915442584</v>
      </c>
      <c r="AN219" s="162">
        <f t="shared" si="19"/>
        <v>972.22467446959013</v>
      </c>
      <c r="AO219" s="162">
        <f t="shared" si="19"/>
        <v>944.98793978475453</v>
      </c>
      <c r="AP219" s="162">
        <f t="shared" si="19"/>
        <v>917.75120509991882</v>
      </c>
      <c r="AQ219" s="162">
        <f t="shared" ref="AQ219" si="20">AQ216</f>
        <v>890.51447041508288</v>
      </c>
    </row>
    <row r="220" spans="7:91" ht="14.1" customHeight="1" thickTop="1">
      <c r="G220" s="22"/>
      <c r="H220" s="241"/>
      <c r="J220" s="228"/>
      <c r="K220" s="140" t="s">
        <v>158</v>
      </c>
      <c r="L220" s="160">
        <f t="shared" ref="L220:AQ225" si="21">L217</f>
        <v>1763.430064150396</v>
      </c>
      <c r="M220" s="160">
        <f t="shared" si="21"/>
        <v>1720.445960745976</v>
      </c>
      <c r="N220" s="160">
        <f t="shared" si="21"/>
        <v>1616.7657702488473</v>
      </c>
      <c r="O220" s="160">
        <f t="shared" si="21"/>
        <v>1513.0855797517188</v>
      </c>
      <c r="P220" s="160">
        <f t="shared" si="21"/>
        <v>1409.4053892545903</v>
      </c>
      <c r="Q220" s="160">
        <f t="shared" si="21"/>
        <v>1305.7251987574618</v>
      </c>
      <c r="R220" s="160">
        <f t="shared" si="21"/>
        <v>1202.0450082603334</v>
      </c>
      <c r="S220" s="160">
        <f t="shared" si="21"/>
        <v>1098.3648177632049</v>
      </c>
      <c r="T220" s="160">
        <f t="shared" si="21"/>
        <v>994.68462726607618</v>
      </c>
      <c r="U220" s="160">
        <f t="shared" si="21"/>
        <v>891.00443676894758</v>
      </c>
      <c r="V220" s="160">
        <f t="shared" si="21"/>
        <v>787.32424627181899</v>
      </c>
      <c r="W220" s="160">
        <f t="shared" si="21"/>
        <v>683.64405577468995</v>
      </c>
      <c r="X220" s="160">
        <f t="shared" si="21"/>
        <v>674.83282004266596</v>
      </c>
      <c r="Y220" s="160">
        <f t="shared" si="21"/>
        <v>666.02158431064208</v>
      </c>
      <c r="Z220" s="160">
        <f t="shared" si="21"/>
        <v>657.21034857861821</v>
      </c>
      <c r="AA220" s="160">
        <f t="shared" si="21"/>
        <v>648.39911284659422</v>
      </c>
      <c r="AB220" s="160">
        <f t="shared" si="21"/>
        <v>639.58787711457035</v>
      </c>
      <c r="AC220" s="160">
        <f t="shared" si="21"/>
        <v>630.77664138254636</v>
      </c>
      <c r="AD220" s="160">
        <f t="shared" si="21"/>
        <v>621.96540565052248</v>
      </c>
      <c r="AE220" s="160">
        <f t="shared" si="21"/>
        <v>613.15416991849861</v>
      </c>
      <c r="AF220" s="160">
        <f t="shared" si="21"/>
        <v>604.34293418647462</v>
      </c>
      <c r="AG220" s="160">
        <f t="shared" si="21"/>
        <v>595.53169845445075</v>
      </c>
      <c r="AH220" s="160">
        <f t="shared" si="21"/>
        <v>586.72046272242687</v>
      </c>
      <c r="AI220" s="160">
        <f t="shared" si="21"/>
        <v>577.90922699040289</v>
      </c>
      <c r="AJ220" s="160">
        <f t="shared" si="21"/>
        <v>569.09799125837901</v>
      </c>
      <c r="AK220" s="160">
        <f t="shared" si="21"/>
        <v>560.28675552635514</v>
      </c>
      <c r="AL220" s="160">
        <f t="shared" si="21"/>
        <v>551.47551979433115</v>
      </c>
      <c r="AM220" s="160">
        <f t="shared" si="21"/>
        <v>542.66428406230727</v>
      </c>
      <c r="AN220" s="160">
        <f t="shared" si="21"/>
        <v>533.8530483302834</v>
      </c>
      <c r="AO220" s="160">
        <f t="shared" si="21"/>
        <v>525.04181259825941</v>
      </c>
      <c r="AP220" s="160">
        <f t="shared" si="21"/>
        <v>516.23057686623554</v>
      </c>
      <c r="AQ220" s="160">
        <f t="shared" si="21"/>
        <v>507.41934113421115</v>
      </c>
    </row>
    <row r="221" spans="7:91" ht="14.1" customHeight="1">
      <c r="G221" s="22"/>
      <c r="H221" s="241"/>
      <c r="J221" s="228"/>
      <c r="K221" s="19" t="s">
        <v>159</v>
      </c>
      <c r="L221" s="161">
        <f t="shared" si="21"/>
        <v>1763.430064150396</v>
      </c>
      <c r="M221" s="161">
        <f t="shared" si="21"/>
        <v>1720.445960745976</v>
      </c>
      <c r="N221" s="161">
        <f t="shared" si="21"/>
        <v>1637.4528117128866</v>
      </c>
      <c r="O221" s="161">
        <f t="shared" si="21"/>
        <v>1554.4596626797972</v>
      </c>
      <c r="P221" s="161">
        <f t="shared" si="21"/>
        <v>1471.4665136467081</v>
      </c>
      <c r="Q221" s="161">
        <f t="shared" si="21"/>
        <v>1388.4733646136187</v>
      </c>
      <c r="R221" s="161">
        <f t="shared" si="21"/>
        <v>1305.4802155805294</v>
      </c>
      <c r="S221" s="161">
        <f t="shared" si="21"/>
        <v>1222.48706654744</v>
      </c>
      <c r="T221" s="161">
        <f t="shared" si="21"/>
        <v>1139.4939175143509</v>
      </c>
      <c r="U221" s="161">
        <f t="shared" si="21"/>
        <v>1056.5007684812615</v>
      </c>
      <c r="V221" s="161">
        <f t="shared" si="21"/>
        <v>973.50761944817225</v>
      </c>
      <c r="W221" s="161">
        <f t="shared" si="21"/>
        <v>890.51447041508288</v>
      </c>
      <c r="X221" s="161">
        <f t="shared" si="21"/>
        <v>880.17094968306333</v>
      </c>
      <c r="Y221" s="161">
        <f t="shared" si="21"/>
        <v>869.82742895104366</v>
      </c>
      <c r="Z221" s="161">
        <f t="shared" si="21"/>
        <v>859.4839082190241</v>
      </c>
      <c r="AA221" s="161">
        <f t="shared" si="21"/>
        <v>849.14038748700455</v>
      </c>
      <c r="AB221" s="161">
        <f t="shared" si="21"/>
        <v>838.79686675498488</v>
      </c>
      <c r="AC221" s="161">
        <f t="shared" si="21"/>
        <v>828.45334602296532</v>
      </c>
      <c r="AD221" s="161">
        <f t="shared" si="21"/>
        <v>818.10982529094565</v>
      </c>
      <c r="AE221" s="161">
        <f t="shared" si="21"/>
        <v>807.76630455892609</v>
      </c>
      <c r="AF221" s="161">
        <f t="shared" si="21"/>
        <v>797.42278382690643</v>
      </c>
      <c r="AG221" s="161">
        <f t="shared" si="21"/>
        <v>787.07926309488687</v>
      </c>
      <c r="AH221" s="161">
        <f t="shared" si="21"/>
        <v>776.7357423628672</v>
      </c>
      <c r="AI221" s="161">
        <f t="shared" si="21"/>
        <v>766.39222163084764</v>
      </c>
      <c r="AJ221" s="161">
        <f t="shared" si="21"/>
        <v>756.04870089882797</v>
      </c>
      <c r="AK221" s="161">
        <f t="shared" si="21"/>
        <v>745.70518016680842</v>
      </c>
      <c r="AL221" s="161">
        <f t="shared" si="21"/>
        <v>735.36165943478886</v>
      </c>
      <c r="AM221" s="161">
        <f t="shared" si="21"/>
        <v>725.01813870276919</v>
      </c>
      <c r="AN221" s="161">
        <f t="shared" si="21"/>
        <v>714.67461797074964</v>
      </c>
      <c r="AO221" s="161">
        <f t="shared" si="21"/>
        <v>704.33109723872997</v>
      </c>
      <c r="AP221" s="161">
        <f t="shared" si="21"/>
        <v>693.98757650671041</v>
      </c>
      <c r="AQ221" s="161">
        <f t="shared" si="21"/>
        <v>683.64405577468995</v>
      </c>
    </row>
    <row r="222" spans="7:91" ht="14.1" customHeight="1" thickBot="1">
      <c r="G222" s="22"/>
      <c r="H222" s="241"/>
      <c r="J222" s="228"/>
      <c r="K222" s="144" t="s">
        <v>160</v>
      </c>
      <c r="L222" s="162">
        <f t="shared" si="21"/>
        <v>1763.430064150396</v>
      </c>
      <c r="M222" s="162">
        <f t="shared" si="21"/>
        <v>1720.445960745976</v>
      </c>
      <c r="N222" s="162">
        <f t="shared" si="21"/>
        <v>1691.926281082558</v>
      </c>
      <c r="O222" s="162">
        <f t="shared" si="21"/>
        <v>1663.4066014191401</v>
      </c>
      <c r="P222" s="162">
        <f t="shared" si="21"/>
        <v>1634.8869217557221</v>
      </c>
      <c r="Q222" s="162">
        <f t="shared" si="21"/>
        <v>1606.367242092304</v>
      </c>
      <c r="R222" s="162">
        <f t="shared" si="21"/>
        <v>1577.847562428886</v>
      </c>
      <c r="S222" s="162">
        <f t="shared" si="21"/>
        <v>1549.3278827654681</v>
      </c>
      <c r="T222" s="162">
        <f t="shared" si="21"/>
        <v>1520.8082031020501</v>
      </c>
      <c r="U222" s="162">
        <f t="shared" si="21"/>
        <v>1492.2885234386322</v>
      </c>
      <c r="V222" s="162">
        <f t="shared" si="21"/>
        <v>1463.7688437752142</v>
      </c>
      <c r="W222" s="162">
        <f t="shared" si="21"/>
        <v>1435.2491641117965</v>
      </c>
      <c r="X222" s="162">
        <f t="shared" si="21"/>
        <v>1408.0124294269608</v>
      </c>
      <c r="Y222" s="162">
        <f t="shared" si="21"/>
        <v>1380.7756947421253</v>
      </c>
      <c r="Z222" s="162">
        <f t="shared" si="21"/>
        <v>1353.5389600572896</v>
      </c>
      <c r="AA222" s="162">
        <f t="shared" si="21"/>
        <v>1326.3022253724539</v>
      </c>
      <c r="AB222" s="162">
        <f t="shared" si="21"/>
        <v>1299.0654906876182</v>
      </c>
      <c r="AC222" s="162">
        <f t="shared" si="21"/>
        <v>1271.8287560027825</v>
      </c>
      <c r="AD222" s="162">
        <f t="shared" si="21"/>
        <v>1244.5920213179468</v>
      </c>
      <c r="AE222" s="162">
        <f t="shared" si="21"/>
        <v>1217.3552866331113</v>
      </c>
      <c r="AF222" s="162">
        <f t="shared" si="21"/>
        <v>1190.1185519482756</v>
      </c>
      <c r="AG222" s="162">
        <f t="shared" si="21"/>
        <v>1162.8818172634399</v>
      </c>
      <c r="AH222" s="162">
        <f t="shared" si="21"/>
        <v>1135.6450825786042</v>
      </c>
      <c r="AI222" s="162">
        <f t="shared" si="21"/>
        <v>1108.4083478937685</v>
      </c>
      <c r="AJ222" s="162">
        <f t="shared" si="21"/>
        <v>1081.1716132089327</v>
      </c>
      <c r="AK222" s="162">
        <f t="shared" si="21"/>
        <v>1053.9348785240973</v>
      </c>
      <c r="AL222" s="162">
        <f t="shared" si="21"/>
        <v>1026.6981438392615</v>
      </c>
      <c r="AM222" s="162">
        <f t="shared" si="21"/>
        <v>999.46140915442584</v>
      </c>
      <c r="AN222" s="162">
        <f t="shared" si="21"/>
        <v>972.22467446959013</v>
      </c>
      <c r="AO222" s="162">
        <f t="shared" si="21"/>
        <v>944.98793978475453</v>
      </c>
      <c r="AP222" s="162">
        <f t="shared" si="21"/>
        <v>917.75120509991882</v>
      </c>
      <c r="AQ222" s="162">
        <f t="shared" si="21"/>
        <v>890.51447041508288</v>
      </c>
    </row>
    <row r="223" spans="7:91" ht="14.1" customHeight="1" thickTop="1">
      <c r="G223" s="22"/>
      <c r="H223" s="241"/>
      <c r="J223" s="228"/>
      <c r="K223" s="140" t="s">
        <v>161</v>
      </c>
      <c r="L223" s="160">
        <f t="shared" si="21"/>
        <v>1763.430064150396</v>
      </c>
      <c r="M223" s="160">
        <f t="shared" si="21"/>
        <v>1720.445960745976</v>
      </c>
      <c r="N223" s="160">
        <f t="shared" si="21"/>
        <v>1616.7657702488473</v>
      </c>
      <c r="O223" s="160">
        <f t="shared" si="21"/>
        <v>1513.0855797517188</v>
      </c>
      <c r="P223" s="160">
        <f t="shared" si="21"/>
        <v>1409.4053892545903</v>
      </c>
      <c r="Q223" s="160">
        <f t="shared" si="21"/>
        <v>1305.7251987574618</v>
      </c>
      <c r="R223" s="160">
        <f t="shared" si="21"/>
        <v>1202.0450082603334</v>
      </c>
      <c r="S223" s="160">
        <f t="shared" si="21"/>
        <v>1098.3648177632049</v>
      </c>
      <c r="T223" s="160">
        <f t="shared" si="21"/>
        <v>994.68462726607618</v>
      </c>
      <c r="U223" s="160">
        <f t="shared" si="21"/>
        <v>891.00443676894758</v>
      </c>
      <c r="V223" s="160">
        <f t="shared" si="21"/>
        <v>787.32424627181899</v>
      </c>
      <c r="W223" s="160">
        <f t="shared" si="21"/>
        <v>683.64405577468995</v>
      </c>
      <c r="X223" s="160">
        <f t="shared" si="21"/>
        <v>674.83282004266596</v>
      </c>
      <c r="Y223" s="160">
        <f t="shared" si="21"/>
        <v>666.02158431064208</v>
      </c>
      <c r="Z223" s="160">
        <f t="shared" si="21"/>
        <v>657.21034857861821</v>
      </c>
      <c r="AA223" s="160">
        <f t="shared" si="21"/>
        <v>648.39911284659422</v>
      </c>
      <c r="AB223" s="160">
        <f t="shared" si="21"/>
        <v>639.58787711457035</v>
      </c>
      <c r="AC223" s="160">
        <f t="shared" si="21"/>
        <v>630.77664138254636</v>
      </c>
      <c r="AD223" s="160">
        <f t="shared" si="21"/>
        <v>621.96540565052248</v>
      </c>
      <c r="AE223" s="160">
        <f t="shared" si="21"/>
        <v>613.15416991849861</v>
      </c>
      <c r="AF223" s="160">
        <f t="shared" si="21"/>
        <v>604.34293418647462</v>
      </c>
      <c r="AG223" s="160">
        <f t="shared" si="21"/>
        <v>595.53169845445075</v>
      </c>
      <c r="AH223" s="160">
        <f t="shared" si="21"/>
        <v>586.72046272242687</v>
      </c>
      <c r="AI223" s="160">
        <f t="shared" si="21"/>
        <v>577.90922699040289</v>
      </c>
      <c r="AJ223" s="160">
        <f t="shared" si="21"/>
        <v>569.09799125837901</v>
      </c>
      <c r="AK223" s="160">
        <f t="shared" si="21"/>
        <v>560.28675552635514</v>
      </c>
      <c r="AL223" s="160">
        <f t="shared" si="21"/>
        <v>551.47551979433115</v>
      </c>
      <c r="AM223" s="160">
        <f t="shared" si="21"/>
        <v>542.66428406230727</v>
      </c>
      <c r="AN223" s="160">
        <f t="shared" si="21"/>
        <v>533.8530483302834</v>
      </c>
      <c r="AO223" s="160">
        <f t="shared" si="21"/>
        <v>525.04181259825941</v>
      </c>
      <c r="AP223" s="160">
        <f t="shared" si="21"/>
        <v>516.23057686623554</v>
      </c>
      <c r="AQ223" s="160">
        <f t="shared" si="21"/>
        <v>507.41934113421115</v>
      </c>
    </row>
    <row r="224" spans="7:91" ht="14.1" customHeight="1">
      <c r="G224" s="22"/>
      <c r="H224" s="241"/>
      <c r="J224" s="228"/>
      <c r="K224" s="19" t="s">
        <v>162</v>
      </c>
      <c r="L224" s="161">
        <f t="shared" si="21"/>
        <v>1763.430064150396</v>
      </c>
      <c r="M224" s="161">
        <f t="shared" si="21"/>
        <v>1720.445960745976</v>
      </c>
      <c r="N224" s="161">
        <f t="shared" si="21"/>
        <v>1637.4528117128866</v>
      </c>
      <c r="O224" s="161">
        <f t="shared" si="21"/>
        <v>1554.4596626797972</v>
      </c>
      <c r="P224" s="161">
        <f t="shared" si="21"/>
        <v>1471.4665136467081</v>
      </c>
      <c r="Q224" s="161">
        <f t="shared" si="21"/>
        <v>1388.4733646136187</v>
      </c>
      <c r="R224" s="161">
        <f t="shared" si="21"/>
        <v>1305.4802155805294</v>
      </c>
      <c r="S224" s="161">
        <f t="shared" si="21"/>
        <v>1222.48706654744</v>
      </c>
      <c r="T224" s="161">
        <f t="shared" si="21"/>
        <v>1139.4939175143509</v>
      </c>
      <c r="U224" s="161">
        <f t="shared" si="21"/>
        <v>1056.5007684812615</v>
      </c>
      <c r="V224" s="161">
        <f t="shared" si="21"/>
        <v>973.50761944817225</v>
      </c>
      <c r="W224" s="161">
        <f t="shared" si="21"/>
        <v>890.51447041508288</v>
      </c>
      <c r="X224" s="161">
        <f t="shared" si="21"/>
        <v>880.17094968306333</v>
      </c>
      <c r="Y224" s="161">
        <f t="shared" si="21"/>
        <v>869.82742895104366</v>
      </c>
      <c r="Z224" s="161">
        <f t="shared" si="21"/>
        <v>859.4839082190241</v>
      </c>
      <c r="AA224" s="161">
        <f t="shared" si="21"/>
        <v>849.14038748700455</v>
      </c>
      <c r="AB224" s="161">
        <f t="shared" si="21"/>
        <v>838.79686675498488</v>
      </c>
      <c r="AC224" s="161">
        <f t="shared" si="21"/>
        <v>828.45334602296532</v>
      </c>
      <c r="AD224" s="161">
        <f t="shared" si="21"/>
        <v>818.10982529094565</v>
      </c>
      <c r="AE224" s="161">
        <f t="shared" si="21"/>
        <v>807.76630455892609</v>
      </c>
      <c r="AF224" s="161">
        <f t="shared" si="21"/>
        <v>797.42278382690643</v>
      </c>
      <c r="AG224" s="161">
        <f t="shared" si="21"/>
        <v>787.07926309488687</v>
      </c>
      <c r="AH224" s="161">
        <f t="shared" si="21"/>
        <v>776.7357423628672</v>
      </c>
      <c r="AI224" s="161">
        <f t="shared" si="21"/>
        <v>766.39222163084764</v>
      </c>
      <c r="AJ224" s="161">
        <f t="shared" si="21"/>
        <v>756.04870089882797</v>
      </c>
      <c r="AK224" s="161">
        <f t="shared" si="21"/>
        <v>745.70518016680842</v>
      </c>
      <c r="AL224" s="161">
        <f t="shared" si="21"/>
        <v>735.36165943478886</v>
      </c>
      <c r="AM224" s="161">
        <f t="shared" si="21"/>
        <v>725.01813870276919</v>
      </c>
      <c r="AN224" s="161">
        <f t="shared" si="21"/>
        <v>714.67461797074964</v>
      </c>
      <c r="AO224" s="161">
        <f t="shared" si="21"/>
        <v>704.33109723872997</v>
      </c>
      <c r="AP224" s="161">
        <f t="shared" si="21"/>
        <v>693.98757650671041</v>
      </c>
      <c r="AQ224" s="161">
        <f t="shared" si="21"/>
        <v>683.64405577468995</v>
      </c>
    </row>
    <row r="225" spans="7:69" ht="14.1" customHeight="1" thickBot="1">
      <c r="G225" s="22"/>
      <c r="H225" s="241"/>
      <c r="J225" s="238"/>
      <c r="K225" s="144" t="s">
        <v>163</v>
      </c>
      <c r="L225" s="162">
        <f t="shared" si="21"/>
        <v>1763.430064150396</v>
      </c>
      <c r="M225" s="162">
        <f t="shared" si="21"/>
        <v>1720.445960745976</v>
      </c>
      <c r="N225" s="162">
        <f t="shared" si="21"/>
        <v>1691.926281082558</v>
      </c>
      <c r="O225" s="162">
        <f t="shared" si="21"/>
        <v>1663.4066014191401</v>
      </c>
      <c r="P225" s="162">
        <f t="shared" si="21"/>
        <v>1634.8869217557221</v>
      </c>
      <c r="Q225" s="162">
        <f t="shared" si="21"/>
        <v>1606.367242092304</v>
      </c>
      <c r="R225" s="162">
        <f t="shared" si="21"/>
        <v>1577.847562428886</v>
      </c>
      <c r="S225" s="162">
        <f t="shared" si="21"/>
        <v>1549.3278827654681</v>
      </c>
      <c r="T225" s="162">
        <f t="shared" si="21"/>
        <v>1520.8082031020501</v>
      </c>
      <c r="U225" s="162">
        <f t="shared" si="21"/>
        <v>1492.2885234386322</v>
      </c>
      <c r="V225" s="162">
        <f t="shared" si="21"/>
        <v>1463.7688437752142</v>
      </c>
      <c r="W225" s="162">
        <f t="shared" si="21"/>
        <v>1435.2491641117965</v>
      </c>
      <c r="X225" s="162">
        <f t="shared" si="21"/>
        <v>1408.0124294269608</v>
      </c>
      <c r="Y225" s="162">
        <f t="shared" si="21"/>
        <v>1380.7756947421253</v>
      </c>
      <c r="Z225" s="162">
        <f t="shared" si="21"/>
        <v>1353.5389600572896</v>
      </c>
      <c r="AA225" s="162">
        <f t="shared" si="21"/>
        <v>1326.3022253724539</v>
      </c>
      <c r="AB225" s="162">
        <f t="shared" si="21"/>
        <v>1299.0654906876182</v>
      </c>
      <c r="AC225" s="162">
        <f t="shared" si="21"/>
        <v>1271.8287560027825</v>
      </c>
      <c r="AD225" s="162">
        <f t="shared" si="21"/>
        <v>1244.5920213179468</v>
      </c>
      <c r="AE225" s="162">
        <f t="shared" si="21"/>
        <v>1217.3552866331113</v>
      </c>
      <c r="AF225" s="162">
        <f t="shared" si="21"/>
        <v>1190.1185519482756</v>
      </c>
      <c r="AG225" s="162">
        <f t="shared" si="21"/>
        <v>1162.8818172634399</v>
      </c>
      <c r="AH225" s="162">
        <f t="shared" si="21"/>
        <v>1135.6450825786042</v>
      </c>
      <c r="AI225" s="162">
        <f t="shared" si="21"/>
        <v>1108.4083478937685</v>
      </c>
      <c r="AJ225" s="162">
        <f t="shared" si="21"/>
        <v>1081.1716132089327</v>
      </c>
      <c r="AK225" s="162">
        <f t="shared" si="21"/>
        <v>1053.9348785240973</v>
      </c>
      <c r="AL225" s="162">
        <f t="shared" si="21"/>
        <v>1026.6981438392615</v>
      </c>
      <c r="AM225" s="162">
        <f t="shared" si="21"/>
        <v>999.46140915442584</v>
      </c>
      <c r="AN225" s="162">
        <f t="shared" si="21"/>
        <v>972.22467446959013</v>
      </c>
      <c r="AO225" s="162">
        <f t="shared" si="21"/>
        <v>944.98793978475453</v>
      </c>
      <c r="AP225" s="162">
        <f t="shared" si="21"/>
        <v>917.75120509991882</v>
      </c>
      <c r="AQ225" s="162">
        <f t="shared" si="21"/>
        <v>890.51447041508288</v>
      </c>
    </row>
    <row r="226" spans="7:69" ht="14.1" customHeight="1" thickTop="1">
      <c r="G226" s="22"/>
      <c r="H226" s="241"/>
      <c r="J226" s="147"/>
      <c r="K226" s="19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  <c r="AO226" s="163"/>
      <c r="AP226" s="163"/>
      <c r="AQ226" s="163"/>
    </row>
    <row r="227" spans="7:69" ht="14.1" customHeight="1">
      <c r="G227" s="22"/>
      <c r="H227" s="241"/>
      <c r="L227" s="128">
        <v>2019</v>
      </c>
      <c r="M227" s="128">
        <v>2020</v>
      </c>
      <c r="N227" s="128">
        <v>2021</v>
      </c>
      <c r="O227" s="128">
        <v>2022</v>
      </c>
      <c r="P227" s="128">
        <v>2023</v>
      </c>
      <c r="Q227" s="128">
        <v>2024</v>
      </c>
      <c r="R227" s="128">
        <v>2025</v>
      </c>
      <c r="S227" s="128">
        <v>2026</v>
      </c>
      <c r="T227" s="128">
        <v>2027</v>
      </c>
      <c r="U227" s="128">
        <v>2028</v>
      </c>
      <c r="V227" s="128">
        <v>2029</v>
      </c>
      <c r="W227" s="128">
        <v>2030</v>
      </c>
      <c r="X227" s="128">
        <v>2031</v>
      </c>
      <c r="Y227" s="128">
        <v>2032</v>
      </c>
      <c r="Z227" s="128">
        <v>2033</v>
      </c>
      <c r="AA227" s="128">
        <v>2034</v>
      </c>
      <c r="AB227" s="128">
        <v>2035</v>
      </c>
      <c r="AC227" s="128">
        <v>2036</v>
      </c>
      <c r="AD227" s="128">
        <v>2037</v>
      </c>
      <c r="AE227" s="128">
        <v>2038</v>
      </c>
      <c r="AF227" s="128">
        <v>2039</v>
      </c>
      <c r="AG227" s="128">
        <v>2040</v>
      </c>
      <c r="AH227" s="128">
        <v>2041</v>
      </c>
      <c r="AI227" s="128">
        <v>2042</v>
      </c>
      <c r="AJ227" s="128">
        <v>2043</v>
      </c>
      <c r="AK227" s="128">
        <v>2044</v>
      </c>
      <c r="AL227" s="128">
        <v>2045</v>
      </c>
      <c r="AM227" s="128">
        <v>2046</v>
      </c>
      <c r="AN227" s="128">
        <v>2047</v>
      </c>
      <c r="AO227" s="128">
        <v>2048</v>
      </c>
      <c r="AP227" s="128">
        <v>2049</v>
      </c>
      <c r="AQ227" s="128">
        <v>2050</v>
      </c>
    </row>
    <row r="228" spans="7:69" ht="14.1" customHeight="1">
      <c r="G228" s="22"/>
      <c r="H228" s="241"/>
      <c r="J228" s="227" t="s">
        <v>166</v>
      </c>
      <c r="K228" s="140" t="s">
        <v>134</v>
      </c>
      <c r="L228" s="160">
        <v>19.268385484388549</v>
      </c>
      <c r="M228" s="160">
        <v>18.55</v>
      </c>
      <c r="N228" s="160">
        <v>17.680999530888872</v>
      </c>
      <c r="O228" s="160">
        <v>16.811999061777747</v>
      </c>
      <c r="P228" s="160">
        <v>15.942998592666623</v>
      </c>
      <c r="Q228" s="160">
        <v>15.073998123555498</v>
      </c>
      <c r="R228" s="160">
        <v>14.204997654444373</v>
      </c>
      <c r="S228" s="160">
        <v>13.335997185333252</v>
      </c>
      <c r="T228" s="160">
        <v>12.466996716222123</v>
      </c>
      <c r="U228" s="160">
        <v>11.597996247110999</v>
      </c>
      <c r="V228" s="160">
        <v>10.728995777999872</v>
      </c>
      <c r="W228" s="160">
        <v>9.8599953088887418</v>
      </c>
      <c r="X228" s="160">
        <v>9.7861435157172245</v>
      </c>
      <c r="Y228" s="160">
        <v>9.7122917225457073</v>
      </c>
      <c r="Z228" s="160">
        <v>9.63843992937419</v>
      </c>
      <c r="AA228" s="160">
        <v>9.5645881362026728</v>
      </c>
      <c r="AB228" s="160">
        <v>9.4907363430311555</v>
      </c>
      <c r="AC228" s="160">
        <v>9.4168845498596347</v>
      </c>
      <c r="AD228" s="160">
        <v>9.3430327566881175</v>
      </c>
      <c r="AE228" s="160">
        <v>9.2691809635166003</v>
      </c>
      <c r="AF228" s="160">
        <v>9.195329170345083</v>
      </c>
      <c r="AG228" s="160">
        <v>9.1214773771735658</v>
      </c>
      <c r="AH228" s="160">
        <v>9.0476255840020485</v>
      </c>
      <c r="AI228" s="160">
        <v>8.9737737908305313</v>
      </c>
      <c r="AJ228" s="160">
        <v>8.8999219976590123</v>
      </c>
      <c r="AK228" s="160">
        <v>8.826070204487495</v>
      </c>
      <c r="AL228" s="160">
        <v>8.752218411315976</v>
      </c>
      <c r="AM228" s="160">
        <v>8.6783666181444588</v>
      </c>
      <c r="AN228" s="160">
        <v>8.6045148249729415</v>
      </c>
      <c r="AO228" s="160">
        <v>8.5306630318014243</v>
      </c>
      <c r="AP228" s="160">
        <v>8.456811238629907</v>
      </c>
      <c r="AQ228" s="160">
        <v>8.3829594454583862</v>
      </c>
    </row>
    <row r="229" spans="7:69" ht="14.1" customHeight="1">
      <c r="G229" s="22"/>
      <c r="H229" s="241"/>
      <c r="J229" s="228"/>
      <c r="K229" s="19" t="s">
        <v>135</v>
      </c>
      <c r="L229" s="161">
        <v>19.268385484388549</v>
      </c>
      <c r="M229" s="161">
        <v>18.55</v>
      </c>
      <c r="N229" s="161">
        <v>17.854388957071201</v>
      </c>
      <c r="O229" s="161">
        <v>17.158777914142401</v>
      </c>
      <c r="P229" s="161">
        <v>16.463166871213602</v>
      </c>
      <c r="Q229" s="161">
        <v>15.767555828284802</v>
      </c>
      <c r="R229" s="161">
        <v>15.071944785356006</v>
      </c>
      <c r="S229" s="161">
        <v>14.376333742427207</v>
      </c>
      <c r="T229" s="161">
        <v>13.680722699498407</v>
      </c>
      <c r="U229" s="161">
        <v>12.985111656569607</v>
      </c>
      <c r="V229" s="161">
        <v>12.289500613640811</v>
      </c>
      <c r="W229" s="161">
        <v>11.59388957071201</v>
      </c>
      <c r="X229" s="161">
        <v>11.507194857620847</v>
      </c>
      <c r="Y229" s="161">
        <v>11.420500144529683</v>
      </c>
      <c r="Z229" s="161">
        <v>11.33380543143852</v>
      </c>
      <c r="AA229" s="161">
        <v>11.247110718347358</v>
      </c>
      <c r="AB229" s="161">
        <v>11.160416005256195</v>
      </c>
      <c r="AC229" s="161">
        <v>11.073721292165033</v>
      </c>
      <c r="AD229" s="161">
        <v>10.98702657907387</v>
      </c>
      <c r="AE229" s="161">
        <v>10.900331865982707</v>
      </c>
      <c r="AF229" s="161">
        <v>10.813637152891543</v>
      </c>
      <c r="AG229" s="161">
        <v>10.72694243980038</v>
      </c>
      <c r="AH229" s="161">
        <v>10.640247726709216</v>
      </c>
      <c r="AI229" s="161">
        <v>10.553553013618053</v>
      </c>
      <c r="AJ229" s="161">
        <v>10.466858300526891</v>
      </c>
      <c r="AK229" s="161">
        <v>10.380163587435728</v>
      </c>
      <c r="AL229" s="161">
        <v>10.293468874344565</v>
      </c>
      <c r="AM229" s="161">
        <v>10.206774161253403</v>
      </c>
      <c r="AN229" s="161">
        <v>10.12007944816224</v>
      </c>
      <c r="AO229" s="161">
        <v>10.033384735071076</v>
      </c>
      <c r="AP229" s="161">
        <v>9.9466900219799133</v>
      </c>
      <c r="AQ229" s="161">
        <v>9.8599953088887418</v>
      </c>
    </row>
    <row r="230" spans="7:69" ht="14.1" customHeight="1" thickBot="1">
      <c r="G230" s="22"/>
      <c r="H230" s="241"/>
      <c r="J230" s="228"/>
      <c r="K230" s="144" t="s">
        <v>136</v>
      </c>
      <c r="L230" s="162">
        <v>19.268385484388549</v>
      </c>
      <c r="M230" s="162">
        <v>18.55</v>
      </c>
      <c r="N230" s="162">
        <v>18.310960942610386</v>
      </c>
      <c r="O230" s="162">
        <v>18.071921885220771</v>
      </c>
      <c r="P230" s="162">
        <v>17.832882827831156</v>
      </c>
      <c r="Q230" s="162">
        <v>17.593843770441541</v>
      </c>
      <c r="R230" s="162">
        <v>17.354804713051927</v>
      </c>
      <c r="S230" s="162">
        <v>17.115765655662315</v>
      </c>
      <c r="T230" s="162">
        <v>16.8767265982727</v>
      </c>
      <c r="U230" s="162">
        <v>16.637687540883086</v>
      </c>
      <c r="V230" s="162">
        <v>16.398648483493474</v>
      </c>
      <c r="W230" s="162">
        <v>16.159609426103859</v>
      </c>
      <c r="X230" s="162">
        <v>15.931323433334267</v>
      </c>
      <c r="Y230" s="162">
        <v>15.703037440564678</v>
      </c>
      <c r="Z230" s="162">
        <v>15.474751447795086</v>
      </c>
      <c r="AA230" s="162">
        <v>15.24646545502549</v>
      </c>
      <c r="AB230" s="162">
        <v>15.018179462255898</v>
      </c>
      <c r="AC230" s="162">
        <v>14.789893469486305</v>
      </c>
      <c r="AD230" s="162">
        <v>14.561607476716713</v>
      </c>
      <c r="AE230" s="162">
        <v>14.333321483947124</v>
      </c>
      <c r="AF230" s="162">
        <v>14.105035491177528</v>
      </c>
      <c r="AG230" s="162">
        <v>13.876749498407936</v>
      </c>
      <c r="AH230" s="162">
        <v>13.648463505638343</v>
      </c>
      <c r="AI230" s="162">
        <v>13.420177512868751</v>
      </c>
      <c r="AJ230" s="162">
        <v>13.191891520099158</v>
      </c>
      <c r="AK230" s="162">
        <v>12.963605527329566</v>
      </c>
      <c r="AL230" s="162">
        <v>12.735319534559974</v>
      </c>
      <c r="AM230" s="162">
        <v>12.507033541790381</v>
      </c>
      <c r="AN230" s="162">
        <v>12.278747549020789</v>
      </c>
      <c r="AO230" s="162">
        <v>12.050461556251197</v>
      </c>
      <c r="AP230" s="162">
        <v>11.822175563481604</v>
      </c>
      <c r="AQ230" s="162">
        <v>11.59388957071201</v>
      </c>
    </row>
    <row r="231" spans="7:69" ht="14.1" customHeight="1" thickTop="1">
      <c r="G231" s="22"/>
      <c r="H231" s="241"/>
      <c r="J231" s="228"/>
      <c r="K231" s="140" t="s">
        <v>137</v>
      </c>
      <c r="L231" s="160">
        <f t="shared" ref="L231:AQ238" si="22">L228</f>
        <v>19.268385484388549</v>
      </c>
      <c r="M231" s="160">
        <f t="shared" si="22"/>
        <v>18.55</v>
      </c>
      <c r="N231" s="160">
        <f t="shared" si="22"/>
        <v>17.680999530888872</v>
      </c>
      <c r="O231" s="160">
        <f t="shared" si="22"/>
        <v>16.811999061777747</v>
      </c>
      <c r="P231" s="160">
        <f t="shared" si="22"/>
        <v>15.942998592666623</v>
      </c>
      <c r="Q231" s="160">
        <f t="shared" si="22"/>
        <v>15.073998123555498</v>
      </c>
      <c r="R231" s="160">
        <f t="shared" si="22"/>
        <v>14.204997654444373</v>
      </c>
      <c r="S231" s="160">
        <f t="shared" si="22"/>
        <v>13.335997185333252</v>
      </c>
      <c r="T231" s="160">
        <f t="shared" si="22"/>
        <v>12.466996716222123</v>
      </c>
      <c r="U231" s="160">
        <f t="shared" si="22"/>
        <v>11.597996247110999</v>
      </c>
      <c r="V231" s="160">
        <f t="shared" si="22"/>
        <v>10.728995777999872</v>
      </c>
      <c r="W231" s="160">
        <f t="shared" si="22"/>
        <v>9.8599953088887418</v>
      </c>
      <c r="X231" s="160">
        <f t="shared" si="22"/>
        <v>9.7861435157172245</v>
      </c>
      <c r="Y231" s="160">
        <f t="shared" si="22"/>
        <v>9.7122917225457073</v>
      </c>
      <c r="Z231" s="160">
        <f t="shared" si="22"/>
        <v>9.63843992937419</v>
      </c>
      <c r="AA231" s="160">
        <f t="shared" si="22"/>
        <v>9.5645881362026728</v>
      </c>
      <c r="AB231" s="160">
        <f t="shared" si="22"/>
        <v>9.4907363430311555</v>
      </c>
      <c r="AC231" s="160">
        <f t="shared" si="22"/>
        <v>9.4168845498596347</v>
      </c>
      <c r="AD231" s="160">
        <f t="shared" si="22"/>
        <v>9.3430327566881175</v>
      </c>
      <c r="AE231" s="160">
        <f t="shared" si="22"/>
        <v>9.2691809635166003</v>
      </c>
      <c r="AF231" s="160">
        <f t="shared" si="22"/>
        <v>9.195329170345083</v>
      </c>
      <c r="AG231" s="160">
        <f t="shared" si="22"/>
        <v>9.1214773771735658</v>
      </c>
      <c r="AH231" s="160">
        <f t="shared" si="22"/>
        <v>9.0476255840020485</v>
      </c>
      <c r="AI231" s="160">
        <f t="shared" si="22"/>
        <v>8.9737737908305313</v>
      </c>
      <c r="AJ231" s="160">
        <f t="shared" si="22"/>
        <v>8.8999219976590123</v>
      </c>
      <c r="AK231" s="160">
        <f t="shared" si="22"/>
        <v>8.826070204487495</v>
      </c>
      <c r="AL231" s="160">
        <f t="shared" si="22"/>
        <v>8.752218411315976</v>
      </c>
      <c r="AM231" s="160">
        <f t="shared" si="22"/>
        <v>8.6783666181444588</v>
      </c>
      <c r="AN231" s="160">
        <f t="shared" si="22"/>
        <v>8.6045148249729415</v>
      </c>
      <c r="AO231" s="160">
        <f t="shared" si="22"/>
        <v>8.5306630318014243</v>
      </c>
      <c r="AP231" s="160">
        <f t="shared" si="22"/>
        <v>8.456811238629907</v>
      </c>
      <c r="AQ231" s="160">
        <f t="shared" si="22"/>
        <v>8.3829594454583862</v>
      </c>
      <c r="AR231"/>
      <c r="AS231"/>
    </row>
    <row r="232" spans="7:69" ht="14.1" customHeight="1">
      <c r="G232" s="22"/>
      <c r="H232" s="241"/>
      <c r="J232" s="228"/>
      <c r="K232" s="19" t="s">
        <v>138</v>
      </c>
      <c r="L232" s="161">
        <f t="shared" si="22"/>
        <v>19.268385484388549</v>
      </c>
      <c r="M232" s="161">
        <f t="shared" si="22"/>
        <v>18.55</v>
      </c>
      <c r="N232" s="161">
        <f t="shared" si="22"/>
        <v>17.854388957071201</v>
      </c>
      <c r="O232" s="161">
        <f t="shared" si="22"/>
        <v>17.158777914142401</v>
      </c>
      <c r="P232" s="161">
        <f t="shared" si="22"/>
        <v>16.463166871213602</v>
      </c>
      <c r="Q232" s="161">
        <f t="shared" si="22"/>
        <v>15.767555828284802</v>
      </c>
      <c r="R232" s="161">
        <f t="shared" si="22"/>
        <v>15.071944785356006</v>
      </c>
      <c r="S232" s="161">
        <f t="shared" si="22"/>
        <v>14.376333742427207</v>
      </c>
      <c r="T232" s="161">
        <f t="shared" si="22"/>
        <v>13.680722699498407</v>
      </c>
      <c r="U232" s="161">
        <f t="shared" si="22"/>
        <v>12.985111656569607</v>
      </c>
      <c r="V232" s="161">
        <f t="shared" si="22"/>
        <v>12.289500613640811</v>
      </c>
      <c r="W232" s="161">
        <f t="shared" si="22"/>
        <v>11.59388957071201</v>
      </c>
      <c r="X232" s="161">
        <f t="shared" si="22"/>
        <v>11.507194857620847</v>
      </c>
      <c r="Y232" s="161">
        <f t="shared" si="22"/>
        <v>11.420500144529683</v>
      </c>
      <c r="Z232" s="161">
        <f t="shared" si="22"/>
        <v>11.33380543143852</v>
      </c>
      <c r="AA232" s="161">
        <f t="shared" si="22"/>
        <v>11.247110718347358</v>
      </c>
      <c r="AB232" s="161">
        <f t="shared" si="22"/>
        <v>11.160416005256195</v>
      </c>
      <c r="AC232" s="161">
        <f t="shared" si="22"/>
        <v>11.073721292165033</v>
      </c>
      <c r="AD232" s="161">
        <f t="shared" si="22"/>
        <v>10.98702657907387</v>
      </c>
      <c r="AE232" s="161">
        <f t="shared" si="22"/>
        <v>10.900331865982707</v>
      </c>
      <c r="AF232" s="161">
        <f t="shared" si="22"/>
        <v>10.813637152891543</v>
      </c>
      <c r="AG232" s="161">
        <f t="shared" si="22"/>
        <v>10.72694243980038</v>
      </c>
      <c r="AH232" s="161">
        <f t="shared" si="22"/>
        <v>10.640247726709216</v>
      </c>
      <c r="AI232" s="161">
        <f t="shared" si="22"/>
        <v>10.553553013618053</v>
      </c>
      <c r="AJ232" s="161">
        <f t="shared" si="22"/>
        <v>10.466858300526891</v>
      </c>
      <c r="AK232" s="161">
        <f t="shared" si="22"/>
        <v>10.380163587435728</v>
      </c>
      <c r="AL232" s="161">
        <f t="shared" si="22"/>
        <v>10.293468874344565</v>
      </c>
      <c r="AM232" s="161">
        <f t="shared" si="22"/>
        <v>10.206774161253403</v>
      </c>
      <c r="AN232" s="161">
        <f t="shared" si="22"/>
        <v>10.12007944816224</v>
      </c>
      <c r="AO232" s="161">
        <f t="shared" si="22"/>
        <v>10.033384735071076</v>
      </c>
      <c r="AP232" s="161">
        <f t="shared" si="22"/>
        <v>9.9466900219799133</v>
      </c>
      <c r="AQ232" s="161">
        <f t="shared" si="22"/>
        <v>9.8599953088887418</v>
      </c>
    </row>
    <row r="233" spans="7:69" ht="14.1" customHeight="1" thickBot="1">
      <c r="G233" s="22"/>
      <c r="H233" s="241"/>
      <c r="J233" s="228"/>
      <c r="K233" s="144" t="s">
        <v>139</v>
      </c>
      <c r="L233" s="162">
        <f t="shared" si="22"/>
        <v>19.268385484388549</v>
      </c>
      <c r="M233" s="162">
        <f t="shared" si="22"/>
        <v>18.55</v>
      </c>
      <c r="N233" s="162">
        <f t="shared" si="22"/>
        <v>18.310960942610386</v>
      </c>
      <c r="O233" s="162">
        <f t="shared" si="22"/>
        <v>18.071921885220771</v>
      </c>
      <c r="P233" s="162">
        <f t="shared" si="22"/>
        <v>17.832882827831156</v>
      </c>
      <c r="Q233" s="162">
        <f t="shared" si="22"/>
        <v>17.593843770441541</v>
      </c>
      <c r="R233" s="162">
        <f t="shared" si="22"/>
        <v>17.354804713051927</v>
      </c>
      <c r="S233" s="162">
        <f t="shared" si="22"/>
        <v>17.115765655662315</v>
      </c>
      <c r="T233" s="162">
        <f t="shared" si="22"/>
        <v>16.8767265982727</v>
      </c>
      <c r="U233" s="162">
        <f t="shared" si="22"/>
        <v>16.637687540883086</v>
      </c>
      <c r="V233" s="162">
        <f t="shared" si="22"/>
        <v>16.398648483493474</v>
      </c>
      <c r="W233" s="162">
        <f t="shared" si="22"/>
        <v>16.159609426103859</v>
      </c>
      <c r="X233" s="162">
        <f t="shared" si="22"/>
        <v>15.931323433334267</v>
      </c>
      <c r="Y233" s="162">
        <f t="shared" si="22"/>
        <v>15.703037440564678</v>
      </c>
      <c r="Z233" s="162">
        <f t="shared" si="22"/>
        <v>15.474751447795086</v>
      </c>
      <c r="AA233" s="162">
        <f t="shared" si="22"/>
        <v>15.24646545502549</v>
      </c>
      <c r="AB233" s="162">
        <f t="shared" si="22"/>
        <v>15.018179462255898</v>
      </c>
      <c r="AC233" s="162">
        <f t="shared" si="22"/>
        <v>14.789893469486305</v>
      </c>
      <c r="AD233" s="162">
        <f t="shared" si="22"/>
        <v>14.561607476716713</v>
      </c>
      <c r="AE233" s="162">
        <f t="shared" si="22"/>
        <v>14.333321483947124</v>
      </c>
      <c r="AF233" s="162">
        <f t="shared" si="22"/>
        <v>14.105035491177528</v>
      </c>
      <c r="AG233" s="162">
        <f t="shared" si="22"/>
        <v>13.876749498407936</v>
      </c>
      <c r="AH233" s="162">
        <f t="shared" si="22"/>
        <v>13.648463505638343</v>
      </c>
      <c r="AI233" s="162">
        <f t="shared" si="22"/>
        <v>13.420177512868751</v>
      </c>
      <c r="AJ233" s="162">
        <f t="shared" si="22"/>
        <v>13.191891520099158</v>
      </c>
      <c r="AK233" s="162">
        <f t="shared" si="22"/>
        <v>12.963605527329566</v>
      </c>
      <c r="AL233" s="162">
        <f t="shared" si="22"/>
        <v>12.735319534559974</v>
      </c>
      <c r="AM233" s="162">
        <f t="shared" si="22"/>
        <v>12.507033541790381</v>
      </c>
      <c r="AN233" s="162">
        <f t="shared" si="22"/>
        <v>12.278747549020789</v>
      </c>
      <c r="AO233" s="162">
        <f t="shared" si="22"/>
        <v>12.050461556251197</v>
      </c>
      <c r="AP233" s="162">
        <f t="shared" si="22"/>
        <v>11.822175563481604</v>
      </c>
      <c r="AQ233" s="162">
        <f t="shared" si="22"/>
        <v>11.59388957071201</v>
      </c>
      <c r="BG233"/>
      <c r="BH233"/>
      <c r="BI233"/>
    </row>
    <row r="234" spans="7:69" ht="14.1" customHeight="1" thickTop="1">
      <c r="G234" s="22"/>
      <c r="H234" s="241"/>
      <c r="J234" s="228"/>
      <c r="K234" s="140" t="s">
        <v>140</v>
      </c>
      <c r="L234" s="160">
        <f t="shared" si="22"/>
        <v>19.268385484388549</v>
      </c>
      <c r="M234" s="160">
        <f t="shared" si="22"/>
        <v>18.55</v>
      </c>
      <c r="N234" s="160">
        <f t="shared" si="22"/>
        <v>17.680999530888872</v>
      </c>
      <c r="O234" s="160">
        <f t="shared" si="22"/>
        <v>16.811999061777747</v>
      </c>
      <c r="P234" s="160">
        <f t="shared" si="22"/>
        <v>15.942998592666623</v>
      </c>
      <c r="Q234" s="160">
        <f t="shared" si="22"/>
        <v>15.073998123555498</v>
      </c>
      <c r="R234" s="160">
        <f t="shared" si="22"/>
        <v>14.204997654444373</v>
      </c>
      <c r="S234" s="160">
        <f t="shared" si="22"/>
        <v>13.335997185333252</v>
      </c>
      <c r="T234" s="160">
        <f t="shared" si="22"/>
        <v>12.466996716222123</v>
      </c>
      <c r="U234" s="160">
        <f t="shared" si="22"/>
        <v>11.597996247110999</v>
      </c>
      <c r="V234" s="160">
        <f t="shared" si="22"/>
        <v>10.728995777999872</v>
      </c>
      <c r="W234" s="160">
        <f t="shared" si="22"/>
        <v>9.8599953088887418</v>
      </c>
      <c r="X234" s="160">
        <f t="shared" si="22"/>
        <v>9.7861435157172245</v>
      </c>
      <c r="Y234" s="160">
        <f t="shared" si="22"/>
        <v>9.7122917225457073</v>
      </c>
      <c r="Z234" s="160">
        <f t="shared" si="22"/>
        <v>9.63843992937419</v>
      </c>
      <c r="AA234" s="160">
        <f t="shared" si="22"/>
        <v>9.5645881362026728</v>
      </c>
      <c r="AB234" s="160">
        <f t="shared" si="22"/>
        <v>9.4907363430311555</v>
      </c>
      <c r="AC234" s="160">
        <f t="shared" si="22"/>
        <v>9.4168845498596347</v>
      </c>
      <c r="AD234" s="160">
        <f t="shared" si="22"/>
        <v>9.3430327566881175</v>
      </c>
      <c r="AE234" s="160">
        <f t="shared" si="22"/>
        <v>9.2691809635166003</v>
      </c>
      <c r="AF234" s="160">
        <f t="shared" si="22"/>
        <v>9.195329170345083</v>
      </c>
      <c r="AG234" s="160">
        <f t="shared" si="22"/>
        <v>9.1214773771735658</v>
      </c>
      <c r="AH234" s="160">
        <f t="shared" si="22"/>
        <v>9.0476255840020485</v>
      </c>
      <c r="AI234" s="160">
        <f t="shared" si="22"/>
        <v>8.9737737908305313</v>
      </c>
      <c r="AJ234" s="160">
        <f t="shared" si="22"/>
        <v>8.8999219976590123</v>
      </c>
      <c r="AK234" s="160">
        <f t="shared" si="22"/>
        <v>8.826070204487495</v>
      </c>
      <c r="AL234" s="160">
        <f t="shared" si="22"/>
        <v>8.752218411315976</v>
      </c>
      <c r="AM234" s="160">
        <f t="shared" si="22"/>
        <v>8.6783666181444588</v>
      </c>
      <c r="AN234" s="160">
        <f t="shared" si="22"/>
        <v>8.6045148249729415</v>
      </c>
      <c r="AO234" s="160">
        <f t="shared" si="22"/>
        <v>8.5306630318014243</v>
      </c>
      <c r="AP234" s="160">
        <f t="shared" si="22"/>
        <v>8.456811238629907</v>
      </c>
      <c r="AQ234" s="160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" customHeight="1">
      <c r="G235" s="22"/>
      <c r="H235" s="241"/>
      <c r="J235" s="228"/>
      <c r="K235" s="19" t="s">
        <v>141</v>
      </c>
      <c r="L235" s="161">
        <f t="shared" si="22"/>
        <v>19.268385484388549</v>
      </c>
      <c r="M235" s="161">
        <f t="shared" si="22"/>
        <v>18.55</v>
      </c>
      <c r="N235" s="161">
        <f t="shared" si="22"/>
        <v>17.854388957071201</v>
      </c>
      <c r="O235" s="161">
        <f t="shared" si="22"/>
        <v>17.158777914142401</v>
      </c>
      <c r="P235" s="161">
        <f t="shared" si="22"/>
        <v>16.463166871213602</v>
      </c>
      <c r="Q235" s="161">
        <f t="shared" si="22"/>
        <v>15.767555828284802</v>
      </c>
      <c r="R235" s="161">
        <f t="shared" si="22"/>
        <v>15.071944785356006</v>
      </c>
      <c r="S235" s="161">
        <f t="shared" si="22"/>
        <v>14.376333742427207</v>
      </c>
      <c r="T235" s="161">
        <f t="shared" si="22"/>
        <v>13.680722699498407</v>
      </c>
      <c r="U235" s="161">
        <f t="shared" si="22"/>
        <v>12.985111656569607</v>
      </c>
      <c r="V235" s="161">
        <f t="shared" si="22"/>
        <v>12.289500613640811</v>
      </c>
      <c r="W235" s="161">
        <f t="shared" si="22"/>
        <v>11.59388957071201</v>
      </c>
      <c r="X235" s="161">
        <f t="shared" si="22"/>
        <v>11.507194857620847</v>
      </c>
      <c r="Y235" s="161">
        <f t="shared" si="22"/>
        <v>11.420500144529683</v>
      </c>
      <c r="Z235" s="161">
        <f t="shared" si="22"/>
        <v>11.33380543143852</v>
      </c>
      <c r="AA235" s="161">
        <f t="shared" si="22"/>
        <v>11.247110718347358</v>
      </c>
      <c r="AB235" s="161">
        <f t="shared" si="22"/>
        <v>11.160416005256195</v>
      </c>
      <c r="AC235" s="161">
        <f t="shared" si="22"/>
        <v>11.073721292165033</v>
      </c>
      <c r="AD235" s="161">
        <f t="shared" si="22"/>
        <v>10.98702657907387</v>
      </c>
      <c r="AE235" s="161">
        <f t="shared" si="22"/>
        <v>10.900331865982707</v>
      </c>
      <c r="AF235" s="161">
        <f t="shared" si="22"/>
        <v>10.813637152891543</v>
      </c>
      <c r="AG235" s="161">
        <f t="shared" si="22"/>
        <v>10.72694243980038</v>
      </c>
      <c r="AH235" s="161">
        <f t="shared" si="22"/>
        <v>10.640247726709216</v>
      </c>
      <c r="AI235" s="161">
        <f t="shared" si="22"/>
        <v>10.553553013618053</v>
      </c>
      <c r="AJ235" s="161">
        <f t="shared" si="22"/>
        <v>10.466858300526891</v>
      </c>
      <c r="AK235" s="161">
        <f t="shared" si="22"/>
        <v>10.380163587435728</v>
      </c>
      <c r="AL235" s="161">
        <f t="shared" si="22"/>
        <v>10.293468874344565</v>
      </c>
      <c r="AM235" s="161">
        <f t="shared" si="22"/>
        <v>10.206774161253403</v>
      </c>
      <c r="AN235" s="161">
        <f t="shared" si="22"/>
        <v>10.12007944816224</v>
      </c>
      <c r="AO235" s="161">
        <f t="shared" si="22"/>
        <v>10.033384735071076</v>
      </c>
      <c r="AP235" s="161">
        <f t="shared" si="22"/>
        <v>9.9466900219799133</v>
      </c>
      <c r="AQ235" s="161">
        <f t="shared" si="22"/>
        <v>9.8599953088887418</v>
      </c>
      <c r="AZ235"/>
      <c r="BA235"/>
    </row>
    <row r="236" spans="7:69" ht="14.1" customHeight="1" thickBot="1">
      <c r="G236" s="22"/>
      <c r="H236" s="241"/>
      <c r="J236" s="228"/>
      <c r="K236" s="144" t="s">
        <v>142</v>
      </c>
      <c r="L236" s="162">
        <f t="shared" si="22"/>
        <v>19.268385484388549</v>
      </c>
      <c r="M236" s="162">
        <f t="shared" si="22"/>
        <v>18.55</v>
      </c>
      <c r="N236" s="162">
        <f t="shared" si="22"/>
        <v>18.310960942610386</v>
      </c>
      <c r="O236" s="162">
        <f t="shared" si="22"/>
        <v>18.071921885220771</v>
      </c>
      <c r="P236" s="162">
        <f t="shared" si="22"/>
        <v>17.832882827831156</v>
      </c>
      <c r="Q236" s="162">
        <f t="shared" si="22"/>
        <v>17.593843770441541</v>
      </c>
      <c r="R236" s="162">
        <f t="shared" si="22"/>
        <v>17.354804713051927</v>
      </c>
      <c r="S236" s="162">
        <f t="shared" si="22"/>
        <v>17.115765655662315</v>
      </c>
      <c r="T236" s="162">
        <f t="shared" si="22"/>
        <v>16.8767265982727</v>
      </c>
      <c r="U236" s="162">
        <f t="shared" si="22"/>
        <v>16.637687540883086</v>
      </c>
      <c r="V236" s="162">
        <f t="shared" si="22"/>
        <v>16.398648483493474</v>
      </c>
      <c r="W236" s="162">
        <f t="shared" si="22"/>
        <v>16.159609426103859</v>
      </c>
      <c r="X236" s="162">
        <f t="shared" si="22"/>
        <v>15.931323433334267</v>
      </c>
      <c r="Y236" s="162">
        <f t="shared" si="22"/>
        <v>15.703037440564678</v>
      </c>
      <c r="Z236" s="162">
        <f t="shared" si="22"/>
        <v>15.474751447795086</v>
      </c>
      <c r="AA236" s="162">
        <f t="shared" si="22"/>
        <v>15.24646545502549</v>
      </c>
      <c r="AB236" s="162">
        <f t="shared" si="22"/>
        <v>15.018179462255898</v>
      </c>
      <c r="AC236" s="162">
        <f t="shared" si="22"/>
        <v>14.789893469486305</v>
      </c>
      <c r="AD236" s="162">
        <f t="shared" si="22"/>
        <v>14.561607476716713</v>
      </c>
      <c r="AE236" s="162">
        <f t="shared" si="22"/>
        <v>14.333321483947124</v>
      </c>
      <c r="AF236" s="162">
        <f t="shared" si="22"/>
        <v>14.105035491177528</v>
      </c>
      <c r="AG236" s="162">
        <f t="shared" si="22"/>
        <v>13.876749498407936</v>
      </c>
      <c r="AH236" s="162">
        <f t="shared" si="22"/>
        <v>13.648463505638343</v>
      </c>
      <c r="AI236" s="162">
        <f t="shared" si="22"/>
        <v>13.420177512868751</v>
      </c>
      <c r="AJ236" s="162">
        <f t="shared" si="22"/>
        <v>13.191891520099158</v>
      </c>
      <c r="AK236" s="162">
        <f t="shared" si="22"/>
        <v>12.963605527329566</v>
      </c>
      <c r="AL236" s="162">
        <f t="shared" si="22"/>
        <v>12.735319534559974</v>
      </c>
      <c r="AM236" s="162">
        <f t="shared" si="22"/>
        <v>12.507033541790381</v>
      </c>
      <c r="AN236" s="162">
        <f t="shared" si="22"/>
        <v>12.278747549020789</v>
      </c>
      <c r="AO236" s="162">
        <f t="shared" si="22"/>
        <v>12.050461556251197</v>
      </c>
      <c r="AP236" s="162">
        <f t="shared" si="22"/>
        <v>11.822175563481604</v>
      </c>
      <c r="AQ236" s="162">
        <f t="shared" si="22"/>
        <v>11.59388957071201</v>
      </c>
    </row>
    <row r="237" spans="7:69" ht="14.1" customHeight="1" thickTop="1">
      <c r="G237" s="22"/>
      <c r="H237" s="241"/>
      <c r="J237" s="228"/>
      <c r="K237" s="140" t="s">
        <v>143</v>
      </c>
      <c r="L237" s="160">
        <f t="shared" si="22"/>
        <v>19.268385484388549</v>
      </c>
      <c r="M237" s="160">
        <f t="shared" si="22"/>
        <v>18.55</v>
      </c>
      <c r="N237" s="160">
        <f t="shared" si="22"/>
        <v>17.680999530888872</v>
      </c>
      <c r="O237" s="160">
        <f t="shared" si="22"/>
        <v>16.811999061777747</v>
      </c>
      <c r="P237" s="160">
        <f t="shared" si="22"/>
        <v>15.942998592666623</v>
      </c>
      <c r="Q237" s="160">
        <f t="shared" si="22"/>
        <v>15.073998123555498</v>
      </c>
      <c r="R237" s="160">
        <f t="shared" si="22"/>
        <v>14.204997654444373</v>
      </c>
      <c r="S237" s="160">
        <f t="shared" si="22"/>
        <v>13.335997185333252</v>
      </c>
      <c r="T237" s="160">
        <f t="shared" si="22"/>
        <v>12.466996716222123</v>
      </c>
      <c r="U237" s="160">
        <f t="shared" si="22"/>
        <v>11.597996247110999</v>
      </c>
      <c r="V237" s="160">
        <f t="shared" si="22"/>
        <v>10.728995777999872</v>
      </c>
      <c r="W237" s="160">
        <f t="shared" si="22"/>
        <v>9.8599953088887418</v>
      </c>
      <c r="X237" s="160">
        <f t="shared" si="22"/>
        <v>9.7861435157172245</v>
      </c>
      <c r="Y237" s="160">
        <f t="shared" si="22"/>
        <v>9.7122917225457073</v>
      </c>
      <c r="Z237" s="160">
        <f t="shared" si="22"/>
        <v>9.63843992937419</v>
      </c>
      <c r="AA237" s="160">
        <f t="shared" si="22"/>
        <v>9.5645881362026728</v>
      </c>
      <c r="AB237" s="160">
        <f t="shared" si="22"/>
        <v>9.4907363430311555</v>
      </c>
      <c r="AC237" s="160">
        <f t="shared" si="22"/>
        <v>9.4168845498596347</v>
      </c>
      <c r="AD237" s="160">
        <f t="shared" si="22"/>
        <v>9.3430327566881175</v>
      </c>
      <c r="AE237" s="160">
        <f t="shared" si="22"/>
        <v>9.2691809635166003</v>
      </c>
      <c r="AF237" s="160">
        <f t="shared" si="22"/>
        <v>9.195329170345083</v>
      </c>
      <c r="AG237" s="160">
        <f t="shared" si="22"/>
        <v>9.1214773771735658</v>
      </c>
      <c r="AH237" s="160">
        <f t="shared" si="22"/>
        <v>9.0476255840020485</v>
      </c>
      <c r="AI237" s="160">
        <f t="shared" si="22"/>
        <v>8.9737737908305313</v>
      </c>
      <c r="AJ237" s="160">
        <f t="shared" si="22"/>
        <v>8.8999219976590123</v>
      </c>
      <c r="AK237" s="160">
        <f t="shared" si="22"/>
        <v>8.826070204487495</v>
      </c>
      <c r="AL237" s="160">
        <f t="shared" si="22"/>
        <v>8.752218411315976</v>
      </c>
      <c r="AM237" s="160">
        <f t="shared" si="22"/>
        <v>8.6783666181444588</v>
      </c>
      <c r="AN237" s="160">
        <f t="shared" si="22"/>
        <v>8.6045148249729415</v>
      </c>
      <c r="AO237" s="160">
        <f t="shared" si="22"/>
        <v>8.5306630318014243</v>
      </c>
      <c r="AP237" s="160">
        <f t="shared" si="22"/>
        <v>8.456811238629907</v>
      </c>
      <c r="AQ237" s="160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" customHeight="1">
      <c r="G238" s="22"/>
      <c r="H238" s="241"/>
      <c r="J238" s="228"/>
      <c r="K238" s="19" t="s">
        <v>144</v>
      </c>
      <c r="L238" s="161">
        <f t="shared" si="22"/>
        <v>19.268385484388549</v>
      </c>
      <c r="M238" s="161">
        <f t="shared" si="22"/>
        <v>18.55</v>
      </c>
      <c r="N238" s="161">
        <f t="shared" si="22"/>
        <v>17.854388957071201</v>
      </c>
      <c r="O238" s="161">
        <f t="shared" si="22"/>
        <v>17.158777914142401</v>
      </c>
      <c r="P238" s="161">
        <f t="shared" si="22"/>
        <v>16.463166871213602</v>
      </c>
      <c r="Q238" s="161">
        <f t="shared" si="22"/>
        <v>15.767555828284802</v>
      </c>
      <c r="R238" s="161">
        <f t="shared" si="22"/>
        <v>15.071944785356006</v>
      </c>
      <c r="S238" s="161">
        <f t="shared" si="22"/>
        <v>14.376333742427207</v>
      </c>
      <c r="T238" s="161">
        <f t="shared" si="22"/>
        <v>13.680722699498407</v>
      </c>
      <c r="U238" s="161">
        <f t="shared" si="22"/>
        <v>12.985111656569607</v>
      </c>
      <c r="V238" s="161">
        <f t="shared" si="22"/>
        <v>12.289500613640811</v>
      </c>
      <c r="W238" s="161">
        <f t="shared" si="22"/>
        <v>11.59388957071201</v>
      </c>
      <c r="X238" s="161">
        <f t="shared" si="22"/>
        <v>11.507194857620847</v>
      </c>
      <c r="Y238" s="161">
        <f t="shared" si="22"/>
        <v>11.420500144529683</v>
      </c>
      <c r="Z238" s="161">
        <f t="shared" si="22"/>
        <v>11.33380543143852</v>
      </c>
      <c r="AA238" s="161">
        <f t="shared" si="22"/>
        <v>11.247110718347358</v>
      </c>
      <c r="AB238" s="161">
        <f t="shared" si="22"/>
        <v>11.160416005256195</v>
      </c>
      <c r="AC238" s="161">
        <f t="shared" si="22"/>
        <v>11.073721292165033</v>
      </c>
      <c r="AD238" s="161">
        <f t="shared" si="22"/>
        <v>10.98702657907387</v>
      </c>
      <c r="AE238" s="161">
        <f t="shared" si="22"/>
        <v>10.900331865982707</v>
      </c>
      <c r="AF238" s="161">
        <f t="shared" si="22"/>
        <v>10.813637152891543</v>
      </c>
      <c r="AG238" s="161">
        <f t="shared" si="22"/>
        <v>10.72694243980038</v>
      </c>
      <c r="AH238" s="161">
        <f t="shared" si="22"/>
        <v>10.640247726709216</v>
      </c>
      <c r="AI238" s="161">
        <f t="shared" si="22"/>
        <v>10.553553013618053</v>
      </c>
      <c r="AJ238" s="161">
        <f t="shared" si="22"/>
        <v>10.466858300526891</v>
      </c>
      <c r="AK238" s="161">
        <f t="shared" si="22"/>
        <v>10.380163587435728</v>
      </c>
      <c r="AL238" s="161">
        <f t="shared" si="22"/>
        <v>10.293468874344565</v>
      </c>
      <c r="AM238" s="161">
        <f t="shared" si="22"/>
        <v>10.206774161253403</v>
      </c>
      <c r="AN238" s="161">
        <f t="shared" si="22"/>
        <v>10.12007944816224</v>
      </c>
      <c r="AO238" s="161">
        <f t="shared" si="22"/>
        <v>10.033384735071076</v>
      </c>
      <c r="AP238" s="161">
        <f t="shared" si="22"/>
        <v>9.9466900219799133</v>
      </c>
      <c r="AQ238" s="161">
        <f t="shared" ref="AQ238" si="23">AQ235</f>
        <v>9.8599953088887418</v>
      </c>
      <c r="AZ238"/>
      <c r="BA238"/>
    </row>
    <row r="239" spans="7:69" ht="14.1" customHeight="1" thickBot="1">
      <c r="G239" s="22"/>
      <c r="H239" s="241"/>
      <c r="J239" s="228"/>
      <c r="K239" s="144" t="s">
        <v>145</v>
      </c>
      <c r="L239" s="162">
        <f t="shared" ref="L239:AQ246" si="24">L236</f>
        <v>19.268385484388549</v>
      </c>
      <c r="M239" s="162">
        <f t="shared" si="24"/>
        <v>18.55</v>
      </c>
      <c r="N239" s="162">
        <f t="shared" si="24"/>
        <v>18.310960942610386</v>
      </c>
      <c r="O239" s="162">
        <f t="shared" si="24"/>
        <v>18.071921885220771</v>
      </c>
      <c r="P239" s="162">
        <f t="shared" si="24"/>
        <v>17.832882827831156</v>
      </c>
      <c r="Q239" s="162">
        <f t="shared" si="24"/>
        <v>17.593843770441541</v>
      </c>
      <c r="R239" s="162">
        <f t="shared" si="24"/>
        <v>17.354804713051927</v>
      </c>
      <c r="S239" s="162">
        <f t="shared" si="24"/>
        <v>17.115765655662315</v>
      </c>
      <c r="T239" s="162">
        <f t="shared" si="24"/>
        <v>16.8767265982727</v>
      </c>
      <c r="U239" s="162">
        <f t="shared" si="24"/>
        <v>16.637687540883086</v>
      </c>
      <c r="V239" s="162">
        <f t="shared" si="24"/>
        <v>16.398648483493474</v>
      </c>
      <c r="W239" s="162">
        <f t="shared" si="24"/>
        <v>16.159609426103859</v>
      </c>
      <c r="X239" s="162">
        <f t="shared" si="24"/>
        <v>15.931323433334267</v>
      </c>
      <c r="Y239" s="162">
        <f t="shared" si="24"/>
        <v>15.703037440564678</v>
      </c>
      <c r="Z239" s="162">
        <f t="shared" si="24"/>
        <v>15.474751447795086</v>
      </c>
      <c r="AA239" s="162">
        <f t="shared" si="24"/>
        <v>15.24646545502549</v>
      </c>
      <c r="AB239" s="162">
        <f t="shared" si="24"/>
        <v>15.018179462255898</v>
      </c>
      <c r="AC239" s="162">
        <f t="shared" si="24"/>
        <v>14.789893469486305</v>
      </c>
      <c r="AD239" s="162">
        <f t="shared" si="24"/>
        <v>14.561607476716713</v>
      </c>
      <c r="AE239" s="162">
        <f t="shared" si="24"/>
        <v>14.333321483947124</v>
      </c>
      <c r="AF239" s="162">
        <f t="shared" si="24"/>
        <v>14.105035491177528</v>
      </c>
      <c r="AG239" s="162">
        <f t="shared" si="24"/>
        <v>13.876749498407936</v>
      </c>
      <c r="AH239" s="162">
        <f t="shared" si="24"/>
        <v>13.648463505638343</v>
      </c>
      <c r="AI239" s="162">
        <f t="shared" si="24"/>
        <v>13.420177512868751</v>
      </c>
      <c r="AJ239" s="162">
        <f t="shared" si="24"/>
        <v>13.191891520099158</v>
      </c>
      <c r="AK239" s="162">
        <f t="shared" si="24"/>
        <v>12.963605527329566</v>
      </c>
      <c r="AL239" s="162">
        <f t="shared" si="24"/>
        <v>12.735319534559974</v>
      </c>
      <c r="AM239" s="162">
        <f t="shared" si="24"/>
        <v>12.507033541790381</v>
      </c>
      <c r="AN239" s="162">
        <f t="shared" si="24"/>
        <v>12.278747549020789</v>
      </c>
      <c r="AO239" s="162">
        <f t="shared" si="24"/>
        <v>12.050461556251197</v>
      </c>
      <c r="AP239" s="162">
        <f t="shared" si="24"/>
        <v>11.822175563481604</v>
      </c>
      <c r="AQ239" s="162">
        <f t="shared" si="24"/>
        <v>11.59388957071201</v>
      </c>
    </row>
    <row r="240" spans="7:69" ht="14.1" customHeight="1" thickTop="1">
      <c r="G240" s="22"/>
      <c r="H240" s="241"/>
      <c r="J240" s="228"/>
      <c r="K240" s="140" t="s">
        <v>146</v>
      </c>
      <c r="L240" s="160">
        <f t="shared" si="24"/>
        <v>19.268385484388549</v>
      </c>
      <c r="M240" s="160">
        <f t="shared" si="24"/>
        <v>18.55</v>
      </c>
      <c r="N240" s="160">
        <f t="shared" si="24"/>
        <v>17.680999530888872</v>
      </c>
      <c r="O240" s="160">
        <f t="shared" si="24"/>
        <v>16.811999061777747</v>
      </c>
      <c r="P240" s="160">
        <f t="shared" si="24"/>
        <v>15.942998592666623</v>
      </c>
      <c r="Q240" s="160">
        <f t="shared" si="24"/>
        <v>15.073998123555498</v>
      </c>
      <c r="R240" s="160">
        <f t="shared" si="24"/>
        <v>14.204997654444373</v>
      </c>
      <c r="S240" s="160">
        <f t="shared" si="24"/>
        <v>13.335997185333252</v>
      </c>
      <c r="T240" s="160">
        <f t="shared" si="24"/>
        <v>12.466996716222123</v>
      </c>
      <c r="U240" s="160">
        <f t="shared" si="24"/>
        <v>11.597996247110999</v>
      </c>
      <c r="V240" s="160">
        <f t="shared" si="24"/>
        <v>10.728995777999872</v>
      </c>
      <c r="W240" s="160">
        <f t="shared" si="24"/>
        <v>9.8599953088887418</v>
      </c>
      <c r="X240" s="160">
        <f t="shared" si="24"/>
        <v>9.7861435157172245</v>
      </c>
      <c r="Y240" s="160">
        <f t="shared" si="24"/>
        <v>9.7122917225457073</v>
      </c>
      <c r="Z240" s="160">
        <f t="shared" si="24"/>
        <v>9.63843992937419</v>
      </c>
      <c r="AA240" s="160">
        <f t="shared" si="24"/>
        <v>9.5645881362026728</v>
      </c>
      <c r="AB240" s="160">
        <f t="shared" si="24"/>
        <v>9.4907363430311555</v>
      </c>
      <c r="AC240" s="160">
        <f t="shared" si="24"/>
        <v>9.4168845498596347</v>
      </c>
      <c r="AD240" s="160">
        <f t="shared" si="24"/>
        <v>9.3430327566881175</v>
      </c>
      <c r="AE240" s="160">
        <f t="shared" si="24"/>
        <v>9.2691809635166003</v>
      </c>
      <c r="AF240" s="160">
        <f t="shared" si="24"/>
        <v>9.195329170345083</v>
      </c>
      <c r="AG240" s="160">
        <f t="shared" si="24"/>
        <v>9.1214773771735658</v>
      </c>
      <c r="AH240" s="160">
        <f t="shared" si="24"/>
        <v>9.0476255840020485</v>
      </c>
      <c r="AI240" s="160">
        <f t="shared" si="24"/>
        <v>8.9737737908305313</v>
      </c>
      <c r="AJ240" s="160">
        <f t="shared" si="24"/>
        <v>8.8999219976590123</v>
      </c>
      <c r="AK240" s="160">
        <f t="shared" si="24"/>
        <v>8.826070204487495</v>
      </c>
      <c r="AL240" s="160">
        <f t="shared" si="24"/>
        <v>8.752218411315976</v>
      </c>
      <c r="AM240" s="160">
        <f t="shared" si="24"/>
        <v>8.6783666181444588</v>
      </c>
      <c r="AN240" s="160">
        <f t="shared" si="24"/>
        <v>8.6045148249729415</v>
      </c>
      <c r="AO240" s="160">
        <f t="shared" si="24"/>
        <v>8.5306630318014243</v>
      </c>
      <c r="AP240" s="160">
        <f t="shared" si="24"/>
        <v>8.456811238629907</v>
      </c>
      <c r="AQ240" s="160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" customHeight="1">
      <c r="G241" s="22"/>
      <c r="H241" s="241"/>
      <c r="J241" s="228"/>
      <c r="K241" s="19" t="s">
        <v>147</v>
      </c>
      <c r="L241" s="161">
        <f t="shared" si="24"/>
        <v>19.268385484388549</v>
      </c>
      <c r="M241" s="161">
        <f t="shared" si="24"/>
        <v>18.55</v>
      </c>
      <c r="N241" s="161">
        <f t="shared" si="24"/>
        <v>17.854388957071201</v>
      </c>
      <c r="O241" s="161">
        <f t="shared" si="24"/>
        <v>17.158777914142401</v>
      </c>
      <c r="P241" s="161">
        <f t="shared" si="24"/>
        <v>16.463166871213602</v>
      </c>
      <c r="Q241" s="161">
        <f t="shared" si="24"/>
        <v>15.767555828284802</v>
      </c>
      <c r="R241" s="161">
        <f t="shared" si="24"/>
        <v>15.071944785356006</v>
      </c>
      <c r="S241" s="161">
        <f t="shared" si="24"/>
        <v>14.376333742427207</v>
      </c>
      <c r="T241" s="161">
        <f t="shared" si="24"/>
        <v>13.680722699498407</v>
      </c>
      <c r="U241" s="161">
        <f t="shared" si="24"/>
        <v>12.985111656569607</v>
      </c>
      <c r="V241" s="161">
        <f t="shared" si="24"/>
        <v>12.289500613640811</v>
      </c>
      <c r="W241" s="161">
        <f t="shared" si="24"/>
        <v>11.59388957071201</v>
      </c>
      <c r="X241" s="161">
        <f t="shared" si="24"/>
        <v>11.507194857620847</v>
      </c>
      <c r="Y241" s="161">
        <f t="shared" si="24"/>
        <v>11.420500144529683</v>
      </c>
      <c r="Z241" s="161">
        <f t="shared" si="24"/>
        <v>11.33380543143852</v>
      </c>
      <c r="AA241" s="161">
        <f t="shared" si="24"/>
        <v>11.247110718347358</v>
      </c>
      <c r="AB241" s="161">
        <f t="shared" si="24"/>
        <v>11.160416005256195</v>
      </c>
      <c r="AC241" s="161">
        <f t="shared" si="24"/>
        <v>11.073721292165033</v>
      </c>
      <c r="AD241" s="161">
        <f t="shared" si="24"/>
        <v>10.98702657907387</v>
      </c>
      <c r="AE241" s="161">
        <f t="shared" si="24"/>
        <v>10.900331865982707</v>
      </c>
      <c r="AF241" s="161">
        <f t="shared" si="24"/>
        <v>10.813637152891543</v>
      </c>
      <c r="AG241" s="161">
        <f t="shared" si="24"/>
        <v>10.72694243980038</v>
      </c>
      <c r="AH241" s="161">
        <f t="shared" si="24"/>
        <v>10.640247726709216</v>
      </c>
      <c r="AI241" s="161">
        <f t="shared" si="24"/>
        <v>10.553553013618053</v>
      </c>
      <c r="AJ241" s="161">
        <f t="shared" si="24"/>
        <v>10.466858300526891</v>
      </c>
      <c r="AK241" s="161">
        <f t="shared" si="24"/>
        <v>10.380163587435728</v>
      </c>
      <c r="AL241" s="161">
        <f t="shared" si="24"/>
        <v>10.293468874344565</v>
      </c>
      <c r="AM241" s="161">
        <f t="shared" si="24"/>
        <v>10.206774161253403</v>
      </c>
      <c r="AN241" s="161">
        <f t="shared" si="24"/>
        <v>10.12007944816224</v>
      </c>
      <c r="AO241" s="161">
        <f t="shared" si="24"/>
        <v>10.033384735071076</v>
      </c>
      <c r="AP241" s="161">
        <f t="shared" si="24"/>
        <v>9.9466900219799133</v>
      </c>
      <c r="AQ241" s="161">
        <f t="shared" si="24"/>
        <v>9.8599953088887418</v>
      </c>
      <c r="AZ241"/>
      <c r="BA241"/>
    </row>
    <row r="242" spans="7:69" ht="14.1" customHeight="1" thickBot="1">
      <c r="G242" s="22"/>
      <c r="H242" s="241"/>
      <c r="J242" s="228"/>
      <c r="K242" s="144" t="s">
        <v>148</v>
      </c>
      <c r="L242" s="162">
        <f t="shared" si="24"/>
        <v>19.268385484388549</v>
      </c>
      <c r="M242" s="162">
        <f t="shared" si="24"/>
        <v>18.55</v>
      </c>
      <c r="N242" s="162">
        <f t="shared" si="24"/>
        <v>18.310960942610386</v>
      </c>
      <c r="O242" s="162">
        <f t="shared" si="24"/>
        <v>18.071921885220771</v>
      </c>
      <c r="P242" s="162">
        <f t="shared" si="24"/>
        <v>17.832882827831156</v>
      </c>
      <c r="Q242" s="162">
        <f t="shared" si="24"/>
        <v>17.593843770441541</v>
      </c>
      <c r="R242" s="162">
        <f t="shared" si="24"/>
        <v>17.354804713051927</v>
      </c>
      <c r="S242" s="162">
        <f t="shared" si="24"/>
        <v>17.115765655662315</v>
      </c>
      <c r="T242" s="162">
        <f t="shared" si="24"/>
        <v>16.8767265982727</v>
      </c>
      <c r="U242" s="162">
        <f t="shared" si="24"/>
        <v>16.637687540883086</v>
      </c>
      <c r="V242" s="162">
        <f t="shared" si="24"/>
        <v>16.398648483493474</v>
      </c>
      <c r="W242" s="162">
        <f t="shared" si="24"/>
        <v>16.159609426103859</v>
      </c>
      <c r="X242" s="162">
        <f t="shared" si="24"/>
        <v>15.931323433334267</v>
      </c>
      <c r="Y242" s="162">
        <f t="shared" si="24"/>
        <v>15.703037440564678</v>
      </c>
      <c r="Z242" s="162">
        <f t="shared" si="24"/>
        <v>15.474751447795086</v>
      </c>
      <c r="AA242" s="162">
        <f t="shared" si="24"/>
        <v>15.24646545502549</v>
      </c>
      <c r="AB242" s="162">
        <f t="shared" si="24"/>
        <v>15.018179462255898</v>
      </c>
      <c r="AC242" s="162">
        <f t="shared" si="24"/>
        <v>14.789893469486305</v>
      </c>
      <c r="AD242" s="162">
        <f t="shared" si="24"/>
        <v>14.561607476716713</v>
      </c>
      <c r="AE242" s="162">
        <f t="shared" si="24"/>
        <v>14.333321483947124</v>
      </c>
      <c r="AF242" s="162">
        <f t="shared" si="24"/>
        <v>14.105035491177528</v>
      </c>
      <c r="AG242" s="162">
        <f t="shared" si="24"/>
        <v>13.876749498407936</v>
      </c>
      <c r="AH242" s="162">
        <f t="shared" si="24"/>
        <v>13.648463505638343</v>
      </c>
      <c r="AI242" s="162">
        <f t="shared" si="24"/>
        <v>13.420177512868751</v>
      </c>
      <c r="AJ242" s="162">
        <f t="shared" si="24"/>
        <v>13.191891520099158</v>
      </c>
      <c r="AK242" s="162">
        <f t="shared" si="24"/>
        <v>12.963605527329566</v>
      </c>
      <c r="AL242" s="162">
        <f t="shared" si="24"/>
        <v>12.735319534559974</v>
      </c>
      <c r="AM242" s="162">
        <f t="shared" si="24"/>
        <v>12.507033541790381</v>
      </c>
      <c r="AN242" s="162">
        <f t="shared" si="24"/>
        <v>12.278747549020789</v>
      </c>
      <c r="AO242" s="162">
        <f t="shared" si="24"/>
        <v>12.050461556251197</v>
      </c>
      <c r="AP242" s="162">
        <f t="shared" si="24"/>
        <v>11.822175563481604</v>
      </c>
      <c r="AQ242" s="162">
        <f t="shared" si="24"/>
        <v>11.59388957071201</v>
      </c>
    </row>
    <row r="243" spans="7:69" ht="14.1" customHeight="1" thickTop="1">
      <c r="G243" s="22"/>
      <c r="H243" s="241"/>
      <c r="J243" s="228"/>
      <c r="K243" s="140" t="s">
        <v>149</v>
      </c>
      <c r="L243" s="160">
        <f t="shared" si="24"/>
        <v>19.268385484388549</v>
      </c>
      <c r="M243" s="160">
        <f t="shared" si="24"/>
        <v>18.55</v>
      </c>
      <c r="N243" s="160">
        <f t="shared" si="24"/>
        <v>17.680999530888872</v>
      </c>
      <c r="O243" s="160">
        <f t="shared" si="24"/>
        <v>16.811999061777747</v>
      </c>
      <c r="P243" s="160">
        <f t="shared" si="24"/>
        <v>15.942998592666623</v>
      </c>
      <c r="Q243" s="160">
        <f t="shared" si="24"/>
        <v>15.073998123555498</v>
      </c>
      <c r="R243" s="160">
        <f t="shared" si="24"/>
        <v>14.204997654444373</v>
      </c>
      <c r="S243" s="160">
        <f t="shared" si="24"/>
        <v>13.335997185333252</v>
      </c>
      <c r="T243" s="160">
        <f t="shared" si="24"/>
        <v>12.466996716222123</v>
      </c>
      <c r="U243" s="160">
        <f t="shared" si="24"/>
        <v>11.597996247110999</v>
      </c>
      <c r="V243" s="160">
        <f t="shared" si="24"/>
        <v>10.728995777999872</v>
      </c>
      <c r="W243" s="160">
        <f t="shared" si="24"/>
        <v>9.8599953088887418</v>
      </c>
      <c r="X243" s="160">
        <f t="shared" si="24"/>
        <v>9.7861435157172245</v>
      </c>
      <c r="Y243" s="160">
        <f t="shared" si="24"/>
        <v>9.7122917225457073</v>
      </c>
      <c r="Z243" s="160">
        <f t="shared" si="24"/>
        <v>9.63843992937419</v>
      </c>
      <c r="AA243" s="160">
        <f t="shared" si="24"/>
        <v>9.5645881362026728</v>
      </c>
      <c r="AB243" s="160">
        <f t="shared" si="24"/>
        <v>9.4907363430311555</v>
      </c>
      <c r="AC243" s="160">
        <f t="shared" si="24"/>
        <v>9.4168845498596347</v>
      </c>
      <c r="AD243" s="160">
        <f t="shared" si="24"/>
        <v>9.3430327566881175</v>
      </c>
      <c r="AE243" s="160">
        <f t="shared" si="24"/>
        <v>9.2691809635166003</v>
      </c>
      <c r="AF243" s="160">
        <f t="shared" si="24"/>
        <v>9.195329170345083</v>
      </c>
      <c r="AG243" s="160">
        <f t="shared" si="24"/>
        <v>9.1214773771735658</v>
      </c>
      <c r="AH243" s="160">
        <f t="shared" si="24"/>
        <v>9.0476255840020485</v>
      </c>
      <c r="AI243" s="160">
        <f t="shared" si="24"/>
        <v>8.9737737908305313</v>
      </c>
      <c r="AJ243" s="160">
        <f t="shared" si="24"/>
        <v>8.8999219976590123</v>
      </c>
      <c r="AK243" s="160">
        <f t="shared" si="24"/>
        <v>8.826070204487495</v>
      </c>
      <c r="AL243" s="160">
        <f t="shared" si="24"/>
        <v>8.752218411315976</v>
      </c>
      <c r="AM243" s="160">
        <f t="shared" si="24"/>
        <v>8.6783666181444588</v>
      </c>
      <c r="AN243" s="160">
        <f t="shared" si="24"/>
        <v>8.6045148249729415</v>
      </c>
      <c r="AO243" s="160">
        <f t="shared" si="24"/>
        <v>8.5306630318014243</v>
      </c>
      <c r="AP243" s="160">
        <f t="shared" si="24"/>
        <v>8.456811238629907</v>
      </c>
      <c r="AQ243" s="160">
        <f t="shared" si="24"/>
        <v>8.3829594454583862</v>
      </c>
    </row>
    <row r="244" spans="7:69" ht="14.1" customHeight="1">
      <c r="G244" s="22"/>
      <c r="H244" s="241"/>
      <c r="J244" s="228"/>
      <c r="K244" s="19" t="s">
        <v>150</v>
      </c>
      <c r="L244" s="161">
        <f t="shared" si="24"/>
        <v>19.268385484388549</v>
      </c>
      <c r="M244" s="161">
        <f t="shared" si="24"/>
        <v>18.55</v>
      </c>
      <c r="N244" s="161">
        <f t="shared" si="24"/>
        <v>17.854388957071201</v>
      </c>
      <c r="O244" s="161">
        <f t="shared" si="24"/>
        <v>17.158777914142401</v>
      </c>
      <c r="P244" s="161">
        <f t="shared" si="24"/>
        <v>16.463166871213602</v>
      </c>
      <c r="Q244" s="161">
        <f t="shared" si="24"/>
        <v>15.767555828284802</v>
      </c>
      <c r="R244" s="161">
        <f t="shared" si="24"/>
        <v>15.071944785356006</v>
      </c>
      <c r="S244" s="161">
        <f t="shared" si="24"/>
        <v>14.376333742427207</v>
      </c>
      <c r="T244" s="161">
        <f t="shared" si="24"/>
        <v>13.680722699498407</v>
      </c>
      <c r="U244" s="161">
        <f t="shared" si="24"/>
        <v>12.985111656569607</v>
      </c>
      <c r="V244" s="161">
        <f t="shared" si="24"/>
        <v>12.289500613640811</v>
      </c>
      <c r="W244" s="161">
        <f t="shared" si="24"/>
        <v>11.59388957071201</v>
      </c>
      <c r="X244" s="161">
        <f t="shared" si="24"/>
        <v>11.507194857620847</v>
      </c>
      <c r="Y244" s="161">
        <f t="shared" si="24"/>
        <v>11.420500144529683</v>
      </c>
      <c r="Z244" s="161">
        <f t="shared" si="24"/>
        <v>11.33380543143852</v>
      </c>
      <c r="AA244" s="161">
        <f t="shared" si="24"/>
        <v>11.247110718347358</v>
      </c>
      <c r="AB244" s="161">
        <f t="shared" si="24"/>
        <v>11.160416005256195</v>
      </c>
      <c r="AC244" s="161">
        <f t="shared" si="24"/>
        <v>11.073721292165033</v>
      </c>
      <c r="AD244" s="161">
        <f t="shared" si="24"/>
        <v>10.98702657907387</v>
      </c>
      <c r="AE244" s="161">
        <f t="shared" si="24"/>
        <v>10.900331865982707</v>
      </c>
      <c r="AF244" s="161">
        <f t="shared" si="24"/>
        <v>10.813637152891543</v>
      </c>
      <c r="AG244" s="161">
        <f t="shared" si="24"/>
        <v>10.72694243980038</v>
      </c>
      <c r="AH244" s="161">
        <f t="shared" si="24"/>
        <v>10.640247726709216</v>
      </c>
      <c r="AI244" s="161">
        <f t="shared" si="24"/>
        <v>10.553553013618053</v>
      </c>
      <c r="AJ244" s="161">
        <f t="shared" si="24"/>
        <v>10.466858300526891</v>
      </c>
      <c r="AK244" s="161">
        <f t="shared" si="24"/>
        <v>10.380163587435728</v>
      </c>
      <c r="AL244" s="161">
        <f t="shared" si="24"/>
        <v>10.293468874344565</v>
      </c>
      <c r="AM244" s="161">
        <f t="shared" si="24"/>
        <v>10.206774161253403</v>
      </c>
      <c r="AN244" s="161">
        <f t="shared" si="24"/>
        <v>10.12007944816224</v>
      </c>
      <c r="AO244" s="161">
        <f t="shared" si="24"/>
        <v>10.033384735071076</v>
      </c>
      <c r="AP244" s="161">
        <f t="shared" si="24"/>
        <v>9.9466900219799133</v>
      </c>
      <c r="AQ244" s="161">
        <f t="shared" si="24"/>
        <v>9.8599953088887418</v>
      </c>
    </row>
    <row r="245" spans="7:69" ht="14.1" customHeight="1" thickBot="1">
      <c r="G245" s="22"/>
      <c r="H245" s="241"/>
      <c r="J245" s="228"/>
      <c r="K245" s="144" t="s">
        <v>151</v>
      </c>
      <c r="L245" s="162">
        <f t="shared" si="24"/>
        <v>19.268385484388549</v>
      </c>
      <c r="M245" s="162">
        <f t="shared" si="24"/>
        <v>18.55</v>
      </c>
      <c r="N245" s="162">
        <f t="shared" si="24"/>
        <v>18.310960942610386</v>
      </c>
      <c r="O245" s="162">
        <f t="shared" si="24"/>
        <v>18.071921885220771</v>
      </c>
      <c r="P245" s="162">
        <f t="shared" si="24"/>
        <v>17.832882827831156</v>
      </c>
      <c r="Q245" s="162">
        <f t="shared" si="24"/>
        <v>17.593843770441541</v>
      </c>
      <c r="R245" s="162">
        <f t="shared" si="24"/>
        <v>17.354804713051927</v>
      </c>
      <c r="S245" s="162">
        <f t="shared" si="24"/>
        <v>17.115765655662315</v>
      </c>
      <c r="T245" s="162">
        <f t="shared" si="24"/>
        <v>16.8767265982727</v>
      </c>
      <c r="U245" s="162">
        <f t="shared" si="24"/>
        <v>16.637687540883086</v>
      </c>
      <c r="V245" s="162">
        <f t="shared" si="24"/>
        <v>16.398648483493474</v>
      </c>
      <c r="W245" s="162">
        <f t="shared" si="24"/>
        <v>16.159609426103859</v>
      </c>
      <c r="X245" s="162">
        <f t="shared" si="24"/>
        <v>15.931323433334267</v>
      </c>
      <c r="Y245" s="162">
        <f t="shared" si="24"/>
        <v>15.703037440564678</v>
      </c>
      <c r="Z245" s="162">
        <f t="shared" si="24"/>
        <v>15.474751447795086</v>
      </c>
      <c r="AA245" s="162">
        <f t="shared" si="24"/>
        <v>15.24646545502549</v>
      </c>
      <c r="AB245" s="162">
        <f t="shared" si="24"/>
        <v>15.018179462255898</v>
      </c>
      <c r="AC245" s="162">
        <f t="shared" si="24"/>
        <v>14.789893469486305</v>
      </c>
      <c r="AD245" s="162">
        <f t="shared" si="24"/>
        <v>14.561607476716713</v>
      </c>
      <c r="AE245" s="162">
        <f t="shared" si="24"/>
        <v>14.333321483947124</v>
      </c>
      <c r="AF245" s="162">
        <f t="shared" si="24"/>
        <v>14.105035491177528</v>
      </c>
      <c r="AG245" s="162">
        <f t="shared" si="24"/>
        <v>13.876749498407936</v>
      </c>
      <c r="AH245" s="162">
        <f t="shared" si="24"/>
        <v>13.648463505638343</v>
      </c>
      <c r="AI245" s="162">
        <f t="shared" si="24"/>
        <v>13.420177512868751</v>
      </c>
      <c r="AJ245" s="162">
        <f t="shared" si="24"/>
        <v>13.191891520099158</v>
      </c>
      <c r="AK245" s="162">
        <f t="shared" si="24"/>
        <v>12.963605527329566</v>
      </c>
      <c r="AL245" s="162">
        <f t="shared" si="24"/>
        <v>12.735319534559974</v>
      </c>
      <c r="AM245" s="162">
        <f t="shared" si="24"/>
        <v>12.507033541790381</v>
      </c>
      <c r="AN245" s="162">
        <f t="shared" si="24"/>
        <v>12.278747549020789</v>
      </c>
      <c r="AO245" s="162">
        <f t="shared" si="24"/>
        <v>12.050461556251197</v>
      </c>
      <c r="AP245" s="162">
        <f t="shared" si="24"/>
        <v>11.822175563481604</v>
      </c>
      <c r="AQ245" s="162">
        <f t="shared" si="24"/>
        <v>11.59388957071201</v>
      </c>
    </row>
    <row r="246" spans="7:69" ht="14.1" customHeight="1" thickTop="1">
      <c r="G246" s="22"/>
      <c r="H246" s="241"/>
      <c r="J246" s="228"/>
      <c r="K246" s="140" t="s">
        <v>152</v>
      </c>
      <c r="L246" s="160">
        <f t="shared" si="24"/>
        <v>19.268385484388549</v>
      </c>
      <c r="M246" s="160">
        <f t="shared" si="24"/>
        <v>18.55</v>
      </c>
      <c r="N246" s="160">
        <f t="shared" si="24"/>
        <v>17.680999530888872</v>
      </c>
      <c r="O246" s="160">
        <f t="shared" si="24"/>
        <v>16.811999061777747</v>
      </c>
      <c r="P246" s="160">
        <f t="shared" si="24"/>
        <v>15.942998592666623</v>
      </c>
      <c r="Q246" s="160">
        <f t="shared" si="24"/>
        <v>15.073998123555498</v>
      </c>
      <c r="R246" s="160">
        <f t="shared" si="24"/>
        <v>14.204997654444373</v>
      </c>
      <c r="S246" s="160">
        <f t="shared" si="24"/>
        <v>13.335997185333252</v>
      </c>
      <c r="T246" s="160">
        <f t="shared" si="24"/>
        <v>12.466996716222123</v>
      </c>
      <c r="U246" s="160">
        <f t="shared" si="24"/>
        <v>11.597996247110999</v>
      </c>
      <c r="V246" s="160">
        <f t="shared" si="24"/>
        <v>10.728995777999872</v>
      </c>
      <c r="W246" s="160">
        <f t="shared" si="24"/>
        <v>9.8599953088887418</v>
      </c>
      <c r="X246" s="160">
        <f t="shared" si="24"/>
        <v>9.7861435157172245</v>
      </c>
      <c r="Y246" s="160">
        <f t="shared" si="24"/>
        <v>9.7122917225457073</v>
      </c>
      <c r="Z246" s="160">
        <f t="shared" si="24"/>
        <v>9.63843992937419</v>
      </c>
      <c r="AA246" s="160">
        <f t="shared" si="24"/>
        <v>9.5645881362026728</v>
      </c>
      <c r="AB246" s="160">
        <f t="shared" si="24"/>
        <v>9.4907363430311555</v>
      </c>
      <c r="AC246" s="160">
        <f t="shared" si="24"/>
        <v>9.4168845498596347</v>
      </c>
      <c r="AD246" s="160">
        <f t="shared" si="24"/>
        <v>9.3430327566881175</v>
      </c>
      <c r="AE246" s="160">
        <f t="shared" si="24"/>
        <v>9.2691809635166003</v>
      </c>
      <c r="AF246" s="160">
        <f t="shared" si="24"/>
        <v>9.195329170345083</v>
      </c>
      <c r="AG246" s="160">
        <f t="shared" si="24"/>
        <v>9.1214773771735658</v>
      </c>
      <c r="AH246" s="160">
        <f t="shared" si="24"/>
        <v>9.0476255840020485</v>
      </c>
      <c r="AI246" s="160">
        <f t="shared" si="24"/>
        <v>8.9737737908305313</v>
      </c>
      <c r="AJ246" s="160">
        <f t="shared" si="24"/>
        <v>8.8999219976590123</v>
      </c>
      <c r="AK246" s="160">
        <f t="shared" si="24"/>
        <v>8.826070204487495</v>
      </c>
      <c r="AL246" s="160">
        <f t="shared" si="24"/>
        <v>8.752218411315976</v>
      </c>
      <c r="AM246" s="160">
        <f t="shared" si="24"/>
        <v>8.6783666181444588</v>
      </c>
      <c r="AN246" s="160">
        <f t="shared" si="24"/>
        <v>8.6045148249729415</v>
      </c>
      <c r="AO246" s="160">
        <f t="shared" si="24"/>
        <v>8.5306630318014243</v>
      </c>
      <c r="AP246" s="160">
        <f t="shared" si="24"/>
        <v>8.456811238629907</v>
      </c>
      <c r="AQ246" s="160">
        <f t="shared" ref="AQ246" si="25">AQ243</f>
        <v>8.3829594454583862</v>
      </c>
      <c r="AR246"/>
      <c r="AS246"/>
    </row>
    <row r="247" spans="7:69" ht="14.1" customHeight="1">
      <c r="G247" s="22"/>
      <c r="H247" s="241"/>
      <c r="J247" s="228"/>
      <c r="K247" s="19" t="s">
        <v>153</v>
      </c>
      <c r="L247" s="161">
        <f t="shared" ref="L247:AQ254" si="26">L244</f>
        <v>19.268385484388549</v>
      </c>
      <c r="M247" s="161">
        <f t="shared" si="26"/>
        <v>18.55</v>
      </c>
      <c r="N247" s="161">
        <f t="shared" si="26"/>
        <v>17.854388957071201</v>
      </c>
      <c r="O247" s="161">
        <f t="shared" si="26"/>
        <v>17.158777914142401</v>
      </c>
      <c r="P247" s="161">
        <f t="shared" si="26"/>
        <v>16.463166871213602</v>
      </c>
      <c r="Q247" s="161">
        <f t="shared" si="26"/>
        <v>15.767555828284802</v>
      </c>
      <c r="R247" s="161">
        <f t="shared" si="26"/>
        <v>15.071944785356006</v>
      </c>
      <c r="S247" s="161">
        <f t="shared" si="26"/>
        <v>14.376333742427207</v>
      </c>
      <c r="T247" s="161">
        <f t="shared" si="26"/>
        <v>13.680722699498407</v>
      </c>
      <c r="U247" s="161">
        <f t="shared" si="26"/>
        <v>12.985111656569607</v>
      </c>
      <c r="V247" s="161">
        <f t="shared" si="26"/>
        <v>12.289500613640811</v>
      </c>
      <c r="W247" s="161">
        <f t="shared" si="26"/>
        <v>11.59388957071201</v>
      </c>
      <c r="X247" s="161">
        <f t="shared" si="26"/>
        <v>11.507194857620847</v>
      </c>
      <c r="Y247" s="161">
        <f t="shared" si="26"/>
        <v>11.420500144529683</v>
      </c>
      <c r="Z247" s="161">
        <f t="shared" si="26"/>
        <v>11.33380543143852</v>
      </c>
      <c r="AA247" s="161">
        <f t="shared" si="26"/>
        <v>11.247110718347358</v>
      </c>
      <c r="AB247" s="161">
        <f t="shared" si="26"/>
        <v>11.160416005256195</v>
      </c>
      <c r="AC247" s="161">
        <f t="shared" si="26"/>
        <v>11.073721292165033</v>
      </c>
      <c r="AD247" s="161">
        <f t="shared" si="26"/>
        <v>10.98702657907387</v>
      </c>
      <c r="AE247" s="161">
        <f t="shared" si="26"/>
        <v>10.900331865982707</v>
      </c>
      <c r="AF247" s="161">
        <f t="shared" si="26"/>
        <v>10.813637152891543</v>
      </c>
      <c r="AG247" s="161">
        <f t="shared" si="26"/>
        <v>10.72694243980038</v>
      </c>
      <c r="AH247" s="161">
        <f t="shared" si="26"/>
        <v>10.640247726709216</v>
      </c>
      <c r="AI247" s="161">
        <f t="shared" si="26"/>
        <v>10.553553013618053</v>
      </c>
      <c r="AJ247" s="161">
        <f t="shared" si="26"/>
        <v>10.466858300526891</v>
      </c>
      <c r="AK247" s="161">
        <f t="shared" si="26"/>
        <v>10.380163587435728</v>
      </c>
      <c r="AL247" s="161">
        <f t="shared" si="26"/>
        <v>10.293468874344565</v>
      </c>
      <c r="AM247" s="161">
        <f t="shared" si="26"/>
        <v>10.206774161253403</v>
      </c>
      <c r="AN247" s="161">
        <f t="shared" si="26"/>
        <v>10.12007944816224</v>
      </c>
      <c r="AO247" s="161">
        <f t="shared" si="26"/>
        <v>10.033384735071076</v>
      </c>
      <c r="AP247" s="161">
        <f t="shared" si="26"/>
        <v>9.9466900219799133</v>
      </c>
      <c r="AQ247" s="161">
        <f t="shared" si="26"/>
        <v>9.8599953088887418</v>
      </c>
    </row>
    <row r="248" spans="7:69" ht="14.1" customHeight="1" thickBot="1">
      <c r="G248" s="22"/>
      <c r="H248" s="241"/>
      <c r="J248" s="228"/>
      <c r="K248" s="144" t="s">
        <v>154</v>
      </c>
      <c r="L248" s="162">
        <f t="shared" si="26"/>
        <v>19.268385484388549</v>
      </c>
      <c r="M248" s="162">
        <f t="shared" si="26"/>
        <v>18.55</v>
      </c>
      <c r="N248" s="162">
        <f t="shared" si="26"/>
        <v>18.310960942610386</v>
      </c>
      <c r="O248" s="162">
        <f t="shared" si="26"/>
        <v>18.071921885220771</v>
      </c>
      <c r="P248" s="162">
        <f t="shared" si="26"/>
        <v>17.832882827831156</v>
      </c>
      <c r="Q248" s="162">
        <f t="shared" si="26"/>
        <v>17.593843770441541</v>
      </c>
      <c r="R248" s="162">
        <f t="shared" si="26"/>
        <v>17.354804713051927</v>
      </c>
      <c r="S248" s="162">
        <f t="shared" si="26"/>
        <v>17.115765655662315</v>
      </c>
      <c r="T248" s="162">
        <f t="shared" si="26"/>
        <v>16.8767265982727</v>
      </c>
      <c r="U248" s="162">
        <f t="shared" si="26"/>
        <v>16.637687540883086</v>
      </c>
      <c r="V248" s="162">
        <f t="shared" si="26"/>
        <v>16.398648483493474</v>
      </c>
      <c r="W248" s="162">
        <f t="shared" si="26"/>
        <v>16.159609426103859</v>
      </c>
      <c r="X248" s="162">
        <f t="shared" si="26"/>
        <v>15.931323433334267</v>
      </c>
      <c r="Y248" s="162">
        <f t="shared" si="26"/>
        <v>15.703037440564678</v>
      </c>
      <c r="Z248" s="162">
        <f t="shared" si="26"/>
        <v>15.474751447795086</v>
      </c>
      <c r="AA248" s="162">
        <f t="shared" si="26"/>
        <v>15.24646545502549</v>
      </c>
      <c r="AB248" s="162">
        <f t="shared" si="26"/>
        <v>15.018179462255898</v>
      </c>
      <c r="AC248" s="162">
        <f t="shared" si="26"/>
        <v>14.789893469486305</v>
      </c>
      <c r="AD248" s="162">
        <f t="shared" si="26"/>
        <v>14.561607476716713</v>
      </c>
      <c r="AE248" s="162">
        <f t="shared" si="26"/>
        <v>14.333321483947124</v>
      </c>
      <c r="AF248" s="162">
        <f t="shared" si="26"/>
        <v>14.105035491177528</v>
      </c>
      <c r="AG248" s="162">
        <f t="shared" si="26"/>
        <v>13.876749498407936</v>
      </c>
      <c r="AH248" s="162">
        <f t="shared" si="26"/>
        <v>13.648463505638343</v>
      </c>
      <c r="AI248" s="162">
        <f t="shared" si="26"/>
        <v>13.420177512868751</v>
      </c>
      <c r="AJ248" s="162">
        <f t="shared" si="26"/>
        <v>13.191891520099158</v>
      </c>
      <c r="AK248" s="162">
        <f t="shared" si="26"/>
        <v>12.963605527329566</v>
      </c>
      <c r="AL248" s="162">
        <f t="shared" si="26"/>
        <v>12.735319534559974</v>
      </c>
      <c r="AM248" s="162">
        <f t="shared" si="26"/>
        <v>12.507033541790381</v>
      </c>
      <c r="AN248" s="162">
        <f t="shared" si="26"/>
        <v>12.278747549020789</v>
      </c>
      <c r="AO248" s="162">
        <f t="shared" si="26"/>
        <v>12.050461556251197</v>
      </c>
      <c r="AP248" s="162">
        <f t="shared" si="26"/>
        <v>11.822175563481604</v>
      </c>
      <c r="AQ248" s="162">
        <f t="shared" si="26"/>
        <v>11.59388957071201</v>
      </c>
      <c r="BG248"/>
      <c r="BH248"/>
      <c r="BI248"/>
    </row>
    <row r="249" spans="7:69" ht="14.1" customHeight="1" thickTop="1">
      <c r="G249" s="22"/>
      <c r="H249" s="241"/>
      <c r="J249" s="228"/>
      <c r="K249" s="140" t="s">
        <v>155</v>
      </c>
      <c r="L249" s="160">
        <f t="shared" si="26"/>
        <v>19.268385484388549</v>
      </c>
      <c r="M249" s="160">
        <f t="shared" si="26"/>
        <v>18.55</v>
      </c>
      <c r="N249" s="160">
        <f t="shared" si="26"/>
        <v>17.680999530888872</v>
      </c>
      <c r="O249" s="160">
        <f t="shared" si="26"/>
        <v>16.811999061777747</v>
      </c>
      <c r="P249" s="160">
        <f t="shared" si="26"/>
        <v>15.942998592666623</v>
      </c>
      <c r="Q249" s="160">
        <f t="shared" si="26"/>
        <v>15.073998123555498</v>
      </c>
      <c r="R249" s="160">
        <f t="shared" si="26"/>
        <v>14.204997654444373</v>
      </c>
      <c r="S249" s="160">
        <f t="shared" si="26"/>
        <v>13.335997185333252</v>
      </c>
      <c r="T249" s="160">
        <f t="shared" si="26"/>
        <v>12.466996716222123</v>
      </c>
      <c r="U249" s="160">
        <f t="shared" si="26"/>
        <v>11.597996247110999</v>
      </c>
      <c r="V249" s="160">
        <f t="shared" si="26"/>
        <v>10.728995777999872</v>
      </c>
      <c r="W249" s="160">
        <f t="shared" si="26"/>
        <v>9.8599953088887418</v>
      </c>
      <c r="X249" s="160">
        <f t="shared" si="26"/>
        <v>9.7861435157172245</v>
      </c>
      <c r="Y249" s="160">
        <f t="shared" si="26"/>
        <v>9.7122917225457073</v>
      </c>
      <c r="Z249" s="160">
        <f t="shared" si="26"/>
        <v>9.63843992937419</v>
      </c>
      <c r="AA249" s="160">
        <f t="shared" si="26"/>
        <v>9.5645881362026728</v>
      </c>
      <c r="AB249" s="160">
        <f t="shared" si="26"/>
        <v>9.4907363430311555</v>
      </c>
      <c r="AC249" s="160">
        <f t="shared" si="26"/>
        <v>9.4168845498596347</v>
      </c>
      <c r="AD249" s="160">
        <f t="shared" si="26"/>
        <v>9.3430327566881175</v>
      </c>
      <c r="AE249" s="160">
        <f t="shared" si="26"/>
        <v>9.2691809635166003</v>
      </c>
      <c r="AF249" s="160">
        <f t="shared" si="26"/>
        <v>9.195329170345083</v>
      </c>
      <c r="AG249" s="160">
        <f t="shared" si="26"/>
        <v>9.1214773771735658</v>
      </c>
      <c r="AH249" s="160">
        <f t="shared" si="26"/>
        <v>9.0476255840020485</v>
      </c>
      <c r="AI249" s="160">
        <f t="shared" si="26"/>
        <v>8.9737737908305313</v>
      </c>
      <c r="AJ249" s="160">
        <f t="shared" si="26"/>
        <v>8.8999219976590123</v>
      </c>
      <c r="AK249" s="160">
        <f t="shared" si="26"/>
        <v>8.826070204487495</v>
      </c>
      <c r="AL249" s="160">
        <f t="shared" si="26"/>
        <v>8.752218411315976</v>
      </c>
      <c r="AM249" s="160">
        <f t="shared" si="26"/>
        <v>8.6783666181444588</v>
      </c>
      <c r="AN249" s="160">
        <f t="shared" si="26"/>
        <v>8.6045148249729415</v>
      </c>
      <c r="AO249" s="160">
        <f t="shared" si="26"/>
        <v>8.5306630318014243</v>
      </c>
      <c r="AP249" s="160">
        <f t="shared" si="26"/>
        <v>8.456811238629907</v>
      </c>
      <c r="AQ249" s="160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" customHeight="1">
      <c r="G250" s="22"/>
      <c r="H250" s="241"/>
      <c r="J250" s="228"/>
      <c r="K250" s="19" t="s">
        <v>156</v>
      </c>
      <c r="L250" s="161">
        <f t="shared" si="26"/>
        <v>19.268385484388549</v>
      </c>
      <c r="M250" s="161">
        <f t="shared" si="26"/>
        <v>18.55</v>
      </c>
      <c r="N250" s="161">
        <f t="shared" si="26"/>
        <v>17.854388957071201</v>
      </c>
      <c r="O250" s="161">
        <f t="shared" si="26"/>
        <v>17.158777914142401</v>
      </c>
      <c r="P250" s="161">
        <f t="shared" si="26"/>
        <v>16.463166871213602</v>
      </c>
      <c r="Q250" s="161">
        <f t="shared" si="26"/>
        <v>15.767555828284802</v>
      </c>
      <c r="R250" s="161">
        <f t="shared" si="26"/>
        <v>15.071944785356006</v>
      </c>
      <c r="S250" s="161">
        <f t="shared" si="26"/>
        <v>14.376333742427207</v>
      </c>
      <c r="T250" s="161">
        <f t="shared" si="26"/>
        <v>13.680722699498407</v>
      </c>
      <c r="U250" s="161">
        <f t="shared" si="26"/>
        <v>12.985111656569607</v>
      </c>
      <c r="V250" s="161">
        <f t="shared" si="26"/>
        <v>12.289500613640811</v>
      </c>
      <c r="W250" s="161">
        <f t="shared" si="26"/>
        <v>11.59388957071201</v>
      </c>
      <c r="X250" s="161">
        <f t="shared" si="26"/>
        <v>11.507194857620847</v>
      </c>
      <c r="Y250" s="161">
        <f t="shared" si="26"/>
        <v>11.420500144529683</v>
      </c>
      <c r="Z250" s="161">
        <f t="shared" si="26"/>
        <v>11.33380543143852</v>
      </c>
      <c r="AA250" s="161">
        <f t="shared" si="26"/>
        <v>11.247110718347358</v>
      </c>
      <c r="AB250" s="161">
        <f t="shared" si="26"/>
        <v>11.160416005256195</v>
      </c>
      <c r="AC250" s="161">
        <f t="shared" si="26"/>
        <v>11.073721292165033</v>
      </c>
      <c r="AD250" s="161">
        <f t="shared" si="26"/>
        <v>10.98702657907387</v>
      </c>
      <c r="AE250" s="161">
        <f t="shared" si="26"/>
        <v>10.900331865982707</v>
      </c>
      <c r="AF250" s="161">
        <f t="shared" si="26"/>
        <v>10.813637152891543</v>
      </c>
      <c r="AG250" s="161">
        <f t="shared" si="26"/>
        <v>10.72694243980038</v>
      </c>
      <c r="AH250" s="161">
        <f t="shared" si="26"/>
        <v>10.640247726709216</v>
      </c>
      <c r="AI250" s="161">
        <f t="shared" si="26"/>
        <v>10.553553013618053</v>
      </c>
      <c r="AJ250" s="161">
        <f t="shared" si="26"/>
        <v>10.466858300526891</v>
      </c>
      <c r="AK250" s="161">
        <f t="shared" si="26"/>
        <v>10.380163587435728</v>
      </c>
      <c r="AL250" s="161">
        <f t="shared" si="26"/>
        <v>10.293468874344565</v>
      </c>
      <c r="AM250" s="161">
        <f t="shared" si="26"/>
        <v>10.206774161253403</v>
      </c>
      <c r="AN250" s="161">
        <f t="shared" si="26"/>
        <v>10.12007944816224</v>
      </c>
      <c r="AO250" s="161">
        <f t="shared" si="26"/>
        <v>10.033384735071076</v>
      </c>
      <c r="AP250" s="161">
        <f t="shared" si="26"/>
        <v>9.9466900219799133</v>
      </c>
      <c r="AQ250" s="161">
        <f t="shared" si="26"/>
        <v>9.8599953088887418</v>
      </c>
      <c r="AZ250"/>
      <c r="BA250"/>
    </row>
    <row r="251" spans="7:69" ht="14.1" customHeight="1" thickBot="1">
      <c r="G251" s="22"/>
      <c r="H251" s="241"/>
      <c r="J251" s="228"/>
      <c r="K251" s="144" t="s">
        <v>157</v>
      </c>
      <c r="L251" s="162">
        <f t="shared" si="26"/>
        <v>19.268385484388549</v>
      </c>
      <c r="M251" s="162">
        <f t="shared" si="26"/>
        <v>18.55</v>
      </c>
      <c r="N251" s="162">
        <f t="shared" si="26"/>
        <v>18.310960942610386</v>
      </c>
      <c r="O251" s="162">
        <f t="shared" si="26"/>
        <v>18.071921885220771</v>
      </c>
      <c r="P251" s="162">
        <f t="shared" si="26"/>
        <v>17.832882827831156</v>
      </c>
      <c r="Q251" s="162">
        <f t="shared" si="26"/>
        <v>17.593843770441541</v>
      </c>
      <c r="R251" s="162">
        <f t="shared" si="26"/>
        <v>17.354804713051927</v>
      </c>
      <c r="S251" s="162">
        <f t="shared" si="26"/>
        <v>17.115765655662315</v>
      </c>
      <c r="T251" s="162">
        <f t="shared" si="26"/>
        <v>16.8767265982727</v>
      </c>
      <c r="U251" s="162">
        <f t="shared" si="26"/>
        <v>16.637687540883086</v>
      </c>
      <c r="V251" s="162">
        <f t="shared" si="26"/>
        <v>16.398648483493474</v>
      </c>
      <c r="W251" s="162">
        <f t="shared" si="26"/>
        <v>16.159609426103859</v>
      </c>
      <c r="X251" s="162">
        <f t="shared" si="26"/>
        <v>15.931323433334267</v>
      </c>
      <c r="Y251" s="162">
        <f t="shared" si="26"/>
        <v>15.703037440564678</v>
      </c>
      <c r="Z251" s="162">
        <f t="shared" si="26"/>
        <v>15.474751447795086</v>
      </c>
      <c r="AA251" s="162">
        <f t="shared" si="26"/>
        <v>15.24646545502549</v>
      </c>
      <c r="AB251" s="162">
        <f t="shared" si="26"/>
        <v>15.018179462255898</v>
      </c>
      <c r="AC251" s="162">
        <f t="shared" si="26"/>
        <v>14.789893469486305</v>
      </c>
      <c r="AD251" s="162">
        <f t="shared" si="26"/>
        <v>14.561607476716713</v>
      </c>
      <c r="AE251" s="162">
        <f t="shared" si="26"/>
        <v>14.333321483947124</v>
      </c>
      <c r="AF251" s="162">
        <f t="shared" si="26"/>
        <v>14.105035491177528</v>
      </c>
      <c r="AG251" s="162">
        <f t="shared" si="26"/>
        <v>13.876749498407936</v>
      </c>
      <c r="AH251" s="162">
        <f t="shared" si="26"/>
        <v>13.648463505638343</v>
      </c>
      <c r="AI251" s="162">
        <f t="shared" si="26"/>
        <v>13.420177512868751</v>
      </c>
      <c r="AJ251" s="162">
        <f t="shared" si="26"/>
        <v>13.191891520099158</v>
      </c>
      <c r="AK251" s="162">
        <f t="shared" si="26"/>
        <v>12.963605527329566</v>
      </c>
      <c r="AL251" s="162">
        <f t="shared" si="26"/>
        <v>12.735319534559974</v>
      </c>
      <c r="AM251" s="162">
        <f t="shared" si="26"/>
        <v>12.507033541790381</v>
      </c>
      <c r="AN251" s="162">
        <f t="shared" si="26"/>
        <v>12.278747549020789</v>
      </c>
      <c r="AO251" s="162">
        <f t="shared" si="26"/>
        <v>12.050461556251197</v>
      </c>
      <c r="AP251" s="162">
        <f t="shared" si="26"/>
        <v>11.822175563481604</v>
      </c>
      <c r="AQ251" s="162">
        <f t="shared" si="26"/>
        <v>11.59388957071201</v>
      </c>
    </row>
    <row r="252" spans="7:69" ht="14.1" customHeight="1" thickTop="1">
      <c r="G252" s="22"/>
      <c r="H252" s="241"/>
      <c r="J252" s="228"/>
      <c r="K252" s="140" t="s">
        <v>158</v>
      </c>
      <c r="L252" s="160">
        <f t="shared" si="26"/>
        <v>19.268385484388549</v>
      </c>
      <c r="M252" s="160">
        <f t="shared" si="26"/>
        <v>18.55</v>
      </c>
      <c r="N252" s="160">
        <f t="shared" si="26"/>
        <v>17.680999530888872</v>
      </c>
      <c r="O252" s="160">
        <f t="shared" si="26"/>
        <v>16.811999061777747</v>
      </c>
      <c r="P252" s="160">
        <f t="shared" si="26"/>
        <v>15.942998592666623</v>
      </c>
      <c r="Q252" s="160">
        <f t="shared" si="26"/>
        <v>15.073998123555498</v>
      </c>
      <c r="R252" s="160">
        <f t="shared" si="26"/>
        <v>14.204997654444373</v>
      </c>
      <c r="S252" s="160">
        <f t="shared" si="26"/>
        <v>13.335997185333252</v>
      </c>
      <c r="T252" s="160">
        <f t="shared" si="26"/>
        <v>12.466996716222123</v>
      </c>
      <c r="U252" s="160">
        <f t="shared" si="26"/>
        <v>11.597996247110999</v>
      </c>
      <c r="V252" s="160">
        <f t="shared" si="26"/>
        <v>10.728995777999872</v>
      </c>
      <c r="W252" s="160">
        <f t="shared" si="26"/>
        <v>9.8599953088887418</v>
      </c>
      <c r="X252" s="160">
        <f t="shared" si="26"/>
        <v>9.7861435157172245</v>
      </c>
      <c r="Y252" s="160">
        <f t="shared" si="26"/>
        <v>9.7122917225457073</v>
      </c>
      <c r="Z252" s="160">
        <f t="shared" si="26"/>
        <v>9.63843992937419</v>
      </c>
      <c r="AA252" s="160">
        <f t="shared" si="26"/>
        <v>9.5645881362026728</v>
      </c>
      <c r="AB252" s="160">
        <f t="shared" si="26"/>
        <v>9.4907363430311555</v>
      </c>
      <c r="AC252" s="160">
        <f t="shared" si="26"/>
        <v>9.4168845498596347</v>
      </c>
      <c r="AD252" s="160">
        <f t="shared" si="26"/>
        <v>9.3430327566881175</v>
      </c>
      <c r="AE252" s="160">
        <f t="shared" si="26"/>
        <v>9.2691809635166003</v>
      </c>
      <c r="AF252" s="160">
        <f t="shared" si="26"/>
        <v>9.195329170345083</v>
      </c>
      <c r="AG252" s="160">
        <f t="shared" si="26"/>
        <v>9.1214773771735658</v>
      </c>
      <c r="AH252" s="160">
        <f t="shared" si="26"/>
        <v>9.0476255840020485</v>
      </c>
      <c r="AI252" s="160">
        <f t="shared" si="26"/>
        <v>8.9737737908305313</v>
      </c>
      <c r="AJ252" s="160">
        <f t="shared" si="26"/>
        <v>8.8999219976590123</v>
      </c>
      <c r="AK252" s="160">
        <f t="shared" si="26"/>
        <v>8.826070204487495</v>
      </c>
      <c r="AL252" s="160">
        <f t="shared" si="26"/>
        <v>8.752218411315976</v>
      </c>
      <c r="AM252" s="160">
        <f t="shared" si="26"/>
        <v>8.6783666181444588</v>
      </c>
      <c r="AN252" s="160">
        <f t="shared" si="26"/>
        <v>8.6045148249729415</v>
      </c>
      <c r="AO252" s="160">
        <f t="shared" si="26"/>
        <v>8.5306630318014243</v>
      </c>
      <c r="AP252" s="160">
        <f t="shared" si="26"/>
        <v>8.456811238629907</v>
      </c>
      <c r="AQ252" s="160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" customHeight="1">
      <c r="G253" s="22"/>
      <c r="H253" s="241"/>
      <c r="J253" s="228"/>
      <c r="K253" s="19" t="s">
        <v>159</v>
      </c>
      <c r="L253" s="161">
        <f t="shared" si="26"/>
        <v>19.268385484388549</v>
      </c>
      <c r="M253" s="161">
        <f t="shared" si="26"/>
        <v>18.55</v>
      </c>
      <c r="N253" s="161">
        <f t="shared" si="26"/>
        <v>17.854388957071201</v>
      </c>
      <c r="O253" s="161">
        <f t="shared" si="26"/>
        <v>17.158777914142401</v>
      </c>
      <c r="P253" s="161">
        <f t="shared" si="26"/>
        <v>16.463166871213602</v>
      </c>
      <c r="Q253" s="161">
        <f t="shared" si="26"/>
        <v>15.767555828284802</v>
      </c>
      <c r="R253" s="161">
        <f t="shared" si="26"/>
        <v>15.071944785356006</v>
      </c>
      <c r="S253" s="161">
        <f t="shared" si="26"/>
        <v>14.376333742427207</v>
      </c>
      <c r="T253" s="161">
        <f t="shared" si="26"/>
        <v>13.680722699498407</v>
      </c>
      <c r="U253" s="161">
        <f t="shared" si="26"/>
        <v>12.985111656569607</v>
      </c>
      <c r="V253" s="161">
        <f t="shared" si="26"/>
        <v>12.289500613640811</v>
      </c>
      <c r="W253" s="161">
        <f t="shared" si="26"/>
        <v>11.59388957071201</v>
      </c>
      <c r="X253" s="161">
        <f t="shared" si="26"/>
        <v>11.507194857620847</v>
      </c>
      <c r="Y253" s="161">
        <f t="shared" si="26"/>
        <v>11.420500144529683</v>
      </c>
      <c r="Z253" s="161">
        <f t="shared" si="26"/>
        <v>11.33380543143852</v>
      </c>
      <c r="AA253" s="161">
        <f t="shared" si="26"/>
        <v>11.247110718347358</v>
      </c>
      <c r="AB253" s="161">
        <f t="shared" si="26"/>
        <v>11.160416005256195</v>
      </c>
      <c r="AC253" s="161">
        <f t="shared" si="26"/>
        <v>11.073721292165033</v>
      </c>
      <c r="AD253" s="161">
        <f t="shared" si="26"/>
        <v>10.98702657907387</v>
      </c>
      <c r="AE253" s="161">
        <f t="shared" si="26"/>
        <v>10.900331865982707</v>
      </c>
      <c r="AF253" s="161">
        <f t="shared" si="26"/>
        <v>10.813637152891543</v>
      </c>
      <c r="AG253" s="161">
        <f t="shared" si="26"/>
        <v>10.72694243980038</v>
      </c>
      <c r="AH253" s="161">
        <f t="shared" si="26"/>
        <v>10.640247726709216</v>
      </c>
      <c r="AI253" s="161">
        <f t="shared" si="26"/>
        <v>10.553553013618053</v>
      </c>
      <c r="AJ253" s="161">
        <f t="shared" si="26"/>
        <v>10.466858300526891</v>
      </c>
      <c r="AK253" s="161">
        <f t="shared" si="26"/>
        <v>10.380163587435728</v>
      </c>
      <c r="AL253" s="161">
        <f t="shared" si="26"/>
        <v>10.293468874344565</v>
      </c>
      <c r="AM253" s="161">
        <f t="shared" si="26"/>
        <v>10.206774161253403</v>
      </c>
      <c r="AN253" s="161">
        <f t="shared" si="26"/>
        <v>10.12007944816224</v>
      </c>
      <c r="AO253" s="161">
        <f t="shared" si="26"/>
        <v>10.033384735071076</v>
      </c>
      <c r="AP253" s="161">
        <f t="shared" si="26"/>
        <v>9.9466900219799133</v>
      </c>
      <c r="AQ253" s="161">
        <f t="shared" si="26"/>
        <v>9.8599953088887418</v>
      </c>
      <c r="AZ253"/>
      <c r="BA253"/>
    </row>
    <row r="254" spans="7:69" ht="14.1" customHeight="1" thickBot="1">
      <c r="G254" s="22"/>
      <c r="H254" s="241"/>
      <c r="J254" s="228"/>
      <c r="K254" s="144" t="s">
        <v>160</v>
      </c>
      <c r="L254" s="162">
        <f t="shared" si="26"/>
        <v>19.268385484388549</v>
      </c>
      <c r="M254" s="162">
        <f t="shared" si="26"/>
        <v>18.55</v>
      </c>
      <c r="N254" s="162">
        <f t="shared" si="26"/>
        <v>18.310960942610386</v>
      </c>
      <c r="O254" s="162">
        <f t="shared" si="26"/>
        <v>18.071921885220771</v>
      </c>
      <c r="P254" s="162">
        <f t="shared" si="26"/>
        <v>17.832882827831156</v>
      </c>
      <c r="Q254" s="162">
        <f t="shared" si="26"/>
        <v>17.593843770441541</v>
      </c>
      <c r="R254" s="162">
        <f t="shared" si="26"/>
        <v>17.354804713051927</v>
      </c>
      <c r="S254" s="162">
        <f t="shared" si="26"/>
        <v>17.115765655662315</v>
      </c>
      <c r="T254" s="162">
        <f t="shared" si="26"/>
        <v>16.8767265982727</v>
      </c>
      <c r="U254" s="162">
        <f t="shared" si="26"/>
        <v>16.637687540883086</v>
      </c>
      <c r="V254" s="162">
        <f t="shared" si="26"/>
        <v>16.398648483493474</v>
      </c>
      <c r="W254" s="162">
        <f t="shared" si="26"/>
        <v>16.159609426103859</v>
      </c>
      <c r="X254" s="162">
        <f t="shared" si="26"/>
        <v>15.931323433334267</v>
      </c>
      <c r="Y254" s="162">
        <f t="shared" si="26"/>
        <v>15.703037440564678</v>
      </c>
      <c r="Z254" s="162">
        <f t="shared" si="26"/>
        <v>15.474751447795086</v>
      </c>
      <c r="AA254" s="162">
        <f t="shared" si="26"/>
        <v>15.24646545502549</v>
      </c>
      <c r="AB254" s="162">
        <f t="shared" si="26"/>
        <v>15.018179462255898</v>
      </c>
      <c r="AC254" s="162">
        <f t="shared" si="26"/>
        <v>14.789893469486305</v>
      </c>
      <c r="AD254" s="162">
        <f t="shared" si="26"/>
        <v>14.561607476716713</v>
      </c>
      <c r="AE254" s="162">
        <f t="shared" si="26"/>
        <v>14.333321483947124</v>
      </c>
      <c r="AF254" s="162">
        <f t="shared" si="26"/>
        <v>14.105035491177528</v>
      </c>
      <c r="AG254" s="162">
        <f t="shared" si="26"/>
        <v>13.876749498407936</v>
      </c>
      <c r="AH254" s="162">
        <f t="shared" si="26"/>
        <v>13.648463505638343</v>
      </c>
      <c r="AI254" s="162">
        <f t="shared" si="26"/>
        <v>13.420177512868751</v>
      </c>
      <c r="AJ254" s="162">
        <f t="shared" si="26"/>
        <v>13.191891520099158</v>
      </c>
      <c r="AK254" s="162">
        <f t="shared" si="26"/>
        <v>12.963605527329566</v>
      </c>
      <c r="AL254" s="162">
        <f t="shared" si="26"/>
        <v>12.735319534559974</v>
      </c>
      <c r="AM254" s="162">
        <f t="shared" si="26"/>
        <v>12.507033541790381</v>
      </c>
      <c r="AN254" s="162">
        <f t="shared" si="26"/>
        <v>12.278747549020789</v>
      </c>
      <c r="AO254" s="162">
        <f t="shared" si="26"/>
        <v>12.050461556251197</v>
      </c>
      <c r="AP254" s="162">
        <f t="shared" si="26"/>
        <v>11.822175563481604</v>
      </c>
      <c r="AQ254" s="162">
        <f t="shared" ref="AQ254" si="27">AQ251</f>
        <v>11.59388957071201</v>
      </c>
    </row>
    <row r="255" spans="7:69" ht="14.1" customHeight="1" thickTop="1">
      <c r="G255" s="22"/>
      <c r="H255" s="241"/>
      <c r="J255" s="228"/>
      <c r="K255" s="140" t="s">
        <v>161</v>
      </c>
      <c r="L255" s="160">
        <f t="shared" ref="L255:AQ257" si="28">L252</f>
        <v>19.268385484388549</v>
      </c>
      <c r="M255" s="160">
        <f t="shared" si="28"/>
        <v>18.55</v>
      </c>
      <c r="N255" s="160">
        <f t="shared" si="28"/>
        <v>17.680999530888872</v>
      </c>
      <c r="O255" s="160">
        <f t="shared" si="28"/>
        <v>16.811999061777747</v>
      </c>
      <c r="P255" s="160">
        <f t="shared" si="28"/>
        <v>15.942998592666623</v>
      </c>
      <c r="Q255" s="160">
        <f t="shared" si="28"/>
        <v>15.073998123555498</v>
      </c>
      <c r="R255" s="160">
        <f t="shared" si="28"/>
        <v>14.204997654444373</v>
      </c>
      <c r="S255" s="160">
        <f t="shared" si="28"/>
        <v>13.335997185333252</v>
      </c>
      <c r="T255" s="160">
        <f t="shared" si="28"/>
        <v>12.466996716222123</v>
      </c>
      <c r="U255" s="160">
        <f t="shared" si="28"/>
        <v>11.597996247110999</v>
      </c>
      <c r="V255" s="160">
        <f t="shared" si="28"/>
        <v>10.728995777999872</v>
      </c>
      <c r="W255" s="160">
        <f t="shared" si="28"/>
        <v>9.8599953088887418</v>
      </c>
      <c r="X255" s="160">
        <f t="shared" si="28"/>
        <v>9.7861435157172245</v>
      </c>
      <c r="Y255" s="160">
        <f t="shared" si="28"/>
        <v>9.7122917225457073</v>
      </c>
      <c r="Z255" s="160">
        <f t="shared" si="28"/>
        <v>9.63843992937419</v>
      </c>
      <c r="AA255" s="160">
        <f t="shared" si="28"/>
        <v>9.5645881362026728</v>
      </c>
      <c r="AB255" s="160">
        <f t="shared" si="28"/>
        <v>9.4907363430311555</v>
      </c>
      <c r="AC255" s="160">
        <f t="shared" si="28"/>
        <v>9.4168845498596347</v>
      </c>
      <c r="AD255" s="160">
        <f t="shared" si="28"/>
        <v>9.3430327566881175</v>
      </c>
      <c r="AE255" s="160">
        <f t="shared" si="28"/>
        <v>9.2691809635166003</v>
      </c>
      <c r="AF255" s="160">
        <f t="shared" si="28"/>
        <v>9.195329170345083</v>
      </c>
      <c r="AG255" s="160">
        <f t="shared" si="28"/>
        <v>9.1214773771735658</v>
      </c>
      <c r="AH255" s="160">
        <f t="shared" si="28"/>
        <v>9.0476255840020485</v>
      </c>
      <c r="AI255" s="160">
        <f t="shared" si="28"/>
        <v>8.9737737908305313</v>
      </c>
      <c r="AJ255" s="160">
        <f t="shared" si="28"/>
        <v>8.8999219976590123</v>
      </c>
      <c r="AK255" s="160">
        <f t="shared" si="28"/>
        <v>8.826070204487495</v>
      </c>
      <c r="AL255" s="160">
        <f t="shared" si="28"/>
        <v>8.752218411315976</v>
      </c>
      <c r="AM255" s="160">
        <f t="shared" si="28"/>
        <v>8.6783666181444588</v>
      </c>
      <c r="AN255" s="160">
        <f t="shared" si="28"/>
        <v>8.6045148249729415</v>
      </c>
      <c r="AO255" s="160">
        <f t="shared" si="28"/>
        <v>8.5306630318014243</v>
      </c>
      <c r="AP255" s="160">
        <f t="shared" si="28"/>
        <v>8.456811238629907</v>
      </c>
      <c r="AQ255" s="160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" customHeight="1">
      <c r="G256" s="22"/>
      <c r="H256" s="241"/>
      <c r="J256" s="228"/>
      <c r="K256" s="19" t="s">
        <v>162</v>
      </c>
      <c r="L256" s="161">
        <f t="shared" si="28"/>
        <v>19.268385484388549</v>
      </c>
      <c r="M256" s="161">
        <f t="shared" si="28"/>
        <v>18.55</v>
      </c>
      <c r="N256" s="161">
        <f t="shared" si="28"/>
        <v>17.854388957071201</v>
      </c>
      <c r="O256" s="161">
        <f t="shared" si="28"/>
        <v>17.158777914142401</v>
      </c>
      <c r="P256" s="161">
        <f t="shared" si="28"/>
        <v>16.463166871213602</v>
      </c>
      <c r="Q256" s="161">
        <f t="shared" si="28"/>
        <v>15.767555828284802</v>
      </c>
      <c r="R256" s="161">
        <f t="shared" si="28"/>
        <v>15.071944785356006</v>
      </c>
      <c r="S256" s="161">
        <f t="shared" si="28"/>
        <v>14.376333742427207</v>
      </c>
      <c r="T256" s="161">
        <f t="shared" si="28"/>
        <v>13.680722699498407</v>
      </c>
      <c r="U256" s="161">
        <f t="shared" si="28"/>
        <v>12.985111656569607</v>
      </c>
      <c r="V256" s="161">
        <f t="shared" si="28"/>
        <v>12.289500613640811</v>
      </c>
      <c r="W256" s="161">
        <f t="shared" si="28"/>
        <v>11.59388957071201</v>
      </c>
      <c r="X256" s="161">
        <f t="shared" si="28"/>
        <v>11.507194857620847</v>
      </c>
      <c r="Y256" s="161">
        <f t="shared" si="28"/>
        <v>11.420500144529683</v>
      </c>
      <c r="Z256" s="161">
        <f t="shared" si="28"/>
        <v>11.33380543143852</v>
      </c>
      <c r="AA256" s="161">
        <f t="shared" si="28"/>
        <v>11.247110718347358</v>
      </c>
      <c r="AB256" s="161">
        <f t="shared" si="28"/>
        <v>11.160416005256195</v>
      </c>
      <c r="AC256" s="161">
        <f t="shared" si="28"/>
        <v>11.073721292165033</v>
      </c>
      <c r="AD256" s="161">
        <f t="shared" si="28"/>
        <v>10.98702657907387</v>
      </c>
      <c r="AE256" s="161">
        <f t="shared" si="28"/>
        <v>10.900331865982707</v>
      </c>
      <c r="AF256" s="161">
        <f t="shared" si="28"/>
        <v>10.813637152891543</v>
      </c>
      <c r="AG256" s="161">
        <f t="shared" si="28"/>
        <v>10.72694243980038</v>
      </c>
      <c r="AH256" s="161">
        <f t="shared" si="28"/>
        <v>10.640247726709216</v>
      </c>
      <c r="AI256" s="161">
        <f t="shared" si="28"/>
        <v>10.553553013618053</v>
      </c>
      <c r="AJ256" s="161">
        <f t="shared" si="28"/>
        <v>10.466858300526891</v>
      </c>
      <c r="AK256" s="161">
        <f t="shared" si="28"/>
        <v>10.380163587435728</v>
      </c>
      <c r="AL256" s="161">
        <f t="shared" si="28"/>
        <v>10.293468874344565</v>
      </c>
      <c r="AM256" s="161">
        <f t="shared" si="28"/>
        <v>10.206774161253403</v>
      </c>
      <c r="AN256" s="161">
        <f t="shared" si="28"/>
        <v>10.12007944816224</v>
      </c>
      <c r="AO256" s="161">
        <f t="shared" si="28"/>
        <v>10.033384735071076</v>
      </c>
      <c r="AP256" s="161">
        <f t="shared" si="28"/>
        <v>9.9466900219799133</v>
      </c>
      <c r="AQ256" s="161">
        <f t="shared" si="28"/>
        <v>9.8599953088887418</v>
      </c>
      <c r="AZ256"/>
      <c r="BA256"/>
    </row>
    <row r="257" spans="1:99" ht="14.1" customHeight="1" thickBot="1">
      <c r="G257" s="22"/>
      <c r="H257" s="241"/>
      <c r="J257" s="238"/>
      <c r="K257" s="144" t="s">
        <v>163</v>
      </c>
      <c r="L257" s="162">
        <f t="shared" si="28"/>
        <v>19.268385484388549</v>
      </c>
      <c r="M257" s="162">
        <f t="shared" si="28"/>
        <v>18.55</v>
      </c>
      <c r="N257" s="162">
        <f t="shared" si="28"/>
        <v>18.310960942610386</v>
      </c>
      <c r="O257" s="162">
        <f t="shared" si="28"/>
        <v>18.071921885220771</v>
      </c>
      <c r="P257" s="162">
        <f t="shared" si="28"/>
        <v>17.832882827831156</v>
      </c>
      <c r="Q257" s="162">
        <f t="shared" si="28"/>
        <v>17.593843770441541</v>
      </c>
      <c r="R257" s="162">
        <f t="shared" si="28"/>
        <v>17.354804713051927</v>
      </c>
      <c r="S257" s="162">
        <f t="shared" si="28"/>
        <v>17.115765655662315</v>
      </c>
      <c r="T257" s="162">
        <f t="shared" si="28"/>
        <v>16.8767265982727</v>
      </c>
      <c r="U257" s="162">
        <f t="shared" si="28"/>
        <v>16.637687540883086</v>
      </c>
      <c r="V257" s="162">
        <f t="shared" si="28"/>
        <v>16.398648483493474</v>
      </c>
      <c r="W257" s="162">
        <f t="shared" si="28"/>
        <v>16.159609426103859</v>
      </c>
      <c r="X257" s="162">
        <f t="shared" si="28"/>
        <v>15.931323433334267</v>
      </c>
      <c r="Y257" s="162">
        <f t="shared" si="28"/>
        <v>15.703037440564678</v>
      </c>
      <c r="Z257" s="162">
        <f t="shared" si="28"/>
        <v>15.474751447795086</v>
      </c>
      <c r="AA257" s="162">
        <f t="shared" si="28"/>
        <v>15.24646545502549</v>
      </c>
      <c r="AB257" s="162">
        <f t="shared" si="28"/>
        <v>15.018179462255898</v>
      </c>
      <c r="AC257" s="162">
        <f t="shared" si="28"/>
        <v>14.789893469486305</v>
      </c>
      <c r="AD257" s="162">
        <f t="shared" si="28"/>
        <v>14.561607476716713</v>
      </c>
      <c r="AE257" s="162">
        <f t="shared" si="28"/>
        <v>14.333321483947124</v>
      </c>
      <c r="AF257" s="162">
        <f t="shared" si="28"/>
        <v>14.105035491177528</v>
      </c>
      <c r="AG257" s="162">
        <f t="shared" si="28"/>
        <v>13.876749498407936</v>
      </c>
      <c r="AH257" s="162">
        <f t="shared" si="28"/>
        <v>13.648463505638343</v>
      </c>
      <c r="AI257" s="162">
        <f t="shared" si="28"/>
        <v>13.420177512868751</v>
      </c>
      <c r="AJ257" s="162">
        <f t="shared" si="28"/>
        <v>13.191891520099158</v>
      </c>
      <c r="AK257" s="162">
        <f t="shared" si="28"/>
        <v>12.963605527329566</v>
      </c>
      <c r="AL257" s="162">
        <f t="shared" si="28"/>
        <v>12.735319534559974</v>
      </c>
      <c r="AM257" s="162">
        <f t="shared" si="28"/>
        <v>12.507033541790381</v>
      </c>
      <c r="AN257" s="162">
        <f t="shared" si="28"/>
        <v>12.278747549020789</v>
      </c>
      <c r="AO257" s="162">
        <f t="shared" si="28"/>
        <v>12.050461556251197</v>
      </c>
      <c r="AP257" s="162">
        <f t="shared" si="28"/>
        <v>11.822175563481604</v>
      </c>
      <c r="AQ257" s="162">
        <f t="shared" si="28"/>
        <v>11.59388957071201</v>
      </c>
    </row>
    <row r="258" spans="1:99" ht="14.1" customHeight="1" thickTop="1">
      <c r="G258" s="22"/>
      <c r="H258" s="241"/>
      <c r="J258" s="147"/>
      <c r="K258" s="19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</row>
    <row r="259" spans="1:99" ht="14.1" customHeight="1">
      <c r="G259" s="22"/>
      <c r="H259" s="241"/>
      <c r="L259" s="128">
        <v>2019</v>
      </c>
      <c r="M259" s="128">
        <v>2020</v>
      </c>
      <c r="N259" s="128">
        <v>2021</v>
      </c>
      <c r="O259" s="128">
        <v>2022</v>
      </c>
      <c r="P259" s="128">
        <v>2023</v>
      </c>
      <c r="Q259" s="128">
        <v>2024</v>
      </c>
      <c r="R259" s="128">
        <v>2025</v>
      </c>
      <c r="S259" s="128">
        <v>2026</v>
      </c>
      <c r="T259" s="128">
        <v>2027</v>
      </c>
      <c r="U259" s="128">
        <v>2028</v>
      </c>
      <c r="V259" s="128">
        <v>2029</v>
      </c>
      <c r="W259" s="128">
        <v>2030</v>
      </c>
      <c r="X259" s="128">
        <v>2031</v>
      </c>
      <c r="Y259" s="128">
        <v>2032</v>
      </c>
      <c r="Z259" s="128">
        <v>2033</v>
      </c>
      <c r="AA259" s="128">
        <v>2034</v>
      </c>
      <c r="AB259" s="128">
        <v>2035</v>
      </c>
      <c r="AC259" s="128">
        <v>2036</v>
      </c>
      <c r="AD259" s="128">
        <v>2037</v>
      </c>
      <c r="AE259" s="128">
        <v>2038</v>
      </c>
      <c r="AF259" s="128">
        <v>2039</v>
      </c>
      <c r="AG259" s="128">
        <v>2040</v>
      </c>
      <c r="AH259" s="128">
        <v>2041</v>
      </c>
      <c r="AI259" s="128">
        <v>2042</v>
      </c>
      <c r="AJ259" s="128">
        <v>2043</v>
      </c>
      <c r="AK259" s="128">
        <v>2044</v>
      </c>
      <c r="AL259" s="128">
        <v>2045</v>
      </c>
      <c r="AM259" s="128">
        <v>2046</v>
      </c>
      <c r="AN259" s="128">
        <v>2047</v>
      </c>
      <c r="AO259" s="128">
        <v>2048</v>
      </c>
      <c r="AP259" s="128">
        <v>2049</v>
      </c>
      <c r="AQ259" s="128">
        <v>2050</v>
      </c>
    </row>
    <row r="260" spans="1:99" ht="14.1" customHeight="1">
      <c r="G260" s="22"/>
      <c r="H260" s="241"/>
      <c r="J260" s="227" t="s">
        <v>167</v>
      </c>
      <c r="K260" s="140" t="s">
        <v>134</v>
      </c>
      <c r="L260" s="165">
        <v>0</v>
      </c>
      <c r="M260" s="165">
        <v>0</v>
      </c>
      <c r="N260" s="165">
        <v>0</v>
      </c>
      <c r="O260" s="165">
        <v>0</v>
      </c>
      <c r="P260" s="165">
        <v>0</v>
      </c>
      <c r="Q260" s="165">
        <v>0</v>
      </c>
      <c r="R260" s="165">
        <v>0</v>
      </c>
      <c r="S260" s="165">
        <v>0</v>
      </c>
      <c r="T260" s="165">
        <v>0</v>
      </c>
      <c r="U260" s="165">
        <v>0</v>
      </c>
      <c r="V260" s="165">
        <v>0</v>
      </c>
      <c r="W260" s="165">
        <v>0</v>
      </c>
      <c r="X260" s="165">
        <v>0</v>
      </c>
      <c r="Y260" s="165">
        <v>0</v>
      </c>
      <c r="Z260" s="165">
        <v>0</v>
      </c>
      <c r="AA260" s="165">
        <v>0</v>
      </c>
      <c r="AB260" s="165">
        <v>0</v>
      </c>
      <c r="AC260" s="165">
        <v>0</v>
      </c>
      <c r="AD260" s="165">
        <v>0</v>
      </c>
      <c r="AE260" s="165">
        <v>0</v>
      </c>
      <c r="AF260" s="165">
        <v>0</v>
      </c>
      <c r="AG260" s="165">
        <v>0</v>
      </c>
      <c r="AH260" s="165">
        <v>0</v>
      </c>
      <c r="AI260" s="165">
        <v>0</v>
      </c>
      <c r="AJ260" s="165">
        <v>0</v>
      </c>
      <c r="AK260" s="165">
        <v>0</v>
      </c>
      <c r="AL260" s="165">
        <v>0</v>
      </c>
      <c r="AM260" s="165">
        <v>0</v>
      </c>
      <c r="AN260" s="165">
        <v>0</v>
      </c>
      <c r="AO260" s="165">
        <v>0</v>
      </c>
      <c r="AP260" s="165">
        <v>0</v>
      </c>
      <c r="AQ260" s="165">
        <v>0</v>
      </c>
      <c r="AT260"/>
      <c r="AU260"/>
    </row>
    <row r="261" spans="1:99" ht="14.1" customHeight="1">
      <c r="G261" s="22"/>
      <c r="H261" s="241"/>
      <c r="J261" s="228"/>
      <c r="K261" s="19" t="s">
        <v>135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6">
        <v>0</v>
      </c>
      <c r="AB261" s="166">
        <v>0</v>
      </c>
      <c r="AC261" s="166">
        <v>0</v>
      </c>
      <c r="AD261" s="166">
        <v>0</v>
      </c>
      <c r="AE261" s="166">
        <v>0</v>
      </c>
      <c r="AF261" s="166">
        <v>0</v>
      </c>
      <c r="AG261" s="166">
        <v>0</v>
      </c>
      <c r="AH261" s="166">
        <v>0</v>
      </c>
      <c r="AI261" s="166">
        <v>0</v>
      </c>
      <c r="AJ261" s="166">
        <v>0</v>
      </c>
      <c r="AK261" s="166">
        <v>0</v>
      </c>
      <c r="AL261" s="166">
        <v>0</v>
      </c>
      <c r="AM261" s="166">
        <v>0</v>
      </c>
      <c r="AN261" s="166">
        <v>0</v>
      </c>
      <c r="AO261" s="166">
        <v>0</v>
      </c>
      <c r="AP261" s="166">
        <v>0</v>
      </c>
      <c r="AQ261" s="166">
        <v>0</v>
      </c>
    </row>
    <row r="262" spans="1:99" ht="14.1" customHeight="1" thickBot="1">
      <c r="G262" s="22"/>
      <c r="H262" s="241"/>
      <c r="J262" s="228"/>
      <c r="K262" s="144" t="s">
        <v>136</v>
      </c>
      <c r="L262" s="167">
        <v>0</v>
      </c>
      <c r="M262" s="167">
        <v>0</v>
      </c>
      <c r="N262" s="167">
        <v>0</v>
      </c>
      <c r="O262" s="167">
        <v>0</v>
      </c>
      <c r="P262" s="167">
        <v>0</v>
      </c>
      <c r="Q262" s="167">
        <v>0</v>
      </c>
      <c r="R262" s="167">
        <v>0</v>
      </c>
      <c r="S262" s="167">
        <v>0</v>
      </c>
      <c r="T262" s="167">
        <v>0</v>
      </c>
      <c r="U262" s="167">
        <v>0</v>
      </c>
      <c r="V262" s="167">
        <v>0</v>
      </c>
      <c r="W262" s="167">
        <v>0</v>
      </c>
      <c r="X262" s="167">
        <v>0</v>
      </c>
      <c r="Y262" s="167">
        <v>0</v>
      </c>
      <c r="Z262" s="167">
        <v>0</v>
      </c>
      <c r="AA262" s="167">
        <v>0</v>
      </c>
      <c r="AB262" s="167">
        <v>0</v>
      </c>
      <c r="AC262" s="167">
        <v>0</v>
      </c>
      <c r="AD262" s="167">
        <v>0</v>
      </c>
      <c r="AE262" s="167">
        <v>0</v>
      </c>
      <c r="AF262" s="167">
        <v>0</v>
      </c>
      <c r="AG262" s="167">
        <v>0</v>
      </c>
      <c r="AH262" s="167">
        <v>0</v>
      </c>
      <c r="AI262" s="167">
        <v>0</v>
      </c>
      <c r="AJ262" s="167">
        <v>0</v>
      </c>
      <c r="AK262" s="167">
        <v>0</v>
      </c>
      <c r="AL262" s="167">
        <v>0</v>
      </c>
      <c r="AM262" s="167">
        <v>0</v>
      </c>
      <c r="AN262" s="167">
        <v>0</v>
      </c>
      <c r="AO262" s="167">
        <v>0</v>
      </c>
      <c r="AP262" s="167">
        <v>0</v>
      </c>
      <c r="AQ262" s="167">
        <v>0</v>
      </c>
    </row>
    <row r="263" spans="1:99" ht="14.1" customHeight="1" thickTop="1">
      <c r="G263" s="22"/>
      <c r="H263" s="241"/>
      <c r="J263" s="228"/>
      <c r="K263" s="140" t="s">
        <v>137</v>
      </c>
      <c r="L263" s="168">
        <v>0</v>
      </c>
      <c r="M263" s="168">
        <v>0</v>
      </c>
      <c r="N263" s="168">
        <v>0</v>
      </c>
      <c r="O263" s="168">
        <v>0</v>
      </c>
      <c r="P263" s="168">
        <v>0</v>
      </c>
      <c r="Q263" s="168">
        <v>0</v>
      </c>
      <c r="R263" s="168">
        <v>0</v>
      </c>
      <c r="S263" s="168">
        <v>0</v>
      </c>
      <c r="T263" s="168">
        <v>0</v>
      </c>
      <c r="U263" s="168">
        <v>0</v>
      </c>
      <c r="V263" s="168">
        <v>0</v>
      </c>
      <c r="W263" s="168">
        <v>0</v>
      </c>
      <c r="X263" s="168">
        <v>0</v>
      </c>
      <c r="Y263" s="168">
        <v>0</v>
      </c>
      <c r="Z263" s="168">
        <v>0</v>
      </c>
      <c r="AA263" s="168">
        <v>0</v>
      </c>
      <c r="AB263" s="168">
        <v>0</v>
      </c>
      <c r="AC263" s="168">
        <v>0</v>
      </c>
      <c r="AD263" s="168">
        <v>0</v>
      </c>
      <c r="AE263" s="168">
        <v>0</v>
      </c>
      <c r="AF263" s="168">
        <v>0</v>
      </c>
      <c r="AG263" s="168">
        <v>0</v>
      </c>
      <c r="AH263" s="168">
        <v>0</v>
      </c>
      <c r="AI263" s="168">
        <v>0</v>
      </c>
      <c r="AJ263" s="168">
        <v>0</v>
      </c>
      <c r="AK263" s="168">
        <v>0</v>
      </c>
      <c r="AL263" s="168">
        <v>0</v>
      </c>
      <c r="AM263" s="168">
        <v>0</v>
      </c>
      <c r="AN263" s="168">
        <v>0</v>
      </c>
      <c r="AO263" s="168">
        <v>0</v>
      </c>
      <c r="AP263" s="168">
        <v>0</v>
      </c>
      <c r="AQ263" s="168">
        <v>0</v>
      </c>
      <c r="AR263"/>
      <c r="AS263"/>
    </row>
    <row r="264" spans="1:99" ht="14.1" customHeight="1">
      <c r="G264" s="22"/>
      <c r="H264" s="241"/>
      <c r="J264" s="228"/>
      <c r="K264" s="19" t="s">
        <v>138</v>
      </c>
      <c r="L264" s="166">
        <v>0</v>
      </c>
      <c r="M264" s="166">
        <v>0</v>
      </c>
      <c r="N264" s="166">
        <v>0</v>
      </c>
      <c r="O264" s="166">
        <v>0</v>
      </c>
      <c r="P264" s="166">
        <v>0</v>
      </c>
      <c r="Q264" s="166">
        <v>0</v>
      </c>
      <c r="R264" s="166">
        <v>0</v>
      </c>
      <c r="S264" s="166">
        <v>0</v>
      </c>
      <c r="T264" s="166">
        <v>0</v>
      </c>
      <c r="U264" s="166">
        <v>0</v>
      </c>
      <c r="V264" s="166">
        <v>0</v>
      </c>
      <c r="W264" s="166">
        <v>0</v>
      </c>
      <c r="X264" s="166">
        <v>0</v>
      </c>
      <c r="Y264" s="166">
        <v>0</v>
      </c>
      <c r="Z264" s="166">
        <v>0</v>
      </c>
      <c r="AA264" s="166">
        <v>0</v>
      </c>
      <c r="AB264" s="166">
        <v>0</v>
      </c>
      <c r="AC264" s="166">
        <v>0</v>
      </c>
      <c r="AD264" s="166">
        <v>0</v>
      </c>
      <c r="AE264" s="166">
        <v>0</v>
      </c>
      <c r="AF264" s="166">
        <v>0</v>
      </c>
      <c r="AG264" s="166">
        <v>0</v>
      </c>
      <c r="AH264" s="166">
        <v>0</v>
      </c>
      <c r="AI264" s="166">
        <v>0</v>
      </c>
      <c r="AJ264" s="166">
        <v>0</v>
      </c>
      <c r="AK264" s="166">
        <v>0</v>
      </c>
      <c r="AL264" s="166">
        <v>0</v>
      </c>
      <c r="AM264" s="166">
        <v>0</v>
      </c>
      <c r="AN264" s="166">
        <v>0</v>
      </c>
      <c r="AO264" s="166">
        <v>0</v>
      </c>
      <c r="AP264" s="166">
        <v>0</v>
      </c>
      <c r="AQ264" s="166">
        <v>0</v>
      </c>
      <c r="CN264"/>
      <c r="CO264"/>
      <c r="CP264"/>
      <c r="CQ264"/>
      <c r="CR264"/>
      <c r="CS264"/>
      <c r="CT264"/>
      <c r="CU264"/>
    </row>
    <row r="265" spans="1:99" ht="14.1" customHeight="1" thickBot="1">
      <c r="G265" s="22"/>
      <c r="H265" s="241"/>
      <c r="J265" s="228"/>
      <c r="K265" s="144" t="s">
        <v>139</v>
      </c>
      <c r="L265" s="167">
        <v>0</v>
      </c>
      <c r="M265" s="167">
        <v>0</v>
      </c>
      <c r="N265" s="167">
        <v>0</v>
      </c>
      <c r="O265" s="167">
        <v>0</v>
      </c>
      <c r="P265" s="167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>
        <v>0</v>
      </c>
      <c r="W265" s="167">
        <v>0</v>
      </c>
      <c r="X265" s="167">
        <v>0</v>
      </c>
      <c r="Y265" s="167">
        <v>0</v>
      </c>
      <c r="Z265" s="167">
        <v>0</v>
      </c>
      <c r="AA265" s="167">
        <v>0</v>
      </c>
      <c r="AB265" s="167">
        <v>0</v>
      </c>
      <c r="AC265" s="167">
        <v>0</v>
      </c>
      <c r="AD265" s="167">
        <v>0</v>
      </c>
      <c r="AE265" s="167">
        <v>0</v>
      </c>
      <c r="AF265" s="167">
        <v>0</v>
      </c>
      <c r="AG265" s="167">
        <v>0</v>
      </c>
      <c r="AH265" s="167">
        <v>0</v>
      </c>
      <c r="AI265" s="167">
        <v>0</v>
      </c>
      <c r="AJ265" s="167">
        <v>0</v>
      </c>
      <c r="AK265" s="167">
        <v>0</v>
      </c>
      <c r="AL265" s="167">
        <v>0</v>
      </c>
      <c r="AM265" s="167">
        <v>0</v>
      </c>
      <c r="AN265" s="167">
        <v>0</v>
      </c>
      <c r="AO265" s="167">
        <v>0</v>
      </c>
      <c r="AP265" s="167">
        <v>0</v>
      </c>
      <c r="AQ265" s="167">
        <v>0</v>
      </c>
      <c r="BG265"/>
      <c r="BH265"/>
      <c r="BI265"/>
    </row>
    <row r="266" spans="1:99" ht="14.1" customHeight="1" thickTop="1">
      <c r="G266" s="22"/>
      <c r="H266" s="241"/>
      <c r="J266" s="228"/>
      <c r="K266" s="140" t="s">
        <v>140</v>
      </c>
      <c r="L266" s="168">
        <v>0</v>
      </c>
      <c r="M266" s="168">
        <v>0</v>
      </c>
      <c r="N266" s="168">
        <v>0</v>
      </c>
      <c r="O266" s="168">
        <v>0</v>
      </c>
      <c r="P266" s="168">
        <v>0</v>
      </c>
      <c r="Q266" s="168">
        <v>0</v>
      </c>
      <c r="R266" s="168">
        <v>0</v>
      </c>
      <c r="S266" s="168">
        <v>0</v>
      </c>
      <c r="T266" s="168">
        <v>0</v>
      </c>
      <c r="U266" s="168">
        <v>0</v>
      </c>
      <c r="V266" s="168">
        <v>0</v>
      </c>
      <c r="W266" s="168">
        <v>0</v>
      </c>
      <c r="X266" s="168">
        <v>0</v>
      </c>
      <c r="Y266" s="168">
        <v>0</v>
      </c>
      <c r="Z266" s="168">
        <v>0</v>
      </c>
      <c r="AA266" s="168">
        <v>0</v>
      </c>
      <c r="AB266" s="168">
        <v>0</v>
      </c>
      <c r="AC266" s="168">
        <v>0</v>
      </c>
      <c r="AD266" s="168">
        <v>0</v>
      </c>
      <c r="AE266" s="168">
        <v>0</v>
      </c>
      <c r="AF266" s="168">
        <v>0</v>
      </c>
      <c r="AG266" s="168">
        <v>0</v>
      </c>
      <c r="AH266" s="168">
        <v>0</v>
      </c>
      <c r="AI266" s="168">
        <v>0</v>
      </c>
      <c r="AJ266" s="168">
        <v>0</v>
      </c>
      <c r="AK266" s="168">
        <v>0</v>
      </c>
      <c r="AL266" s="168">
        <v>0</v>
      </c>
      <c r="AM266" s="168">
        <v>0</v>
      </c>
      <c r="AN266" s="168">
        <v>0</v>
      </c>
      <c r="AO266" s="168">
        <v>0</v>
      </c>
      <c r="AP266" s="168">
        <v>0</v>
      </c>
      <c r="AQ266" s="168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" customHeight="1">
      <c r="G267" s="22"/>
      <c r="H267" s="241"/>
      <c r="J267" s="228"/>
      <c r="K267" s="19" t="s">
        <v>141</v>
      </c>
      <c r="L267" s="166">
        <v>0</v>
      </c>
      <c r="M267" s="166">
        <v>0</v>
      </c>
      <c r="N267" s="166">
        <v>0</v>
      </c>
      <c r="O267" s="166">
        <v>0</v>
      </c>
      <c r="P267" s="166">
        <v>0</v>
      </c>
      <c r="Q267" s="166">
        <v>0</v>
      </c>
      <c r="R267" s="166">
        <v>0</v>
      </c>
      <c r="S267" s="166">
        <v>0</v>
      </c>
      <c r="T267" s="166">
        <v>0</v>
      </c>
      <c r="U267" s="166">
        <v>0</v>
      </c>
      <c r="V267" s="166">
        <v>0</v>
      </c>
      <c r="W267" s="166">
        <v>0</v>
      </c>
      <c r="X267" s="166">
        <v>0</v>
      </c>
      <c r="Y267" s="166">
        <v>0</v>
      </c>
      <c r="Z267" s="166">
        <v>0</v>
      </c>
      <c r="AA267" s="166">
        <v>0</v>
      </c>
      <c r="AB267" s="166">
        <v>0</v>
      </c>
      <c r="AC267" s="166">
        <v>0</v>
      </c>
      <c r="AD267" s="166">
        <v>0</v>
      </c>
      <c r="AE267" s="166">
        <v>0</v>
      </c>
      <c r="AF267" s="166">
        <v>0</v>
      </c>
      <c r="AG267" s="166">
        <v>0</v>
      </c>
      <c r="AH267" s="166">
        <v>0</v>
      </c>
      <c r="AI267" s="166">
        <v>0</v>
      </c>
      <c r="AJ267" s="166">
        <v>0</v>
      </c>
      <c r="AK267" s="166">
        <v>0</v>
      </c>
      <c r="AL267" s="166">
        <v>0</v>
      </c>
      <c r="AM267" s="166">
        <v>0</v>
      </c>
      <c r="AN267" s="166">
        <v>0</v>
      </c>
      <c r="AO267" s="166">
        <v>0</v>
      </c>
      <c r="AP267" s="166">
        <v>0</v>
      </c>
      <c r="AQ267" s="166">
        <v>0</v>
      </c>
      <c r="AZ267"/>
      <c r="BA267"/>
    </row>
    <row r="268" spans="1:99" ht="14.1" customHeight="1" thickBot="1">
      <c r="A268" s="16" t="s">
        <v>84</v>
      </c>
      <c r="G268" s="22"/>
      <c r="H268" s="241"/>
      <c r="J268" s="228"/>
      <c r="K268" s="144" t="s">
        <v>142</v>
      </c>
      <c r="L268" s="169">
        <v>0</v>
      </c>
      <c r="M268" s="169">
        <v>0</v>
      </c>
      <c r="N268" s="169">
        <v>0</v>
      </c>
      <c r="O268" s="169">
        <v>0</v>
      </c>
      <c r="P268" s="169">
        <v>0</v>
      </c>
      <c r="Q268" s="169">
        <v>0</v>
      </c>
      <c r="R268" s="169">
        <v>0</v>
      </c>
      <c r="S268" s="169">
        <v>0</v>
      </c>
      <c r="T268" s="169">
        <v>0</v>
      </c>
      <c r="U268" s="169">
        <v>0</v>
      </c>
      <c r="V268" s="169">
        <v>0</v>
      </c>
      <c r="W268" s="169">
        <v>0</v>
      </c>
      <c r="X268" s="169">
        <v>0</v>
      </c>
      <c r="Y268" s="169">
        <v>0</v>
      </c>
      <c r="Z268" s="169">
        <v>0</v>
      </c>
      <c r="AA268" s="169">
        <v>0</v>
      </c>
      <c r="AB268" s="169">
        <v>0</v>
      </c>
      <c r="AC268" s="169">
        <v>0</v>
      </c>
      <c r="AD268" s="169">
        <v>0</v>
      </c>
      <c r="AE268" s="169">
        <v>0</v>
      </c>
      <c r="AF268" s="169">
        <v>0</v>
      </c>
      <c r="AG268" s="169">
        <v>0</v>
      </c>
      <c r="AH268" s="169">
        <v>0</v>
      </c>
      <c r="AI268" s="169">
        <v>0</v>
      </c>
      <c r="AJ268" s="169">
        <v>0</v>
      </c>
      <c r="AK268" s="169">
        <v>0</v>
      </c>
      <c r="AL268" s="169">
        <v>0</v>
      </c>
      <c r="AM268" s="169">
        <v>0</v>
      </c>
      <c r="AN268" s="169">
        <v>0</v>
      </c>
      <c r="AO268" s="169">
        <v>0</v>
      </c>
      <c r="AP268" s="169">
        <v>0</v>
      </c>
      <c r="AQ268" s="169">
        <v>0</v>
      </c>
    </row>
    <row r="269" spans="1:99" ht="14.1" customHeight="1" thickTop="1">
      <c r="G269" s="22"/>
      <c r="H269" s="241"/>
      <c r="J269" s="228"/>
      <c r="K269" s="140" t="s">
        <v>143</v>
      </c>
      <c r="L269" s="168">
        <v>0</v>
      </c>
      <c r="M269" s="168">
        <v>0</v>
      </c>
      <c r="N269" s="168">
        <v>0</v>
      </c>
      <c r="O269" s="168">
        <v>0</v>
      </c>
      <c r="P269" s="168">
        <v>0</v>
      </c>
      <c r="Q269" s="168">
        <v>0</v>
      </c>
      <c r="R269" s="168">
        <v>0</v>
      </c>
      <c r="S269" s="168">
        <v>0</v>
      </c>
      <c r="T269" s="168">
        <v>0</v>
      </c>
      <c r="U269" s="168">
        <v>0</v>
      </c>
      <c r="V269" s="168">
        <v>0</v>
      </c>
      <c r="W269" s="168">
        <v>0</v>
      </c>
      <c r="X269" s="168">
        <v>0</v>
      </c>
      <c r="Y269" s="168">
        <v>0</v>
      </c>
      <c r="Z269" s="168">
        <v>0</v>
      </c>
      <c r="AA269" s="168">
        <v>0</v>
      </c>
      <c r="AB269" s="168">
        <v>0</v>
      </c>
      <c r="AC269" s="168">
        <v>0</v>
      </c>
      <c r="AD269" s="168">
        <v>0</v>
      </c>
      <c r="AE269" s="168">
        <v>0</v>
      </c>
      <c r="AF269" s="168">
        <v>0</v>
      </c>
      <c r="AG269" s="168">
        <v>0</v>
      </c>
      <c r="AH269" s="168">
        <v>0</v>
      </c>
      <c r="AI269" s="168">
        <v>0</v>
      </c>
      <c r="AJ269" s="168">
        <v>0</v>
      </c>
      <c r="AK269" s="168">
        <v>0</v>
      </c>
      <c r="AL269" s="168">
        <v>0</v>
      </c>
      <c r="AM269" s="168">
        <v>0</v>
      </c>
      <c r="AN269" s="168">
        <v>0</v>
      </c>
      <c r="AO269" s="168">
        <v>0</v>
      </c>
      <c r="AP269" s="168">
        <v>0</v>
      </c>
      <c r="AQ269" s="168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" customHeight="1">
      <c r="G270" s="22"/>
      <c r="H270" s="241"/>
      <c r="J270" s="228"/>
      <c r="K270" s="19" t="s">
        <v>144</v>
      </c>
      <c r="L270" s="166">
        <v>0</v>
      </c>
      <c r="M270" s="166">
        <v>0</v>
      </c>
      <c r="N270" s="166">
        <v>0</v>
      </c>
      <c r="O270" s="166">
        <v>0</v>
      </c>
      <c r="P270" s="166">
        <v>0</v>
      </c>
      <c r="Q270" s="166">
        <v>0</v>
      </c>
      <c r="R270" s="166">
        <v>0</v>
      </c>
      <c r="S270" s="166">
        <v>0</v>
      </c>
      <c r="T270" s="166">
        <v>0</v>
      </c>
      <c r="U270" s="166">
        <v>0</v>
      </c>
      <c r="V270" s="166">
        <v>0</v>
      </c>
      <c r="W270" s="166">
        <v>0</v>
      </c>
      <c r="X270" s="166">
        <v>0</v>
      </c>
      <c r="Y270" s="166">
        <v>0</v>
      </c>
      <c r="Z270" s="166">
        <v>0</v>
      </c>
      <c r="AA270" s="166">
        <v>0</v>
      </c>
      <c r="AB270" s="166">
        <v>0</v>
      </c>
      <c r="AC270" s="166">
        <v>0</v>
      </c>
      <c r="AD270" s="166">
        <v>0</v>
      </c>
      <c r="AE270" s="166">
        <v>0</v>
      </c>
      <c r="AF270" s="166">
        <v>0</v>
      </c>
      <c r="AG270" s="166">
        <v>0</v>
      </c>
      <c r="AH270" s="166">
        <v>0</v>
      </c>
      <c r="AI270" s="166">
        <v>0</v>
      </c>
      <c r="AJ270" s="166">
        <v>0</v>
      </c>
      <c r="AK270" s="166">
        <v>0</v>
      </c>
      <c r="AL270" s="166">
        <v>0</v>
      </c>
      <c r="AM270" s="166">
        <v>0</v>
      </c>
      <c r="AN270" s="166">
        <v>0</v>
      </c>
      <c r="AO270" s="166">
        <v>0</v>
      </c>
      <c r="AP270" s="166">
        <v>0</v>
      </c>
      <c r="AQ270" s="166">
        <v>0</v>
      </c>
      <c r="AZ270"/>
      <c r="BA270"/>
    </row>
    <row r="271" spans="1:99" ht="14.1" customHeight="1" thickBot="1">
      <c r="A271" s="16" t="s">
        <v>84</v>
      </c>
      <c r="G271" s="22"/>
      <c r="H271" s="241"/>
      <c r="J271" s="228"/>
      <c r="K271" s="144" t="s">
        <v>145</v>
      </c>
      <c r="L271" s="169">
        <v>0</v>
      </c>
      <c r="M271" s="169">
        <v>0</v>
      </c>
      <c r="N271" s="169">
        <v>0</v>
      </c>
      <c r="O271" s="169">
        <v>0</v>
      </c>
      <c r="P271" s="169">
        <v>0</v>
      </c>
      <c r="Q271" s="169">
        <v>0</v>
      </c>
      <c r="R271" s="169">
        <v>0</v>
      </c>
      <c r="S271" s="169">
        <v>0</v>
      </c>
      <c r="T271" s="169">
        <v>0</v>
      </c>
      <c r="U271" s="169">
        <v>0</v>
      </c>
      <c r="V271" s="169">
        <v>0</v>
      </c>
      <c r="W271" s="169">
        <v>0</v>
      </c>
      <c r="X271" s="169">
        <v>0</v>
      </c>
      <c r="Y271" s="169">
        <v>0</v>
      </c>
      <c r="Z271" s="169">
        <v>0</v>
      </c>
      <c r="AA271" s="169">
        <v>0</v>
      </c>
      <c r="AB271" s="169">
        <v>0</v>
      </c>
      <c r="AC271" s="169">
        <v>0</v>
      </c>
      <c r="AD271" s="169">
        <v>0</v>
      </c>
      <c r="AE271" s="169">
        <v>0</v>
      </c>
      <c r="AF271" s="169">
        <v>0</v>
      </c>
      <c r="AG271" s="169">
        <v>0</v>
      </c>
      <c r="AH271" s="169">
        <v>0</v>
      </c>
      <c r="AI271" s="169">
        <v>0</v>
      </c>
      <c r="AJ271" s="169">
        <v>0</v>
      </c>
      <c r="AK271" s="169">
        <v>0</v>
      </c>
      <c r="AL271" s="169">
        <v>0</v>
      </c>
      <c r="AM271" s="169">
        <v>0</v>
      </c>
      <c r="AN271" s="169">
        <v>0</v>
      </c>
      <c r="AO271" s="169">
        <v>0</v>
      </c>
      <c r="AP271" s="169">
        <v>0</v>
      </c>
      <c r="AQ271" s="169">
        <v>0</v>
      </c>
    </row>
    <row r="272" spans="1:99" ht="14.1" customHeight="1" thickTop="1">
      <c r="G272" s="22"/>
      <c r="H272" s="241"/>
      <c r="J272" s="228"/>
      <c r="K272" s="140" t="s">
        <v>146</v>
      </c>
      <c r="L272" s="168">
        <v>0</v>
      </c>
      <c r="M272" s="168">
        <v>0</v>
      </c>
      <c r="N272" s="168">
        <v>0</v>
      </c>
      <c r="O272" s="168">
        <v>0</v>
      </c>
      <c r="P272" s="168">
        <v>0</v>
      </c>
      <c r="Q272" s="168">
        <v>0</v>
      </c>
      <c r="R272" s="168">
        <v>0</v>
      </c>
      <c r="S272" s="168">
        <v>0</v>
      </c>
      <c r="T272" s="168">
        <v>0</v>
      </c>
      <c r="U272" s="168">
        <v>0</v>
      </c>
      <c r="V272" s="168">
        <v>0</v>
      </c>
      <c r="W272" s="168">
        <v>0</v>
      </c>
      <c r="X272" s="168">
        <v>0</v>
      </c>
      <c r="Y272" s="168">
        <v>0</v>
      </c>
      <c r="Z272" s="168">
        <v>0</v>
      </c>
      <c r="AA272" s="168">
        <v>0</v>
      </c>
      <c r="AB272" s="168">
        <v>0</v>
      </c>
      <c r="AC272" s="168">
        <v>0</v>
      </c>
      <c r="AD272" s="168">
        <v>0</v>
      </c>
      <c r="AE272" s="168">
        <v>0</v>
      </c>
      <c r="AF272" s="168">
        <v>0</v>
      </c>
      <c r="AG272" s="168">
        <v>0</v>
      </c>
      <c r="AH272" s="168">
        <v>0</v>
      </c>
      <c r="AI272" s="168">
        <v>0</v>
      </c>
      <c r="AJ272" s="168">
        <v>0</v>
      </c>
      <c r="AK272" s="168">
        <v>0</v>
      </c>
      <c r="AL272" s="168">
        <v>0</v>
      </c>
      <c r="AM272" s="168">
        <v>0</v>
      </c>
      <c r="AN272" s="168">
        <v>0</v>
      </c>
      <c r="AO272" s="168">
        <v>0</v>
      </c>
      <c r="AP272" s="168">
        <v>0</v>
      </c>
      <c r="AQ272" s="168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" customHeight="1">
      <c r="G273" s="22"/>
      <c r="H273" s="241"/>
      <c r="J273" s="228"/>
      <c r="K273" s="19" t="s">
        <v>147</v>
      </c>
      <c r="L273" s="166">
        <v>0</v>
      </c>
      <c r="M273" s="166">
        <v>0</v>
      </c>
      <c r="N273" s="166">
        <v>0</v>
      </c>
      <c r="O273" s="166">
        <v>0</v>
      </c>
      <c r="P273" s="166">
        <v>0</v>
      </c>
      <c r="Q273" s="166">
        <v>0</v>
      </c>
      <c r="R273" s="166">
        <v>0</v>
      </c>
      <c r="S273" s="166">
        <v>0</v>
      </c>
      <c r="T273" s="166">
        <v>0</v>
      </c>
      <c r="U273" s="166">
        <v>0</v>
      </c>
      <c r="V273" s="166">
        <v>0</v>
      </c>
      <c r="W273" s="166">
        <v>0</v>
      </c>
      <c r="X273" s="166">
        <v>0</v>
      </c>
      <c r="Y273" s="166">
        <v>0</v>
      </c>
      <c r="Z273" s="166">
        <v>0</v>
      </c>
      <c r="AA273" s="166">
        <v>0</v>
      </c>
      <c r="AB273" s="166">
        <v>0</v>
      </c>
      <c r="AC273" s="166">
        <v>0</v>
      </c>
      <c r="AD273" s="166">
        <v>0</v>
      </c>
      <c r="AE273" s="166">
        <v>0</v>
      </c>
      <c r="AF273" s="166">
        <v>0</v>
      </c>
      <c r="AG273" s="166">
        <v>0</v>
      </c>
      <c r="AH273" s="166">
        <v>0</v>
      </c>
      <c r="AI273" s="166">
        <v>0</v>
      </c>
      <c r="AJ273" s="166">
        <v>0</v>
      </c>
      <c r="AK273" s="166">
        <v>0</v>
      </c>
      <c r="AL273" s="166">
        <v>0</v>
      </c>
      <c r="AM273" s="166">
        <v>0</v>
      </c>
      <c r="AN273" s="166">
        <v>0</v>
      </c>
      <c r="AO273" s="166">
        <v>0</v>
      </c>
      <c r="AP273" s="166">
        <v>0</v>
      </c>
      <c r="AQ273" s="166">
        <v>0</v>
      </c>
      <c r="AZ273"/>
      <c r="BA273"/>
    </row>
    <row r="274" spans="1:99" ht="14.1" customHeight="1">
      <c r="A274" s="16" t="s">
        <v>84</v>
      </c>
      <c r="G274" s="22"/>
      <c r="H274" s="241"/>
      <c r="J274" s="228"/>
      <c r="K274" s="144" t="s">
        <v>148</v>
      </c>
      <c r="L274" s="169">
        <v>0</v>
      </c>
      <c r="M274" s="169">
        <v>0</v>
      </c>
      <c r="N274" s="169">
        <v>0</v>
      </c>
      <c r="O274" s="169">
        <v>0</v>
      </c>
      <c r="P274" s="169">
        <v>0</v>
      </c>
      <c r="Q274" s="169">
        <v>0</v>
      </c>
      <c r="R274" s="169">
        <v>0</v>
      </c>
      <c r="S274" s="169">
        <v>0</v>
      </c>
      <c r="T274" s="169">
        <v>0</v>
      </c>
      <c r="U274" s="169">
        <v>0</v>
      </c>
      <c r="V274" s="169">
        <v>0</v>
      </c>
      <c r="W274" s="169">
        <v>0</v>
      </c>
      <c r="X274" s="169">
        <v>0</v>
      </c>
      <c r="Y274" s="169">
        <v>0</v>
      </c>
      <c r="Z274" s="169">
        <v>0</v>
      </c>
      <c r="AA274" s="169">
        <v>0</v>
      </c>
      <c r="AB274" s="169">
        <v>0</v>
      </c>
      <c r="AC274" s="169">
        <v>0</v>
      </c>
      <c r="AD274" s="169">
        <v>0</v>
      </c>
      <c r="AE274" s="169">
        <v>0</v>
      </c>
      <c r="AF274" s="169">
        <v>0</v>
      </c>
      <c r="AG274" s="169">
        <v>0</v>
      </c>
      <c r="AH274" s="169">
        <v>0</v>
      </c>
      <c r="AI274" s="169">
        <v>0</v>
      </c>
      <c r="AJ274" s="169">
        <v>0</v>
      </c>
      <c r="AK274" s="169">
        <v>0</v>
      </c>
      <c r="AL274" s="169">
        <v>0</v>
      </c>
      <c r="AM274" s="169">
        <v>0</v>
      </c>
      <c r="AN274" s="169">
        <v>0</v>
      </c>
      <c r="AO274" s="169">
        <v>0</v>
      </c>
      <c r="AP274" s="169">
        <v>0</v>
      </c>
      <c r="AQ274" s="169">
        <v>0</v>
      </c>
    </row>
    <row r="275" spans="1:99" ht="14.1" customHeight="1">
      <c r="G275" s="22"/>
      <c r="H275" s="241"/>
      <c r="J275" s="228"/>
      <c r="K275" s="140" t="s">
        <v>149</v>
      </c>
      <c r="L275" s="165">
        <v>0</v>
      </c>
      <c r="M275" s="165">
        <v>0</v>
      </c>
      <c r="N275" s="165">
        <v>0</v>
      </c>
      <c r="O275" s="165">
        <v>0</v>
      </c>
      <c r="P275" s="165">
        <v>0</v>
      </c>
      <c r="Q275" s="165">
        <v>0</v>
      </c>
      <c r="R275" s="165">
        <v>0</v>
      </c>
      <c r="S275" s="165">
        <v>0</v>
      </c>
      <c r="T275" s="165">
        <v>0</v>
      </c>
      <c r="U275" s="165">
        <v>0</v>
      </c>
      <c r="V275" s="165">
        <v>0</v>
      </c>
      <c r="W275" s="165">
        <v>0</v>
      </c>
      <c r="X275" s="165">
        <v>0</v>
      </c>
      <c r="Y275" s="165">
        <v>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0</v>
      </c>
      <c r="AM275" s="165">
        <v>0</v>
      </c>
      <c r="AN275" s="165">
        <v>0</v>
      </c>
      <c r="AO275" s="165">
        <v>0</v>
      </c>
      <c r="AP275" s="165">
        <v>0</v>
      </c>
      <c r="AQ275" s="165">
        <v>0</v>
      </c>
      <c r="AT275"/>
      <c r="AU275"/>
    </row>
    <row r="276" spans="1:99" ht="14.1" customHeight="1">
      <c r="G276" s="22"/>
      <c r="H276" s="241"/>
      <c r="J276" s="228"/>
      <c r="K276" s="19" t="s">
        <v>150</v>
      </c>
      <c r="L276" s="166">
        <v>0</v>
      </c>
      <c r="M276" s="166">
        <v>0</v>
      </c>
      <c r="N276" s="166">
        <v>0</v>
      </c>
      <c r="O276" s="166">
        <v>0</v>
      </c>
      <c r="P276" s="166">
        <v>0</v>
      </c>
      <c r="Q276" s="166">
        <v>0</v>
      </c>
      <c r="R276" s="166">
        <v>0</v>
      </c>
      <c r="S276" s="166">
        <v>0</v>
      </c>
      <c r="T276" s="166">
        <v>0</v>
      </c>
      <c r="U276" s="166">
        <v>0</v>
      </c>
      <c r="V276" s="166">
        <v>0</v>
      </c>
      <c r="W276" s="166">
        <v>0</v>
      </c>
      <c r="X276" s="166">
        <v>0</v>
      </c>
      <c r="Y276" s="166">
        <v>0</v>
      </c>
      <c r="Z276" s="166">
        <v>0</v>
      </c>
      <c r="AA276" s="166">
        <v>0</v>
      </c>
      <c r="AB276" s="166">
        <v>0</v>
      </c>
      <c r="AC276" s="166">
        <v>0</v>
      </c>
      <c r="AD276" s="166">
        <v>0</v>
      </c>
      <c r="AE276" s="166">
        <v>0</v>
      </c>
      <c r="AF276" s="166">
        <v>0</v>
      </c>
      <c r="AG276" s="166">
        <v>0</v>
      </c>
      <c r="AH276" s="166">
        <v>0</v>
      </c>
      <c r="AI276" s="166">
        <v>0</v>
      </c>
      <c r="AJ276" s="166">
        <v>0</v>
      </c>
      <c r="AK276" s="166">
        <v>0</v>
      </c>
      <c r="AL276" s="166">
        <v>0</v>
      </c>
      <c r="AM276" s="166">
        <v>0</v>
      </c>
      <c r="AN276" s="166">
        <v>0</v>
      </c>
      <c r="AO276" s="166">
        <v>0</v>
      </c>
      <c r="AP276" s="166">
        <v>0</v>
      </c>
      <c r="AQ276" s="166">
        <v>0</v>
      </c>
    </row>
    <row r="277" spans="1:99" ht="14.1" customHeight="1" thickBot="1">
      <c r="G277" s="22"/>
      <c r="H277" s="241"/>
      <c r="J277" s="228"/>
      <c r="K277" s="144" t="s">
        <v>151</v>
      </c>
      <c r="L277" s="167">
        <v>0</v>
      </c>
      <c r="M277" s="167">
        <v>0</v>
      </c>
      <c r="N277" s="167">
        <v>0</v>
      </c>
      <c r="O277" s="167">
        <v>0</v>
      </c>
      <c r="P277" s="167">
        <v>0</v>
      </c>
      <c r="Q277" s="167">
        <v>0</v>
      </c>
      <c r="R277" s="167">
        <v>0</v>
      </c>
      <c r="S277" s="167">
        <v>0</v>
      </c>
      <c r="T277" s="167">
        <v>0</v>
      </c>
      <c r="U277" s="167">
        <v>0</v>
      </c>
      <c r="V277" s="167">
        <v>0</v>
      </c>
      <c r="W277" s="167">
        <v>0</v>
      </c>
      <c r="X277" s="167">
        <v>0</v>
      </c>
      <c r="Y277" s="167">
        <v>0</v>
      </c>
      <c r="Z277" s="167">
        <v>0</v>
      </c>
      <c r="AA277" s="167">
        <v>0</v>
      </c>
      <c r="AB277" s="167">
        <v>0</v>
      </c>
      <c r="AC277" s="167">
        <v>0</v>
      </c>
      <c r="AD277" s="167">
        <v>0</v>
      </c>
      <c r="AE277" s="167">
        <v>0</v>
      </c>
      <c r="AF277" s="167">
        <v>0</v>
      </c>
      <c r="AG277" s="167">
        <v>0</v>
      </c>
      <c r="AH277" s="167">
        <v>0</v>
      </c>
      <c r="AI277" s="167">
        <v>0</v>
      </c>
      <c r="AJ277" s="167">
        <v>0</v>
      </c>
      <c r="AK277" s="167">
        <v>0</v>
      </c>
      <c r="AL277" s="167">
        <v>0</v>
      </c>
      <c r="AM277" s="167">
        <v>0</v>
      </c>
      <c r="AN277" s="167">
        <v>0</v>
      </c>
      <c r="AO277" s="167">
        <v>0</v>
      </c>
      <c r="AP277" s="167">
        <v>0</v>
      </c>
      <c r="AQ277" s="167">
        <v>0</v>
      </c>
    </row>
    <row r="278" spans="1:99" ht="14.1" customHeight="1" thickTop="1">
      <c r="G278" s="22"/>
      <c r="H278" s="241"/>
      <c r="J278" s="228"/>
      <c r="K278" s="140" t="s">
        <v>152</v>
      </c>
      <c r="L278" s="168">
        <v>0</v>
      </c>
      <c r="M278" s="168">
        <v>0</v>
      </c>
      <c r="N278" s="168">
        <v>0</v>
      </c>
      <c r="O278" s="168">
        <v>0</v>
      </c>
      <c r="P278" s="168">
        <v>0</v>
      </c>
      <c r="Q278" s="168">
        <v>0</v>
      </c>
      <c r="R278" s="168">
        <v>0</v>
      </c>
      <c r="S278" s="168">
        <v>0</v>
      </c>
      <c r="T278" s="168">
        <v>0</v>
      </c>
      <c r="U278" s="168">
        <v>0</v>
      </c>
      <c r="V278" s="168">
        <v>0</v>
      </c>
      <c r="W278" s="168">
        <v>0</v>
      </c>
      <c r="X278" s="168">
        <v>0</v>
      </c>
      <c r="Y278" s="168">
        <v>0</v>
      </c>
      <c r="Z278" s="168">
        <v>0</v>
      </c>
      <c r="AA278" s="168">
        <v>0</v>
      </c>
      <c r="AB278" s="168">
        <v>0</v>
      </c>
      <c r="AC278" s="168">
        <v>0</v>
      </c>
      <c r="AD278" s="168">
        <v>0</v>
      </c>
      <c r="AE278" s="168">
        <v>0</v>
      </c>
      <c r="AF278" s="168">
        <v>0</v>
      </c>
      <c r="AG278" s="168">
        <v>0</v>
      </c>
      <c r="AH278" s="168">
        <v>0</v>
      </c>
      <c r="AI278" s="168">
        <v>0</v>
      </c>
      <c r="AJ278" s="168">
        <v>0</v>
      </c>
      <c r="AK278" s="168">
        <v>0</v>
      </c>
      <c r="AL278" s="168">
        <v>0</v>
      </c>
      <c r="AM278" s="168">
        <v>0</v>
      </c>
      <c r="AN278" s="168">
        <v>0</v>
      </c>
      <c r="AO278" s="168">
        <v>0</v>
      </c>
      <c r="AP278" s="168">
        <v>0</v>
      </c>
      <c r="AQ278" s="168">
        <v>0</v>
      </c>
      <c r="AR278"/>
      <c r="AS278"/>
    </row>
    <row r="279" spans="1:99" ht="14.1" customHeight="1">
      <c r="G279" s="22"/>
      <c r="H279" s="241"/>
      <c r="J279" s="228"/>
      <c r="K279" s="19" t="s">
        <v>153</v>
      </c>
      <c r="L279" s="166">
        <v>0</v>
      </c>
      <c r="M279" s="166">
        <v>0</v>
      </c>
      <c r="N279" s="166">
        <v>0</v>
      </c>
      <c r="O279" s="166">
        <v>0</v>
      </c>
      <c r="P279" s="166">
        <v>0</v>
      </c>
      <c r="Q279" s="166">
        <v>0</v>
      </c>
      <c r="R279" s="166">
        <v>0</v>
      </c>
      <c r="S279" s="166">
        <v>0</v>
      </c>
      <c r="T279" s="166">
        <v>0</v>
      </c>
      <c r="U279" s="166">
        <v>0</v>
      </c>
      <c r="V279" s="166">
        <v>0</v>
      </c>
      <c r="W279" s="166">
        <v>0</v>
      </c>
      <c r="X279" s="166">
        <v>0</v>
      </c>
      <c r="Y279" s="166">
        <v>0</v>
      </c>
      <c r="Z279" s="166">
        <v>0</v>
      </c>
      <c r="AA279" s="166">
        <v>0</v>
      </c>
      <c r="AB279" s="166">
        <v>0</v>
      </c>
      <c r="AC279" s="166">
        <v>0</v>
      </c>
      <c r="AD279" s="166">
        <v>0</v>
      </c>
      <c r="AE279" s="166">
        <v>0</v>
      </c>
      <c r="AF279" s="166">
        <v>0</v>
      </c>
      <c r="AG279" s="166">
        <v>0</v>
      </c>
      <c r="AH279" s="166">
        <v>0</v>
      </c>
      <c r="AI279" s="166">
        <v>0</v>
      </c>
      <c r="AJ279" s="166">
        <v>0</v>
      </c>
      <c r="AK279" s="166">
        <v>0</v>
      </c>
      <c r="AL279" s="166">
        <v>0</v>
      </c>
      <c r="AM279" s="166">
        <v>0</v>
      </c>
      <c r="AN279" s="166">
        <v>0</v>
      </c>
      <c r="AO279" s="166">
        <v>0</v>
      </c>
      <c r="AP279" s="166">
        <v>0</v>
      </c>
      <c r="AQ279" s="166">
        <v>0</v>
      </c>
      <c r="CN279"/>
      <c r="CO279"/>
      <c r="CP279"/>
      <c r="CQ279"/>
      <c r="CR279"/>
      <c r="CS279"/>
      <c r="CT279"/>
      <c r="CU279"/>
    </row>
    <row r="280" spans="1:99" ht="14.1" customHeight="1" thickBot="1">
      <c r="G280" s="22"/>
      <c r="H280" s="241"/>
      <c r="J280" s="228"/>
      <c r="K280" s="144" t="s">
        <v>154</v>
      </c>
      <c r="L280" s="167">
        <v>0</v>
      </c>
      <c r="M280" s="167">
        <v>0</v>
      </c>
      <c r="N280" s="167">
        <v>0</v>
      </c>
      <c r="O280" s="167">
        <v>0</v>
      </c>
      <c r="P280" s="167">
        <v>0</v>
      </c>
      <c r="Q280" s="167">
        <v>0</v>
      </c>
      <c r="R280" s="167">
        <v>0</v>
      </c>
      <c r="S280" s="167">
        <v>0</v>
      </c>
      <c r="T280" s="167">
        <v>0</v>
      </c>
      <c r="U280" s="167">
        <v>0</v>
      </c>
      <c r="V280" s="167">
        <v>0</v>
      </c>
      <c r="W280" s="167">
        <v>0</v>
      </c>
      <c r="X280" s="167">
        <v>0</v>
      </c>
      <c r="Y280" s="167">
        <v>0</v>
      </c>
      <c r="Z280" s="167">
        <v>0</v>
      </c>
      <c r="AA280" s="167">
        <v>0</v>
      </c>
      <c r="AB280" s="167">
        <v>0</v>
      </c>
      <c r="AC280" s="167">
        <v>0</v>
      </c>
      <c r="AD280" s="167">
        <v>0</v>
      </c>
      <c r="AE280" s="167">
        <v>0</v>
      </c>
      <c r="AF280" s="167">
        <v>0</v>
      </c>
      <c r="AG280" s="167">
        <v>0</v>
      </c>
      <c r="AH280" s="167">
        <v>0</v>
      </c>
      <c r="AI280" s="167">
        <v>0</v>
      </c>
      <c r="AJ280" s="167">
        <v>0</v>
      </c>
      <c r="AK280" s="167">
        <v>0</v>
      </c>
      <c r="AL280" s="167">
        <v>0</v>
      </c>
      <c r="AM280" s="167">
        <v>0</v>
      </c>
      <c r="AN280" s="167">
        <v>0</v>
      </c>
      <c r="AO280" s="167">
        <v>0</v>
      </c>
      <c r="AP280" s="167">
        <v>0</v>
      </c>
      <c r="AQ280" s="167">
        <v>0</v>
      </c>
      <c r="BG280"/>
      <c r="BH280"/>
      <c r="BI280"/>
    </row>
    <row r="281" spans="1:99" ht="14.1" customHeight="1" thickTop="1">
      <c r="G281" s="22"/>
      <c r="H281" s="241"/>
      <c r="J281" s="228"/>
      <c r="K281" s="140" t="s">
        <v>155</v>
      </c>
      <c r="L281" s="168">
        <v>0</v>
      </c>
      <c r="M281" s="168">
        <v>0</v>
      </c>
      <c r="N281" s="168">
        <v>0</v>
      </c>
      <c r="O281" s="168">
        <v>0</v>
      </c>
      <c r="P281" s="168">
        <v>0</v>
      </c>
      <c r="Q281" s="168">
        <v>0</v>
      </c>
      <c r="R281" s="168">
        <v>0</v>
      </c>
      <c r="S281" s="168">
        <v>0</v>
      </c>
      <c r="T281" s="168">
        <v>0</v>
      </c>
      <c r="U281" s="168">
        <v>0</v>
      </c>
      <c r="V281" s="168">
        <v>0</v>
      </c>
      <c r="W281" s="168">
        <v>0</v>
      </c>
      <c r="X281" s="168">
        <v>0</v>
      </c>
      <c r="Y281" s="168">
        <v>0</v>
      </c>
      <c r="Z281" s="168">
        <v>0</v>
      </c>
      <c r="AA281" s="168">
        <v>0</v>
      </c>
      <c r="AB281" s="168">
        <v>0</v>
      </c>
      <c r="AC281" s="168">
        <v>0</v>
      </c>
      <c r="AD281" s="168">
        <v>0</v>
      </c>
      <c r="AE281" s="168">
        <v>0</v>
      </c>
      <c r="AF281" s="168">
        <v>0</v>
      </c>
      <c r="AG281" s="168">
        <v>0</v>
      </c>
      <c r="AH281" s="168">
        <v>0</v>
      </c>
      <c r="AI281" s="168">
        <v>0</v>
      </c>
      <c r="AJ281" s="168">
        <v>0</v>
      </c>
      <c r="AK281" s="168">
        <v>0</v>
      </c>
      <c r="AL281" s="168">
        <v>0</v>
      </c>
      <c r="AM281" s="168">
        <v>0</v>
      </c>
      <c r="AN281" s="168">
        <v>0</v>
      </c>
      <c r="AO281" s="168">
        <v>0</v>
      </c>
      <c r="AP281" s="168">
        <v>0</v>
      </c>
      <c r="AQ281" s="168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" customHeight="1">
      <c r="G282" s="22"/>
      <c r="H282" s="241"/>
      <c r="J282" s="228"/>
      <c r="K282" s="19" t="s">
        <v>156</v>
      </c>
      <c r="L282" s="166">
        <v>0</v>
      </c>
      <c r="M282" s="166">
        <v>0</v>
      </c>
      <c r="N282" s="166">
        <v>0</v>
      </c>
      <c r="O282" s="166">
        <v>0</v>
      </c>
      <c r="P282" s="166">
        <v>0</v>
      </c>
      <c r="Q282" s="166">
        <v>0</v>
      </c>
      <c r="R282" s="166">
        <v>0</v>
      </c>
      <c r="S282" s="166">
        <v>0</v>
      </c>
      <c r="T282" s="166">
        <v>0</v>
      </c>
      <c r="U282" s="166">
        <v>0</v>
      </c>
      <c r="V282" s="166">
        <v>0</v>
      </c>
      <c r="W282" s="166">
        <v>0</v>
      </c>
      <c r="X282" s="166">
        <v>0</v>
      </c>
      <c r="Y282" s="166">
        <v>0</v>
      </c>
      <c r="Z282" s="166">
        <v>0</v>
      </c>
      <c r="AA282" s="166">
        <v>0</v>
      </c>
      <c r="AB282" s="166">
        <v>0</v>
      </c>
      <c r="AC282" s="166">
        <v>0</v>
      </c>
      <c r="AD282" s="166">
        <v>0</v>
      </c>
      <c r="AE282" s="166">
        <v>0</v>
      </c>
      <c r="AF282" s="166">
        <v>0</v>
      </c>
      <c r="AG282" s="166">
        <v>0</v>
      </c>
      <c r="AH282" s="166">
        <v>0</v>
      </c>
      <c r="AI282" s="166">
        <v>0</v>
      </c>
      <c r="AJ282" s="166">
        <v>0</v>
      </c>
      <c r="AK282" s="166">
        <v>0</v>
      </c>
      <c r="AL282" s="166">
        <v>0</v>
      </c>
      <c r="AM282" s="166">
        <v>0</v>
      </c>
      <c r="AN282" s="166">
        <v>0</v>
      </c>
      <c r="AO282" s="166">
        <v>0</v>
      </c>
      <c r="AP282" s="166">
        <v>0</v>
      </c>
      <c r="AQ282" s="166">
        <v>0</v>
      </c>
      <c r="AZ282"/>
      <c r="BA282"/>
    </row>
    <row r="283" spans="1:99" ht="14.1" customHeight="1" thickBot="1">
      <c r="A283" s="16" t="s">
        <v>84</v>
      </c>
      <c r="G283" s="22"/>
      <c r="H283" s="241"/>
      <c r="J283" s="228"/>
      <c r="K283" s="144" t="s">
        <v>157</v>
      </c>
      <c r="L283" s="169">
        <v>0</v>
      </c>
      <c r="M283" s="169">
        <v>0</v>
      </c>
      <c r="N283" s="169">
        <v>0</v>
      </c>
      <c r="O283" s="169">
        <v>0</v>
      </c>
      <c r="P283" s="169">
        <v>0</v>
      </c>
      <c r="Q283" s="169">
        <v>0</v>
      </c>
      <c r="R283" s="169">
        <v>0</v>
      </c>
      <c r="S283" s="169">
        <v>0</v>
      </c>
      <c r="T283" s="169">
        <v>0</v>
      </c>
      <c r="U283" s="169">
        <v>0</v>
      </c>
      <c r="V283" s="169">
        <v>0</v>
      </c>
      <c r="W283" s="169">
        <v>0</v>
      </c>
      <c r="X283" s="169">
        <v>0</v>
      </c>
      <c r="Y283" s="169">
        <v>0</v>
      </c>
      <c r="Z283" s="169">
        <v>0</v>
      </c>
      <c r="AA283" s="169">
        <v>0</v>
      </c>
      <c r="AB283" s="169">
        <v>0</v>
      </c>
      <c r="AC283" s="169">
        <v>0</v>
      </c>
      <c r="AD283" s="169">
        <v>0</v>
      </c>
      <c r="AE283" s="169">
        <v>0</v>
      </c>
      <c r="AF283" s="169">
        <v>0</v>
      </c>
      <c r="AG283" s="169">
        <v>0</v>
      </c>
      <c r="AH283" s="169">
        <v>0</v>
      </c>
      <c r="AI283" s="169">
        <v>0</v>
      </c>
      <c r="AJ283" s="169">
        <v>0</v>
      </c>
      <c r="AK283" s="169">
        <v>0</v>
      </c>
      <c r="AL283" s="169">
        <v>0</v>
      </c>
      <c r="AM283" s="169">
        <v>0</v>
      </c>
      <c r="AN283" s="169">
        <v>0</v>
      </c>
      <c r="AO283" s="169">
        <v>0</v>
      </c>
      <c r="AP283" s="169">
        <v>0</v>
      </c>
      <c r="AQ283" s="169">
        <v>0</v>
      </c>
    </row>
    <row r="284" spans="1:99" ht="14.1" customHeight="1" thickTop="1">
      <c r="G284" s="22"/>
      <c r="H284" s="241"/>
      <c r="J284" s="228"/>
      <c r="K284" s="140" t="s">
        <v>158</v>
      </c>
      <c r="L284" s="168">
        <v>0</v>
      </c>
      <c r="M284" s="168">
        <v>0</v>
      </c>
      <c r="N284" s="168">
        <v>0</v>
      </c>
      <c r="O284" s="168">
        <v>0</v>
      </c>
      <c r="P284" s="168">
        <v>0</v>
      </c>
      <c r="Q284" s="168">
        <v>0</v>
      </c>
      <c r="R284" s="168">
        <v>0</v>
      </c>
      <c r="S284" s="168">
        <v>0</v>
      </c>
      <c r="T284" s="168">
        <v>0</v>
      </c>
      <c r="U284" s="168">
        <v>0</v>
      </c>
      <c r="V284" s="168">
        <v>0</v>
      </c>
      <c r="W284" s="168">
        <v>0</v>
      </c>
      <c r="X284" s="168">
        <v>0</v>
      </c>
      <c r="Y284" s="168">
        <v>0</v>
      </c>
      <c r="Z284" s="168">
        <v>0</v>
      </c>
      <c r="AA284" s="168">
        <v>0</v>
      </c>
      <c r="AB284" s="168">
        <v>0</v>
      </c>
      <c r="AC284" s="168">
        <v>0</v>
      </c>
      <c r="AD284" s="168">
        <v>0</v>
      </c>
      <c r="AE284" s="168">
        <v>0</v>
      </c>
      <c r="AF284" s="168">
        <v>0</v>
      </c>
      <c r="AG284" s="168">
        <v>0</v>
      </c>
      <c r="AH284" s="168">
        <v>0</v>
      </c>
      <c r="AI284" s="168">
        <v>0</v>
      </c>
      <c r="AJ284" s="168">
        <v>0</v>
      </c>
      <c r="AK284" s="168">
        <v>0</v>
      </c>
      <c r="AL284" s="168">
        <v>0</v>
      </c>
      <c r="AM284" s="168">
        <v>0</v>
      </c>
      <c r="AN284" s="168">
        <v>0</v>
      </c>
      <c r="AO284" s="168">
        <v>0</v>
      </c>
      <c r="AP284" s="168">
        <v>0</v>
      </c>
      <c r="AQ284" s="168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" customHeight="1">
      <c r="G285" s="22"/>
      <c r="H285" s="241"/>
      <c r="J285" s="228"/>
      <c r="K285" s="19" t="s">
        <v>159</v>
      </c>
      <c r="L285" s="166">
        <v>0</v>
      </c>
      <c r="M285" s="166">
        <v>0</v>
      </c>
      <c r="N285" s="166">
        <v>0</v>
      </c>
      <c r="O285" s="166">
        <v>0</v>
      </c>
      <c r="P285" s="166">
        <v>0</v>
      </c>
      <c r="Q285" s="166">
        <v>0</v>
      </c>
      <c r="R285" s="166">
        <v>0</v>
      </c>
      <c r="S285" s="166">
        <v>0</v>
      </c>
      <c r="T285" s="166">
        <v>0</v>
      </c>
      <c r="U285" s="166">
        <v>0</v>
      </c>
      <c r="V285" s="166">
        <v>0</v>
      </c>
      <c r="W285" s="166">
        <v>0</v>
      </c>
      <c r="X285" s="166">
        <v>0</v>
      </c>
      <c r="Y285" s="166">
        <v>0</v>
      </c>
      <c r="Z285" s="166">
        <v>0</v>
      </c>
      <c r="AA285" s="166">
        <v>0</v>
      </c>
      <c r="AB285" s="166">
        <v>0</v>
      </c>
      <c r="AC285" s="166">
        <v>0</v>
      </c>
      <c r="AD285" s="166">
        <v>0</v>
      </c>
      <c r="AE285" s="166">
        <v>0</v>
      </c>
      <c r="AF285" s="166">
        <v>0</v>
      </c>
      <c r="AG285" s="166">
        <v>0</v>
      </c>
      <c r="AH285" s="166">
        <v>0</v>
      </c>
      <c r="AI285" s="166">
        <v>0</v>
      </c>
      <c r="AJ285" s="166">
        <v>0</v>
      </c>
      <c r="AK285" s="166">
        <v>0</v>
      </c>
      <c r="AL285" s="166">
        <v>0</v>
      </c>
      <c r="AM285" s="166">
        <v>0</v>
      </c>
      <c r="AN285" s="166">
        <v>0</v>
      </c>
      <c r="AO285" s="166">
        <v>0</v>
      </c>
      <c r="AP285" s="166">
        <v>0</v>
      </c>
      <c r="AQ285" s="166">
        <v>0</v>
      </c>
      <c r="AZ285"/>
      <c r="BA285"/>
    </row>
    <row r="286" spans="1:99" ht="14.1" customHeight="1" thickBot="1">
      <c r="A286" s="16" t="s">
        <v>84</v>
      </c>
      <c r="G286" s="22"/>
      <c r="H286" s="241"/>
      <c r="J286" s="228"/>
      <c r="K286" s="144" t="s">
        <v>160</v>
      </c>
      <c r="L286" s="169">
        <v>0</v>
      </c>
      <c r="M286" s="169">
        <v>0</v>
      </c>
      <c r="N286" s="169">
        <v>0</v>
      </c>
      <c r="O286" s="169">
        <v>0</v>
      </c>
      <c r="P286" s="169">
        <v>0</v>
      </c>
      <c r="Q286" s="169">
        <v>0</v>
      </c>
      <c r="R286" s="169">
        <v>0</v>
      </c>
      <c r="S286" s="169">
        <v>0</v>
      </c>
      <c r="T286" s="169">
        <v>0</v>
      </c>
      <c r="U286" s="169">
        <v>0</v>
      </c>
      <c r="V286" s="169">
        <v>0</v>
      </c>
      <c r="W286" s="169">
        <v>0</v>
      </c>
      <c r="X286" s="169">
        <v>0</v>
      </c>
      <c r="Y286" s="169">
        <v>0</v>
      </c>
      <c r="Z286" s="169">
        <v>0</v>
      </c>
      <c r="AA286" s="169">
        <v>0</v>
      </c>
      <c r="AB286" s="169">
        <v>0</v>
      </c>
      <c r="AC286" s="169">
        <v>0</v>
      </c>
      <c r="AD286" s="169">
        <v>0</v>
      </c>
      <c r="AE286" s="169">
        <v>0</v>
      </c>
      <c r="AF286" s="169">
        <v>0</v>
      </c>
      <c r="AG286" s="169">
        <v>0</v>
      </c>
      <c r="AH286" s="169">
        <v>0</v>
      </c>
      <c r="AI286" s="169">
        <v>0</v>
      </c>
      <c r="AJ286" s="169">
        <v>0</v>
      </c>
      <c r="AK286" s="169">
        <v>0</v>
      </c>
      <c r="AL286" s="169">
        <v>0</v>
      </c>
      <c r="AM286" s="169">
        <v>0</v>
      </c>
      <c r="AN286" s="169">
        <v>0</v>
      </c>
      <c r="AO286" s="169">
        <v>0</v>
      </c>
      <c r="AP286" s="169">
        <v>0</v>
      </c>
      <c r="AQ286" s="169">
        <v>0</v>
      </c>
    </row>
    <row r="287" spans="1:99" ht="14.1" customHeight="1" thickTop="1">
      <c r="G287" s="22"/>
      <c r="H287" s="241"/>
      <c r="J287" s="228"/>
      <c r="K287" s="140" t="s">
        <v>161</v>
      </c>
      <c r="L287" s="168">
        <v>0</v>
      </c>
      <c r="M287" s="168">
        <v>0</v>
      </c>
      <c r="N287" s="168">
        <v>0</v>
      </c>
      <c r="O287" s="168">
        <v>0</v>
      </c>
      <c r="P287" s="168">
        <v>0</v>
      </c>
      <c r="Q287" s="168">
        <v>0</v>
      </c>
      <c r="R287" s="168">
        <v>0</v>
      </c>
      <c r="S287" s="168">
        <v>0</v>
      </c>
      <c r="T287" s="168">
        <v>0</v>
      </c>
      <c r="U287" s="168">
        <v>0</v>
      </c>
      <c r="V287" s="168">
        <v>0</v>
      </c>
      <c r="W287" s="168">
        <v>0</v>
      </c>
      <c r="X287" s="168">
        <v>0</v>
      </c>
      <c r="Y287" s="168">
        <v>0</v>
      </c>
      <c r="Z287" s="168">
        <v>0</v>
      </c>
      <c r="AA287" s="168">
        <v>0</v>
      </c>
      <c r="AB287" s="168">
        <v>0</v>
      </c>
      <c r="AC287" s="168">
        <v>0</v>
      </c>
      <c r="AD287" s="168">
        <v>0</v>
      </c>
      <c r="AE287" s="168">
        <v>0</v>
      </c>
      <c r="AF287" s="168">
        <v>0</v>
      </c>
      <c r="AG287" s="168">
        <v>0</v>
      </c>
      <c r="AH287" s="168">
        <v>0</v>
      </c>
      <c r="AI287" s="168">
        <v>0</v>
      </c>
      <c r="AJ287" s="168">
        <v>0</v>
      </c>
      <c r="AK287" s="168">
        <v>0</v>
      </c>
      <c r="AL287" s="168">
        <v>0</v>
      </c>
      <c r="AM287" s="168">
        <v>0</v>
      </c>
      <c r="AN287" s="168">
        <v>0</v>
      </c>
      <c r="AO287" s="168">
        <v>0</v>
      </c>
      <c r="AP287" s="168">
        <v>0</v>
      </c>
      <c r="AQ287" s="168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" customHeight="1">
      <c r="G288" s="22"/>
      <c r="H288" s="241"/>
      <c r="J288" s="228"/>
      <c r="K288" s="19" t="s">
        <v>162</v>
      </c>
      <c r="L288" s="166">
        <v>0</v>
      </c>
      <c r="M288" s="166">
        <v>0</v>
      </c>
      <c r="N288" s="166">
        <v>0</v>
      </c>
      <c r="O288" s="166">
        <v>0</v>
      </c>
      <c r="P288" s="166">
        <v>0</v>
      </c>
      <c r="Q288" s="166">
        <v>0</v>
      </c>
      <c r="R288" s="166">
        <v>0</v>
      </c>
      <c r="S288" s="166">
        <v>0</v>
      </c>
      <c r="T288" s="166">
        <v>0</v>
      </c>
      <c r="U288" s="166">
        <v>0</v>
      </c>
      <c r="V288" s="166">
        <v>0</v>
      </c>
      <c r="W288" s="166">
        <v>0</v>
      </c>
      <c r="X288" s="166">
        <v>0</v>
      </c>
      <c r="Y288" s="166">
        <v>0</v>
      </c>
      <c r="Z288" s="166">
        <v>0</v>
      </c>
      <c r="AA288" s="166">
        <v>0</v>
      </c>
      <c r="AB288" s="166">
        <v>0</v>
      </c>
      <c r="AC288" s="166">
        <v>0</v>
      </c>
      <c r="AD288" s="166">
        <v>0</v>
      </c>
      <c r="AE288" s="166">
        <v>0</v>
      </c>
      <c r="AF288" s="166">
        <v>0</v>
      </c>
      <c r="AG288" s="166">
        <v>0</v>
      </c>
      <c r="AH288" s="166">
        <v>0</v>
      </c>
      <c r="AI288" s="166">
        <v>0</v>
      </c>
      <c r="AJ288" s="166">
        <v>0</v>
      </c>
      <c r="AK288" s="166">
        <v>0</v>
      </c>
      <c r="AL288" s="166">
        <v>0</v>
      </c>
      <c r="AM288" s="166">
        <v>0</v>
      </c>
      <c r="AN288" s="166">
        <v>0</v>
      </c>
      <c r="AO288" s="166">
        <v>0</v>
      </c>
      <c r="AP288" s="166">
        <v>0</v>
      </c>
      <c r="AQ288" s="166">
        <v>0</v>
      </c>
      <c r="AZ288"/>
      <c r="BA288"/>
    </row>
    <row r="289" spans="1:91" ht="14.1" customHeight="1">
      <c r="A289" s="16" t="s">
        <v>84</v>
      </c>
      <c r="G289" s="22"/>
      <c r="H289" s="241"/>
      <c r="J289" s="238"/>
      <c r="K289" s="144" t="s">
        <v>163</v>
      </c>
      <c r="L289" s="169">
        <v>0</v>
      </c>
      <c r="M289" s="169">
        <v>0</v>
      </c>
      <c r="N289" s="169">
        <v>0</v>
      </c>
      <c r="O289" s="169">
        <v>0</v>
      </c>
      <c r="P289" s="169">
        <v>0</v>
      </c>
      <c r="Q289" s="169">
        <v>0</v>
      </c>
      <c r="R289" s="169">
        <v>0</v>
      </c>
      <c r="S289" s="169">
        <v>0</v>
      </c>
      <c r="T289" s="169">
        <v>0</v>
      </c>
      <c r="U289" s="169">
        <v>0</v>
      </c>
      <c r="V289" s="169">
        <v>0</v>
      </c>
      <c r="W289" s="169">
        <v>0</v>
      </c>
      <c r="X289" s="169">
        <v>0</v>
      </c>
      <c r="Y289" s="169">
        <v>0</v>
      </c>
      <c r="Z289" s="169">
        <v>0</v>
      </c>
      <c r="AA289" s="169">
        <v>0</v>
      </c>
      <c r="AB289" s="169">
        <v>0</v>
      </c>
      <c r="AC289" s="169">
        <v>0</v>
      </c>
      <c r="AD289" s="169">
        <v>0</v>
      </c>
      <c r="AE289" s="169">
        <v>0</v>
      </c>
      <c r="AF289" s="169">
        <v>0</v>
      </c>
      <c r="AG289" s="169">
        <v>0</v>
      </c>
      <c r="AH289" s="169">
        <v>0</v>
      </c>
      <c r="AI289" s="169">
        <v>0</v>
      </c>
      <c r="AJ289" s="169">
        <v>0</v>
      </c>
      <c r="AK289" s="169">
        <v>0</v>
      </c>
      <c r="AL289" s="169">
        <v>0</v>
      </c>
      <c r="AM289" s="169">
        <v>0</v>
      </c>
      <c r="AN289" s="169">
        <v>0</v>
      </c>
      <c r="AO289" s="169">
        <v>0</v>
      </c>
      <c r="AP289" s="169">
        <v>0</v>
      </c>
      <c r="AQ289" s="169">
        <v>0</v>
      </c>
    </row>
    <row r="290" spans="1:91" ht="14.1" customHeight="1" thickBot="1">
      <c r="G290" s="22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</row>
    <row r="291" spans="1:91" ht="14.1" customHeight="1">
      <c r="G291" s="22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" customHeight="1">
      <c r="G292" s="22"/>
      <c r="H292" s="237" t="s">
        <v>76</v>
      </c>
      <c r="L292" s="128">
        <v>2019</v>
      </c>
      <c r="M292" s="128">
        <v>2020</v>
      </c>
      <c r="N292" s="128">
        <v>2021</v>
      </c>
      <c r="O292" s="128">
        <v>2022</v>
      </c>
      <c r="P292" s="128">
        <v>2023</v>
      </c>
      <c r="Q292" s="128">
        <v>2024</v>
      </c>
      <c r="R292" s="128">
        <v>2025</v>
      </c>
      <c r="S292" s="128">
        <v>2026</v>
      </c>
      <c r="T292" s="128">
        <v>2027</v>
      </c>
      <c r="U292" s="128">
        <v>2028</v>
      </c>
      <c r="V292" s="128">
        <v>2029</v>
      </c>
      <c r="W292" s="128">
        <v>2030</v>
      </c>
      <c r="X292" s="128">
        <v>2031</v>
      </c>
      <c r="Y292" s="128">
        <v>2032</v>
      </c>
      <c r="Z292" s="128">
        <v>2033</v>
      </c>
      <c r="AA292" s="128">
        <v>2034</v>
      </c>
      <c r="AB292" s="128">
        <v>2035</v>
      </c>
      <c r="AC292" s="128">
        <v>2036</v>
      </c>
      <c r="AD292" s="128">
        <v>2037</v>
      </c>
      <c r="AE292" s="128">
        <v>2038</v>
      </c>
      <c r="AF292" s="128">
        <v>2039</v>
      </c>
      <c r="AG292" s="128">
        <v>2040</v>
      </c>
      <c r="AH292" s="128">
        <v>2041</v>
      </c>
      <c r="AI292" s="128">
        <v>2042</v>
      </c>
      <c r="AJ292" s="128">
        <v>2043</v>
      </c>
      <c r="AK292" s="128">
        <v>2044</v>
      </c>
      <c r="AL292" s="128">
        <v>2045</v>
      </c>
      <c r="AM292" s="128">
        <v>2046</v>
      </c>
      <c r="AN292" s="128">
        <v>2047</v>
      </c>
      <c r="AO292" s="128">
        <v>2048</v>
      </c>
      <c r="AP292" s="128">
        <v>2049</v>
      </c>
      <c r="AQ292" s="128">
        <v>2050</v>
      </c>
    </row>
    <row r="293" spans="1:91" ht="14.1" customHeight="1">
      <c r="G293" s="22"/>
      <c r="H293" s="237"/>
      <c r="J293" s="227" t="s">
        <v>168</v>
      </c>
      <c r="K293" s="140" t="s">
        <v>134</v>
      </c>
      <c r="L293" s="172">
        <f t="shared" ref="L293:AQ295" si="29">L66</f>
        <v>0.04</v>
      </c>
      <c r="M293" s="172">
        <f t="shared" si="29"/>
        <v>0.04</v>
      </c>
      <c r="N293" s="172">
        <f t="shared" si="29"/>
        <v>0.04</v>
      </c>
      <c r="O293" s="172">
        <f t="shared" si="29"/>
        <v>0.04</v>
      </c>
      <c r="P293" s="172">
        <f t="shared" si="29"/>
        <v>0.04</v>
      </c>
      <c r="Q293" s="172">
        <f t="shared" si="29"/>
        <v>0.04</v>
      </c>
      <c r="R293" s="172">
        <f t="shared" si="29"/>
        <v>0.04</v>
      </c>
      <c r="S293" s="172">
        <f t="shared" si="29"/>
        <v>0.04</v>
      </c>
      <c r="T293" s="172">
        <f t="shared" si="29"/>
        <v>0.04</v>
      </c>
      <c r="U293" s="172">
        <f t="shared" si="29"/>
        <v>0.04</v>
      </c>
      <c r="V293" s="172">
        <f t="shared" si="29"/>
        <v>0.04</v>
      </c>
      <c r="W293" s="172">
        <f t="shared" si="29"/>
        <v>0.04</v>
      </c>
      <c r="X293" s="172">
        <f t="shared" si="29"/>
        <v>0.04</v>
      </c>
      <c r="Y293" s="172">
        <f t="shared" si="29"/>
        <v>0.04</v>
      </c>
      <c r="Z293" s="172">
        <f t="shared" si="29"/>
        <v>0.04</v>
      </c>
      <c r="AA293" s="172">
        <f t="shared" si="29"/>
        <v>0.04</v>
      </c>
      <c r="AB293" s="172">
        <f t="shared" si="29"/>
        <v>0.04</v>
      </c>
      <c r="AC293" s="172">
        <f t="shared" si="29"/>
        <v>0.04</v>
      </c>
      <c r="AD293" s="172">
        <f t="shared" si="29"/>
        <v>0.04</v>
      </c>
      <c r="AE293" s="172">
        <f t="shared" si="29"/>
        <v>0.04</v>
      </c>
      <c r="AF293" s="172">
        <f t="shared" si="29"/>
        <v>0.04</v>
      </c>
      <c r="AG293" s="172">
        <f t="shared" si="29"/>
        <v>0.04</v>
      </c>
      <c r="AH293" s="172">
        <f t="shared" si="29"/>
        <v>0.04</v>
      </c>
      <c r="AI293" s="172">
        <f t="shared" si="29"/>
        <v>0.04</v>
      </c>
      <c r="AJ293" s="172">
        <f t="shared" si="29"/>
        <v>0.04</v>
      </c>
      <c r="AK293" s="172">
        <f t="shared" si="29"/>
        <v>0.04</v>
      </c>
      <c r="AL293" s="172">
        <f t="shared" si="29"/>
        <v>0.04</v>
      </c>
      <c r="AM293" s="172">
        <f t="shared" si="29"/>
        <v>0.04</v>
      </c>
      <c r="AN293" s="172">
        <f t="shared" si="29"/>
        <v>0.04</v>
      </c>
      <c r="AO293" s="172">
        <f t="shared" si="29"/>
        <v>0.04</v>
      </c>
      <c r="AP293" s="172">
        <f t="shared" si="29"/>
        <v>0.04</v>
      </c>
      <c r="AQ293" s="172">
        <f t="shared" si="29"/>
        <v>0.04</v>
      </c>
    </row>
    <row r="294" spans="1:91" ht="14.1" customHeight="1">
      <c r="G294" s="22"/>
      <c r="H294" s="237"/>
      <c r="J294" s="228"/>
      <c r="K294" s="19" t="s">
        <v>135</v>
      </c>
      <c r="L294" s="173">
        <f t="shared" si="29"/>
        <v>1.4634146341463428E-2</v>
      </c>
      <c r="M294" s="173">
        <f t="shared" si="29"/>
        <v>1.4634146341463428E-2</v>
      </c>
      <c r="N294" s="173">
        <f t="shared" si="29"/>
        <v>1.4634146341463428E-2</v>
      </c>
      <c r="O294" s="173">
        <f t="shared" si="29"/>
        <v>1.4634146341463428E-2</v>
      </c>
      <c r="P294" s="173">
        <f t="shared" si="29"/>
        <v>1.4634146341463428E-2</v>
      </c>
      <c r="Q294" s="173">
        <f t="shared" si="29"/>
        <v>1.4634146341463428E-2</v>
      </c>
      <c r="R294" s="173">
        <f t="shared" si="29"/>
        <v>1.4634146341463428E-2</v>
      </c>
      <c r="S294" s="173">
        <f t="shared" si="29"/>
        <v>1.4634146341463428E-2</v>
      </c>
      <c r="T294" s="173">
        <f t="shared" si="29"/>
        <v>1.4634146341463428E-2</v>
      </c>
      <c r="U294" s="173">
        <f t="shared" si="29"/>
        <v>1.4634146341463428E-2</v>
      </c>
      <c r="V294" s="173">
        <f t="shared" si="29"/>
        <v>1.4634146341463428E-2</v>
      </c>
      <c r="W294" s="173">
        <f t="shared" si="29"/>
        <v>1.4634146341463428E-2</v>
      </c>
      <c r="X294" s="173">
        <f t="shared" si="29"/>
        <v>1.4634146341463428E-2</v>
      </c>
      <c r="Y294" s="173">
        <f t="shared" si="29"/>
        <v>1.4634146341463428E-2</v>
      </c>
      <c r="Z294" s="173">
        <f t="shared" si="29"/>
        <v>1.4634146341463428E-2</v>
      </c>
      <c r="AA294" s="173">
        <f t="shared" si="29"/>
        <v>1.4634146341463428E-2</v>
      </c>
      <c r="AB294" s="173">
        <f t="shared" si="29"/>
        <v>1.4634146341463428E-2</v>
      </c>
      <c r="AC294" s="173">
        <f t="shared" si="29"/>
        <v>1.4634146341463428E-2</v>
      </c>
      <c r="AD294" s="173">
        <f t="shared" si="29"/>
        <v>1.4634146341463428E-2</v>
      </c>
      <c r="AE294" s="173">
        <f t="shared" si="29"/>
        <v>1.4634146341463428E-2</v>
      </c>
      <c r="AF294" s="173">
        <f t="shared" si="29"/>
        <v>1.4634146341463428E-2</v>
      </c>
      <c r="AG294" s="173">
        <f t="shared" si="29"/>
        <v>1.4634146341463428E-2</v>
      </c>
      <c r="AH294" s="173">
        <f t="shared" si="29"/>
        <v>1.4634146341463428E-2</v>
      </c>
      <c r="AI294" s="173">
        <f t="shared" si="29"/>
        <v>1.4634146341463428E-2</v>
      </c>
      <c r="AJ294" s="173">
        <f t="shared" si="29"/>
        <v>1.4634146341463428E-2</v>
      </c>
      <c r="AK294" s="173">
        <f t="shared" si="29"/>
        <v>1.4634146341463428E-2</v>
      </c>
      <c r="AL294" s="173">
        <f t="shared" si="29"/>
        <v>1.4634146341463428E-2</v>
      </c>
      <c r="AM294" s="173">
        <f t="shared" si="29"/>
        <v>1.4634146341463428E-2</v>
      </c>
      <c r="AN294" s="173">
        <f t="shared" si="29"/>
        <v>1.4634146341463428E-2</v>
      </c>
      <c r="AO294" s="173">
        <f t="shared" si="29"/>
        <v>1.4634146341463428E-2</v>
      </c>
      <c r="AP294" s="173">
        <f t="shared" si="29"/>
        <v>1.4634146341463428E-2</v>
      </c>
      <c r="AQ294" s="173">
        <f t="shared" si="29"/>
        <v>1.4634146341463428E-2</v>
      </c>
      <c r="AR294"/>
      <c r="AS294"/>
    </row>
    <row r="295" spans="1:91" ht="14.1" customHeight="1" thickBot="1">
      <c r="G295" s="22"/>
      <c r="H295" s="237"/>
      <c r="J295" s="228"/>
      <c r="K295" s="144" t="s">
        <v>136</v>
      </c>
      <c r="L295" s="174">
        <f t="shared" si="29"/>
        <v>1.4634146341463428E-2</v>
      </c>
      <c r="M295" s="174">
        <f t="shared" si="29"/>
        <v>1.4634146341463428E-2</v>
      </c>
      <c r="N295" s="174">
        <f t="shared" si="29"/>
        <v>1.4634146341463428E-2</v>
      </c>
      <c r="O295" s="174">
        <f t="shared" si="29"/>
        <v>1.4634146341463428E-2</v>
      </c>
      <c r="P295" s="174">
        <f t="shared" si="29"/>
        <v>1.4634146341463428E-2</v>
      </c>
      <c r="Q295" s="174">
        <f t="shared" si="29"/>
        <v>1.4634146341463428E-2</v>
      </c>
      <c r="R295" s="174">
        <f t="shared" si="29"/>
        <v>1.4634146341463428E-2</v>
      </c>
      <c r="S295" s="174">
        <f t="shared" si="29"/>
        <v>1.4634146341463428E-2</v>
      </c>
      <c r="T295" s="174">
        <f t="shared" si="29"/>
        <v>1.4634146341463428E-2</v>
      </c>
      <c r="U295" s="174">
        <f t="shared" si="29"/>
        <v>1.4634146341463428E-2</v>
      </c>
      <c r="V295" s="174">
        <f t="shared" si="29"/>
        <v>1.4634146341463428E-2</v>
      </c>
      <c r="W295" s="174">
        <f t="shared" si="29"/>
        <v>1.4634146341463428E-2</v>
      </c>
      <c r="X295" s="174">
        <f t="shared" si="29"/>
        <v>1.4634146341463428E-2</v>
      </c>
      <c r="Y295" s="174">
        <f t="shared" si="29"/>
        <v>1.4634146341463428E-2</v>
      </c>
      <c r="Z295" s="174">
        <f t="shared" si="29"/>
        <v>1.4634146341463428E-2</v>
      </c>
      <c r="AA295" s="174">
        <f t="shared" si="29"/>
        <v>1.4634146341463428E-2</v>
      </c>
      <c r="AB295" s="174">
        <f t="shared" si="29"/>
        <v>1.4634146341463428E-2</v>
      </c>
      <c r="AC295" s="174">
        <f t="shared" si="29"/>
        <v>1.4634146341463428E-2</v>
      </c>
      <c r="AD295" s="174">
        <f t="shared" si="29"/>
        <v>1.4634146341463428E-2</v>
      </c>
      <c r="AE295" s="174">
        <f t="shared" si="29"/>
        <v>1.4634146341463428E-2</v>
      </c>
      <c r="AF295" s="174">
        <f t="shared" si="29"/>
        <v>1.4634146341463428E-2</v>
      </c>
      <c r="AG295" s="174">
        <f t="shared" si="29"/>
        <v>1.4634146341463428E-2</v>
      </c>
      <c r="AH295" s="174">
        <f t="shared" si="29"/>
        <v>1.4634146341463428E-2</v>
      </c>
      <c r="AI295" s="174">
        <f t="shared" si="29"/>
        <v>1.4634146341463428E-2</v>
      </c>
      <c r="AJ295" s="174">
        <f t="shared" si="29"/>
        <v>1.4634146341463428E-2</v>
      </c>
      <c r="AK295" s="174">
        <f t="shared" si="29"/>
        <v>1.4634146341463428E-2</v>
      </c>
      <c r="AL295" s="174">
        <f t="shared" si="29"/>
        <v>1.4634146341463428E-2</v>
      </c>
      <c r="AM295" s="174">
        <f t="shared" si="29"/>
        <v>1.4634146341463428E-2</v>
      </c>
      <c r="AN295" s="174">
        <f t="shared" si="29"/>
        <v>1.4634146341463428E-2</v>
      </c>
      <c r="AO295" s="174">
        <f t="shared" si="29"/>
        <v>1.4634146341463428E-2</v>
      </c>
      <c r="AP295" s="174">
        <f t="shared" si="29"/>
        <v>1.4634146341463428E-2</v>
      </c>
      <c r="AQ295" s="174">
        <f t="shared" si="29"/>
        <v>1.4634146341463428E-2</v>
      </c>
    </row>
    <row r="296" spans="1:91" ht="14.1" customHeight="1" thickTop="1">
      <c r="G296" s="22"/>
      <c r="H296" s="237"/>
      <c r="J296" s="228"/>
      <c r="K296" s="140" t="s">
        <v>137</v>
      </c>
      <c r="L296" s="172">
        <f t="shared" ref="L296:AQ298" si="30">L66</f>
        <v>0.04</v>
      </c>
      <c r="M296" s="172">
        <f t="shared" si="30"/>
        <v>0.04</v>
      </c>
      <c r="N296" s="172">
        <f t="shared" si="30"/>
        <v>0.04</v>
      </c>
      <c r="O296" s="172">
        <f t="shared" si="30"/>
        <v>0.04</v>
      </c>
      <c r="P296" s="172">
        <f t="shared" si="30"/>
        <v>0.04</v>
      </c>
      <c r="Q296" s="172">
        <f t="shared" si="30"/>
        <v>0.04</v>
      </c>
      <c r="R296" s="172">
        <f t="shared" si="30"/>
        <v>0.04</v>
      </c>
      <c r="S296" s="172">
        <f t="shared" si="30"/>
        <v>0.04</v>
      </c>
      <c r="T296" s="172">
        <f t="shared" si="30"/>
        <v>0.04</v>
      </c>
      <c r="U296" s="172">
        <f t="shared" si="30"/>
        <v>0.04</v>
      </c>
      <c r="V296" s="172">
        <f t="shared" si="30"/>
        <v>0.04</v>
      </c>
      <c r="W296" s="172">
        <f t="shared" si="30"/>
        <v>0.04</v>
      </c>
      <c r="X296" s="172">
        <f t="shared" si="30"/>
        <v>0.04</v>
      </c>
      <c r="Y296" s="172">
        <f t="shared" si="30"/>
        <v>0.04</v>
      </c>
      <c r="Z296" s="172">
        <f t="shared" si="30"/>
        <v>0.04</v>
      </c>
      <c r="AA296" s="172">
        <f t="shared" si="30"/>
        <v>0.04</v>
      </c>
      <c r="AB296" s="172">
        <f t="shared" si="30"/>
        <v>0.04</v>
      </c>
      <c r="AC296" s="172">
        <f t="shared" si="30"/>
        <v>0.04</v>
      </c>
      <c r="AD296" s="172">
        <f t="shared" si="30"/>
        <v>0.04</v>
      </c>
      <c r="AE296" s="172">
        <f t="shared" si="30"/>
        <v>0.04</v>
      </c>
      <c r="AF296" s="172">
        <f t="shared" si="30"/>
        <v>0.04</v>
      </c>
      <c r="AG296" s="172">
        <f t="shared" si="30"/>
        <v>0.04</v>
      </c>
      <c r="AH296" s="172">
        <f t="shared" si="30"/>
        <v>0.04</v>
      </c>
      <c r="AI296" s="172">
        <f t="shared" si="30"/>
        <v>0.04</v>
      </c>
      <c r="AJ296" s="172">
        <f t="shared" si="30"/>
        <v>0.04</v>
      </c>
      <c r="AK296" s="172">
        <f t="shared" si="30"/>
        <v>0.04</v>
      </c>
      <c r="AL296" s="172">
        <f t="shared" si="30"/>
        <v>0.04</v>
      </c>
      <c r="AM296" s="172">
        <f t="shared" si="30"/>
        <v>0.04</v>
      </c>
      <c r="AN296" s="172">
        <f t="shared" si="30"/>
        <v>0.04</v>
      </c>
      <c r="AO296" s="172">
        <f t="shared" si="30"/>
        <v>0.04</v>
      </c>
      <c r="AP296" s="172">
        <f t="shared" si="30"/>
        <v>0.04</v>
      </c>
      <c r="AQ296" s="172">
        <f t="shared" si="30"/>
        <v>0.04</v>
      </c>
    </row>
    <row r="297" spans="1:91" ht="14.1" customHeight="1">
      <c r="G297" s="22"/>
      <c r="H297" s="237"/>
      <c r="J297" s="228"/>
      <c r="K297" s="19" t="s">
        <v>138</v>
      </c>
      <c r="L297" s="173">
        <f t="shared" si="30"/>
        <v>1.4634146341463428E-2</v>
      </c>
      <c r="M297" s="173">
        <f t="shared" si="30"/>
        <v>1.4634146341463428E-2</v>
      </c>
      <c r="N297" s="173">
        <f t="shared" si="30"/>
        <v>1.4634146341463428E-2</v>
      </c>
      <c r="O297" s="173">
        <f t="shared" si="30"/>
        <v>1.4634146341463428E-2</v>
      </c>
      <c r="P297" s="173">
        <f t="shared" si="30"/>
        <v>1.4634146341463428E-2</v>
      </c>
      <c r="Q297" s="173">
        <f t="shared" si="30"/>
        <v>1.4634146341463428E-2</v>
      </c>
      <c r="R297" s="173">
        <f t="shared" si="30"/>
        <v>1.4634146341463428E-2</v>
      </c>
      <c r="S297" s="173">
        <f t="shared" si="30"/>
        <v>1.4634146341463428E-2</v>
      </c>
      <c r="T297" s="173">
        <f t="shared" si="30"/>
        <v>1.4634146341463428E-2</v>
      </c>
      <c r="U297" s="173">
        <f t="shared" si="30"/>
        <v>1.4634146341463428E-2</v>
      </c>
      <c r="V297" s="173">
        <f t="shared" si="30"/>
        <v>1.4634146341463428E-2</v>
      </c>
      <c r="W297" s="173">
        <f t="shared" si="30"/>
        <v>1.4634146341463428E-2</v>
      </c>
      <c r="X297" s="173">
        <f t="shared" si="30"/>
        <v>1.4634146341463428E-2</v>
      </c>
      <c r="Y297" s="173">
        <f t="shared" si="30"/>
        <v>1.4634146341463428E-2</v>
      </c>
      <c r="Z297" s="173">
        <f t="shared" si="30"/>
        <v>1.4634146341463428E-2</v>
      </c>
      <c r="AA297" s="173">
        <f t="shared" si="30"/>
        <v>1.4634146341463428E-2</v>
      </c>
      <c r="AB297" s="173">
        <f t="shared" si="30"/>
        <v>1.4634146341463428E-2</v>
      </c>
      <c r="AC297" s="173">
        <f t="shared" si="30"/>
        <v>1.4634146341463428E-2</v>
      </c>
      <c r="AD297" s="173">
        <f t="shared" si="30"/>
        <v>1.4634146341463428E-2</v>
      </c>
      <c r="AE297" s="173">
        <f t="shared" si="30"/>
        <v>1.4634146341463428E-2</v>
      </c>
      <c r="AF297" s="173">
        <f t="shared" si="30"/>
        <v>1.4634146341463428E-2</v>
      </c>
      <c r="AG297" s="173">
        <f t="shared" si="30"/>
        <v>1.4634146341463428E-2</v>
      </c>
      <c r="AH297" s="173">
        <f t="shared" si="30"/>
        <v>1.4634146341463428E-2</v>
      </c>
      <c r="AI297" s="173">
        <f t="shared" si="30"/>
        <v>1.4634146341463428E-2</v>
      </c>
      <c r="AJ297" s="173">
        <f t="shared" si="30"/>
        <v>1.4634146341463428E-2</v>
      </c>
      <c r="AK297" s="173">
        <f t="shared" si="30"/>
        <v>1.4634146341463428E-2</v>
      </c>
      <c r="AL297" s="173">
        <f t="shared" si="30"/>
        <v>1.4634146341463428E-2</v>
      </c>
      <c r="AM297" s="173">
        <f t="shared" si="30"/>
        <v>1.4634146341463428E-2</v>
      </c>
      <c r="AN297" s="173">
        <f t="shared" si="30"/>
        <v>1.4634146341463428E-2</v>
      </c>
      <c r="AO297" s="173">
        <f t="shared" si="30"/>
        <v>1.4634146341463428E-2</v>
      </c>
      <c r="AP297" s="173">
        <f t="shared" si="30"/>
        <v>1.4634146341463428E-2</v>
      </c>
      <c r="AQ297" s="173">
        <f t="shared" si="30"/>
        <v>1.4634146341463428E-2</v>
      </c>
    </row>
    <row r="298" spans="1:91" ht="14.1" customHeight="1" thickBot="1">
      <c r="G298" s="22"/>
      <c r="H298" s="237"/>
      <c r="J298" s="228"/>
      <c r="K298" s="144" t="s">
        <v>139</v>
      </c>
      <c r="L298" s="174">
        <f t="shared" si="30"/>
        <v>1.4634146341463428E-2</v>
      </c>
      <c r="M298" s="174">
        <f t="shared" si="30"/>
        <v>1.4634146341463428E-2</v>
      </c>
      <c r="N298" s="174">
        <f t="shared" si="30"/>
        <v>1.4634146341463428E-2</v>
      </c>
      <c r="O298" s="174">
        <f t="shared" si="30"/>
        <v>1.4634146341463428E-2</v>
      </c>
      <c r="P298" s="174">
        <f t="shared" si="30"/>
        <v>1.4634146341463428E-2</v>
      </c>
      <c r="Q298" s="174">
        <f t="shared" si="30"/>
        <v>1.4634146341463428E-2</v>
      </c>
      <c r="R298" s="174">
        <f t="shared" si="30"/>
        <v>1.4634146341463428E-2</v>
      </c>
      <c r="S298" s="174">
        <f t="shared" si="30"/>
        <v>1.4634146341463428E-2</v>
      </c>
      <c r="T298" s="174">
        <f t="shared" si="30"/>
        <v>1.4634146341463428E-2</v>
      </c>
      <c r="U298" s="174">
        <f t="shared" si="30"/>
        <v>1.4634146341463428E-2</v>
      </c>
      <c r="V298" s="174">
        <f t="shared" si="30"/>
        <v>1.4634146341463428E-2</v>
      </c>
      <c r="W298" s="174">
        <f t="shared" si="30"/>
        <v>1.4634146341463428E-2</v>
      </c>
      <c r="X298" s="174">
        <f t="shared" si="30"/>
        <v>1.4634146341463428E-2</v>
      </c>
      <c r="Y298" s="174">
        <f t="shared" si="30"/>
        <v>1.4634146341463428E-2</v>
      </c>
      <c r="Z298" s="174">
        <f t="shared" si="30"/>
        <v>1.4634146341463428E-2</v>
      </c>
      <c r="AA298" s="174">
        <f t="shared" si="30"/>
        <v>1.4634146341463428E-2</v>
      </c>
      <c r="AB298" s="174">
        <f t="shared" si="30"/>
        <v>1.4634146341463428E-2</v>
      </c>
      <c r="AC298" s="174">
        <f t="shared" si="30"/>
        <v>1.4634146341463428E-2</v>
      </c>
      <c r="AD298" s="174">
        <f t="shared" si="30"/>
        <v>1.4634146341463428E-2</v>
      </c>
      <c r="AE298" s="174">
        <f t="shared" si="30"/>
        <v>1.4634146341463428E-2</v>
      </c>
      <c r="AF298" s="174">
        <f t="shared" si="30"/>
        <v>1.4634146341463428E-2</v>
      </c>
      <c r="AG298" s="174">
        <f t="shared" si="30"/>
        <v>1.4634146341463428E-2</v>
      </c>
      <c r="AH298" s="174">
        <f t="shared" si="30"/>
        <v>1.4634146341463428E-2</v>
      </c>
      <c r="AI298" s="174">
        <f t="shared" si="30"/>
        <v>1.4634146341463428E-2</v>
      </c>
      <c r="AJ298" s="174">
        <f t="shared" si="30"/>
        <v>1.4634146341463428E-2</v>
      </c>
      <c r="AK298" s="174">
        <f t="shared" si="30"/>
        <v>1.4634146341463428E-2</v>
      </c>
      <c r="AL298" s="174">
        <f t="shared" si="30"/>
        <v>1.4634146341463428E-2</v>
      </c>
      <c r="AM298" s="174">
        <f t="shared" si="30"/>
        <v>1.4634146341463428E-2</v>
      </c>
      <c r="AN298" s="174">
        <f t="shared" si="30"/>
        <v>1.4634146341463428E-2</v>
      </c>
      <c r="AO298" s="174">
        <f t="shared" si="30"/>
        <v>1.4634146341463428E-2</v>
      </c>
      <c r="AP298" s="174">
        <f t="shared" si="30"/>
        <v>1.4634146341463428E-2</v>
      </c>
      <c r="AQ298" s="174">
        <f t="shared" si="30"/>
        <v>1.4634146341463428E-2</v>
      </c>
    </row>
    <row r="299" spans="1:91" ht="14.1" customHeight="1" thickTop="1">
      <c r="G299" s="22"/>
      <c r="H299" s="237"/>
      <c r="J299" s="228"/>
      <c r="K299" s="140" t="s">
        <v>140</v>
      </c>
      <c r="L299" s="172">
        <f t="shared" ref="L299:AQ301" si="31">L66</f>
        <v>0.04</v>
      </c>
      <c r="M299" s="172">
        <f t="shared" si="31"/>
        <v>0.04</v>
      </c>
      <c r="N299" s="172">
        <f t="shared" si="31"/>
        <v>0.04</v>
      </c>
      <c r="O299" s="172">
        <f t="shared" si="31"/>
        <v>0.04</v>
      </c>
      <c r="P299" s="172">
        <f t="shared" si="31"/>
        <v>0.04</v>
      </c>
      <c r="Q299" s="172">
        <f t="shared" si="31"/>
        <v>0.04</v>
      </c>
      <c r="R299" s="172">
        <f t="shared" si="31"/>
        <v>0.04</v>
      </c>
      <c r="S299" s="172">
        <f t="shared" si="31"/>
        <v>0.04</v>
      </c>
      <c r="T299" s="172">
        <f t="shared" si="31"/>
        <v>0.04</v>
      </c>
      <c r="U299" s="172">
        <f t="shared" si="31"/>
        <v>0.04</v>
      </c>
      <c r="V299" s="172">
        <f t="shared" si="31"/>
        <v>0.04</v>
      </c>
      <c r="W299" s="172">
        <f t="shared" si="31"/>
        <v>0.04</v>
      </c>
      <c r="X299" s="172">
        <f t="shared" si="31"/>
        <v>0.04</v>
      </c>
      <c r="Y299" s="172">
        <f t="shared" si="31"/>
        <v>0.04</v>
      </c>
      <c r="Z299" s="172">
        <f t="shared" si="31"/>
        <v>0.04</v>
      </c>
      <c r="AA299" s="172">
        <f t="shared" si="31"/>
        <v>0.04</v>
      </c>
      <c r="AB299" s="172">
        <f t="shared" si="31"/>
        <v>0.04</v>
      </c>
      <c r="AC299" s="172">
        <f t="shared" si="31"/>
        <v>0.04</v>
      </c>
      <c r="AD299" s="172">
        <f t="shared" si="31"/>
        <v>0.04</v>
      </c>
      <c r="AE299" s="172">
        <f t="shared" si="31"/>
        <v>0.04</v>
      </c>
      <c r="AF299" s="172">
        <f t="shared" si="31"/>
        <v>0.04</v>
      </c>
      <c r="AG299" s="172">
        <f t="shared" si="31"/>
        <v>0.04</v>
      </c>
      <c r="AH299" s="172">
        <f t="shared" si="31"/>
        <v>0.04</v>
      </c>
      <c r="AI299" s="172">
        <f t="shared" si="31"/>
        <v>0.04</v>
      </c>
      <c r="AJ299" s="172">
        <f t="shared" si="31"/>
        <v>0.04</v>
      </c>
      <c r="AK299" s="172">
        <f t="shared" si="31"/>
        <v>0.04</v>
      </c>
      <c r="AL299" s="172">
        <f t="shared" si="31"/>
        <v>0.04</v>
      </c>
      <c r="AM299" s="172">
        <f t="shared" si="31"/>
        <v>0.04</v>
      </c>
      <c r="AN299" s="172">
        <f t="shared" si="31"/>
        <v>0.04</v>
      </c>
      <c r="AO299" s="172">
        <f t="shared" si="31"/>
        <v>0.04</v>
      </c>
      <c r="AP299" s="172">
        <f t="shared" si="31"/>
        <v>0.04</v>
      </c>
      <c r="AQ299" s="172">
        <f t="shared" si="31"/>
        <v>0.04</v>
      </c>
    </row>
    <row r="300" spans="1:91" ht="14.1" customHeight="1">
      <c r="G300" s="22"/>
      <c r="H300" s="237"/>
      <c r="J300" s="228"/>
      <c r="K300" s="19" t="s">
        <v>141</v>
      </c>
      <c r="L300" s="173">
        <f t="shared" si="31"/>
        <v>1.4634146341463428E-2</v>
      </c>
      <c r="M300" s="173">
        <f t="shared" si="31"/>
        <v>1.4634146341463428E-2</v>
      </c>
      <c r="N300" s="173">
        <f t="shared" si="31"/>
        <v>1.4634146341463428E-2</v>
      </c>
      <c r="O300" s="173">
        <f t="shared" si="31"/>
        <v>1.4634146341463428E-2</v>
      </c>
      <c r="P300" s="173">
        <f t="shared" si="31"/>
        <v>1.4634146341463428E-2</v>
      </c>
      <c r="Q300" s="173">
        <f t="shared" si="31"/>
        <v>1.4634146341463428E-2</v>
      </c>
      <c r="R300" s="173">
        <f t="shared" si="31"/>
        <v>1.4634146341463428E-2</v>
      </c>
      <c r="S300" s="173">
        <f t="shared" si="31"/>
        <v>1.4634146341463428E-2</v>
      </c>
      <c r="T300" s="173">
        <f t="shared" si="31"/>
        <v>1.4634146341463428E-2</v>
      </c>
      <c r="U300" s="173">
        <f t="shared" si="31"/>
        <v>1.4634146341463428E-2</v>
      </c>
      <c r="V300" s="173">
        <f t="shared" si="31"/>
        <v>1.4634146341463428E-2</v>
      </c>
      <c r="W300" s="173">
        <f t="shared" si="31"/>
        <v>1.4634146341463428E-2</v>
      </c>
      <c r="X300" s="173">
        <f t="shared" si="31"/>
        <v>1.4634146341463428E-2</v>
      </c>
      <c r="Y300" s="173">
        <f t="shared" si="31"/>
        <v>1.4634146341463428E-2</v>
      </c>
      <c r="Z300" s="173">
        <f t="shared" si="31"/>
        <v>1.4634146341463428E-2</v>
      </c>
      <c r="AA300" s="173">
        <f t="shared" si="31"/>
        <v>1.4634146341463428E-2</v>
      </c>
      <c r="AB300" s="173">
        <f t="shared" si="31"/>
        <v>1.4634146341463428E-2</v>
      </c>
      <c r="AC300" s="173">
        <f t="shared" si="31"/>
        <v>1.4634146341463428E-2</v>
      </c>
      <c r="AD300" s="173">
        <f t="shared" si="31"/>
        <v>1.4634146341463428E-2</v>
      </c>
      <c r="AE300" s="173">
        <f t="shared" si="31"/>
        <v>1.4634146341463428E-2</v>
      </c>
      <c r="AF300" s="173">
        <f t="shared" si="31"/>
        <v>1.4634146341463428E-2</v>
      </c>
      <c r="AG300" s="173">
        <f t="shared" si="31"/>
        <v>1.4634146341463428E-2</v>
      </c>
      <c r="AH300" s="173">
        <f t="shared" si="31"/>
        <v>1.4634146341463428E-2</v>
      </c>
      <c r="AI300" s="173">
        <f t="shared" si="31"/>
        <v>1.4634146341463428E-2</v>
      </c>
      <c r="AJ300" s="173">
        <f t="shared" si="31"/>
        <v>1.4634146341463428E-2</v>
      </c>
      <c r="AK300" s="173">
        <f t="shared" si="31"/>
        <v>1.4634146341463428E-2</v>
      </c>
      <c r="AL300" s="173">
        <f t="shared" si="31"/>
        <v>1.4634146341463428E-2</v>
      </c>
      <c r="AM300" s="173">
        <f t="shared" si="31"/>
        <v>1.4634146341463428E-2</v>
      </c>
      <c r="AN300" s="173">
        <f t="shared" si="31"/>
        <v>1.4634146341463428E-2</v>
      </c>
      <c r="AO300" s="173">
        <f t="shared" si="31"/>
        <v>1.4634146341463428E-2</v>
      </c>
      <c r="AP300" s="173">
        <f t="shared" si="31"/>
        <v>1.4634146341463428E-2</v>
      </c>
      <c r="AQ300" s="173">
        <f t="shared" si="31"/>
        <v>1.4634146341463428E-2</v>
      </c>
    </row>
    <row r="301" spans="1:91" ht="14.1" customHeight="1" thickBot="1">
      <c r="G301" s="22"/>
      <c r="H301" s="237"/>
      <c r="J301" s="228"/>
      <c r="K301" s="144" t="s">
        <v>142</v>
      </c>
      <c r="L301" s="174">
        <f t="shared" si="31"/>
        <v>1.4634146341463428E-2</v>
      </c>
      <c r="M301" s="174">
        <f t="shared" si="31"/>
        <v>1.4634146341463428E-2</v>
      </c>
      <c r="N301" s="174">
        <f t="shared" si="31"/>
        <v>1.4634146341463428E-2</v>
      </c>
      <c r="O301" s="174">
        <f t="shared" si="31"/>
        <v>1.4634146341463428E-2</v>
      </c>
      <c r="P301" s="174">
        <f t="shared" si="31"/>
        <v>1.4634146341463428E-2</v>
      </c>
      <c r="Q301" s="174">
        <f t="shared" si="31"/>
        <v>1.4634146341463428E-2</v>
      </c>
      <c r="R301" s="174">
        <f t="shared" si="31"/>
        <v>1.4634146341463428E-2</v>
      </c>
      <c r="S301" s="174">
        <f t="shared" si="31"/>
        <v>1.4634146341463428E-2</v>
      </c>
      <c r="T301" s="174">
        <f t="shared" si="31"/>
        <v>1.4634146341463428E-2</v>
      </c>
      <c r="U301" s="174">
        <f t="shared" si="31"/>
        <v>1.4634146341463428E-2</v>
      </c>
      <c r="V301" s="174">
        <f t="shared" si="31"/>
        <v>1.4634146341463428E-2</v>
      </c>
      <c r="W301" s="174">
        <f t="shared" si="31"/>
        <v>1.4634146341463428E-2</v>
      </c>
      <c r="X301" s="174">
        <f t="shared" si="31"/>
        <v>1.4634146341463428E-2</v>
      </c>
      <c r="Y301" s="174">
        <f t="shared" si="31"/>
        <v>1.4634146341463428E-2</v>
      </c>
      <c r="Z301" s="174">
        <f t="shared" si="31"/>
        <v>1.4634146341463428E-2</v>
      </c>
      <c r="AA301" s="174">
        <f t="shared" si="31"/>
        <v>1.4634146341463428E-2</v>
      </c>
      <c r="AB301" s="174">
        <f t="shared" si="31"/>
        <v>1.4634146341463428E-2</v>
      </c>
      <c r="AC301" s="174">
        <f t="shared" si="31"/>
        <v>1.4634146341463428E-2</v>
      </c>
      <c r="AD301" s="174">
        <f t="shared" si="31"/>
        <v>1.4634146341463428E-2</v>
      </c>
      <c r="AE301" s="174">
        <f t="shared" si="31"/>
        <v>1.4634146341463428E-2</v>
      </c>
      <c r="AF301" s="174">
        <f t="shared" si="31"/>
        <v>1.4634146341463428E-2</v>
      </c>
      <c r="AG301" s="174">
        <f t="shared" si="31"/>
        <v>1.4634146341463428E-2</v>
      </c>
      <c r="AH301" s="174">
        <f t="shared" si="31"/>
        <v>1.4634146341463428E-2</v>
      </c>
      <c r="AI301" s="174">
        <f t="shared" si="31"/>
        <v>1.4634146341463428E-2</v>
      </c>
      <c r="AJ301" s="174">
        <f t="shared" si="31"/>
        <v>1.4634146341463428E-2</v>
      </c>
      <c r="AK301" s="174">
        <f t="shared" si="31"/>
        <v>1.4634146341463428E-2</v>
      </c>
      <c r="AL301" s="174">
        <f t="shared" si="31"/>
        <v>1.4634146341463428E-2</v>
      </c>
      <c r="AM301" s="174">
        <f t="shared" si="31"/>
        <v>1.4634146341463428E-2</v>
      </c>
      <c r="AN301" s="174">
        <f t="shared" si="31"/>
        <v>1.4634146341463428E-2</v>
      </c>
      <c r="AO301" s="174">
        <f t="shared" si="31"/>
        <v>1.4634146341463428E-2</v>
      </c>
      <c r="AP301" s="174">
        <f t="shared" si="31"/>
        <v>1.4634146341463428E-2</v>
      </c>
      <c r="AQ301" s="174">
        <f t="shared" si="31"/>
        <v>1.4634146341463428E-2</v>
      </c>
      <c r="AT301"/>
      <c r="AU301"/>
    </row>
    <row r="302" spans="1:91" ht="14.1" customHeight="1" thickTop="1">
      <c r="G302" s="22"/>
      <c r="H302" s="237"/>
      <c r="J302" s="228"/>
      <c r="K302" s="140" t="s">
        <v>143</v>
      </c>
      <c r="L302" s="172">
        <f t="shared" ref="L302:AQ304" si="32">L66</f>
        <v>0.04</v>
      </c>
      <c r="M302" s="172">
        <f t="shared" si="32"/>
        <v>0.04</v>
      </c>
      <c r="N302" s="172">
        <f t="shared" si="32"/>
        <v>0.04</v>
      </c>
      <c r="O302" s="172">
        <f t="shared" si="32"/>
        <v>0.04</v>
      </c>
      <c r="P302" s="172">
        <f t="shared" si="32"/>
        <v>0.04</v>
      </c>
      <c r="Q302" s="172">
        <f t="shared" si="32"/>
        <v>0.04</v>
      </c>
      <c r="R302" s="172">
        <f t="shared" si="32"/>
        <v>0.04</v>
      </c>
      <c r="S302" s="172">
        <f t="shared" si="32"/>
        <v>0.04</v>
      </c>
      <c r="T302" s="172">
        <f t="shared" si="32"/>
        <v>0.04</v>
      </c>
      <c r="U302" s="172">
        <f t="shared" si="32"/>
        <v>0.04</v>
      </c>
      <c r="V302" s="172">
        <f t="shared" si="32"/>
        <v>0.04</v>
      </c>
      <c r="W302" s="172">
        <f t="shared" si="32"/>
        <v>0.04</v>
      </c>
      <c r="X302" s="172">
        <f t="shared" si="32"/>
        <v>0.04</v>
      </c>
      <c r="Y302" s="172">
        <f t="shared" si="32"/>
        <v>0.04</v>
      </c>
      <c r="Z302" s="172">
        <f t="shared" si="32"/>
        <v>0.04</v>
      </c>
      <c r="AA302" s="172">
        <f t="shared" si="32"/>
        <v>0.04</v>
      </c>
      <c r="AB302" s="172">
        <f t="shared" si="32"/>
        <v>0.04</v>
      </c>
      <c r="AC302" s="172">
        <f t="shared" si="32"/>
        <v>0.04</v>
      </c>
      <c r="AD302" s="172">
        <f t="shared" si="32"/>
        <v>0.04</v>
      </c>
      <c r="AE302" s="172">
        <f t="shared" si="32"/>
        <v>0.04</v>
      </c>
      <c r="AF302" s="172">
        <f t="shared" si="32"/>
        <v>0.04</v>
      </c>
      <c r="AG302" s="172">
        <f t="shared" si="32"/>
        <v>0.04</v>
      </c>
      <c r="AH302" s="172">
        <f t="shared" si="32"/>
        <v>0.04</v>
      </c>
      <c r="AI302" s="172">
        <f t="shared" si="32"/>
        <v>0.04</v>
      </c>
      <c r="AJ302" s="172">
        <f t="shared" si="32"/>
        <v>0.04</v>
      </c>
      <c r="AK302" s="172">
        <f t="shared" si="32"/>
        <v>0.04</v>
      </c>
      <c r="AL302" s="172">
        <f t="shared" si="32"/>
        <v>0.04</v>
      </c>
      <c r="AM302" s="172">
        <f t="shared" si="32"/>
        <v>0.04</v>
      </c>
      <c r="AN302" s="172">
        <f t="shared" si="32"/>
        <v>0.04</v>
      </c>
      <c r="AO302" s="172">
        <f t="shared" si="32"/>
        <v>0.04</v>
      </c>
      <c r="AP302" s="172">
        <f t="shared" si="32"/>
        <v>0.04</v>
      </c>
      <c r="AQ302" s="172">
        <f t="shared" si="32"/>
        <v>0.04</v>
      </c>
    </row>
    <row r="303" spans="1:91" ht="14.1" customHeight="1">
      <c r="G303" s="22"/>
      <c r="H303" s="237"/>
      <c r="J303" s="228"/>
      <c r="K303" s="19" t="s">
        <v>144</v>
      </c>
      <c r="L303" s="173">
        <f t="shared" si="32"/>
        <v>1.4634146341463428E-2</v>
      </c>
      <c r="M303" s="173">
        <f t="shared" si="32"/>
        <v>1.4634146341463428E-2</v>
      </c>
      <c r="N303" s="173">
        <f t="shared" si="32"/>
        <v>1.4634146341463428E-2</v>
      </c>
      <c r="O303" s="173">
        <f t="shared" si="32"/>
        <v>1.4634146341463428E-2</v>
      </c>
      <c r="P303" s="173">
        <f t="shared" si="32"/>
        <v>1.4634146341463428E-2</v>
      </c>
      <c r="Q303" s="173">
        <f t="shared" si="32"/>
        <v>1.4634146341463428E-2</v>
      </c>
      <c r="R303" s="173">
        <f t="shared" si="32"/>
        <v>1.4634146341463428E-2</v>
      </c>
      <c r="S303" s="173">
        <f t="shared" si="32"/>
        <v>1.4634146341463428E-2</v>
      </c>
      <c r="T303" s="173">
        <f t="shared" si="32"/>
        <v>1.4634146341463428E-2</v>
      </c>
      <c r="U303" s="173">
        <f t="shared" si="32"/>
        <v>1.4634146341463428E-2</v>
      </c>
      <c r="V303" s="173">
        <f t="shared" si="32"/>
        <v>1.4634146341463428E-2</v>
      </c>
      <c r="W303" s="173">
        <f t="shared" si="32"/>
        <v>1.4634146341463428E-2</v>
      </c>
      <c r="X303" s="173">
        <f t="shared" si="32"/>
        <v>1.4634146341463428E-2</v>
      </c>
      <c r="Y303" s="173">
        <f t="shared" si="32"/>
        <v>1.4634146341463428E-2</v>
      </c>
      <c r="Z303" s="173">
        <f t="shared" si="32"/>
        <v>1.4634146341463428E-2</v>
      </c>
      <c r="AA303" s="173">
        <f t="shared" si="32"/>
        <v>1.4634146341463428E-2</v>
      </c>
      <c r="AB303" s="173">
        <f t="shared" si="32"/>
        <v>1.4634146341463428E-2</v>
      </c>
      <c r="AC303" s="173">
        <f t="shared" si="32"/>
        <v>1.4634146341463428E-2</v>
      </c>
      <c r="AD303" s="173">
        <f t="shared" si="32"/>
        <v>1.4634146341463428E-2</v>
      </c>
      <c r="AE303" s="173">
        <f t="shared" si="32"/>
        <v>1.4634146341463428E-2</v>
      </c>
      <c r="AF303" s="173">
        <f t="shared" si="32"/>
        <v>1.4634146341463428E-2</v>
      </c>
      <c r="AG303" s="173">
        <f t="shared" si="32"/>
        <v>1.4634146341463428E-2</v>
      </c>
      <c r="AH303" s="173">
        <f t="shared" si="32"/>
        <v>1.4634146341463428E-2</v>
      </c>
      <c r="AI303" s="173">
        <f t="shared" si="32"/>
        <v>1.4634146341463428E-2</v>
      </c>
      <c r="AJ303" s="173">
        <f t="shared" si="32"/>
        <v>1.4634146341463428E-2</v>
      </c>
      <c r="AK303" s="173">
        <f t="shared" si="32"/>
        <v>1.4634146341463428E-2</v>
      </c>
      <c r="AL303" s="173">
        <f t="shared" si="32"/>
        <v>1.4634146341463428E-2</v>
      </c>
      <c r="AM303" s="173">
        <f t="shared" si="32"/>
        <v>1.4634146341463428E-2</v>
      </c>
      <c r="AN303" s="173">
        <f t="shared" si="32"/>
        <v>1.4634146341463428E-2</v>
      </c>
      <c r="AO303" s="173">
        <f t="shared" si="32"/>
        <v>1.4634146341463428E-2</v>
      </c>
      <c r="AP303" s="173">
        <f t="shared" si="32"/>
        <v>1.4634146341463428E-2</v>
      </c>
      <c r="AQ303" s="173">
        <f t="shared" si="32"/>
        <v>1.4634146341463428E-2</v>
      </c>
    </row>
    <row r="304" spans="1:91" ht="14.1" customHeight="1" thickBot="1">
      <c r="G304" s="22"/>
      <c r="H304" s="237"/>
      <c r="J304" s="228"/>
      <c r="K304" s="144" t="s">
        <v>145</v>
      </c>
      <c r="L304" s="174">
        <f t="shared" si="32"/>
        <v>1.4634146341463428E-2</v>
      </c>
      <c r="M304" s="174">
        <f t="shared" si="32"/>
        <v>1.4634146341463428E-2</v>
      </c>
      <c r="N304" s="174">
        <f t="shared" si="32"/>
        <v>1.4634146341463428E-2</v>
      </c>
      <c r="O304" s="174">
        <f t="shared" si="32"/>
        <v>1.4634146341463428E-2</v>
      </c>
      <c r="P304" s="174">
        <f t="shared" si="32"/>
        <v>1.4634146341463428E-2</v>
      </c>
      <c r="Q304" s="174">
        <f t="shared" si="32"/>
        <v>1.4634146341463428E-2</v>
      </c>
      <c r="R304" s="174">
        <f t="shared" si="32"/>
        <v>1.4634146341463428E-2</v>
      </c>
      <c r="S304" s="174">
        <f t="shared" si="32"/>
        <v>1.4634146341463428E-2</v>
      </c>
      <c r="T304" s="174">
        <f t="shared" si="32"/>
        <v>1.4634146341463428E-2</v>
      </c>
      <c r="U304" s="174">
        <f t="shared" si="32"/>
        <v>1.4634146341463428E-2</v>
      </c>
      <c r="V304" s="174">
        <f t="shared" si="32"/>
        <v>1.4634146341463428E-2</v>
      </c>
      <c r="W304" s="174">
        <f t="shared" si="32"/>
        <v>1.4634146341463428E-2</v>
      </c>
      <c r="X304" s="174">
        <f t="shared" si="32"/>
        <v>1.4634146341463428E-2</v>
      </c>
      <c r="Y304" s="174">
        <f t="shared" si="32"/>
        <v>1.4634146341463428E-2</v>
      </c>
      <c r="Z304" s="174">
        <f t="shared" si="32"/>
        <v>1.4634146341463428E-2</v>
      </c>
      <c r="AA304" s="174">
        <f t="shared" si="32"/>
        <v>1.4634146341463428E-2</v>
      </c>
      <c r="AB304" s="174">
        <f t="shared" si="32"/>
        <v>1.4634146341463428E-2</v>
      </c>
      <c r="AC304" s="174">
        <f t="shared" si="32"/>
        <v>1.4634146341463428E-2</v>
      </c>
      <c r="AD304" s="174">
        <f t="shared" si="32"/>
        <v>1.4634146341463428E-2</v>
      </c>
      <c r="AE304" s="174">
        <f t="shared" si="32"/>
        <v>1.4634146341463428E-2</v>
      </c>
      <c r="AF304" s="174">
        <f t="shared" si="32"/>
        <v>1.4634146341463428E-2</v>
      </c>
      <c r="AG304" s="174">
        <f t="shared" si="32"/>
        <v>1.4634146341463428E-2</v>
      </c>
      <c r="AH304" s="174">
        <f t="shared" si="32"/>
        <v>1.4634146341463428E-2</v>
      </c>
      <c r="AI304" s="174">
        <f t="shared" si="32"/>
        <v>1.4634146341463428E-2</v>
      </c>
      <c r="AJ304" s="174">
        <f t="shared" si="32"/>
        <v>1.4634146341463428E-2</v>
      </c>
      <c r="AK304" s="174">
        <f t="shared" si="32"/>
        <v>1.4634146341463428E-2</v>
      </c>
      <c r="AL304" s="174">
        <f t="shared" si="32"/>
        <v>1.4634146341463428E-2</v>
      </c>
      <c r="AM304" s="174">
        <f t="shared" si="32"/>
        <v>1.4634146341463428E-2</v>
      </c>
      <c r="AN304" s="174">
        <f t="shared" si="32"/>
        <v>1.4634146341463428E-2</v>
      </c>
      <c r="AO304" s="174">
        <f t="shared" si="32"/>
        <v>1.4634146341463428E-2</v>
      </c>
      <c r="AP304" s="174">
        <f t="shared" si="32"/>
        <v>1.4634146341463428E-2</v>
      </c>
      <c r="AQ304" s="174">
        <f t="shared" si="32"/>
        <v>1.4634146341463428E-2</v>
      </c>
      <c r="AT304"/>
      <c r="AU304"/>
    </row>
    <row r="305" spans="7:47" ht="14.1" customHeight="1" thickTop="1">
      <c r="G305" s="22"/>
      <c r="H305" s="237"/>
      <c r="J305" s="228"/>
      <c r="K305" s="140" t="s">
        <v>146</v>
      </c>
      <c r="L305" s="172">
        <f t="shared" ref="L305:AQ307" si="33">L66</f>
        <v>0.04</v>
      </c>
      <c r="M305" s="172">
        <f t="shared" si="33"/>
        <v>0.04</v>
      </c>
      <c r="N305" s="172">
        <f t="shared" si="33"/>
        <v>0.04</v>
      </c>
      <c r="O305" s="172">
        <f t="shared" si="33"/>
        <v>0.04</v>
      </c>
      <c r="P305" s="172">
        <f t="shared" si="33"/>
        <v>0.04</v>
      </c>
      <c r="Q305" s="172">
        <f t="shared" si="33"/>
        <v>0.04</v>
      </c>
      <c r="R305" s="172">
        <f t="shared" si="33"/>
        <v>0.04</v>
      </c>
      <c r="S305" s="172">
        <f t="shared" si="33"/>
        <v>0.04</v>
      </c>
      <c r="T305" s="172">
        <f t="shared" si="33"/>
        <v>0.04</v>
      </c>
      <c r="U305" s="172">
        <f t="shared" si="33"/>
        <v>0.04</v>
      </c>
      <c r="V305" s="172">
        <f t="shared" si="33"/>
        <v>0.04</v>
      </c>
      <c r="W305" s="172">
        <f t="shared" si="33"/>
        <v>0.04</v>
      </c>
      <c r="X305" s="172">
        <f t="shared" si="33"/>
        <v>0.04</v>
      </c>
      <c r="Y305" s="172">
        <f t="shared" si="33"/>
        <v>0.04</v>
      </c>
      <c r="Z305" s="172">
        <f t="shared" si="33"/>
        <v>0.04</v>
      </c>
      <c r="AA305" s="172">
        <f t="shared" si="33"/>
        <v>0.04</v>
      </c>
      <c r="AB305" s="172">
        <f t="shared" si="33"/>
        <v>0.04</v>
      </c>
      <c r="AC305" s="172">
        <f t="shared" si="33"/>
        <v>0.04</v>
      </c>
      <c r="AD305" s="172">
        <f t="shared" si="33"/>
        <v>0.04</v>
      </c>
      <c r="AE305" s="172">
        <f t="shared" si="33"/>
        <v>0.04</v>
      </c>
      <c r="AF305" s="172">
        <f t="shared" si="33"/>
        <v>0.04</v>
      </c>
      <c r="AG305" s="172">
        <f t="shared" si="33"/>
        <v>0.04</v>
      </c>
      <c r="AH305" s="172">
        <f t="shared" si="33"/>
        <v>0.04</v>
      </c>
      <c r="AI305" s="172">
        <f t="shared" si="33"/>
        <v>0.04</v>
      </c>
      <c r="AJ305" s="172">
        <f t="shared" si="33"/>
        <v>0.04</v>
      </c>
      <c r="AK305" s="172">
        <f t="shared" si="33"/>
        <v>0.04</v>
      </c>
      <c r="AL305" s="172">
        <f t="shared" si="33"/>
        <v>0.04</v>
      </c>
      <c r="AM305" s="172">
        <f t="shared" si="33"/>
        <v>0.04</v>
      </c>
      <c r="AN305" s="172">
        <f t="shared" si="33"/>
        <v>0.04</v>
      </c>
      <c r="AO305" s="172">
        <f t="shared" si="33"/>
        <v>0.04</v>
      </c>
      <c r="AP305" s="172">
        <f t="shared" si="33"/>
        <v>0.04</v>
      </c>
      <c r="AQ305" s="172">
        <f t="shared" si="33"/>
        <v>0.04</v>
      </c>
    </row>
    <row r="306" spans="7:47" ht="14.1" customHeight="1">
      <c r="G306" s="22"/>
      <c r="H306" s="237"/>
      <c r="J306" s="228"/>
      <c r="K306" s="19" t="s">
        <v>147</v>
      </c>
      <c r="L306" s="173">
        <f t="shared" si="33"/>
        <v>1.4634146341463428E-2</v>
      </c>
      <c r="M306" s="173">
        <f t="shared" si="33"/>
        <v>1.4634146341463428E-2</v>
      </c>
      <c r="N306" s="173">
        <f t="shared" si="33"/>
        <v>1.4634146341463428E-2</v>
      </c>
      <c r="O306" s="173">
        <f t="shared" si="33"/>
        <v>1.4634146341463428E-2</v>
      </c>
      <c r="P306" s="173">
        <f t="shared" si="33"/>
        <v>1.4634146341463428E-2</v>
      </c>
      <c r="Q306" s="173">
        <f t="shared" si="33"/>
        <v>1.4634146341463428E-2</v>
      </c>
      <c r="R306" s="173">
        <f t="shared" si="33"/>
        <v>1.4634146341463428E-2</v>
      </c>
      <c r="S306" s="173">
        <f t="shared" si="33"/>
        <v>1.4634146341463428E-2</v>
      </c>
      <c r="T306" s="173">
        <f t="shared" si="33"/>
        <v>1.4634146341463428E-2</v>
      </c>
      <c r="U306" s="173">
        <f t="shared" si="33"/>
        <v>1.4634146341463428E-2</v>
      </c>
      <c r="V306" s="173">
        <f t="shared" si="33"/>
        <v>1.4634146341463428E-2</v>
      </c>
      <c r="W306" s="173">
        <f t="shared" si="33"/>
        <v>1.4634146341463428E-2</v>
      </c>
      <c r="X306" s="173">
        <f t="shared" si="33"/>
        <v>1.4634146341463428E-2</v>
      </c>
      <c r="Y306" s="173">
        <f t="shared" si="33"/>
        <v>1.4634146341463428E-2</v>
      </c>
      <c r="Z306" s="173">
        <f t="shared" si="33"/>
        <v>1.4634146341463428E-2</v>
      </c>
      <c r="AA306" s="173">
        <f t="shared" si="33"/>
        <v>1.4634146341463428E-2</v>
      </c>
      <c r="AB306" s="173">
        <f t="shared" si="33"/>
        <v>1.4634146341463428E-2</v>
      </c>
      <c r="AC306" s="173">
        <f t="shared" si="33"/>
        <v>1.4634146341463428E-2</v>
      </c>
      <c r="AD306" s="173">
        <f t="shared" si="33"/>
        <v>1.4634146341463428E-2</v>
      </c>
      <c r="AE306" s="173">
        <f t="shared" si="33"/>
        <v>1.4634146341463428E-2</v>
      </c>
      <c r="AF306" s="173">
        <f t="shared" si="33"/>
        <v>1.4634146341463428E-2</v>
      </c>
      <c r="AG306" s="173">
        <f t="shared" si="33"/>
        <v>1.4634146341463428E-2</v>
      </c>
      <c r="AH306" s="173">
        <f t="shared" si="33"/>
        <v>1.4634146341463428E-2</v>
      </c>
      <c r="AI306" s="173">
        <f t="shared" si="33"/>
        <v>1.4634146341463428E-2</v>
      </c>
      <c r="AJ306" s="173">
        <f t="shared" si="33"/>
        <v>1.4634146341463428E-2</v>
      </c>
      <c r="AK306" s="173">
        <f t="shared" si="33"/>
        <v>1.4634146341463428E-2</v>
      </c>
      <c r="AL306" s="173">
        <f t="shared" si="33"/>
        <v>1.4634146341463428E-2</v>
      </c>
      <c r="AM306" s="173">
        <f t="shared" si="33"/>
        <v>1.4634146341463428E-2</v>
      </c>
      <c r="AN306" s="173">
        <f t="shared" si="33"/>
        <v>1.4634146341463428E-2</v>
      </c>
      <c r="AO306" s="173">
        <f t="shared" si="33"/>
        <v>1.4634146341463428E-2</v>
      </c>
      <c r="AP306" s="173">
        <f t="shared" si="33"/>
        <v>1.4634146341463428E-2</v>
      </c>
      <c r="AQ306" s="173">
        <f t="shared" si="33"/>
        <v>1.4634146341463428E-2</v>
      </c>
    </row>
    <row r="307" spans="7:47" ht="14.1" customHeight="1" thickBot="1">
      <c r="G307" s="22"/>
      <c r="H307" s="237"/>
      <c r="J307" s="228"/>
      <c r="K307" s="144" t="s">
        <v>148</v>
      </c>
      <c r="L307" s="174">
        <f t="shared" si="33"/>
        <v>1.4634146341463428E-2</v>
      </c>
      <c r="M307" s="174">
        <f t="shared" si="33"/>
        <v>1.4634146341463428E-2</v>
      </c>
      <c r="N307" s="174">
        <f t="shared" si="33"/>
        <v>1.4634146341463428E-2</v>
      </c>
      <c r="O307" s="174">
        <f t="shared" si="33"/>
        <v>1.4634146341463428E-2</v>
      </c>
      <c r="P307" s="174">
        <f t="shared" si="33"/>
        <v>1.4634146341463428E-2</v>
      </c>
      <c r="Q307" s="174">
        <f t="shared" si="33"/>
        <v>1.4634146341463428E-2</v>
      </c>
      <c r="R307" s="174">
        <f t="shared" si="33"/>
        <v>1.4634146341463428E-2</v>
      </c>
      <c r="S307" s="174">
        <f t="shared" si="33"/>
        <v>1.4634146341463428E-2</v>
      </c>
      <c r="T307" s="174">
        <f t="shared" si="33"/>
        <v>1.4634146341463428E-2</v>
      </c>
      <c r="U307" s="174">
        <f t="shared" si="33"/>
        <v>1.4634146341463428E-2</v>
      </c>
      <c r="V307" s="174">
        <f t="shared" si="33"/>
        <v>1.4634146341463428E-2</v>
      </c>
      <c r="W307" s="174">
        <f t="shared" si="33"/>
        <v>1.4634146341463428E-2</v>
      </c>
      <c r="X307" s="174">
        <f t="shared" si="33"/>
        <v>1.4634146341463428E-2</v>
      </c>
      <c r="Y307" s="174">
        <f t="shared" si="33"/>
        <v>1.4634146341463428E-2</v>
      </c>
      <c r="Z307" s="174">
        <f t="shared" si="33"/>
        <v>1.4634146341463428E-2</v>
      </c>
      <c r="AA307" s="174">
        <f t="shared" si="33"/>
        <v>1.4634146341463428E-2</v>
      </c>
      <c r="AB307" s="174">
        <f t="shared" si="33"/>
        <v>1.4634146341463428E-2</v>
      </c>
      <c r="AC307" s="174">
        <f t="shared" si="33"/>
        <v>1.4634146341463428E-2</v>
      </c>
      <c r="AD307" s="174">
        <f t="shared" si="33"/>
        <v>1.4634146341463428E-2</v>
      </c>
      <c r="AE307" s="174">
        <f t="shared" si="33"/>
        <v>1.4634146341463428E-2</v>
      </c>
      <c r="AF307" s="174">
        <f t="shared" si="33"/>
        <v>1.4634146341463428E-2</v>
      </c>
      <c r="AG307" s="174">
        <f t="shared" si="33"/>
        <v>1.4634146341463428E-2</v>
      </c>
      <c r="AH307" s="174">
        <f t="shared" si="33"/>
        <v>1.4634146341463428E-2</v>
      </c>
      <c r="AI307" s="174">
        <f t="shared" si="33"/>
        <v>1.4634146341463428E-2</v>
      </c>
      <c r="AJ307" s="174">
        <f t="shared" si="33"/>
        <v>1.4634146341463428E-2</v>
      </c>
      <c r="AK307" s="174">
        <f t="shared" si="33"/>
        <v>1.4634146341463428E-2</v>
      </c>
      <c r="AL307" s="174">
        <f t="shared" si="33"/>
        <v>1.4634146341463428E-2</v>
      </c>
      <c r="AM307" s="174">
        <f t="shared" si="33"/>
        <v>1.4634146341463428E-2</v>
      </c>
      <c r="AN307" s="174">
        <f t="shared" si="33"/>
        <v>1.4634146341463428E-2</v>
      </c>
      <c r="AO307" s="174">
        <f t="shared" si="33"/>
        <v>1.4634146341463428E-2</v>
      </c>
      <c r="AP307" s="174">
        <f t="shared" si="33"/>
        <v>1.4634146341463428E-2</v>
      </c>
      <c r="AQ307" s="174">
        <f t="shared" si="33"/>
        <v>1.4634146341463428E-2</v>
      </c>
      <c r="AT307"/>
      <c r="AU307"/>
    </row>
    <row r="308" spans="7:47" ht="14.1" customHeight="1" thickTop="1">
      <c r="G308" s="22"/>
      <c r="H308" s="237"/>
      <c r="J308" s="228"/>
      <c r="K308" s="140" t="s">
        <v>149</v>
      </c>
      <c r="L308" s="172">
        <f t="shared" ref="L308:AQ310" si="34">L81</f>
        <v>4.3753335999999997E-2</v>
      </c>
      <c r="M308" s="172">
        <f t="shared" si="34"/>
        <v>4.3753335999999997E-2</v>
      </c>
      <c r="N308" s="172">
        <f t="shared" si="34"/>
        <v>4.3753335999999997E-2</v>
      </c>
      <c r="O308" s="172">
        <f t="shared" si="34"/>
        <v>4.3753335999999997E-2</v>
      </c>
      <c r="P308" s="172">
        <f t="shared" si="34"/>
        <v>4.3753335999999997E-2</v>
      </c>
      <c r="Q308" s="172">
        <f t="shared" si="34"/>
        <v>4.3753335999999997E-2</v>
      </c>
      <c r="R308" s="172">
        <f t="shared" si="34"/>
        <v>4.3753335999999997E-2</v>
      </c>
      <c r="S308" s="172">
        <f t="shared" si="34"/>
        <v>4.3753335999999997E-2</v>
      </c>
      <c r="T308" s="172">
        <f t="shared" si="34"/>
        <v>4.3753335999999997E-2</v>
      </c>
      <c r="U308" s="172">
        <f t="shared" si="34"/>
        <v>4.3753335999999997E-2</v>
      </c>
      <c r="V308" s="172">
        <f t="shared" si="34"/>
        <v>4.3753335999999997E-2</v>
      </c>
      <c r="W308" s="172">
        <f t="shared" si="34"/>
        <v>4.3753335999999997E-2</v>
      </c>
      <c r="X308" s="172">
        <f t="shared" si="34"/>
        <v>4.3753335999999997E-2</v>
      </c>
      <c r="Y308" s="172">
        <f t="shared" si="34"/>
        <v>4.3753335999999997E-2</v>
      </c>
      <c r="Z308" s="172">
        <f t="shared" si="34"/>
        <v>4.3753335999999997E-2</v>
      </c>
      <c r="AA308" s="172">
        <f t="shared" si="34"/>
        <v>4.3753335999999997E-2</v>
      </c>
      <c r="AB308" s="172">
        <f t="shared" si="34"/>
        <v>4.3753335999999997E-2</v>
      </c>
      <c r="AC308" s="172">
        <f t="shared" si="34"/>
        <v>4.3753335999999997E-2</v>
      </c>
      <c r="AD308" s="172">
        <f t="shared" si="34"/>
        <v>4.3753335999999997E-2</v>
      </c>
      <c r="AE308" s="172">
        <f t="shared" si="34"/>
        <v>4.3753335999999997E-2</v>
      </c>
      <c r="AF308" s="172">
        <f t="shared" si="34"/>
        <v>4.3753335999999997E-2</v>
      </c>
      <c r="AG308" s="172">
        <f t="shared" si="34"/>
        <v>4.3753335999999997E-2</v>
      </c>
      <c r="AH308" s="172">
        <f t="shared" si="34"/>
        <v>4.3753335999999997E-2</v>
      </c>
      <c r="AI308" s="172">
        <f t="shared" si="34"/>
        <v>4.3753335999999997E-2</v>
      </c>
      <c r="AJ308" s="172">
        <f t="shared" si="34"/>
        <v>4.3753335999999997E-2</v>
      </c>
      <c r="AK308" s="172">
        <f t="shared" si="34"/>
        <v>4.3753335999999997E-2</v>
      </c>
      <c r="AL308" s="172">
        <f t="shared" si="34"/>
        <v>4.3753335999999997E-2</v>
      </c>
      <c r="AM308" s="172">
        <f t="shared" si="34"/>
        <v>4.3753335999999997E-2</v>
      </c>
      <c r="AN308" s="172">
        <f t="shared" si="34"/>
        <v>4.3753335999999997E-2</v>
      </c>
      <c r="AO308" s="172">
        <f t="shared" si="34"/>
        <v>4.3753335999999997E-2</v>
      </c>
      <c r="AP308" s="172">
        <f t="shared" si="34"/>
        <v>4.3753335999999997E-2</v>
      </c>
      <c r="AQ308" s="172">
        <f t="shared" si="34"/>
        <v>4.3753335999999997E-2</v>
      </c>
    </row>
    <row r="309" spans="7:47" ht="14.1" customHeight="1">
      <c r="G309" s="22"/>
      <c r="H309" s="237"/>
      <c r="J309" s="228"/>
      <c r="K309" s="19" t="s">
        <v>150</v>
      </c>
      <c r="L309" s="173">
        <f t="shared" si="34"/>
        <v>4.3753335999999997E-2</v>
      </c>
      <c r="M309" s="173">
        <f t="shared" si="34"/>
        <v>4.3753335999999997E-2</v>
      </c>
      <c r="N309" s="173">
        <f t="shared" si="34"/>
        <v>4.3753335999999997E-2</v>
      </c>
      <c r="O309" s="173">
        <f t="shared" si="34"/>
        <v>4.3753335999999997E-2</v>
      </c>
      <c r="P309" s="173">
        <f t="shared" si="34"/>
        <v>4.3753335999999997E-2</v>
      </c>
      <c r="Q309" s="173">
        <f t="shared" si="34"/>
        <v>4.3753335999999997E-2</v>
      </c>
      <c r="R309" s="173">
        <f t="shared" si="34"/>
        <v>4.3753335999999997E-2</v>
      </c>
      <c r="S309" s="173">
        <f t="shared" si="34"/>
        <v>4.3753335999999997E-2</v>
      </c>
      <c r="T309" s="173">
        <f t="shared" si="34"/>
        <v>4.3753335999999997E-2</v>
      </c>
      <c r="U309" s="173">
        <f t="shared" si="34"/>
        <v>4.3753335999999997E-2</v>
      </c>
      <c r="V309" s="173">
        <f t="shared" si="34"/>
        <v>4.3753335999999997E-2</v>
      </c>
      <c r="W309" s="173">
        <f t="shared" si="34"/>
        <v>4.3753335999999997E-2</v>
      </c>
      <c r="X309" s="173">
        <f t="shared" si="34"/>
        <v>4.3753335999999997E-2</v>
      </c>
      <c r="Y309" s="173">
        <f t="shared" si="34"/>
        <v>4.3753335999999997E-2</v>
      </c>
      <c r="Z309" s="173">
        <f t="shared" si="34"/>
        <v>4.3753335999999997E-2</v>
      </c>
      <c r="AA309" s="173">
        <f t="shared" si="34"/>
        <v>4.3753335999999997E-2</v>
      </c>
      <c r="AB309" s="173">
        <f t="shared" si="34"/>
        <v>4.3753335999999997E-2</v>
      </c>
      <c r="AC309" s="173">
        <f t="shared" si="34"/>
        <v>4.3753335999999997E-2</v>
      </c>
      <c r="AD309" s="173">
        <f t="shared" si="34"/>
        <v>4.3753335999999997E-2</v>
      </c>
      <c r="AE309" s="173">
        <f t="shared" si="34"/>
        <v>4.3753335999999997E-2</v>
      </c>
      <c r="AF309" s="173">
        <f t="shared" si="34"/>
        <v>4.3753335999999997E-2</v>
      </c>
      <c r="AG309" s="173">
        <f t="shared" si="34"/>
        <v>4.3753335999999997E-2</v>
      </c>
      <c r="AH309" s="173">
        <f t="shared" si="34"/>
        <v>4.3753335999999997E-2</v>
      </c>
      <c r="AI309" s="173">
        <f t="shared" si="34"/>
        <v>4.3753335999999997E-2</v>
      </c>
      <c r="AJ309" s="173">
        <f t="shared" si="34"/>
        <v>4.3753335999999997E-2</v>
      </c>
      <c r="AK309" s="173">
        <f t="shared" si="34"/>
        <v>4.3753335999999997E-2</v>
      </c>
      <c r="AL309" s="173">
        <f t="shared" si="34"/>
        <v>4.3753335999999997E-2</v>
      </c>
      <c r="AM309" s="173">
        <f t="shared" si="34"/>
        <v>4.3753335999999997E-2</v>
      </c>
      <c r="AN309" s="173">
        <f t="shared" si="34"/>
        <v>4.3753335999999997E-2</v>
      </c>
      <c r="AO309" s="173">
        <f t="shared" si="34"/>
        <v>4.3753335999999997E-2</v>
      </c>
      <c r="AP309" s="173">
        <f t="shared" si="34"/>
        <v>4.3753335999999997E-2</v>
      </c>
      <c r="AQ309" s="173">
        <f t="shared" si="34"/>
        <v>4.3753335999999997E-2</v>
      </c>
      <c r="AR309"/>
      <c r="AS309"/>
    </row>
    <row r="310" spans="7:47" ht="14.1" customHeight="1" thickBot="1">
      <c r="G310" s="22"/>
      <c r="H310" s="237"/>
      <c r="J310" s="228"/>
      <c r="K310" s="144" t="s">
        <v>151</v>
      </c>
      <c r="L310" s="174">
        <f t="shared" si="34"/>
        <v>4.3753335999999997E-2</v>
      </c>
      <c r="M310" s="174">
        <f t="shared" si="34"/>
        <v>4.3753335999999997E-2</v>
      </c>
      <c r="N310" s="174">
        <f t="shared" si="34"/>
        <v>4.3753335999999997E-2</v>
      </c>
      <c r="O310" s="174">
        <f t="shared" si="34"/>
        <v>4.3753335999999997E-2</v>
      </c>
      <c r="P310" s="174">
        <f t="shared" si="34"/>
        <v>4.3753335999999997E-2</v>
      </c>
      <c r="Q310" s="174">
        <f t="shared" si="34"/>
        <v>4.3753335999999997E-2</v>
      </c>
      <c r="R310" s="174">
        <f t="shared" si="34"/>
        <v>4.3753335999999997E-2</v>
      </c>
      <c r="S310" s="174">
        <f t="shared" si="34"/>
        <v>4.3753335999999997E-2</v>
      </c>
      <c r="T310" s="174">
        <f t="shared" si="34"/>
        <v>4.3753335999999997E-2</v>
      </c>
      <c r="U310" s="174">
        <f t="shared" si="34"/>
        <v>4.3753335999999997E-2</v>
      </c>
      <c r="V310" s="174">
        <f t="shared" si="34"/>
        <v>4.3753335999999997E-2</v>
      </c>
      <c r="W310" s="174">
        <f t="shared" si="34"/>
        <v>4.3753335999999997E-2</v>
      </c>
      <c r="X310" s="174">
        <f t="shared" si="34"/>
        <v>4.3753335999999997E-2</v>
      </c>
      <c r="Y310" s="174">
        <f t="shared" si="34"/>
        <v>4.3753335999999997E-2</v>
      </c>
      <c r="Z310" s="174">
        <f t="shared" si="34"/>
        <v>4.3753335999999997E-2</v>
      </c>
      <c r="AA310" s="174">
        <f t="shared" si="34"/>
        <v>4.3753335999999997E-2</v>
      </c>
      <c r="AB310" s="174">
        <f t="shared" si="34"/>
        <v>4.3753335999999997E-2</v>
      </c>
      <c r="AC310" s="174">
        <f t="shared" si="34"/>
        <v>4.3753335999999997E-2</v>
      </c>
      <c r="AD310" s="174">
        <f t="shared" si="34"/>
        <v>4.3753335999999997E-2</v>
      </c>
      <c r="AE310" s="174">
        <f t="shared" si="34"/>
        <v>4.3753335999999997E-2</v>
      </c>
      <c r="AF310" s="174">
        <f t="shared" si="34"/>
        <v>4.3753335999999997E-2</v>
      </c>
      <c r="AG310" s="174">
        <f t="shared" si="34"/>
        <v>4.3753335999999997E-2</v>
      </c>
      <c r="AH310" s="174">
        <f t="shared" si="34"/>
        <v>4.3753335999999997E-2</v>
      </c>
      <c r="AI310" s="174">
        <f t="shared" si="34"/>
        <v>4.3753335999999997E-2</v>
      </c>
      <c r="AJ310" s="174">
        <f t="shared" si="34"/>
        <v>4.3753335999999997E-2</v>
      </c>
      <c r="AK310" s="174">
        <f t="shared" si="34"/>
        <v>4.3753335999999997E-2</v>
      </c>
      <c r="AL310" s="174">
        <f t="shared" si="34"/>
        <v>4.3753335999999997E-2</v>
      </c>
      <c r="AM310" s="174">
        <f t="shared" si="34"/>
        <v>4.3753335999999997E-2</v>
      </c>
      <c r="AN310" s="174">
        <f t="shared" si="34"/>
        <v>4.3753335999999997E-2</v>
      </c>
      <c r="AO310" s="174">
        <f t="shared" si="34"/>
        <v>4.3753335999999997E-2</v>
      </c>
      <c r="AP310" s="174">
        <f t="shared" si="34"/>
        <v>4.3753335999999997E-2</v>
      </c>
      <c r="AQ310" s="174">
        <f t="shared" si="34"/>
        <v>4.3753335999999997E-2</v>
      </c>
    </row>
    <row r="311" spans="7:47" ht="14.1" customHeight="1" thickTop="1">
      <c r="G311" s="22"/>
      <c r="H311" s="237"/>
      <c r="J311" s="228"/>
      <c r="K311" s="140" t="s">
        <v>152</v>
      </c>
      <c r="L311" s="172">
        <f t="shared" ref="L311:AQ313" si="35">L81</f>
        <v>4.3753335999999997E-2</v>
      </c>
      <c r="M311" s="172">
        <f t="shared" si="35"/>
        <v>4.3753335999999997E-2</v>
      </c>
      <c r="N311" s="172">
        <f t="shared" si="35"/>
        <v>4.3753335999999997E-2</v>
      </c>
      <c r="O311" s="172">
        <f t="shared" si="35"/>
        <v>4.3753335999999997E-2</v>
      </c>
      <c r="P311" s="172">
        <f t="shared" si="35"/>
        <v>4.3753335999999997E-2</v>
      </c>
      <c r="Q311" s="172">
        <f t="shared" si="35"/>
        <v>4.3753335999999997E-2</v>
      </c>
      <c r="R311" s="172">
        <f t="shared" si="35"/>
        <v>4.3753335999999997E-2</v>
      </c>
      <c r="S311" s="172">
        <f t="shared" si="35"/>
        <v>4.3753335999999997E-2</v>
      </c>
      <c r="T311" s="172">
        <f t="shared" si="35"/>
        <v>4.3753335999999997E-2</v>
      </c>
      <c r="U311" s="172">
        <f t="shared" si="35"/>
        <v>4.3753335999999997E-2</v>
      </c>
      <c r="V311" s="172">
        <f t="shared" si="35"/>
        <v>4.3753335999999997E-2</v>
      </c>
      <c r="W311" s="172">
        <f t="shared" si="35"/>
        <v>4.3753335999999997E-2</v>
      </c>
      <c r="X311" s="172">
        <f t="shared" si="35"/>
        <v>4.3753335999999997E-2</v>
      </c>
      <c r="Y311" s="172">
        <f t="shared" si="35"/>
        <v>4.3753335999999997E-2</v>
      </c>
      <c r="Z311" s="172">
        <f t="shared" si="35"/>
        <v>4.3753335999999997E-2</v>
      </c>
      <c r="AA311" s="172">
        <f t="shared" si="35"/>
        <v>4.3753335999999997E-2</v>
      </c>
      <c r="AB311" s="172">
        <f t="shared" si="35"/>
        <v>4.3753335999999997E-2</v>
      </c>
      <c r="AC311" s="172">
        <f t="shared" si="35"/>
        <v>4.3753335999999997E-2</v>
      </c>
      <c r="AD311" s="172">
        <f t="shared" si="35"/>
        <v>4.3753335999999997E-2</v>
      </c>
      <c r="AE311" s="172">
        <f t="shared" si="35"/>
        <v>4.3753335999999997E-2</v>
      </c>
      <c r="AF311" s="172">
        <f t="shared" si="35"/>
        <v>4.3753335999999997E-2</v>
      </c>
      <c r="AG311" s="172">
        <f t="shared" si="35"/>
        <v>4.3753335999999997E-2</v>
      </c>
      <c r="AH311" s="172">
        <f t="shared" si="35"/>
        <v>4.3753335999999997E-2</v>
      </c>
      <c r="AI311" s="172">
        <f t="shared" si="35"/>
        <v>4.3753335999999997E-2</v>
      </c>
      <c r="AJ311" s="172">
        <f t="shared" si="35"/>
        <v>4.3753335999999997E-2</v>
      </c>
      <c r="AK311" s="172">
        <f t="shared" si="35"/>
        <v>4.3753335999999997E-2</v>
      </c>
      <c r="AL311" s="172">
        <f t="shared" si="35"/>
        <v>4.3753335999999997E-2</v>
      </c>
      <c r="AM311" s="172">
        <f t="shared" si="35"/>
        <v>4.3753335999999997E-2</v>
      </c>
      <c r="AN311" s="172">
        <f t="shared" si="35"/>
        <v>4.3753335999999997E-2</v>
      </c>
      <c r="AO311" s="172">
        <f t="shared" si="35"/>
        <v>4.3753335999999997E-2</v>
      </c>
      <c r="AP311" s="172">
        <f t="shared" si="35"/>
        <v>4.3753335999999997E-2</v>
      </c>
      <c r="AQ311" s="172">
        <f t="shared" si="35"/>
        <v>4.3753335999999997E-2</v>
      </c>
    </row>
    <row r="312" spans="7:47" ht="14.1" customHeight="1">
      <c r="G312" s="22"/>
      <c r="H312" s="237"/>
      <c r="J312" s="228"/>
      <c r="K312" s="19" t="s">
        <v>153</v>
      </c>
      <c r="L312" s="173">
        <f t="shared" si="35"/>
        <v>4.3753335999999997E-2</v>
      </c>
      <c r="M312" s="173">
        <f t="shared" si="35"/>
        <v>4.3753335999999997E-2</v>
      </c>
      <c r="N312" s="173">
        <f t="shared" si="35"/>
        <v>4.3753335999999997E-2</v>
      </c>
      <c r="O312" s="173">
        <f t="shared" si="35"/>
        <v>4.3753335999999997E-2</v>
      </c>
      <c r="P312" s="173">
        <f t="shared" si="35"/>
        <v>4.3753335999999997E-2</v>
      </c>
      <c r="Q312" s="173">
        <f t="shared" si="35"/>
        <v>4.3753335999999997E-2</v>
      </c>
      <c r="R312" s="173">
        <f t="shared" si="35"/>
        <v>4.3753335999999997E-2</v>
      </c>
      <c r="S312" s="173">
        <f t="shared" si="35"/>
        <v>4.3753335999999997E-2</v>
      </c>
      <c r="T312" s="173">
        <f t="shared" si="35"/>
        <v>4.3753335999999997E-2</v>
      </c>
      <c r="U312" s="173">
        <f t="shared" si="35"/>
        <v>4.3753335999999997E-2</v>
      </c>
      <c r="V312" s="173">
        <f t="shared" si="35"/>
        <v>4.3753335999999997E-2</v>
      </c>
      <c r="W312" s="173">
        <f t="shared" si="35"/>
        <v>4.3753335999999997E-2</v>
      </c>
      <c r="X312" s="173">
        <f t="shared" si="35"/>
        <v>4.3753335999999997E-2</v>
      </c>
      <c r="Y312" s="173">
        <f t="shared" si="35"/>
        <v>4.3753335999999997E-2</v>
      </c>
      <c r="Z312" s="173">
        <f t="shared" si="35"/>
        <v>4.3753335999999997E-2</v>
      </c>
      <c r="AA312" s="173">
        <f t="shared" si="35"/>
        <v>4.3753335999999997E-2</v>
      </c>
      <c r="AB312" s="173">
        <f t="shared" si="35"/>
        <v>4.3753335999999997E-2</v>
      </c>
      <c r="AC312" s="173">
        <f t="shared" si="35"/>
        <v>4.3753335999999997E-2</v>
      </c>
      <c r="AD312" s="173">
        <f t="shared" si="35"/>
        <v>4.3753335999999997E-2</v>
      </c>
      <c r="AE312" s="173">
        <f t="shared" si="35"/>
        <v>4.3753335999999997E-2</v>
      </c>
      <c r="AF312" s="173">
        <f t="shared" si="35"/>
        <v>4.3753335999999997E-2</v>
      </c>
      <c r="AG312" s="173">
        <f t="shared" si="35"/>
        <v>4.3753335999999997E-2</v>
      </c>
      <c r="AH312" s="173">
        <f t="shared" si="35"/>
        <v>4.3753335999999997E-2</v>
      </c>
      <c r="AI312" s="173">
        <f t="shared" si="35"/>
        <v>4.3753335999999997E-2</v>
      </c>
      <c r="AJ312" s="173">
        <f t="shared" si="35"/>
        <v>4.3753335999999997E-2</v>
      </c>
      <c r="AK312" s="173">
        <f t="shared" si="35"/>
        <v>4.3753335999999997E-2</v>
      </c>
      <c r="AL312" s="173">
        <f t="shared" si="35"/>
        <v>4.3753335999999997E-2</v>
      </c>
      <c r="AM312" s="173">
        <f t="shared" si="35"/>
        <v>4.3753335999999997E-2</v>
      </c>
      <c r="AN312" s="173">
        <f t="shared" si="35"/>
        <v>4.3753335999999997E-2</v>
      </c>
      <c r="AO312" s="173">
        <f t="shared" si="35"/>
        <v>4.3753335999999997E-2</v>
      </c>
      <c r="AP312" s="173">
        <f t="shared" si="35"/>
        <v>4.3753335999999997E-2</v>
      </c>
      <c r="AQ312" s="173">
        <f t="shared" si="35"/>
        <v>4.3753335999999997E-2</v>
      </c>
    </row>
    <row r="313" spans="7:47" ht="14.1" customHeight="1" thickBot="1">
      <c r="G313" s="22"/>
      <c r="H313" s="237"/>
      <c r="J313" s="228"/>
      <c r="K313" s="144" t="s">
        <v>154</v>
      </c>
      <c r="L313" s="174">
        <f t="shared" si="35"/>
        <v>4.3753335999999997E-2</v>
      </c>
      <c r="M313" s="174">
        <f t="shared" si="35"/>
        <v>4.3753335999999997E-2</v>
      </c>
      <c r="N313" s="174">
        <f t="shared" si="35"/>
        <v>4.3753335999999997E-2</v>
      </c>
      <c r="O313" s="174">
        <f t="shared" si="35"/>
        <v>4.3753335999999997E-2</v>
      </c>
      <c r="P313" s="174">
        <f t="shared" si="35"/>
        <v>4.3753335999999997E-2</v>
      </c>
      <c r="Q313" s="174">
        <f t="shared" si="35"/>
        <v>4.3753335999999997E-2</v>
      </c>
      <c r="R313" s="174">
        <f t="shared" si="35"/>
        <v>4.3753335999999997E-2</v>
      </c>
      <c r="S313" s="174">
        <f t="shared" si="35"/>
        <v>4.3753335999999997E-2</v>
      </c>
      <c r="T313" s="174">
        <f t="shared" si="35"/>
        <v>4.3753335999999997E-2</v>
      </c>
      <c r="U313" s="174">
        <f t="shared" si="35"/>
        <v>4.3753335999999997E-2</v>
      </c>
      <c r="V313" s="174">
        <f t="shared" si="35"/>
        <v>4.3753335999999997E-2</v>
      </c>
      <c r="W313" s="174">
        <f t="shared" si="35"/>
        <v>4.3753335999999997E-2</v>
      </c>
      <c r="X313" s="174">
        <f t="shared" si="35"/>
        <v>4.3753335999999997E-2</v>
      </c>
      <c r="Y313" s="174">
        <f t="shared" si="35"/>
        <v>4.3753335999999997E-2</v>
      </c>
      <c r="Z313" s="174">
        <f t="shared" si="35"/>
        <v>4.3753335999999997E-2</v>
      </c>
      <c r="AA313" s="174">
        <f t="shared" si="35"/>
        <v>4.3753335999999997E-2</v>
      </c>
      <c r="AB313" s="174">
        <f t="shared" si="35"/>
        <v>4.3753335999999997E-2</v>
      </c>
      <c r="AC313" s="174">
        <f t="shared" si="35"/>
        <v>4.3753335999999997E-2</v>
      </c>
      <c r="AD313" s="174">
        <f t="shared" si="35"/>
        <v>4.3753335999999997E-2</v>
      </c>
      <c r="AE313" s="174">
        <f t="shared" si="35"/>
        <v>4.3753335999999997E-2</v>
      </c>
      <c r="AF313" s="174">
        <f t="shared" si="35"/>
        <v>4.3753335999999997E-2</v>
      </c>
      <c r="AG313" s="174">
        <f t="shared" si="35"/>
        <v>4.3753335999999997E-2</v>
      </c>
      <c r="AH313" s="174">
        <f t="shared" si="35"/>
        <v>4.3753335999999997E-2</v>
      </c>
      <c r="AI313" s="174">
        <f t="shared" si="35"/>
        <v>4.3753335999999997E-2</v>
      </c>
      <c r="AJ313" s="174">
        <f t="shared" si="35"/>
        <v>4.3753335999999997E-2</v>
      </c>
      <c r="AK313" s="174">
        <f t="shared" si="35"/>
        <v>4.3753335999999997E-2</v>
      </c>
      <c r="AL313" s="174">
        <f t="shared" si="35"/>
        <v>4.3753335999999997E-2</v>
      </c>
      <c r="AM313" s="174">
        <f t="shared" si="35"/>
        <v>4.3753335999999997E-2</v>
      </c>
      <c r="AN313" s="174">
        <f t="shared" si="35"/>
        <v>4.3753335999999997E-2</v>
      </c>
      <c r="AO313" s="174">
        <f t="shared" si="35"/>
        <v>4.3753335999999997E-2</v>
      </c>
      <c r="AP313" s="174">
        <f t="shared" si="35"/>
        <v>4.3753335999999997E-2</v>
      </c>
      <c r="AQ313" s="174">
        <f t="shared" si="35"/>
        <v>4.3753335999999997E-2</v>
      </c>
    </row>
    <row r="314" spans="7:47" ht="14.1" customHeight="1" thickTop="1">
      <c r="G314" s="22"/>
      <c r="H314" s="237"/>
      <c r="J314" s="228"/>
      <c r="K314" s="140" t="s">
        <v>155</v>
      </c>
      <c r="L314" s="172">
        <f t="shared" ref="L314:AQ316" si="36">L81</f>
        <v>4.3753335999999997E-2</v>
      </c>
      <c r="M314" s="172">
        <f t="shared" si="36"/>
        <v>4.3753335999999997E-2</v>
      </c>
      <c r="N314" s="172">
        <f t="shared" si="36"/>
        <v>4.3753335999999997E-2</v>
      </c>
      <c r="O314" s="172">
        <f t="shared" si="36"/>
        <v>4.3753335999999997E-2</v>
      </c>
      <c r="P314" s="172">
        <f t="shared" si="36"/>
        <v>4.3753335999999997E-2</v>
      </c>
      <c r="Q314" s="172">
        <f t="shared" si="36"/>
        <v>4.3753335999999997E-2</v>
      </c>
      <c r="R314" s="172">
        <f t="shared" si="36"/>
        <v>4.3753335999999997E-2</v>
      </c>
      <c r="S314" s="172">
        <f t="shared" si="36"/>
        <v>4.3753335999999997E-2</v>
      </c>
      <c r="T314" s="172">
        <f t="shared" si="36"/>
        <v>4.3753335999999997E-2</v>
      </c>
      <c r="U314" s="172">
        <f t="shared" si="36"/>
        <v>4.3753335999999997E-2</v>
      </c>
      <c r="V314" s="172">
        <f t="shared" si="36"/>
        <v>4.3753335999999997E-2</v>
      </c>
      <c r="W314" s="172">
        <f t="shared" si="36"/>
        <v>4.3753335999999997E-2</v>
      </c>
      <c r="X314" s="172">
        <f t="shared" si="36"/>
        <v>4.3753335999999997E-2</v>
      </c>
      <c r="Y314" s="172">
        <f t="shared" si="36"/>
        <v>4.3753335999999997E-2</v>
      </c>
      <c r="Z314" s="172">
        <f t="shared" si="36"/>
        <v>4.3753335999999997E-2</v>
      </c>
      <c r="AA314" s="172">
        <f t="shared" si="36"/>
        <v>4.3753335999999997E-2</v>
      </c>
      <c r="AB314" s="172">
        <f t="shared" si="36"/>
        <v>4.3753335999999997E-2</v>
      </c>
      <c r="AC314" s="172">
        <f t="shared" si="36"/>
        <v>4.3753335999999997E-2</v>
      </c>
      <c r="AD314" s="172">
        <f t="shared" si="36"/>
        <v>4.3753335999999997E-2</v>
      </c>
      <c r="AE314" s="172">
        <f t="shared" si="36"/>
        <v>4.3753335999999997E-2</v>
      </c>
      <c r="AF314" s="172">
        <f t="shared" si="36"/>
        <v>4.3753335999999997E-2</v>
      </c>
      <c r="AG314" s="172">
        <f t="shared" si="36"/>
        <v>4.3753335999999997E-2</v>
      </c>
      <c r="AH314" s="172">
        <f t="shared" si="36"/>
        <v>4.3753335999999997E-2</v>
      </c>
      <c r="AI314" s="172">
        <f t="shared" si="36"/>
        <v>4.3753335999999997E-2</v>
      </c>
      <c r="AJ314" s="172">
        <f t="shared" si="36"/>
        <v>4.3753335999999997E-2</v>
      </c>
      <c r="AK314" s="172">
        <f t="shared" si="36"/>
        <v>4.3753335999999997E-2</v>
      </c>
      <c r="AL314" s="172">
        <f t="shared" si="36"/>
        <v>4.3753335999999997E-2</v>
      </c>
      <c r="AM314" s="172">
        <f t="shared" si="36"/>
        <v>4.3753335999999997E-2</v>
      </c>
      <c r="AN314" s="172">
        <f t="shared" si="36"/>
        <v>4.3753335999999997E-2</v>
      </c>
      <c r="AO314" s="172">
        <f t="shared" si="36"/>
        <v>4.3753335999999997E-2</v>
      </c>
      <c r="AP314" s="172">
        <f t="shared" si="36"/>
        <v>4.3753335999999997E-2</v>
      </c>
      <c r="AQ314" s="172">
        <f t="shared" si="36"/>
        <v>4.3753335999999997E-2</v>
      </c>
    </row>
    <row r="315" spans="7:47" ht="14.1" customHeight="1">
      <c r="G315" s="22"/>
      <c r="H315" s="237"/>
      <c r="J315" s="228"/>
      <c r="K315" s="19" t="s">
        <v>156</v>
      </c>
      <c r="L315" s="173">
        <f t="shared" si="36"/>
        <v>4.3753335999999997E-2</v>
      </c>
      <c r="M315" s="173">
        <f t="shared" si="36"/>
        <v>4.3753335999999997E-2</v>
      </c>
      <c r="N315" s="173">
        <f t="shared" si="36"/>
        <v>4.3753335999999997E-2</v>
      </c>
      <c r="O315" s="173">
        <f t="shared" si="36"/>
        <v>4.3753335999999997E-2</v>
      </c>
      <c r="P315" s="173">
        <f t="shared" si="36"/>
        <v>4.3753335999999997E-2</v>
      </c>
      <c r="Q315" s="173">
        <f t="shared" si="36"/>
        <v>4.3753335999999997E-2</v>
      </c>
      <c r="R315" s="173">
        <f t="shared" si="36"/>
        <v>4.3753335999999997E-2</v>
      </c>
      <c r="S315" s="173">
        <f t="shared" si="36"/>
        <v>4.3753335999999997E-2</v>
      </c>
      <c r="T315" s="173">
        <f t="shared" si="36"/>
        <v>4.3753335999999997E-2</v>
      </c>
      <c r="U315" s="173">
        <f t="shared" si="36"/>
        <v>4.3753335999999997E-2</v>
      </c>
      <c r="V315" s="173">
        <f t="shared" si="36"/>
        <v>4.3753335999999997E-2</v>
      </c>
      <c r="W315" s="173">
        <f t="shared" si="36"/>
        <v>4.3753335999999997E-2</v>
      </c>
      <c r="X315" s="173">
        <f t="shared" si="36"/>
        <v>4.3753335999999997E-2</v>
      </c>
      <c r="Y315" s="173">
        <f t="shared" si="36"/>
        <v>4.3753335999999997E-2</v>
      </c>
      <c r="Z315" s="173">
        <f t="shared" si="36"/>
        <v>4.3753335999999997E-2</v>
      </c>
      <c r="AA315" s="173">
        <f t="shared" si="36"/>
        <v>4.3753335999999997E-2</v>
      </c>
      <c r="AB315" s="173">
        <f t="shared" si="36"/>
        <v>4.3753335999999997E-2</v>
      </c>
      <c r="AC315" s="173">
        <f t="shared" si="36"/>
        <v>4.3753335999999997E-2</v>
      </c>
      <c r="AD315" s="173">
        <f t="shared" si="36"/>
        <v>4.3753335999999997E-2</v>
      </c>
      <c r="AE315" s="173">
        <f t="shared" si="36"/>
        <v>4.3753335999999997E-2</v>
      </c>
      <c r="AF315" s="173">
        <f t="shared" si="36"/>
        <v>4.3753335999999997E-2</v>
      </c>
      <c r="AG315" s="173">
        <f t="shared" si="36"/>
        <v>4.3753335999999997E-2</v>
      </c>
      <c r="AH315" s="173">
        <f t="shared" si="36"/>
        <v>4.3753335999999997E-2</v>
      </c>
      <c r="AI315" s="173">
        <f t="shared" si="36"/>
        <v>4.3753335999999997E-2</v>
      </c>
      <c r="AJ315" s="173">
        <f t="shared" si="36"/>
        <v>4.3753335999999997E-2</v>
      </c>
      <c r="AK315" s="173">
        <f t="shared" si="36"/>
        <v>4.3753335999999997E-2</v>
      </c>
      <c r="AL315" s="173">
        <f t="shared" si="36"/>
        <v>4.3753335999999997E-2</v>
      </c>
      <c r="AM315" s="173">
        <f t="shared" si="36"/>
        <v>4.3753335999999997E-2</v>
      </c>
      <c r="AN315" s="173">
        <f t="shared" si="36"/>
        <v>4.3753335999999997E-2</v>
      </c>
      <c r="AO315" s="173">
        <f t="shared" si="36"/>
        <v>4.3753335999999997E-2</v>
      </c>
      <c r="AP315" s="173">
        <f t="shared" si="36"/>
        <v>4.3753335999999997E-2</v>
      </c>
      <c r="AQ315" s="173">
        <f t="shared" si="36"/>
        <v>4.3753335999999997E-2</v>
      </c>
    </row>
    <row r="316" spans="7:47" ht="14.1" customHeight="1" thickBot="1">
      <c r="G316" s="22"/>
      <c r="H316" s="237"/>
      <c r="J316" s="228"/>
      <c r="K316" s="144" t="s">
        <v>157</v>
      </c>
      <c r="L316" s="174">
        <f t="shared" si="36"/>
        <v>4.3753335999999997E-2</v>
      </c>
      <c r="M316" s="174">
        <f t="shared" si="36"/>
        <v>4.3753335999999997E-2</v>
      </c>
      <c r="N316" s="174">
        <f t="shared" si="36"/>
        <v>4.3753335999999997E-2</v>
      </c>
      <c r="O316" s="174">
        <f t="shared" si="36"/>
        <v>4.3753335999999997E-2</v>
      </c>
      <c r="P316" s="174">
        <f t="shared" si="36"/>
        <v>4.3753335999999997E-2</v>
      </c>
      <c r="Q316" s="174">
        <f t="shared" si="36"/>
        <v>4.3753335999999997E-2</v>
      </c>
      <c r="R316" s="174">
        <f t="shared" si="36"/>
        <v>4.3753335999999997E-2</v>
      </c>
      <c r="S316" s="174">
        <f t="shared" si="36"/>
        <v>4.3753335999999997E-2</v>
      </c>
      <c r="T316" s="174">
        <f t="shared" si="36"/>
        <v>4.3753335999999997E-2</v>
      </c>
      <c r="U316" s="174">
        <f t="shared" si="36"/>
        <v>4.3753335999999997E-2</v>
      </c>
      <c r="V316" s="174">
        <f t="shared" si="36"/>
        <v>4.3753335999999997E-2</v>
      </c>
      <c r="W316" s="174">
        <f t="shared" si="36"/>
        <v>4.3753335999999997E-2</v>
      </c>
      <c r="X316" s="174">
        <f t="shared" si="36"/>
        <v>4.3753335999999997E-2</v>
      </c>
      <c r="Y316" s="174">
        <f t="shared" si="36"/>
        <v>4.3753335999999997E-2</v>
      </c>
      <c r="Z316" s="174">
        <f t="shared" si="36"/>
        <v>4.3753335999999997E-2</v>
      </c>
      <c r="AA316" s="174">
        <f t="shared" si="36"/>
        <v>4.3753335999999997E-2</v>
      </c>
      <c r="AB316" s="174">
        <f t="shared" si="36"/>
        <v>4.3753335999999997E-2</v>
      </c>
      <c r="AC316" s="174">
        <f t="shared" si="36"/>
        <v>4.3753335999999997E-2</v>
      </c>
      <c r="AD316" s="174">
        <f t="shared" si="36"/>
        <v>4.3753335999999997E-2</v>
      </c>
      <c r="AE316" s="174">
        <f t="shared" si="36"/>
        <v>4.3753335999999997E-2</v>
      </c>
      <c r="AF316" s="174">
        <f t="shared" si="36"/>
        <v>4.3753335999999997E-2</v>
      </c>
      <c r="AG316" s="174">
        <f t="shared" si="36"/>
        <v>4.3753335999999997E-2</v>
      </c>
      <c r="AH316" s="174">
        <f t="shared" si="36"/>
        <v>4.3753335999999997E-2</v>
      </c>
      <c r="AI316" s="174">
        <f t="shared" si="36"/>
        <v>4.3753335999999997E-2</v>
      </c>
      <c r="AJ316" s="174">
        <f t="shared" si="36"/>
        <v>4.3753335999999997E-2</v>
      </c>
      <c r="AK316" s="174">
        <f t="shared" si="36"/>
        <v>4.3753335999999997E-2</v>
      </c>
      <c r="AL316" s="174">
        <f t="shared" si="36"/>
        <v>4.3753335999999997E-2</v>
      </c>
      <c r="AM316" s="174">
        <f t="shared" si="36"/>
        <v>4.3753335999999997E-2</v>
      </c>
      <c r="AN316" s="174">
        <f t="shared" si="36"/>
        <v>4.3753335999999997E-2</v>
      </c>
      <c r="AO316" s="174">
        <f t="shared" si="36"/>
        <v>4.3753335999999997E-2</v>
      </c>
      <c r="AP316" s="174">
        <f t="shared" si="36"/>
        <v>4.3753335999999997E-2</v>
      </c>
      <c r="AQ316" s="174">
        <f t="shared" si="36"/>
        <v>4.3753335999999997E-2</v>
      </c>
      <c r="AT316"/>
      <c r="AU316"/>
    </row>
    <row r="317" spans="7:47" ht="14.1" customHeight="1" thickTop="1">
      <c r="G317" s="22"/>
      <c r="H317" s="237"/>
      <c r="J317" s="228"/>
      <c r="K317" s="140" t="s">
        <v>158</v>
      </c>
      <c r="L317" s="172">
        <f t="shared" ref="L317:AQ319" si="37">L81</f>
        <v>4.3753335999999997E-2</v>
      </c>
      <c r="M317" s="172">
        <f t="shared" si="37"/>
        <v>4.3753335999999997E-2</v>
      </c>
      <c r="N317" s="172">
        <f t="shared" si="37"/>
        <v>4.3753335999999997E-2</v>
      </c>
      <c r="O317" s="172">
        <f t="shared" si="37"/>
        <v>4.3753335999999997E-2</v>
      </c>
      <c r="P317" s="172">
        <f t="shared" si="37"/>
        <v>4.3753335999999997E-2</v>
      </c>
      <c r="Q317" s="172">
        <f t="shared" si="37"/>
        <v>4.3753335999999997E-2</v>
      </c>
      <c r="R317" s="172">
        <f t="shared" si="37"/>
        <v>4.3753335999999997E-2</v>
      </c>
      <c r="S317" s="172">
        <f t="shared" si="37"/>
        <v>4.3753335999999997E-2</v>
      </c>
      <c r="T317" s="172">
        <f t="shared" si="37"/>
        <v>4.3753335999999997E-2</v>
      </c>
      <c r="U317" s="172">
        <f t="shared" si="37"/>
        <v>4.3753335999999997E-2</v>
      </c>
      <c r="V317" s="172">
        <f t="shared" si="37"/>
        <v>4.3753335999999997E-2</v>
      </c>
      <c r="W317" s="172">
        <f t="shared" si="37"/>
        <v>4.3753335999999997E-2</v>
      </c>
      <c r="X317" s="172">
        <f t="shared" si="37"/>
        <v>4.3753335999999997E-2</v>
      </c>
      <c r="Y317" s="172">
        <f t="shared" si="37"/>
        <v>4.3753335999999997E-2</v>
      </c>
      <c r="Z317" s="172">
        <f t="shared" si="37"/>
        <v>4.3753335999999997E-2</v>
      </c>
      <c r="AA317" s="172">
        <f t="shared" si="37"/>
        <v>4.3753335999999997E-2</v>
      </c>
      <c r="AB317" s="172">
        <f t="shared" si="37"/>
        <v>4.3753335999999997E-2</v>
      </c>
      <c r="AC317" s="172">
        <f t="shared" si="37"/>
        <v>4.3753335999999997E-2</v>
      </c>
      <c r="AD317" s="172">
        <f t="shared" si="37"/>
        <v>4.3753335999999997E-2</v>
      </c>
      <c r="AE317" s="172">
        <f t="shared" si="37"/>
        <v>4.3753335999999997E-2</v>
      </c>
      <c r="AF317" s="172">
        <f t="shared" si="37"/>
        <v>4.3753335999999997E-2</v>
      </c>
      <c r="AG317" s="172">
        <f t="shared" si="37"/>
        <v>4.3753335999999997E-2</v>
      </c>
      <c r="AH317" s="172">
        <f t="shared" si="37"/>
        <v>4.3753335999999997E-2</v>
      </c>
      <c r="AI317" s="172">
        <f t="shared" si="37"/>
        <v>4.3753335999999997E-2</v>
      </c>
      <c r="AJ317" s="172">
        <f t="shared" si="37"/>
        <v>4.3753335999999997E-2</v>
      </c>
      <c r="AK317" s="172">
        <f t="shared" si="37"/>
        <v>4.3753335999999997E-2</v>
      </c>
      <c r="AL317" s="172">
        <f t="shared" si="37"/>
        <v>4.3753335999999997E-2</v>
      </c>
      <c r="AM317" s="172">
        <f t="shared" si="37"/>
        <v>4.3753335999999997E-2</v>
      </c>
      <c r="AN317" s="172">
        <f t="shared" si="37"/>
        <v>4.3753335999999997E-2</v>
      </c>
      <c r="AO317" s="172">
        <f t="shared" si="37"/>
        <v>4.3753335999999997E-2</v>
      </c>
      <c r="AP317" s="172">
        <f t="shared" si="37"/>
        <v>4.3753335999999997E-2</v>
      </c>
      <c r="AQ317" s="172">
        <f t="shared" si="37"/>
        <v>4.3753335999999997E-2</v>
      </c>
    </row>
    <row r="318" spans="7:47" ht="14.1" customHeight="1">
      <c r="G318" s="22"/>
      <c r="H318" s="237"/>
      <c r="J318" s="228"/>
      <c r="K318" s="19" t="s">
        <v>159</v>
      </c>
      <c r="L318" s="173">
        <f t="shared" si="37"/>
        <v>4.3753335999999997E-2</v>
      </c>
      <c r="M318" s="173">
        <f t="shared" si="37"/>
        <v>4.3753335999999997E-2</v>
      </c>
      <c r="N318" s="173">
        <f t="shared" si="37"/>
        <v>4.3753335999999997E-2</v>
      </c>
      <c r="O318" s="173">
        <f t="shared" si="37"/>
        <v>4.3753335999999997E-2</v>
      </c>
      <c r="P318" s="173">
        <f t="shared" si="37"/>
        <v>4.3753335999999997E-2</v>
      </c>
      <c r="Q318" s="173">
        <f t="shared" si="37"/>
        <v>4.3753335999999997E-2</v>
      </c>
      <c r="R318" s="173">
        <f t="shared" si="37"/>
        <v>4.3753335999999997E-2</v>
      </c>
      <c r="S318" s="173">
        <f t="shared" si="37"/>
        <v>4.3753335999999997E-2</v>
      </c>
      <c r="T318" s="173">
        <f t="shared" si="37"/>
        <v>4.3753335999999997E-2</v>
      </c>
      <c r="U318" s="173">
        <f t="shared" si="37"/>
        <v>4.3753335999999997E-2</v>
      </c>
      <c r="V318" s="173">
        <f t="shared" si="37"/>
        <v>4.3753335999999997E-2</v>
      </c>
      <c r="W318" s="173">
        <f t="shared" si="37"/>
        <v>4.3753335999999997E-2</v>
      </c>
      <c r="X318" s="173">
        <f t="shared" si="37"/>
        <v>4.3753335999999997E-2</v>
      </c>
      <c r="Y318" s="173">
        <f t="shared" si="37"/>
        <v>4.3753335999999997E-2</v>
      </c>
      <c r="Z318" s="173">
        <f t="shared" si="37"/>
        <v>4.3753335999999997E-2</v>
      </c>
      <c r="AA318" s="173">
        <f t="shared" si="37"/>
        <v>4.3753335999999997E-2</v>
      </c>
      <c r="AB318" s="173">
        <f t="shared" si="37"/>
        <v>4.3753335999999997E-2</v>
      </c>
      <c r="AC318" s="173">
        <f t="shared" si="37"/>
        <v>4.3753335999999997E-2</v>
      </c>
      <c r="AD318" s="173">
        <f t="shared" si="37"/>
        <v>4.3753335999999997E-2</v>
      </c>
      <c r="AE318" s="173">
        <f t="shared" si="37"/>
        <v>4.3753335999999997E-2</v>
      </c>
      <c r="AF318" s="173">
        <f t="shared" si="37"/>
        <v>4.3753335999999997E-2</v>
      </c>
      <c r="AG318" s="173">
        <f t="shared" si="37"/>
        <v>4.3753335999999997E-2</v>
      </c>
      <c r="AH318" s="173">
        <f t="shared" si="37"/>
        <v>4.3753335999999997E-2</v>
      </c>
      <c r="AI318" s="173">
        <f t="shared" si="37"/>
        <v>4.3753335999999997E-2</v>
      </c>
      <c r="AJ318" s="173">
        <f t="shared" si="37"/>
        <v>4.3753335999999997E-2</v>
      </c>
      <c r="AK318" s="173">
        <f t="shared" si="37"/>
        <v>4.3753335999999997E-2</v>
      </c>
      <c r="AL318" s="173">
        <f t="shared" si="37"/>
        <v>4.3753335999999997E-2</v>
      </c>
      <c r="AM318" s="173">
        <f t="shared" si="37"/>
        <v>4.3753335999999997E-2</v>
      </c>
      <c r="AN318" s="173">
        <f t="shared" si="37"/>
        <v>4.3753335999999997E-2</v>
      </c>
      <c r="AO318" s="173">
        <f t="shared" si="37"/>
        <v>4.3753335999999997E-2</v>
      </c>
      <c r="AP318" s="173">
        <f t="shared" si="37"/>
        <v>4.3753335999999997E-2</v>
      </c>
      <c r="AQ318" s="173">
        <f t="shared" si="37"/>
        <v>4.3753335999999997E-2</v>
      </c>
    </row>
    <row r="319" spans="7:47" ht="14.1" customHeight="1" thickBot="1">
      <c r="G319" s="22"/>
      <c r="H319" s="237"/>
      <c r="J319" s="228"/>
      <c r="K319" s="144" t="s">
        <v>160</v>
      </c>
      <c r="L319" s="174">
        <f t="shared" si="37"/>
        <v>4.3753335999999997E-2</v>
      </c>
      <c r="M319" s="174">
        <f t="shared" si="37"/>
        <v>4.3753335999999997E-2</v>
      </c>
      <c r="N319" s="174">
        <f t="shared" si="37"/>
        <v>4.3753335999999997E-2</v>
      </c>
      <c r="O319" s="174">
        <f t="shared" si="37"/>
        <v>4.3753335999999997E-2</v>
      </c>
      <c r="P319" s="174">
        <f t="shared" si="37"/>
        <v>4.3753335999999997E-2</v>
      </c>
      <c r="Q319" s="174">
        <f t="shared" si="37"/>
        <v>4.3753335999999997E-2</v>
      </c>
      <c r="R319" s="174">
        <f t="shared" si="37"/>
        <v>4.3753335999999997E-2</v>
      </c>
      <c r="S319" s="174">
        <f t="shared" si="37"/>
        <v>4.3753335999999997E-2</v>
      </c>
      <c r="T319" s="174">
        <f t="shared" si="37"/>
        <v>4.3753335999999997E-2</v>
      </c>
      <c r="U319" s="174">
        <f t="shared" si="37"/>
        <v>4.3753335999999997E-2</v>
      </c>
      <c r="V319" s="174">
        <f t="shared" si="37"/>
        <v>4.3753335999999997E-2</v>
      </c>
      <c r="W319" s="174">
        <f t="shared" si="37"/>
        <v>4.3753335999999997E-2</v>
      </c>
      <c r="X319" s="174">
        <f t="shared" si="37"/>
        <v>4.3753335999999997E-2</v>
      </c>
      <c r="Y319" s="174">
        <f t="shared" si="37"/>
        <v>4.3753335999999997E-2</v>
      </c>
      <c r="Z319" s="174">
        <f t="shared" si="37"/>
        <v>4.3753335999999997E-2</v>
      </c>
      <c r="AA319" s="174">
        <f t="shared" si="37"/>
        <v>4.3753335999999997E-2</v>
      </c>
      <c r="AB319" s="174">
        <f t="shared" si="37"/>
        <v>4.3753335999999997E-2</v>
      </c>
      <c r="AC319" s="174">
        <f t="shared" si="37"/>
        <v>4.3753335999999997E-2</v>
      </c>
      <c r="AD319" s="174">
        <f t="shared" si="37"/>
        <v>4.3753335999999997E-2</v>
      </c>
      <c r="AE319" s="174">
        <f t="shared" si="37"/>
        <v>4.3753335999999997E-2</v>
      </c>
      <c r="AF319" s="174">
        <f t="shared" si="37"/>
        <v>4.3753335999999997E-2</v>
      </c>
      <c r="AG319" s="174">
        <f t="shared" si="37"/>
        <v>4.3753335999999997E-2</v>
      </c>
      <c r="AH319" s="174">
        <f t="shared" si="37"/>
        <v>4.3753335999999997E-2</v>
      </c>
      <c r="AI319" s="174">
        <f t="shared" si="37"/>
        <v>4.3753335999999997E-2</v>
      </c>
      <c r="AJ319" s="174">
        <f t="shared" si="37"/>
        <v>4.3753335999999997E-2</v>
      </c>
      <c r="AK319" s="174">
        <f t="shared" si="37"/>
        <v>4.3753335999999997E-2</v>
      </c>
      <c r="AL319" s="174">
        <f t="shared" si="37"/>
        <v>4.3753335999999997E-2</v>
      </c>
      <c r="AM319" s="174">
        <f t="shared" si="37"/>
        <v>4.3753335999999997E-2</v>
      </c>
      <c r="AN319" s="174">
        <f t="shared" si="37"/>
        <v>4.3753335999999997E-2</v>
      </c>
      <c r="AO319" s="174">
        <f t="shared" si="37"/>
        <v>4.3753335999999997E-2</v>
      </c>
      <c r="AP319" s="174">
        <f t="shared" si="37"/>
        <v>4.3753335999999997E-2</v>
      </c>
      <c r="AQ319" s="174">
        <f t="shared" si="37"/>
        <v>4.3753335999999997E-2</v>
      </c>
      <c r="AT319"/>
      <c r="AU319"/>
    </row>
    <row r="320" spans="7:47" ht="14.1" customHeight="1" thickTop="1">
      <c r="G320" s="22"/>
      <c r="H320" s="237"/>
      <c r="J320" s="228"/>
      <c r="K320" s="140" t="s">
        <v>161</v>
      </c>
      <c r="L320" s="172">
        <f t="shared" ref="L320:AQ322" si="38">L81</f>
        <v>4.3753335999999997E-2</v>
      </c>
      <c r="M320" s="172">
        <f t="shared" si="38"/>
        <v>4.3753335999999997E-2</v>
      </c>
      <c r="N320" s="172">
        <f t="shared" si="38"/>
        <v>4.3753335999999997E-2</v>
      </c>
      <c r="O320" s="172">
        <f t="shared" si="38"/>
        <v>4.3753335999999997E-2</v>
      </c>
      <c r="P320" s="172">
        <f t="shared" si="38"/>
        <v>4.3753335999999997E-2</v>
      </c>
      <c r="Q320" s="172">
        <f t="shared" si="38"/>
        <v>4.3753335999999997E-2</v>
      </c>
      <c r="R320" s="172">
        <f t="shared" si="38"/>
        <v>4.3753335999999997E-2</v>
      </c>
      <c r="S320" s="172">
        <f t="shared" si="38"/>
        <v>4.3753335999999997E-2</v>
      </c>
      <c r="T320" s="172">
        <f t="shared" si="38"/>
        <v>4.3753335999999997E-2</v>
      </c>
      <c r="U320" s="172">
        <f t="shared" si="38"/>
        <v>4.3753335999999997E-2</v>
      </c>
      <c r="V320" s="172">
        <f t="shared" si="38"/>
        <v>4.3753335999999997E-2</v>
      </c>
      <c r="W320" s="172">
        <f t="shared" si="38"/>
        <v>4.3753335999999997E-2</v>
      </c>
      <c r="X320" s="172">
        <f t="shared" si="38"/>
        <v>4.3753335999999997E-2</v>
      </c>
      <c r="Y320" s="172">
        <f t="shared" si="38"/>
        <v>4.3753335999999997E-2</v>
      </c>
      <c r="Z320" s="172">
        <f t="shared" si="38"/>
        <v>4.3753335999999997E-2</v>
      </c>
      <c r="AA320" s="172">
        <f t="shared" si="38"/>
        <v>4.3753335999999997E-2</v>
      </c>
      <c r="AB320" s="172">
        <f t="shared" si="38"/>
        <v>4.3753335999999997E-2</v>
      </c>
      <c r="AC320" s="172">
        <f t="shared" si="38"/>
        <v>4.3753335999999997E-2</v>
      </c>
      <c r="AD320" s="172">
        <f t="shared" si="38"/>
        <v>4.3753335999999997E-2</v>
      </c>
      <c r="AE320" s="172">
        <f t="shared" si="38"/>
        <v>4.3753335999999997E-2</v>
      </c>
      <c r="AF320" s="172">
        <f t="shared" si="38"/>
        <v>4.3753335999999997E-2</v>
      </c>
      <c r="AG320" s="172">
        <f t="shared" si="38"/>
        <v>4.3753335999999997E-2</v>
      </c>
      <c r="AH320" s="172">
        <f t="shared" si="38"/>
        <v>4.3753335999999997E-2</v>
      </c>
      <c r="AI320" s="172">
        <f t="shared" si="38"/>
        <v>4.3753335999999997E-2</v>
      </c>
      <c r="AJ320" s="172">
        <f t="shared" si="38"/>
        <v>4.3753335999999997E-2</v>
      </c>
      <c r="AK320" s="172">
        <f t="shared" si="38"/>
        <v>4.3753335999999997E-2</v>
      </c>
      <c r="AL320" s="172">
        <f t="shared" si="38"/>
        <v>4.3753335999999997E-2</v>
      </c>
      <c r="AM320" s="172">
        <f t="shared" si="38"/>
        <v>4.3753335999999997E-2</v>
      </c>
      <c r="AN320" s="172">
        <f t="shared" si="38"/>
        <v>4.3753335999999997E-2</v>
      </c>
      <c r="AO320" s="172">
        <f t="shared" si="38"/>
        <v>4.3753335999999997E-2</v>
      </c>
      <c r="AP320" s="172">
        <f t="shared" si="38"/>
        <v>4.3753335999999997E-2</v>
      </c>
      <c r="AQ320" s="172">
        <f t="shared" si="38"/>
        <v>4.3753335999999997E-2</v>
      </c>
    </row>
    <row r="321" spans="7:47" ht="14.1" customHeight="1">
      <c r="G321" s="22"/>
      <c r="H321" s="237"/>
      <c r="J321" s="228"/>
      <c r="K321" s="19" t="s">
        <v>162</v>
      </c>
      <c r="L321" s="173">
        <f t="shared" si="38"/>
        <v>4.3753335999999997E-2</v>
      </c>
      <c r="M321" s="173">
        <f t="shared" si="38"/>
        <v>4.3753335999999997E-2</v>
      </c>
      <c r="N321" s="173">
        <f t="shared" si="38"/>
        <v>4.3753335999999997E-2</v>
      </c>
      <c r="O321" s="173">
        <f t="shared" si="38"/>
        <v>4.3753335999999997E-2</v>
      </c>
      <c r="P321" s="173">
        <f t="shared" si="38"/>
        <v>4.3753335999999997E-2</v>
      </c>
      <c r="Q321" s="173">
        <f t="shared" si="38"/>
        <v>4.3753335999999997E-2</v>
      </c>
      <c r="R321" s="173">
        <f t="shared" si="38"/>
        <v>4.3753335999999997E-2</v>
      </c>
      <c r="S321" s="173">
        <f t="shared" si="38"/>
        <v>4.3753335999999997E-2</v>
      </c>
      <c r="T321" s="173">
        <f t="shared" si="38"/>
        <v>4.3753335999999997E-2</v>
      </c>
      <c r="U321" s="173">
        <f t="shared" si="38"/>
        <v>4.3753335999999997E-2</v>
      </c>
      <c r="V321" s="173">
        <f t="shared" si="38"/>
        <v>4.3753335999999997E-2</v>
      </c>
      <c r="W321" s="173">
        <f t="shared" si="38"/>
        <v>4.3753335999999997E-2</v>
      </c>
      <c r="X321" s="173">
        <f t="shared" si="38"/>
        <v>4.3753335999999997E-2</v>
      </c>
      <c r="Y321" s="173">
        <f t="shared" si="38"/>
        <v>4.3753335999999997E-2</v>
      </c>
      <c r="Z321" s="173">
        <f t="shared" si="38"/>
        <v>4.3753335999999997E-2</v>
      </c>
      <c r="AA321" s="173">
        <f t="shared" si="38"/>
        <v>4.3753335999999997E-2</v>
      </c>
      <c r="AB321" s="173">
        <f t="shared" si="38"/>
        <v>4.3753335999999997E-2</v>
      </c>
      <c r="AC321" s="173">
        <f t="shared" si="38"/>
        <v>4.3753335999999997E-2</v>
      </c>
      <c r="AD321" s="173">
        <f t="shared" si="38"/>
        <v>4.3753335999999997E-2</v>
      </c>
      <c r="AE321" s="173">
        <f t="shared" si="38"/>
        <v>4.3753335999999997E-2</v>
      </c>
      <c r="AF321" s="173">
        <f t="shared" si="38"/>
        <v>4.3753335999999997E-2</v>
      </c>
      <c r="AG321" s="173">
        <f t="shared" si="38"/>
        <v>4.3753335999999997E-2</v>
      </c>
      <c r="AH321" s="173">
        <f t="shared" si="38"/>
        <v>4.3753335999999997E-2</v>
      </c>
      <c r="AI321" s="173">
        <f t="shared" si="38"/>
        <v>4.3753335999999997E-2</v>
      </c>
      <c r="AJ321" s="173">
        <f t="shared" si="38"/>
        <v>4.3753335999999997E-2</v>
      </c>
      <c r="AK321" s="173">
        <f t="shared" si="38"/>
        <v>4.3753335999999997E-2</v>
      </c>
      <c r="AL321" s="173">
        <f t="shared" si="38"/>
        <v>4.3753335999999997E-2</v>
      </c>
      <c r="AM321" s="173">
        <f t="shared" si="38"/>
        <v>4.3753335999999997E-2</v>
      </c>
      <c r="AN321" s="173">
        <f t="shared" si="38"/>
        <v>4.3753335999999997E-2</v>
      </c>
      <c r="AO321" s="173">
        <f t="shared" si="38"/>
        <v>4.3753335999999997E-2</v>
      </c>
      <c r="AP321" s="173">
        <f t="shared" si="38"/>
        <v>4.3753335999999997E-2</v>
      </c>
      <c r="AQ321" s="173">
        <f t="shared" si="38"/>
        <v>4.3753335999999997E-2</v>
      </c>
    </row>
    <row r="322" spans="7:47" ht="14.1" customHeight="1" thickBot="1">
      <c r="G322" s="22"/>
      <c r="H322" s="237"/>
      <c r="J322" s="238"/>
      <c r="K322" s="144" t="s">
        <v>163</v>
      </c>
      <c r="L322" s="174">
        <f t="shared" si="38"/>
        <v>4.3753335999999997E-2</v>
      </c>
      <c r="M322" s="174">
        <f t="shared" si="38"/>
        <v>4.3753335999999997E-2</v>
      </c>
      <c r="N322" s="174">
        <f t="shared" si="38"/>
        <v>4.3753335999999997E-2</v>
      </c>
      <c r="O322" s="174">
        <f t="shared" si="38"/>
        <v>4.3753335999999997E-2</v>
      </c>
      <c r="P322" s="174">
        <f t="shared" si="38"/>
        <v>4.3753335999999997E-2</v>
      </c>
      <c r="Q322" s="174">
        <f t="shared" si="38"/>
        <v>4.3753335999999997E-2</v>
      </c>
      <c r="R322" s="174">
        <f t="shared" si="38"/>
        <v>4.3753335999999997E-2</v>
      </c>
      <c r="S322" s="174">
        <f t="shared" si="38"/>
        <v>4.3753335999999997E-2</v>
      </c>
      <c r="T322" s="174">
        <f t="shared" si="38"/>
        <v>4.3753335999999997E-2</v>
      </c>
      <c r="U322" s="174">
        <f t="shared" si="38"/>
        <v>4.3753335999999997E-2</v>
      </c>
      <c r="V322" s="174">
        <f t="shared" si="38"/>
        <v>4.3753335999999997E-2</v>
      </c>
      <c r="W322" s="174">
        <f t="shared" si="38"/>
        <v>4.3753335999999997E-2</v>
      </c>
      <c r="X322" s="174">
        <f t="shared" si="38"/>
        <v>4.3753335999999997E-2</v>
      </c>
      <c r="Y322" s="174">
        <f t="shared" si="38"/>
        <v>4.3753335999999997E-2</v>
      </c>
      <c r="Z322" s="174">
        <f t="shared" si="38"/>
        <v>4.3753335999999997E-2</v>
      </c>
      <c r="AA322" s="174">
        <f t="shared" si="38"/>
        <v>4.3753335999999997E-2</v>
      </c>
      <c r="AB322" s="174">
        <f t="shared" si="38"/>
        <v>4.3753335999999997E-2</v>
      </c>
      <c r="AC322" s="174">
        <f t="shared" si="38"/>
        <v>4.3753335999999997E-2</v>
      </c>
      <c r="AD322" s="174">
        <f t="shared" si="38"/>
        <v>4.3753335999999997E-2</v>
      </c>
      <c r="AE322" s="174">
        <f t="shared" si="38"/>
        <v>4.3753335999999997E-2</v>
      </c>
      <c r="AF322" s="174">
        <f t="shared" si="38"/>
        <v>4.3753335999999997E-2</v>
      </c>
      <c r="AG322" s="174">
        <f t="shared" si="38"/>
        <v>4.3753335999999997E-2</v>
      </c>
      <c r="AH322" s="174">
        <f t="shared" si="38"/>
        <v>4.3753335999999997E-2</v>
      </c>
      <c r="AI322" s="174">
        <f t="shared" si="38"/>
        <v>4.3753335999999997E-2</v>
      </c>
      <c r="AJ322" s="174">
        <f t="shared" si="38"/>
        <v>4.3753335999999997E-2</v>
      </c>
      <c r="AK322" s="174">
        <f t="shared" si="38"/>
        <v>4.3753335999999997E-2</v>
      </c>
      <c r="AL322" s="174">
        <f t="shared" si="38"/>
        <v>4.3753335999999997E-2</v>
      </c>
      <c r="AM322" s="174">
        <f t="shared" si="38"/>
        <v>4.3753335999999997E-2</v>
      </c>
      <c r="AN322" s="174">
        <f t="shared" si="38"/>
        <v>4.3753335999999997E-2</v>
      </c>
      <c r="AO322" s="174">
        <f t="shared" si="38"/>
        <v>4.3753335999999997E-2</v>
      </c>
      <c r="AP322" s="174">
        <f t="shared" si="38"/>
        <v>4.3753335999999997E-2</v>
      </c>
      <c r="AQ322" s="174">
        <f t="shared" si="38"/>
        <v>4.3753335999999997E-2</v>
      </c>
      <c r="AT322"/>
      <c r="AU322"/>
    </row>
    <row r="323" spans="7:47" ht="14.1" customHeight="1" thickTop="1">
      <c r="G323" s="22"/>
    </row>
    <row r="324" spans="7:47" ht="14.1" customHeight="1">
      <c r="G324" s="22"/>
      <c r="L324" s="128">
        <v>2019</v>
      </c>
      <c r="M324" s="128">
        <v>2020</v>
      </c>
      <c r="N324" s="128">
        <v>2021</v>
      </c>
      <c r="O324" s="128">
        <v>2022</v>
      </c>
      <c r="P324" s="128">
        <v>2023</v>
      </c>
      <c r="Q324" s="128">
        <v>2024</v>
      </c>
      <c r="R324" s="128">
        <v>2025</v>
      </c>
      <c r="S324" s="128">
        <v>2026</v>
      </c>
      <c r="T324" s="128">
        <v>2027</v>
      </c>
      <c r="U324" s="128">
        <v>2028</v>
      </c>
      <c r="V324" s="128">
        <v>2029</v>
      </c>
      <c r="W324" s="128">
        <v>2030</v>
      </c>
      <c r="X324" s="128">
        <v>2031</v>
      </c>
      <c r="Y324" s="128">
        <v>2032</v>
      </c>
      <c r="Z324" s="128">
        <v>2033</v>
      </c>
      <c r="AA324" s="128">
        <v>2034</v>
      </c>
      <c r="AB324" s="128">
        <v>2035</v>
      </c>
      <c r="AC324" s="128">
        <v>2036</v>
      </c>
      <c r="AD324" s="128">
        <v>2037</v>
      </c>
      <c r="AE324" s="128">
        <v>2038</v>
      </c>
      <c r="AF324" s="128">
        <v>2039</v>
      </c>
      <c r="AG324" s="128">
        <v>2040</v>
      </c>
      <c r="AH324" s="128">
        <v>2041</v>
      </c>
      <c r="AI324" s="128">
        <v>2042</v>
      </c>
      <c r="AJ324" s="128">
        <v>2043</v>
      </c>
      <c r="AK324" s="128">
        <v>2044</v>
      </c>
      <c r="AL324" s="128">
        <v>2045</v>
      </c>
      <c r="AM324" s="128">
        <v>2046</v>
      </c>
      <c r="AN324" s="128">
        <v>2047</v>
      </c>
      <c r="AO324" s="128">
        <v>2048</v>
      </c>
      <c r="AP324" s="128">
        <v>2049</v>
      </c>
      <c r="AQ324" s="128">
        <v>2050</v>
      </c>
    </row>
    <row r="325" spans="7:47" ht="14.1" customHeight="1">
      <c r="G325" s="22"/>
      <c r="H325" s="239" t="s">
        <v>169</v>
      </c>
      <c r="J325" s="227" t="s">
        <v>170</v>
      </c>
      <c r="K325" s="140" t="s">
        <v>134</v>
      </c>
      <c r="L325" s="165">
        <v>0</v>
      </c>
      <c r="M325" s="165">
        <v>0</v>
      </c>
      <c r="N325" s="165">
        <v>0</v>
      </c>
      <c r="O325" s="165">
        <v>0</v>
      </c>
      <c r="P325" s="165">
        <v>0</v>
      </c>
      <c r="Q325" s="165">
        <v>0</v>
      </c>
      <c r="R325" s="165">
        <v>0</v>
      </c>
      <c r="S325" s="165">
        <v>0</v>
      </c>
      <c r="T325" s="165">
        <v>0</v>
      </c>
      <c r="U325" s="165">
        <v>0</v>
      </c>
      <c r="V325" s="165">
        <v>0</v>
      </c>
      <c r="W325" s="165">
        <v>0</v>
      </c>
      <c r="X325" s="165">
        <v>0</v>
      </c>
      <c r="Y325" s="165">
        <v>0</v>
      </c>
      <c r="Z325" s="165">
        <v>0</v>
      </c>
      <c r="AA325" s="165">
        <v>0</v>
      </c>
      <c r="AB325" s="165">
        <v>0</v>
      </c>
      <c r="AC325" s="165">
        <v>0</v>
      </c>
      <c r="AD325" s="165">
        <v>0</v>
      </c>
      <c r="AE325" s="165">
        <v>0</v>
      </c>
      <c r="AF325" s="165">
        <v>0</v>
      </c>
      <c r="AG325" s="165">
        <v>0</v>
      </c>
      <c r="AH325" s="165">
        <v>0</v>
      </c>
      <c r="AI325" s="165">
        <v>0</v>
      </c>
      <c r="AJ325" s="165">
        <v>0</v>
      </c>
      <c r="AK325" s="165">
        <v>0</v>
      </c>
      <c r="AL325" s="165">
        <v>0</v>
      </c>
      <c r="AM325" s="165">
        <v>0</v>
      </c>
      <c r="AN325" s="165">
        <v>0</v>
      </c>
      <c r="AO325" s="165">
        <v>0</v>
      </c>
      <c r="AP325" s="165">
        <v>0</v>
      </c>
      <c r="AQ325" s="165">
        <v>0</v>
      </c>
    </row>
    <row r="326" spans="7:47" ht="14.1" customHeight="1">
      <c r="G326" s="22"/>
      <c r="H326" s="239"/>
      <c r="J326" s="228"/>
      <c r="K326" s="19" t="s">
        <v>135</v>
      </c>
      <c r="L326" s="166">
        <v>0</v>
      </c>
      <c r="M326" s="166">
        <v>0</v>
      </c>
      <c r="N326" s="166">
        <v>0</v>
      </c>
      <c r="O326" s="166">
        <v>0</v>
      </c>
      <c r="P326" s="166">
        <v>0</v>
      </c>
      <c r="Q326" s="166">
        <v>0</v>
      </c>
      <c r="R326" s="166">
        <v>0</v>
      </c>
      <c r="S326" s="166">
        <v>0</v>
      </c>
      <c r="T326" s="166">
        <v>0</v>
      </c>
      <c r="U326" s="166">
        <v>0</v>
      </c>
      <c r="V326" s="166">
        <v>0</v>
      </c>
      <c r="W326" s="166">
        <v>0</v>
      </c>
      <c r="X326" s="166">
        <v>0</v>
      </c>
      <c r="Y326" s="166">
        <v>0</v>
      </c>
      <c r="Z326" s="166">
        <v>0</v>
      </c>
      <c r="AA326" s="166">
        <v>0</v>
      </c>
      <c r="AB326" s="166">
        <v>0</v>
      </c>
      <c r="AC326" s="166">
        <v>0</v>
      </c>
      <c r="AD326" s="166">
        <v>0</v>
      </c>
      <c r="AE326" s="166">
        <v>0</v>
      </c>
      <c r="AF326" s="166">
        <v>0</v>
      </c>
      <c r="AG326" s="166">
        <v>0</v>
      </c>
      <c r="AH326" s="166">
        <v>0</v>
      </c>
      <c r="AI326" s="166">
        <v>0</v>
      </c>
      <c r="AJ326" s="166">
        <v>0</v>
      </c>
      <c r="AK326" s="166">
        <v>0</v>
      </c>
      <c r="AL326" s="166">
        <v>0</v>
      </c>
      <c r="AM326" s="166">
        <v>0</v>
      </c>
      <c r="AN326" s="166">
        <v>0</v>
      </c>
      <c r="AO326" s="166">
        <v>0</v>
      </c>
      <c r="AP326" s="166">
        <v>0</v>
      </c>
      <c r="AQ326" s="166">
        <v>0</v>
      </c>
    </row>
    <row r="327" spans="7:47" ht="14.1" customHeight="1" thickBot="1">
      <c r="G327" s="22"/>
      <c r="H327" s="239"/>
      <c r="J327" s="228"/>
      <c r="K327" s="144" t="s">
        <v>136</v>
      </c>
      <c r="L327" s="167">
        <v>0</v>
      </c>
      <c r="M327" s="167">
        <v>0</v>
      </c>
      <c r="N327" s="167">
        <v>0</v>
      </c>
      <c r="O327" s="167">
        <v>0</v>
      </c>
      <c r="P327" s="167">
        <v>0</v>
      </c>
      <c r="Q327" s="167">
        <v>0</v>
      </c>
      <c r="R327" s="167">
        <v>0</v>
      </c>
      <c r="S327" s="167">
        <v>0</v>
      </c>
      <c r="T327" s="167">
        <v>0</v>
      </c>
      <c r="U327" s="167">
        <v>0</v>
      </c>
      <c r="V327" s="167">
        <v>0</v>
      </c>
      <c r="W327" s="167">
        <v>0</v>
      </c>
      <c r="X327" s="167">
        <v>0</v>
      </c>
      <c r="Y327" s="167">
        <v>0</v>
      </c>
      <c r="Z327" s="167">
        <v>0</v>
      </c>
      <c r="AA327" s="167">
        <v>0</v>
      </c>
      <c r="AB327" s="167">
        <v>0</v>
      </c>
      <c r="AC327" s="167">
        <v>0</v>
      </c>
      <c r="AD327" s="167">
        <v>0</v>
      </c>
      <c r="AE327" s="167">
        <v>0</v>
      </c>
      <c r="AF327" s="167">
        <v>0</v>
      </c>
      <c r="AG327" s="167">
        <v>0</v>
      </c>
      <c r="AH327" s="167">
        <v>0</v>
      </c>
      <c r="AI327" s="167">
        <v>0</v>
      </c>
      <c r="AJ327" s="167">
        <v>0</v>
      </c>
      <c r="AK327" s="167">
        <v>0</v>
      </c>
      <c r="AL327" s="167">
        <v>0</v>
      </c>
      <c r="AM327" s="167">
        <v>0</v>
      </c>
      <c r="AN327" s="167">
        <v>0</v>
      </c>
      <c r="AO327" s="167">
        <v>0</v>
      </c>
      <c r="AP327" s="167">
        <v>0</v>
      </c>
      <c r="AQ327" s="167">
        <v>0</v>
      </c>
    </row>
    <row r="328" spans="7:47" ht="14.1" customHeight="1" thickTop="1">
      <c r="G328" s="22"/>
      <c r="H328" s="239"/>
      <c r="J328" s="228"/>
      <c r="K328" s="140" t="s">
        <v>137</v>
      </c>
      <c r="L328" s="168">
        <v>0</v>
      </c>
      <c r="M328" s="168">
        <v>0</v>
      </c>
      <c r="N328" s="168">
        <v>0</v>
      </c>
      <c r="O328" s="168">
        <v>0</v>
      </c>
      <c r="P328" s="168">
        <v>0</v>
      </c>
      <c r="Q328" s="168">
        <v>0</v>
      </c>
      <c r="R328" s="168">
        <v>0</v>
      </c>
      <c r="S328" s="168">
        <v>0</v>
      </c>
      <c r="T328" s="168">
        <v>0</v>
      </c>
      <c r="U328" s="168">
        <v>0</v>
      </c>
      <c r="V328" s="168">
        <v>0</v>
      </c>
      <c r="W328" s="168">
        <v>0</v>
      </c>
      <c r="X328" s="168">
        <v>0</v>
      </c>
      <c r="Y328" s="168">
        <v>0</v>
      </c>
      <c r="Z328" s="168">
        <v>0</v>
      </c>
      <c r="AA328" s="168">
        <v>0</v>
      </c>
      <c r="AB328" s="168">
        <v>0</v>
      </c>
      <c r="AC328" s="168">
        <v>0</v>
      </c>
      <c r="AD328" s="168">
        <v>0</v>
      </c>
      <c r="AE328" s="168">
        <v>0</v>
      </c>
      <c r="AF328" s="168">
        <v>0</v>
      </c>
      <c r="AG328" s="168">
        <v>0</v>
      </c>
      <c r="AH328" s="168">
        <v>0</v>
      </c>
      <c r="AI328" s="168">
        <v>0</v>
      </c>
      <c r="AJ328" s="168">
        <v>0</v>
      </c>
      <c r="AK328" s="168">
        <v>0</v>
      </c>
      <c r="AL328" s="168">
        <v>0</v>
      </c>
      <c r="AM328" s="168">
        <v>0</v>
      </c>
      <c r="AN328" s="168">
        <v>0</v>
      </c>
      <c r="AO328" s="168">
        <v>0</v>
      </c>
      <c r="AP328" s="168">
        <v>0</v>
      </c>
      <c r="AQ328" s="168">
        <v>0</v>
      </c>
    </row>
    <row r="329" spans="7:47" ht="14.1" customHeight="1">
      <c r="G329" s="22"/>
      <c r="H329" s="239"/>
      <c r="J329" s="228"/>
      <c r="K329" s="19" t="s">
        <v>138</v>
      </c>
      <c r="L329" s="166">
        <v>0</v>
      </c>
      <c r="M329" s="166">
        <v>0</v>
      </c>
      <c r="N329" s="166">
        <v>0</v>
      </c>
      <c r="O329" s="166">
        <v>0</v>
      </c>
      <c r="P329" s="166">
        <v>0</v>
      </c>
      <c r="Q329" s="166">
        <v>0</v>
      </c>
      <c r="R329" s="166">
        <v>0</v>
      </c>
      <c r="S329" s="166">
        <v>0</v>
      </c>
      <c r="T329" s="166">
        <v>0</v>
      </c>
      <c r="U329" s="166">
        <v>0</v>
      </c>
      <c r="V329" s="166">
        <v>0</v>
      </c>
      <c r="W329" s="166">
        <v>0</v>
      </c>
      <c r="X329" s="166">
        <v>0</v>
      </c>
      <c r="Y329" s="166">
        <v>0</v>
      </c>
      <c r="Z329" s="166">
        <v>0</v>
      </c>
      <c r="AA329" s="166">
        <v>0</v>
      </c>
      <c r="AB329" s="166">
        <v>0</v>
      </c>
      <c r="AC329" s="166">
        <v>0</v>
      </c>
      <c r="AD329" s="166">
        <v>0</v>
      </c>
      <c r="AE329" s="166">
        <v>0</v>
      </c>
      <c r="AF329" s="166">
        <v>0</v>
      </c>
      <c r="AG329" s="166">
        <v>0</v>
      </c>
      <c r="AH329" s="166">
        <v>0</v>
      </c>
      <c r="AI329" s="166">
        <v>0</v>
      </c>
      <c r="AJ329" s="166">
        <v>0</v>
      </c>
      <c r="AK329" s="166">
        <v>0</v>
      </c>
      <c r="AL329" s="166">
        <v>0</v>
      </c>
      <c r="AM329" s="166">
        <v>0</v>
      </c>
      <c r="AN329" s="166">
        <v>0</v>
      </c>
      <c r="AO329" s="166">
        <v>0</v>
      </c>
      <c r="AP329" s="166">
        <v>0</v>
      </c>
      <c r="AQ329" s="166">
        <v>0</v>
      </c>
    </row>
    <row r="330" spans="7:47" ht="14.1" customHeight="1" thickBot="1">
      <c r="G330" s="22"/>
      <c r="H330" s="239"/>
      <c r="J330" s="228"/>
      <c r="K330" s="144" t="s">
        <v>139</v>
      </c>
      <c r="L330" s="167">
        <v>0</v>
      </c>
      <c r="M330" s="167">
        <v>0</v>
      </c>
      <c r="N330" s="167">
        <v>0</v>
      </c>
      <c r="O330" s="167">
        <v>0</v>
      </c>
      <c r="P330" s="167">
        <v>0</v>
      </c>
      <c r="Q330" s="167">
        <v>0</v>
      </c>
      <c r="R330" s="167">
        <v>0</v>
      </c>
      <c r="S330" s="167">
        <v>0</v>
      </c>
      <c r="T330" s="167">
        <v>0</v>
      </c>
      <c r="U330" s="167">
        <v>0</v>
      </c>
      <c r="V330" s="167">
        <v>0</v>
      </c>
      <c r="W330" s="167">
        <v>0</v>
      </c>
      <c r="X330" s="167">
        <v>0</v>
      </c>
      <c r="Y330" s="167">
        <v>0</v>
      </c>
      <c r="Z330" s="167">
        <v>0</v>
      </c>
      <c r="AA330" s="167">
        <v>0</v>
      </c>
      <c r="AB330" s="167">
        <v>0</v>
      </c>
      <c r="AC330" s="167">
        <v>0</v>
      </c>
      <c r="AD330" s="167">
        <v>0</v>
      </c>
      <c r="AE330" s="167">
        <v>0</v>
      </c>
      <c r="AF330" s="167">
        <v>0</v>
      </c>
      <c r="AG330" s="167">
        <v>0</v>
      </c>
      <c r="AH330" s="167">
        <v>0</v>
      </c>
      <c r="AI330" s="167">
        <v>0</v>
      </c>
      <c r="AJ330" s="167">
        <v>0</v>
      </c>
      <c r="AK330" s="167">
        <v>0</v>
      </c>
      <c r="AL330" s="167">
        <v>0</v>
      </c>
      <c r="AM330" s="167">
        <v>0</v>
      </c>
      <c r="AN330" s="167">
        <v>0</v>
      </c>
      <c r="AO330" s="167">
        <v>0</v>
      </c>
      <c r="AP330" s="167">
        <v>0</v>
      </c>
      <c r="AQ330" s="167">
        <v>0</v>
      </c>
    </row>
    <row r="331" spans="7:47" ht="14.1" customHeight="1" thickTop="1">
      <c r="G331" s="22"/>
      <c r="H331" s="239"/>
      <c r="J331" s="228"/>
      <c r="K331" s="140" t="s">
        <v>140</v>
      </c>
      <c r="L331" s="168">
        <v>0</v>
      </c>
      <c r="M331" s="168">
        <v>0</v>
      </c>
      <c r="N331" s="168">
        <v>0</v>
      </c>
      <c r="O331" s="168">
        <v>0</v>
      </c>
      <c r="P331" s="168">
        <v>0</v>
      </c>
      <c r="Q331" s="168">
        <v>0</v>
      </c>
      <c r="R331" s="168">
        <v>0</v>
      </c>
      <c r="S331" s="168">
        <v>0</v>
      </c>
      <c r="T331" s="168">
        <v>0</v>
      </c>
      <c r="U331" s="168">
        <v>0</v>
      </c>
      <c r="V331" s="168">
        <v>0</v>
      </c>
      <c r="W331" s="168">
        <v>0</v>
      </c>
      <c r="X331" s="168">
        <v>0</v>
      </c>
      <c r="Y331" s="168">
        <v>0</v>
      </c>
      <c r="Z331" s="168">
        <v>0</v>
      </c>
      <c r="AA331" s="168">
        <v>0</v>
      </c>
      <c r="AB331" s="168">
        <v>0</v>
      </c>
      <c r="AC331" s="168">
        <v>0</v>
      </c>
      <c r="AD331" s="168">
        <v>0</v>
      </c>
      <c r="AE331" s="168">
        <v>0</v>
      </c>
      <c r="AF331" s="168">
        <v>0</v>
      </c>
      <c r="AG331" s="168">
        <v>0</v>
      </c>
      <c r="AH331" s="168">
        <v>0</v>
      </c>
      <c r="AI331" s="168">
        <v>0</v>
      </c>
      <c r="AJ331" s="168">
        <v>0</v>
      </c>
      <c r="AK331" s="168">
        <v>0</v>
      </c>
      <c r="AL331" s="168">
        <v>0</v>
      </c>
      <c r="AM331" s="168">
        <v>0</v>
      </c>
      <c r="AN331" s="168">
        <v>0</v>
      </c>
      <c r="AO331" s="168">
        <v>0</v>
      </c>
      <c r="AP331" s="168">
        <v>0</v>
      </c>
      <c r="AQ331" s="168">
        <v>0</v>
      </c>
    </row>
    <row r="332" spans="7:47" ht="14.1" customHeight="1">
      <c r="G332" s="22"/>
      <c r="H332" s="239"/>
      <c r="J332" s="228"/>
      <c r="K332" s="19" t="s">
        <v>141</v>
      </c>
      <c r="L332" s="166">
        <v>0</v>
      </c>
      <c r="M332" s="166">
        <v>0</v>
      </c>
      <c r="N332" s="166">
        <v>0</v>
      </c>
      <c r="O332" s="166">
        <v>0</v>
      </c>
      <c r="P332" s="166">
        <v>0</v>
      </c>
      <c r="Q332" s="166">
        <v>0</v>
      </c>
      <c r="R332" s="166">
        <v>0</v>
      </c>
      <c r="S332" s="166">
        <v>0</v>
      </c>
      <c r="T332" s="166">
        <v>0</v>
      </c>
      <c r="U332" s="166">
        <v>0</v>
      </c>
      <c r="V332" s="166">
        <v>0</v>
      </c>
      <c r="W332" s="166">
        <v>0</v>
      </c>
      <c r="X332" s="166">
        <v>0</v>
      </c>
      <c r="Y332" s="166">
        <v>0</v>
      </c>
      <c r="Z332" s="166">
        <v>0</v>
      </c>
      <c r="AA332" s="166">
        <v>0</v>
      </c>
      <c r="AB332" s="166">
        <v>0</v>
      </c>
      <c r="AC332" s="166">
        <v>0</v>
      </c>
      <c r="AD332" s="166">
        <v>0</v>
      </c>
      <c r="AE332" s="166">
        <v>0</v>
      </c>
      <c r="AF332" s="166">
        <v>0</v>
      </c>
      <c r="AG332" s="166">
        <v>0</v>
      </c>
      <c r="AH332" s="166">
        <v>0</v>
      </c>
      <c r="AI332" s="166">
        <v>0</v>
      </c>
      <c r="AJ332" s="166">
        <v>0</v>
      </c>
      <c r="AK332" s="166">
        <v>0</v>
      </c>
      <c r="AL332" s="166">
        <v>0</v>
      </c>
      <c r="AM332" s="166">
        <v>0</v>
      </c>
      <c r="AN332" s="166">
        <v>0</v>
      </c>
      <c r="AO332" s="166">
        <v>0</v>
      </c>
      <c r="AP332" s="166">
        <v>0</v>
      </c>
      <c r="AQ332" s="166">
        <v>0</v>
      </c>
    </row>
    <row r="333" spans="7:47" ht="14.1" customHeight="1" thickBot="1">
      <c r="G333" s="22"/>
      <c r="H333" s="239"/>
      <c r="J333" s="228"/>
      <c r="K333" s="144" t="s">
        <v>142</v>
      </c>
      <c r="L333" s="169">
        <v>0</v>
      </c>
      <c r="M333" s="169">
        <v>0</v>
      </c>
      <c r="N333" s="169">
        <v>0</v>
      </c>
      <c r="O333" s="169">
        <v>0</v>
      </c>
      <c r="P333" s="169">
        <v>0</v>
      </c>
      <c r="Q333" s="169">
        <v>0</v>
      </c>
      <c r="R333" s="169">
        <v>0</v>
      </c>
      <c r="S333" s="169">
        <v>0</v>
      </c>
      <c r="T333" s="169">
        <v>0</v>
      </c>
      <c r="U333" s="169">
        <v>0</v>
      </c>
      <c r="V333" s="169">
        <v>0</v>
      </c>
      <c r="W333" s="169">
        <v>0</v>
      </c>
      <c r="X333" s="169">
        <v>0</v>
      </c>
      <c r="Y333" s="169">
        <v>0</v>
      </c>
      <c r="Z333" s="169">
        <v>0</v>
      </c>
      <c r="AA333" s="169">
        <v>0</v>
      </c>
      <c r="AB333" s="169">
        <v>0</v>
      </c>
      <c r="AC333" s="169">
        <v>0</v>
      </c>
      <c r="AD333" s="169">
        <v>0</v>
      </c>
      <c r="AE333" s="169">
        <v>0</v>
      </c>
      <c r="AF333" s="169">
        <v>0</v>
      </c>
      <c r="AG333" s="169">
        <v>0</v>
      </c>
      <c r="AH333" s="169">
        <v>0</v>
      </c>
      <c r="AI333" s="169">
        <v>0</v>
      </c>
      <c r="AJ333" s="169">
        <v>0</v>
      </c>
      <c r="AK333" s="169">
        <v>0</v>
      </c>
      <c r="AL333" s="169">
        <v>0</v>
      </c>
      <c r="AM333" s="169">
        <v>0</v>
      </c>
      <c r="AN333" s="169">
        <v>0</v>
      </c>
      <c r="AO333" s="169">
        <v>0</v>
      </c>
      <c r="AP333" s="169">
        <v>0</v>
      </c>
      <c r="AQ333" s="169">
        <v>0</v>
      </c>
    </row>
    <row r="334" spans="7:47" ht="14.1" customHeight="1" thickTop="1">
      <c r="G334" s="22"/>
      <c r="H334" s="239"/>
      <c r="J334" s="228"/>
      <c r="K334" s="140" t="s">
        <v>143</v>
      </c>
      <c r="L334" s="168">
        <v>0</v>
      </c>
      <c r="M334" s="168">
        <v>0</v>
      </c>
      <c r="N334" s="168">
        <v>0</v>
      </c>
      <c r="O334" s="168">
        <v>0</v>
      </c>
      <c r="P334" s="168">
        <v>0</v>
      </c>
      <c r="Q334" s="168">
        <v>0</v>
      </c>
      <c r="R334" s="168">
        <v>0</v>
      </c>
      <c r="S334" s="168">
        <v>0</v>
      </c>
      <c r="T334" s="168">
        <v>0</v>
      </c>
      <c r="U334" s="168">
        <v>0</v>
      </c>
      <c r="V334" s="168">
        <v>0</v>
      </c>
      <c r="W334" s="168">
        <v>0</v>
      </c>
      <c r="X334" s="168">
        <v>0</v>
      </c>
      <c r="Y334" s="168">
        <v>0</v>
      </c>
      <c r="Z334" s="168">
        <v>0</v>
      </c>
      <c r="AA334" s="168">
        <v>0</v>
      </c>
      <c r="AB334" s="168">
        <v>0</v>
      </c>
      <c r="AC334" s="168">
        <v>0</v>
      </c>
      <c r="AD334" s="168">
        <v>0</v>
      </c>
      <c r="AE334" s="168">
        <v>0</v>
      </c>
      <c r="AF334" s="168">
        <v>0</v>
      </c>
      <c r="AG334" s="168">
        <v>0</v>
      </c>
      <c r="AH334" s="168">
        <v>0</v>
      </c>
      <c r="AI334" s="168">
        <v>0</v>
      </c>
      <c r="AJ334" s="168">
        <v>0</v>
      </c>
      <c r="AK334" s="168">
        <v>0</v>
      </c>
      <c r="AL334" s="168">
        <v>0</v>
      </c>
      <c r="AM334" s="168">
        <v>0</v>
      </c>
      <c r="AN334" s="168">
        <v>0</v>
      </c>
      <c r="AO334" s="168">
        <v>0</v>
      </c>
      <c r="AP334" s="168">
        <v>0</v>
      </c>
      <c r="AQ334" s="168">
        <v>0</v>
      </c>
    </row>
    <row r="335" spans="7:47" ht="14.1" customHeight="1">
      <c r="G335" s="22"/>
      <c r="H335" s="239"/>
      <c r="J335" s="228"/>
      <c r="K335" s="19" t="s">
        <v>144</v>
      </c>
      <c r="L335" s="166">
        <v>0</v>
      </c>
      <c r="M335" s="166">
        <v>0</v>
      </c>
      <c r="N335" s="166">
        <v>0</v>
      </c>
      <c r="O335" s="166">
        <v>0</v>
      </c>
      <c r="P335" s="166">
        <v>0</v>
      </c>
      <c r="Q335" s="166">
        <v>0</v>
      </c>
      <c r="R335" s="166">
        <v>0</v>
      </c>
      <c r="S335" s="166">
        <v>0</v>
      </c>
      <c r="T335" s="166">
        <v>0</v>
      </c>
      <c r="U335" s="166">
        <v>0</v>
      </c>
      <c r="V335" s="166">
        <v>0</v>
      </c>
      <c r="W335" s="166">
        <v>0</v>
      </c>
      <c r="X335" s="166">
        <v>0</v>
      </c>
      <c r="Y335" s="166">
        <v>0</v>
      </c>
      <c r="Z335" s="166">
        <v>0</v>
      </c>
      <c r="AA335" s="166">
        <v>0</v>
      </c>
      <c r="AB335" s="166">
        <v>0</v>
      </c>
      <c r="AC335" s="166">
        <v>0</v>
      </c>
      <c r="AD335" s="166">
        <v>0</v>
      </c>
      <c r="AE335" s="166">
        <v>0</v>
      </c>
      <c r="AF335" s="166">
        <v>0</v>
      </c>
      <c r="AG335" s="166">
        <v>0</v>
      </c>
      <c r="AH335" s="166">
        <v>0</v>
      </c>
      <c r="AI335" s="166">
        <v>0</v>
      </c>
      <c r="AJ335" s="166">
        <v>0</v>
      </c>
      <c r="AK335" s="166">
        <v>0</v>
      </c>
      <c r="AL335" s="166">
        <v>0</v>
      </c>
      <c r="AM335" s="166">
        <v>0</v>
      </c>
      <c r="AN335" s="166">
        <v>0</v>
      </c>
      <c r="AO335" s="166">
        <v>0</v>
      </c>
      <c r="AP335" s="166">
        <v>0</v>
      </c>
      <c r="AQ335" s="166">
        <v>0</v>
      </c>
    </row>
    <row r="336" spans="7:47" ht="14.1" customHeight="1" thickBot="1">
      <c r="G336" s="22"/>
      <c r="H336" s="239"/>
      <c r="J336" s="228"/>
      <c r="K336" s="144" t="s">
        <v>145</v>
      </c>
      <c r="L336" s="169">
        <v>0</v>
      </c>
      <c r="M336" s="169">
        <v>0</v>
      </c>
      <c r="N336" s="169">
        <v>0</v>
      </c>
      <c r="O336" s="169">
        <v>0</v>
      </c>
      <c r="P336" s="169">
        <v>0</v>
      </c>
      <c r="Q336" s="169">
        <v>0</v>
      </c>
      <c r="R336" s="169">
        <v>0</v>
      </c>
      <c r="S336" s="169">
        <v>0</v>
      </c>
      <c r="T336" s="169">
        <v>0</v>
      </c>
      <c r="U336" s="169">
        <v>0</v>
      </c>
      <c r="V336" s="169">
        <v>0</v>
      </c>
      <c r="W336" s="169">
        <v>0</v>
      </c>
      <c r="X336" s="169">
        <v>0</v>
      </c>
      <c r="Y336" s="169">
        <v>0</v>
      </c>
      <c r="Z336" s="169">
        <v>0</v>
      </c>
      <c r="AA336" s="169">
        <v>0</v>
      </c>
      <c r="AB336" s="169">
        <v>0</v>
      </c>
      <c r="AC336" s="169">
        <v>0</v>
      </c>
      <c r="AD336" s="169">
        <v>0</v>
      </c>
      <c r="AE336" s="169">
        <v>0</v>
      </c>
      <c r="AF336" s="169">
        <v>0</v>
      </c>
      <c r="AG336" s="169">
        <v>0</v>
      </c>
      <c r="AH336" s="169">
        <v>0</v>
      </c>
      <c r="AI336" s="169">
        <v>0</v>
      </c>
      <c r="AJ336" s="169">
        <v>0</v>
      </c>
      <c r="AK336" s="169">
        <v>0</v>
      </c>
      <c r="AL336" s="169">
        <v>0</v>
      </c>
      <c r="AM336" s="169">
        <v>0</v>
      </c>
      <c r="AN336" s="169">
        <v>0</v>
      </c>
      <c r="AO336" s="169">
        <v>0</v>
      </c>
      <c r="AP336" s="169">
        <v>0</v>
      </c>
      <c r="AQ336" s="169">
        <v>0</v>
      </c>
    </row>
    <row r="337" spans="7:43" ht="14.1" customHeight="1" thickTop="1">
      <c r="G337" s="22"/>
      <c r="H337" s="239"/>
      <c r="J337" s="228"/>
      <c r="K337" s="140" t="s">
        <v>146</v>
      </c>
      <c r="L337" s="168">
        <v>0</v>
      </c>
      <c r="M337" s="168">
        <v>0</v>
      </c>
      <c r="N337" s="168">
        <v>0</v>
      </c>
      <c r="O337" s="168">
        <v>0</v>
      </c>
      <c r="P337" s="168">
        <v>0</v>
      </c>
      <c r="Q337" s="168">
        <v>0</v>
      </c>
      <c r="R337" s="168">
        <v>0</v>
      </c>
      <c r="S337" s="168">
        <v>0</v>
      </c>
      <c r="T337" s="168">
        <v>0</v>
      </c>
      <c r="U337" s="168">
        <v>0</v>
      </c>
      <c r="V337" s="168">
        <v>0</v>
      </c>
      <c r="W337" s="168">
        <v>0</v>
      </c>
      <c r="X337" s="168">
        <v>0</v>
      </c>
      <c r="Y337" s="168">
        <v>0</v>
      </c>
      <c r="Z337" s="168">
        <v>0</v>
      </c>
      <c r="AA337" s="168">
        <v>0</v>
      </c>
      <c r="AB337" s="168">
        <v>0</v>
      </c>
      <c r="AC337" s="168">
        <v>0</v>
      </c>
      <c r="AD337" s="168">
        <v>0</v>
      </c>
      <c r="AE337" s="168">
        <v>0</v>
      </c>
      <c r="AF337" s="168">
        <v>0</v>
      </c>
      <c r="AG337" s="168">
        <v>0</v>
      </c>
      <c r="AH337" s="168">
        <v>0</v>
      </c>
      <c r="AI337" s="168">
        <v>0</v>
      </c>
      <c r="AJ337" s="168">
        <v>0</v>
      </c>
      <c r="AK337" s="168">
        <v>0</v>
      </c>
      <c r="AL337" s="168">
        <v>0</v>
      </c>
      <c r="AM337" s="168">
        <v>0</v>
      </c>
      <c r="AN337" s="168">
        <v>0</v>
      </c>
      <c r="AO337" s="168">
        <v>0</v>
      </c>
      <c r="AP337" s="168">
        <v>0</v>
      </c>
      <c r="AQ337" s="168">
        <v>0</v>
      </c>
    </row>
    <row r="338" spans="7:43" ht="14.1" customHeight="1">
      <c r="G338" s="22"/>
      <c r="H338" s="239"/>
      <c r="J338" s="228"/>
      <c r="K338" s="19" t="s">
        <v>147</v>
      </c>
      <c r="L338" s="166">
        <v>0</v>
      </c>
      <c r="M338" s="166">
        <v>0</v>
      </c>
      <c r="N338" s="166">
        <v>0</v>
      </c>
      <c r="O338" s="166">
        <v>0</v>
      </c>
      <c r="P338" s="166">
        <v>0</v>
      </c>
      <c r="Q338" s="166">
        <v>0</v>
      </c>
      <c r="R338" s="166">
        <v>0</v>
      </c>
      <c r="S338" s="166">
        <v>0</v>
      </c>
      <c r="T338" s="166">
        <v>0</v>
      </c>
      <c r="U338" s="166">
        <v>0</v>
      </c>
      <c r="V338" s="166">
        <v>0</v>
      </c>
      <c r="W338" s="166">
        <v>0</v>
      </c>
      <c r="X338" s="166">
        <v>0</v>
      </c>
      <c r="Y338" s="166">
        <v>0</v>
      </c>
      <c r="Z338" s="166">
        <v>0</v>
      </c>
      <c r="AA338" s="166">
        <v>0</v>
      </c>
      <c r="AB338" s="166">
        <v>0</v>
      </c>
      <c r="AC338" s="166">
        <v>0</v>
      </c>
      <c r="AD338" s="166">
        <v>0</v>
      </c>
      <c r="AE338" s="166">
        <v>0</v>
      </c>
      <c r="AF338" s="166">
        <v>0</v>
      </c>
      <c r="AG338" s="166">
        <v>0</v>
      </c>
      <c r="AH338" s="166">
        <v>0</v>
      </c>
      <c r="AI338" s="166">
        <v>0</v>
      </c>
      <c r="AJ338" s="166">
        <v>0</v>
      </c>
      <c r="AK338" s="166">
        <v>0</v>
      </c>
      <c r="AL338" s="166">
        <v>0</v>
      </c>
      <c r="AM338" s="166">
        <v>0</v>
      </c>
      <c r="AN338" s="166">
        <v>0</v>
      </c>
      <c r="AO338" s="166">
        <v>0</v>
      </c>
      <c r="AP338" s="166">
        <v>0</v>
      </c>
      <c r="AQ338" s="166">
        <v>0</v>
      </c>
    </row>
    <row r="339" spans="7:43" ht="14.1" customHeight="1">
      <c r="G339" s="22"/>
      <c r="H339" s="239"/>
      <c r="J339" s="228"/>
      <c r="K339" s="144" t="s">
        <v>148</v>
      </c>
      <c r="L339" s="169">
        <v>0</v>
      </c>
      <c r="M339" s="169">
        <v>0</v>
      </c>
      <c r="N339" s="169">
        <v>0</v>
      </c>
      <c r="O339" s="169">
        <v>0</v>
      </c>
      <c r="P339" s="169">
        <v>0</v>
      </c>
      <c r="Q339" s="169">
        <v>0</v>
      </c>
      <c r="R339" s="169">
        <v>0</v>
      </c>
      <c r="S339" s="169">
        <v>0</v>
      </c>
      <c r="T339" s="169">
        <v>0</v>
      </c>
      <c r="U339" s="169">
        <v>0</v>
      </c>
      <c r="V339" s="169">
        <v>0</v>
      </c>
      <c r="W339" s="169">
        <v>0</v>
      </c>
      <c r="X339" s="169">
        <v>0</v>
      </c>
      <c r="Y339" s="169">
        <v>0</v>
      </c>
      <c r="Z339" s="169">
        <v>0</v>
      </c>
      <c r="AA339" s="169">
        <v>0</v>
      </c>
      <c r="AB339" s="169">
        <v>0</v>
      </c>
      <c r="AC339" s="169">
        <v>0</v>
      </c>
      <c r="AD339" s="169">
        <v>0</v>
      </c>
      <c r="AE339" s="169">
        <v>0</v>
      </c>
      <c r="AF339" s="169">
        <v>0</v>
      </c>
      <c r="AG339" s="169">
        <v>0</v>
      </c>
      <c r="AH339" s="169">
        <v>0</v>
      </c>
      <c r="AI339" s="169">
        <v>0</v>
      </c>
      <c r="AJ339" s="169">
        <v>0</v>
      </c>
      <c r="AK339" s="169">
        <v>0</v>
      </c>
      <c r="AL339" s="169">
        <v>0</v>
      </c>
      <c r="AM339" s="169">
        <v>0</v>
      </c>
      <c r="AN339" s="169">
        <v>0</v>
      </c>
      <c r="AO339" s="169">
        <v>0</v>
      </c>
      <c r="AP339" s="169">
        <v>0</v>
      </c>
      <c r="AQ339" s="169">
        <v>0</v>
      </c>
    </row>
    <row r="340" spans="7:43" ht="14.1" customHeight="1">
      <c r="G340" s="22"/>
      <c r="H340" s="239"/>
      <c r="J340" s="228"/>
      <c r="K340" s="140" t="s">
        <v>149</v>
      </c>
      <c r="L340" s="165">
        <v>0</v>
      </c>
      <c r="M340" s="165">
        <v>0</v>
      </c>
      <c r="N340" s="165">
        <v>0</v>
      </c>
      <c r="O340" s="165">
        <v>0</v>
      </c>
      <c r="P340" s="165">
        <v>0</v>
      </c>
      <c r="Q340" s="165">
        <v>0</v>
      </c>
      <c r="R340" s="165">
        <v>0</v>
      </c>
      <c r="S340" s="165">
        <v>0</v>
      </c>
      <c r="T340" s="165">
        <v>0</v>
      </c>
      <c r="U340" s="165">
        <v>0</v>
      </c>
      <c r="V340" s="165">
        <v>0</v>
      </c>
      <c r="W340" s="165">
        <v>0</v>
      </c>
      <c r="X340" s="165">
        <v>0</v>
      </c>
      <c r="Y340" s="165">
        <v>0</v>
      </c>
      <c r="Z340" s="165">
        <v>0</v>
      </c>
      <c r="AA340" s="165">
        <v>0</v>
      </c>
      <c r="AB340" s="165">
        <v>0</v>
      </c>
      <c r="AC340" s="165">
        <v>0</v>
      </c>
      <c r="AD340" s="165">
        <v>0</v>
      </c>
      <c r="AE340" s="165">
        <v>0</v>
      </c>
      <c r="AF340" s="165">
        <v>0</v>
      </c>
      <c r="AG340" s="165">
        <v>0</v>
      </c>
      <c r="AH340" s="165">
        <v>0</v>
      </c>
      <c r="AI340" s="165">
        <v>0</v>
      </c>
      <c r="AJ340" s="165">
        <v>0</v>
      </c>
      <c r="AK340" s="165">
        <v>0</v>
      </c>
      <c r="AL340" s="165">
        <v>0</v>
      </c>
      <c r="AM340" s="165">
        <v>0</v>
      </c>
      <c r="AN340" s="165">
        <v>0</v>
      </c>
      <c r="AO340" s="165">
        <v>0</v>
      </c>
      <c r="AP340" s="165">
        <v>0</v>
      </c>
      <c r="AQ340" s="165">
        <v>0</v>
      </c>
    </row>
    <row r="341" spans="7:43" ht="14.1" customHeight="1">
      <c r="G341" s="22"/>
      <c r="H341" s="239"/>
      <c r="J341" s="228"/>
      <c r="K341" s="19" t="s">
        <v>150</v>
      </c>
      <c r="L341" s="166">
        <v>0</v>
      </c>
      <c r="M341" s="166">
        <v>0</v>
      </c>
      <c r="N341" s="166">
        <v>0</v>
      </c>
      <c r="O341" s="166">
        <v>0</v>
      </c>
      <c r="P341" s="166">
        <v>0</v>
      </c>
      <c r="Q341" s="166">
        <v>0</v>
      </c>
      <c r="R341" s="166">
        <v>0</v>
      </c>
      <c r="S341" s="166">
        <v>0</v>
      </c>
      <c r="T341" s="166">
        <v>0</v>
      </c>
      <c r="U341" s="166">
        <v>0</v>
      </c>
      <c r="V341" s="166">
        <v>0</v>
      </c>
      <c r="W341" s="166">
        <v>0</v>
      </c>
      <c r="X341" s="166">
        <v>0</v>
      </c>
      <c r="Y341" s="166">
        <v>0</v>
      </c>
      <c r="Z341" s="166">
        <v>0</v>
      </c>
      <c r="AA341" s="166">
        <v>0</v>
      </c>
      <c r="AB341" s="166">
        <v>0</v>
      </c>
      <c r="AC341" s="166">
        <v>0</v>
      </c>
      <c r="AD341" s="166">
        <v>0</v>
      </c>
      <c r="AE341" s="166">
        <v>0</v>
      </c>
      <c r="AF341" s="166">
        <v>0</v>
      </c>
      <c r="AG341" s="166">
        <v>0</v>
      </c>
      <c r="AH341" s="166">
        <v>0</v>
      </c>
      <c r="AI341" s="166">
        <v>0</v>
      </c>
      <c r="AJ341" s="166">
        <v>0</v>
      </c>
      <c r="AK341" s="166">
        <v>0</v>
      </c>
      <c r="AL341" s="166">
        <v>0</v>
      </c>
      <c r="AM341" s="166">
        <v>0</v>
      </c>
      <c r="AN341" s="166">
        <v>0</v>
      </c>
      <c r="AO341" s="166">
        <v>0</v>
      </c>
      <c r="AP341" s="166">
        <v>0</v>
      </c>
      <c r="AQ341" s="166">
        <v>0</v>
      </c>
    </row>
    <row r="342" spans="7:43" ht="14.1" customHeight="1" thickBot="1">
      <c r="G342" s="22"/>
      <c r="H342" s="239"/>
      <c r="J342" s="228"/>
      <c r="K342" s="144" t="s">
        <v>151</v>
      </c>
      <c r="L342" s="167">
        <v>0</v>
      </c>
      <c r="M342" s="167">
        <v>0</v>
      </c>
      <c r="N342" s="167">
        <v>0</v>
      </c>
      <c r="O342" s="167">
        <v>0</v>
      </c>
      <c r="P342" s="167">
        <v>0</v>
      </c>
      <c r="Q342" s="167">
        <v>0</v>
      </c>
      <c r="R342" s="167">
        <v>0</v>
      </c>
      <c r="S342" s="167">
        <v>0</v>
      </c>
      <c r="T342" s="167">
        <v>0</v>
      </c>
      <c r="U342" s="167">
        <v>0</v>
      </c>
      <c r="V342" s="167">
        <v>0</v>
      </c>
      <c r="W342" s="167">
        <v>0</v>
      </c>
      <c r="X342" s="167">
        <v>0</v>
      </c>
      <c r="Y342" s="167">
        <v>0</v>
      </c>
      <c r="Z342" s="167">
        <v>0</v>
      </c>
      <c r="AA342" s="167">
        <v>0</v>
      </c>
      <c r="AB342" s="167">
        <v>0</v>
      </c>
      <c r="AC342" s="167">
        <v>0</v>
      </c>
      <c r="AD342" s="167">
        <v>0</v>
      </c>
      <c r="AE342" s="167">
        <v>0</v>
      </c>
      <c r="AF342" s="167">
        <v>0</v>
      </c>
      <c r="AG342" s="167">
        <v>0</v>
      </c>
      <c r="AH342" s="167">
        <v>0</v>
      </c>
      <c r="AI342" s="167">
        <v>0</v>
      </c>
      <c r="AJ342" s="167">
        <v>0</v>
      </c>
      <c r="AK342" s="167">
        <v>0</v>
      </c>
      <c r="AL342" s="167">
        <v>0</v>
      </c>
      <c r="AM342" s="167">
        <v>0</v>
      </c>
      <c r="AN342" s="167">
        <v>0</v>
      </c>
      <c r="AO342" s="167">
        <v>0</v>
      </c>
      <c r="AP342" s="167">
        <v>0</v>
      </c>
      <c r="AQ342" s="167">
        <v>0</v>
      </c>
    </row>
    <row r="343" spans="7:43" ht="14.1" customHeight="1" thickTop="1">
      <c r="G343" s="22"/>
      <c r="H343" s="239"/>
      <c r="J343" s="228"/>
      <c r="K343" s="140" t="s">
        <v>152</v>
      </c>
      <c r="L343" s="168">
        <v>0</v>
      </c>
      <c r="M343" s="168">
        <v>0</v>
      </c>
      <c r="N343" s="168">
        <v>0</v>
      </c>
      <c r="O343" s="168">
        <v>0</v>
      </c>
      <c r="P343" s="168">
        <v>0</v>
      </c>
      <c r="Q343" s="168">
        <v>0</v>
      </c>
      <c r="R343" s="168">
        <v>0</v>
      </c>
      <c r="S343" s="168">
        <v>0</v>
      </c>
      <c r="T343" s="168">
        <v>0</v>
      </c>
      <c r="U343" s="168">
        <v>0</v>
      </c>
      <c r="V343" s="168">
        <v>0</v>
      </c>
      <c r="W343" s="168">
        <v>0</v>
      </c>
      <c r="X343" s="168">
        <v>0</v>
      </c>
      <c r="Y343" s="168">
        <v>0</v>
      </c>
      <c r="Z343" s="168">
        <v>0</v>
      </c>
      <c r="AA343" s="168">
        <v>0</v>
      </c>
      <c r="AB343" s="168">
        <v>0</v>
      </c>
      <c r="AC343" s="168">
        <v>0</v>
      </c>
      <c r="AD343" s="168">
        <v>0</v>
      </c>
      <c r="AE343" s="168">
        <v>0</v>
      </c>
      <c r="AF343" s="168">
        <v>0</v>
      </c>
      <c r="AG343" s="168">
        <v>0</v>
      </c>
      <c r="AH343" s="168">
        <v>0</v>
      </c>
      <c r="AI343" s="168">
        <v>0</v>
      </c>
      <c r="AJ343" s="168">
        <v>0</v>
      </c>
      <c r="AK343" s="168">
        <v>0</v>
      </c>
      <c r="AL343" s="168">
        <v>0</v>
      </c>
      <c r="AM343" s="168">
        <v>0</v>
      </c>
      <c r="AN343" s="168">
        <v>0</v>
      </c>
      <c r="AO343" s="168">
        <v>0</v>
      </c>
      <c r="AP343" s="168">
        <v>0</v>
      </c>
      <c r="AQ343" s="168">
        <v>0</v>
      </c>
    </row>
    <row r="344" spans="7:43" ht="14.1" customHeight="1">
      <c r="G344" s="22"/>
      <c r="H344" s="239"/>
      <c r="J344" s="228"/>
      <c r="K344" s="19" t="s">
        <v>153</v>
      </c>
      <c r="L344" s="166">
        <v>0</v>
      </c>
      <c r="M344" s="166">
        <v>0</v>
      </c>
      <c r="N344" s="166">
        <v>0</v>
      </c>
      <c r="O344" s="166">
        <v>0</v>
      </c>
      <c r="P344" s="166">
        <v>0</v>
      </c>
      <c r="Q344" s="166">
        <v>0</v>
      </c>
      <c r="R344" s="166">
        <v>0</v>
      </c>
      <c r="S344" s="166">
        <v>0</v>
      </c>
      <c r="T344" s="166">
        <v>0</v>
      </c>
      <c r="U344" s="166">
        <v>0</v>
      </c>
      <c r="V344" s="166">
        <v>0</v>
      </c>
      <c r="W344" s="166">
        <v>0</v>
      </c>
      <c r="X344" s="166">
        <v>0</v>
      </c>
      <c r="Y344" s="166">
        <v>0</v>
      </c>
      <c r="Z344" s="166">
        <v>0</v>
      </c>
      <c r="AA344" s="166">
        <v>0</v>
      </c>
      <c r="AB344" s="166">
        <v>0</v>
      </c>
      <c r="AC344" s="166">
        <v>0</v>
      </c>
      <c r="AD344" s="166">
        <v>0</v>
      </c>
      <c r="AE344" s="166">
        <v>0</v>
      </c>
      <c r="AF344" s="166">
        <v>0</v>
      </c>
      <c r="AG344" s="166">
        <v>0</v>
      </c>
      <c r="AH344" s="166">
        <v>0</v>
      </c>
      <c r="AI344" s="166">
        <v>0</v>
      </c>
      <c r="AJ344" s="166">
        <v>0</v>
      </c>
      <c r="AK344" s="166">
        <v>0</v>
      </c>
      <c r="AL344" s="166">
        <v>0</v>
      </c>
      <c r="AM344" s="166">
        <v>0</v>
      </c>
      <c r="AN344" s="166">
        <v>0</v>
      </c>
      <c r="AO344" s="166">
        <v>0</v>
      </c>
      <c r="AP344" s="166">
        <v>0</v>
      </c>
      <c r="AQ344" s="166">
        <v>0</v>
      </c>
    </row>
    <row r="345" spans="7:43" ht="14.1" customHeight="1" thickBot="1">
      <c r="G345" s="22"/>
      <c r="H345" s="239"/>
      <c r="J345" s="228"/>
      <c r="K345" s="144" t="s">
        <v>154</v>
      </c>
      <c r="L345" s="167">
        <v>0</v>
      </c>
      <c r="M345" s="167">
        <v>0</v>
      </c>
      <c r="N345" s="167">
        <v>0</v>
      </c>
      <c r="O345" s="167">
        <v>0</v>
      </c>
      <c r="P345" s="167">
        <v>0</v>
      </c>
      <c r="Q345" s="167">
        <v>0</v>
      </c>
      <c r="R345" s="167">
        <v>0</v>
      </c>
      <c r="S345" s="167">
        <v>0</v>
      </c>
      <c r="T345" s="167">
        <v>0</v>
      </c>
      <c r="U345" s="167">
        <v>0</v>
      </c>
      <c r="V345" s="167">
        <v>0</v>
      </c>
      <c r="W345" s="167">
        <v>0</v>
      </c>
      <c r="X345" s="167">
        <v>0</v>
      </c>
      <c r="Y345" s="167">
        <v>0</v>
      </c>
      <c r="Z345" s="167">
        <v>0</v>
      </c>
      <c r="AA345" s="167">
        <v>0</v>
      </c>
      <c r="AB345" s="167">
        <v>0</v>
      </c>
      <c r="AC345" s="167">
        <v>0</v>
      </c>
      <c r="AD345" s="167">
        <v>0</v>
      </c>
      <c r="AE345" s="167">
        <v>0</v>
      </c>
      <c r="AF345" s="167">
        <v>0</v>
      </c>
      <c r="AG345" s="167">
        <v>0</v>
      </c>
      <c r="AH345" s="167">
        <v>0</v>
      </c>
      <c r="AI345" s="167">
        <v>0</v>
      </c>
      <c r="AJ345" s="167">
        <v>0</v>
      </c>
      <c r="AK345" s="167">
        <v>0</v>
      </c>
      <c r="AL345" s="167">
        <v>0</v>
      </c>
      <c r="AM345" s="167">
        <v>0</v>
      </c>
      <c r="AN345" s="167">
        <v>0</v>
      </c>
      <c r="AO345" s="167">
        <v>0</v>
      </c>
      <c r="AP345" s="167">
        <v>0</v>
      </c>
      <c r="AQ345" s="167">
        <v>0</v>
      </c>
    </row>
    <row r="346" spans="7:43" ht="14.1" customHeight="1" thickTop="1">
      <c r="G346" s="22"/>
      <c r="H346" s="239"/>
      <c r="J346" s="228"/>
      <c r="K346" s="140" t="s">
        <v>155</v>
      </c>
      <c r="L346" s="168">
        <v>0</v>
      </c>
      <c r="M346" s="168">
        <v>0</v>
      </c>
      <c r="N346" s="168">
        <v>0</v>
      </c>
      <c r="O346" s="168">
        <v>0</v>
      </c>
      <c r="P346" s="168">
        <v>0</v>
      </c>
      <c r="Q346" s="168">
        <v>0</v>
      </c>
      <c r="R346" s="168">
        <v>0</v>
      </c>
      <c r="S346" s="168">
        <v>0</v>
      </c>
      <c r="T346" s="168">
        <v>0</v>
      </c>
      <c r="U346" s="168">
        <v>0</v>
      </c>
      <c r="V346" s="168">
        <v>0</v>
      </c>
      <c r="W346" s="168">
        <v>0</v>
      </c>
      <c r="X346" s="168">
        <v>0</v>
      </c>
      <c r="Y346" s="168">
        <v>0</v>
      </c>
      <c r="Z346" s="168">
        <v>0</v>
      </c>
      <c r="AA346" s="168">
        <v>0</v>
      </c>
      <c r="AB346" s="168">
        <v>0</v>
      </c>
      <c r="AC346" s="168">
        <v>0</v>
      </c>
      <c r="AD346" s="168">
        <v>0</v>
      </c>
      <c r="AE346" s="168">
        <v>0</v>
      </c>
      <c r="AF346" s="168">
        <v>0</v>
      </c>
      <c r="AG346" s="168">
        <v>0</v>
      </c>
      <c r="AH346" s="168">
        <v>0</v>
      </c>
      <c r="AI346" s="168">
        <v>0</v>
      </c>
      <c r="AJ346" s="168">
        <v>0</v>
      </c>
      <c r="AK346" s="168">
        <v>0</v>
      </c>
      <c r="AL346" s="168">
        <v>0</v>
      </c>
      <c r="AM346" s="168">
        <v>0</v>
      </c>
      <c r="AN346" s="168">
        <v>0</v>
      </c>
      <c r="AO346" s="168">
        <v>0</v>
      </c>
      <c r="AP346" s="168">
        <v>0</v>
      </c>
      <c r="AQ346" s="168">
        <v>0</v>
      </c>
    </row>
    <row r="347" spans="7:43" ht="14.1" customHeight="1">
      <c r="G347" s="22"/>
      <c r="H347" s="239"/>
      <c r="J347" s="228"/>
      <c r="K347" s="19" t="s">
        <v>156</v>
      </c>
      <c r="L347" s="166">
        <v>0</v>
      </c>
      <c r="M347" s="166">
        <v>0</v>
      </c>
      <c r="N347" s="166">
        <v>0</v>
      </c>
      <c r="O347" s="166">
        <v>0</v>
      </c>
      <c r="P347" s="166">
        <v>0</v>
      </c>
      <c r="Q347" s="166">
        <v>0</v>
      </c>
      <c r="R347" s="166">
        <v>0</v>
      </c>
      <c r="S347" s="166">
        <v>0</v>
      </c>
      <c r="T347" s="166">
        <v>0</v>
      </c>
      <c r="U347" s="166">
        <v>0</v>
      </c>
      <c r="V347" s="166">
        <v>0</v>
      </c>
      <c r="W347" s="166">
        <v>0</v>
      </c>
      <c r="X347" s="166">
        <v>0</v>
      </c>
      <c r="Y347" s="166">
        <v>0</v>
      </c>
      <c r="Z347" s="166">
        <v>0</v>
      </c>
      <c r="AA347" s="166">
        <v>0</v>
      </c>
      <c r="AB347" s="166">
        <v>0</v>
      </c>
      <c r="AC347" s="166">
        <v>0</v>
      </c>
      <c r="AD347" s="166">
        <v>0</v>
      </c>
      <c r="AE347" s="166">
        <v>0</v>
      </c>
      <c r="AF347" s="166">
        <v>0</v>
      </c>
      <c r="AG347" s="166">
        <v>0</v>
      </c>
      <c r="AH347" s="166">
        <v>0</v>
      </c>
      <c r="AI347" s="166">
        <v>0</v>
      </c>
      <c r="AJ347" s="166">
        <v>0</v>
      </c>
      <c r="AK347" s="166">
        <v>0</v>
      </c>
      <c r="AL347" s="166">
        <v>0</v>
      </c>
      <c r="AM347" s="166">
        <v>0</v>
      </c>
      <c r="AN347" s="166">
        <v>0</v>
      </c>
      <c r="AO347" s="166">
        <v>0</v>
      </c>
      <c r="AP347" s="166">
        <v>0</v>
      </c>
      <c r="AQ347" s="166">
        <v>0</v>
      </c>
    </row>
    <row r="348" spans="7:43" ht="14.1" customHeight="1" thickBot="1">
      <c r="G348" s="22"/>
      <c r="H348" s="239"/>
      <c r="J348" s="228"/>
      <c r="K348" s="144" t="s">
        <v>157</v>
      </c>
      <c r="L348" s="169">
        <v>0</v>
      </c>
      <c r="M348" s="169">
        <v>0</v>
      </c>
      <c r="N348" s="169">
        <v>0</v>
      </c>
      <c r="O348" s="169">
        <v>0</v>
      </c>
      <c r="P348" s="169">
        <v>0</v>
      </c>
      <c r="Q348" s="169">
        <v>0</v>
      </c>
      <c r="R348" s="169">
        <v>0</v>
      </c>
      <c r="S348" s="169">
        <v>0</v>
      </c>
      <c r="T348" s="169">
        <v>0</v>
      </c>
      <c r="U348" s="169">
        <v>0</v>
      </c>
      <c r="V348" s="169">
        <v>0</v>
      </c>
      <c r="W348" s="169">
        <v>0</v>
      </c>
      <c r="X348" s="169">
        <v>0</v>
      </c>
      <c r="Y348" s="169">
        <v>0</v>
      </c>
      <c r="Z348" s="169">
        <v>0</v>
      </c>
      <c r="AA348" s="169">
        <v>0</v>
      </c>
      <c r="AB348" s="169">
        <v>0</v>
      </c>
      <c r="AC348" s="169">
        <v>0</v>
      </c>
      <c r="AD348" s="169">
        <v>0</v>
      </c>
      <c r="AE348" s="169">
        <v>0</v>
      </c>
      <c r="AF348" s="169">
        <v>0</v>
      </c>
      <c r="AG348" s="169">
        <v>0</v>
      </c>
      <c r="AH348" s="169">
        <v>0</v>
      </c>
      <c r="AI348" s="169">
        <v>0</v>
      </c>
      <c r="AJ348" s="169">
        <v>0</v>
      </c>
      <c r="AK348" s="169">
        <v>0</v>
      </c>
      <c r="AL348" s="169">
        <v>0</v>
      </c>
      <c r="AM348" s="169">
        <v>0</v>
      </c>
      <c r="AN348" s="169">
        <v>0</v>
      </c>
      <c r="AO348" s="169">
        <v>0</v>
      </c>
      <c r="AP348" s="169">
        <v>0</v>
      </c>
      <c r="AQ348" s="169">
        <v>0</v>
      </c>
    </row>
    <row r="349" spans="7:43" ht="14.1" customHeight="1" thickTop="1">
      <c r="G349" s="22"/>
      <c r="H349" s="239"/>
      <c r="J349" s="228"/>
      <c r="K349" s="140" t="s">
        <v>158</v>
      </c>
      <c r="L349" s="168">
        <v>0</v>
      </c>
      <c r="M349" s="168">
        <v>0</v>
      </c>
      <c r="N349" s="168">
        <v>0</v>
      </c>
      <c r="O349" s="168">
        <v>0</v>
      </c>
      <c r="P349" s="168">
        <v>0</v>
      </c>
      <c r="Q349" s="168">
        <v>0</v>
      </c>
      <c r="R349" s="168">
        <v>0</v>
      </c>
      <c r="S349" s="168">
        <v>0</v>
      </c>
      <c r="T349" s="168">
        <v>0</v>
      </c>
      <c r="U349" s="168">
        <v>0</v>
      </c>
      <c r="V349" s="168">
        <v>0</v>
      </c>
      <c r="W349" s="168">
        <v>0</v>
      </c>
      <c r="X349" s="168">
        <v>0</v>
      </c>
      <c r="Y349" s="168">
        <v>0</v>
      </c>
      <c r="Z349" s="168">
        <v>0</v>
      </c>
      <c r="AA349" s="168">
        <v>0</v>
      </c>
      <c r="AB349" s="168">
        <v>0</v>
      </c>
      <c r="AC349" s="168">
        <v>0</v>
      </c>
      <c r="AD349" s="168">
        <v>0</v>
      </c>
      <c r="AE349" s="168">
        <v>0</v>
      </c>
      <c r="AF349" s="168">
        <v>0</v>
      </c>
      <c r="AG349" s="168">
        <v>0</v>
      </c>
      <c r="AH349" s="168">
        <v>0</v>
      </c>
      <c r="AI349" s="168">
        <v>0</v>
      </c>
      <c r="AJ349" s="168">
        <v>0</v>
      </c>
      <c r="AK349" s="168">
        <v>0</v>
      </c>
      <c r="AL349" s="168">
        <v>0</v>
      </c>
      <c r="AM349" s="168">
        <v>0</v>
      </c>
      <c r="AN349" s="168">
        <v>0</v>
      </c>
      <c r="AO349" s="168">
        <v>0</v>
      </c>
      <c r="AP349" s="168">
        <v>0</v>
      </c>
      <c r="AQ349" s="168">
        <v>0</v>
      </c>
    </row>
    <row r="350" spans="7:43" ht="14.1" customHeight="1">
      <c r="G350" s="22"/>
      <c r="H350" s="239"/>
      <c r="J350" s="228"/>
      <c r="K350" s="19" t="s">
        <v>159</v>
      </c>
      <c r="L350" s="166">
        <v>0</v>
      </c>
      <c r="M350" s="166">
        <v>0</v>
      </c>
      <c r="N350" s="166">
        <v>0</v>
      </c>
      <c r="O350" s="166">
        <v>0</v>
      </c>
      <c r="P350" s="166">
        <v>0</v>
      </c>
      <c r="Q350" s="166">
        <v>0</v>
      </c>
      <c r="R350" s="166">
        <v>0</v>
      </c>
      <c r="S350" s="166">
        <v>0</v>
      </c>
      <c r="T350" s="166">
        <v>0</v>
      </c>
      <c r="U350" s="166">
        <v>0</v>
      </c>
      <c r="V350" s="166">
        <v>0</v>
      </c>
      <c r="W350" s="166">
        <v>0</v>
      </c>
      <c r="X350" s="166">
        <v>0</v>
      </c>
      <c r="Y350" s="166">
        <v>0</v>
      </c>
      <c r="Z350" s="166">
        <v>0</v>
      </c>
      <c r="AA350" s="166">
        <v>0</v>
      </c>
      <c r="AB350" s="166">
        <v>0</v>
      </c>
      <c r="AC350" s="166">
        <v>0</v>
      </c>
      <c r="AD350" s="166">
        <v>0</v>
      </c>
      <c r="AE350" s="166">
        <v>0</v>
      </c>
      <c r="AF350" s="166">
        <v>0</v>
      </c>
      <c r="AG350" s="166">
        <v>0</v>
      </c>
      <c r="AH350" s="166">
        <v>0</v>
      </c>
      <c r="AI350" s="166">
        <v>0</v>
      </c>
      <c r="AJ350" s="166">
        <v>0</v>
      </c>
      <c r="AK350" s="166">
        <v>0</v>
      </c>
      <c r="AL350" s="166">
        <v>0</v>
      </c>
      <c r="AM350" s="166">
        <v>0</v>
      </c>
      <c r="AN350" s="166">
        <v>0</v>
      </c>
      <c r="AO350" s="166">
        <v>0</v>
      </c>
      <c r="AP350" s="166">
        <v>0</v>
      </c>
      <c r="AQ350" s="166">
        <v>0</v>
      </c>
    </row>
    <row r="351" spans="7:43" ht="14.1" customHeight="1" thickBot="1">
      <c r="G351" s="22"/>
      <c r="H351" s="239"/>
      <c r="J351" s="228"/>
      <c r="K351" s="144" t="s">
        <v>160</v>
      </c>
      <c r="L351" s="169">
        <v>0</v>
      </c>
      <c r="M351" s="169">
        <v>0</v>
      </c>
      <c r="N351" s="169">
        <v>0</v>
      </c>
      <c r="O351" s="169">
        <v>0</v>
      </c>
      <c r="P351" s="169">
        <v>0</v>
      </c>
      <c r="Q351" s="169">
        <v>0</v>
      </c>
      <c r="R351" s="169">
        <v>0</v>
      </c>
      <c r="S351" s="169">
        <v>0</v>
      </c>
      <c r="T351" s="169">
        <v>0</v>
      </c>
      <c r="U351" s="169">
        <v>0</v>
      </c>
      <c r="V351" s="169">
        <v>0</v>
      </c>
      <c r="W351" s="169">
        <v>0</v>
      </c>
      <c r="X351" s="169">
        <v>0</v>
      </c>
      <c r="Y351" s="169">
        <v>0</v>
      </c>
      <c r="Z351" s="169">
        <v>0</v>
      </c>
      <c r="AA351" s="169">
        <v>0</v>
      </c>
      <c r="AB351" s="169">
        <v>0</v>
      </c>
      <c r="AC351" s="169">
        <v>0</v>
      </c>
      <c r="AD351" s="169">
        <v>0</v>
      </c>
      <c r="AE351" s="169">
        <v>0</v>
      </c>
      <c r="AF351" s="169">
        <v>0</v>
      </c>
      <c r="AG351" s="169">
        <v>0</v>
      </c>
      <c r="AH351" s="169">
        <v>0</v>
      </c>
      <c r="AI351" s="169">
        <v>0</v>
      </c>
      <c r="AJ351" s="169">
        <v>0</v>
      </c>
      <c r="AK351" s="169">
        <v>0</v>
      </c>
      <c r="AL351" s="169">
        <v>0</v>
      </c>
      <c r="AM351" s="169">
        <v>0</v>
      </c>
      <c r="AN351" s="169">
        <v>0</v>
      </c>
      <c r="AO351" s="169">
        <v>0</v>
      </c>
      <c r="AP351" s="169">
        <v>0</v>
      </c>
      <c r="AQ351" s="169">
        <v>0</v>
      </c>
    </row>
    <row r="352" spans="7:43" ht="14.1" customHeight="1" thickTop="1">
      <c r="G352" s="22"/>
      <c r="H352" s="239"/>
      <c r="J352" s="228"/>
      <c r="K352" s="140" t="s">
        <v>161</v>
      </c>
      <c r="L352" s="168">
        <v>0</v>
      </c>
      <c r="M352" s="168">
        <v>0</v>
      </c>
      <c r="N352" s="168">
        <v>0</v>
      </c>
      <c r="O352" s="168">
        <v>0</v>
      </c>
      <c r="P352" s="168">
        <v>0</v>
      </c>
      <c r="Q352" s="168">
        <v>0</v>
      </c>
      <c r="R352" s="168">
        <v>0</v>
      </c>
      <c r="S352" s="168">
        <v>0</v>
      </c>
      <c r="T352" s="168">
        <v>0</v>
      </c>
      <c r="U352" s="168">
        <v>0</v>
      </c>
      <c r="V352" s="168">
        <v>0</v>
      </c>
      <c r="W352" s="168">
        <v>0</v>
      </c>
      <c r="X352" s="168">
        <v>0</v>
      </c>
      <c r="Y352" s="168">
        <v>0</v>
      </c>
      <c r="Z352" s="168">
        <v>0</v>
      </c>
      <c r="AA352" s="168">
        <v>0</v>
      </c>
      <c r="AB352" s="168">
        <v>0</v>
      </c>
      <c r="AC352" s="168">
        <v>0</v>
      </c>
      <c r="AD352" s="168">
        <v>0</v>
      </c>
      <c r="AE352" s="168">
        <v>0</v>
      </c>
      <c r="AF352" s="168">
        <v>0</v>
      </c>
      <c r="AG352" s="168">
        <v>0</v>
      </c>
      <c r="AH352" s="168">
        <v>0</v>
      </c>
      <c r="AI352" s="168">
        <v>0</v>
      </c>
      <c r="AJ352" s="168">
        <v>0</v>
      </c>
      <c r="AK352" s="168">
        <v>0</v>
      </c>
      <c r="AL352" s="168">
        <v>0</v>
      </c>
      <c r="AM352" s="168">
        <v>0</v>
      </c>
      <c r="AN352" s="168">
        <v>0</v>
      </c>
      <c r="AO352" s="168">
        <v>0</v>
      </c>
      <c r="AP352" s="168">
        <v>0</v>
      </c>
      <c r="AQ352" s="168">
        <v>0</v>
      </c>
    </row>
    <row r="353" spans="7:43" ht="14.1" customHeight="1">
      <c r="G353" s="22"/>
      <c r="H353" s="239"/>
      <c r="J353" s="228"/>
      <c r="K353" s="19" t="s">
        <v>162</v>
      </c>
      <c r="L353" s="166">
        <v>0</v>
      </c>
      <c r="M353" s="166">
        <v>0</v>
      </c>
      <c r="N353" s="166">
        <v>0</v>
      </c>
      <c r="O353" s="166">
        <v>0</v>
      </c>
      <c r="P353" s="166">
        <v>0</v>
      </c>
      <c r="Q353" s="166">
        <v>0</v>
      </c>
      <c r="R353" s="166">
        <v>0</v>
      </c>
      <c r="S353" s="166">
        <v>0</v>
      </c>
      <c r="T353" s="166">
        <v>0</v>
      </c>
      <c r="U353" s="166">
        <v>0</v>
      </c>
      <c r="V353" s="166">
        <v>0</v>
      </c>
      <c r="W353" s="166">
        <v>0</v>
      </c>
      <c r="X353" s="166">
        <v>0</v>
      </c>
      <c r="Y353" s="166">
        <v>0</v>
      </c>
      <c r="Z353" s="166">
        <v>0</v>
      </c>
      <c r="AA353" s="166">
        <v>0</v>
      </c>
      <c r="AB353" s="166">
        <v>0</v>
      </c>
      <c r="AC353" s="166">
        <v>0</v>
      </c>
      <c r="AD353" s="166">
        <v>0</v>
      </c>
      <c r="AE353" s="166">
        <v>0</v>
      </c>
      <c r="AF353" s="166">
        <v>0</v>
      </c>
      <c r="AG353" s="166">
        <v>0</v>
      </c>
      <c r="AH353" s="166">
        <v>0</v>
      </c>
      <c r="AI353" s="166">
        <v>0</v>
      </c>
      <c r="AJ353" s="166">
        <v>0</v>
      </c>
      <c r="AK353" s="166">
        <v>0</v>
      </c>
      <c r="AL353" s="166">
        <v>0</v>
      </c>
      <c r="AM353" s="166">
        <v>0</v>
      </c>
      <c r="AN353" s="166">
        <v>0</v>
      </c>
      <c r="AO353" s="166">
        <v>0</v>
      </c>
      <c r="AP353" s="166">
        <v>0</v>
      </c>
      <c r="AQ353" s="166">
        <v>0</v>
      </c>
    </row>
    <row r="354" spans="7:43" ht="14.1" customHeight="1">
      <c r="G354" s="22"/>
      <c r="H354" s="239"/>
      <c r="J354" s="238"/>
      <c r="K354" s="144" t="s">
        <v>163</v>
      </c>
      <c r="L354" s="169">
        <v>0</v>
      </c>
      <c r="M354" s="169">
        <v>0</v>
      </c>
      <c r="N354" s="169">
        <v>0</v>
      </c>
      <c r="O354" s="169">
        <v>0</v>
      </c>
      <c r="P354" s="169">
        <v>0</v>
      </c>
      <c r="Q354" s="169">
        <v>0</v>
      </c>
      <c r="R354" s="169">
        <v>0</v>
      </c>
      <c r="S354" s="169">
        <v>0</v>
      </c>
      <c r="T354" s="169">
        <v>0</v>
      </c>
      <c r="U354" s="169">
        <v>0</v>
      </c>
      <c r="V354" s="169">
        <v>0</v>
      </c>
      <c r="W354" s="169">
        <v>0</v>
      </c>
      <c r="X354" s="169">
        <v>0</v>
      </c>
      <c r="Y354" s="169">
        <v>0</v>
      </c>
      <c r="Z354" s="169">
        <v>0</v>
      </c>
      <c r="AA354" s="169">
        <v>0</v>
      </c>
      <c r="AB354" s="169">
        <v>0</v>
      </c>
      <c r="AC354" s="169">
        <v>0</v>
      </c>
      <c r="AD354" s="169">
        <v>0</v>
      </c>
      <c r="AE354" s="169">
        <v>0</v>
      </c>
      <c r="AF354" s="169">
        <v>0</v>
      </c>
      <c r="AG354" s="169">
        <v>0</v>
      </c>
      <c r="AH354" s="169">
        <v>0</v>
      </c>
      <c r="AI354" s="169">
        <v>0</v>
      </c>
      <c r="AJ354" s="169">
        <v>0</v>
      </c>
      <c r="AK354" s="169">
        <v>0</v>
      </c>
      <c r="AL354" s="169">
        <v>0</v>
      </c>
      <c r="AM354" s="169">
        <v>0</v>
      </c>
      <c r="AN354" s="169">
        <v>0</v>
      </c>
      <c r="AO354" s="169">
        <v>0</v>
      </c>
      <c r="AP354" s="169">
        <v>0</v>
      </c>
      <c r="AQ354" s="169">
        <v>0</v>
      </c>
    </row>
    <row r="355" spans="7:43" ht="14.1" customHeight="1">
      <c r="G355" s="22"/>
    </row>
    <row r="356" spans="7:43" ht="14.1" customHeight="1">
      <c r="G356" s="22"/>
      <c r="L356" s="128">
        <v>2019</v>
      </c>
      <c r="M356" s="128">
        <v>2020</v>
      </c>
      <c r="N356" s="128">
        <v>2021</v>
      </c>
      <c r="O356" s="128">
        <v>2022</v>
      </c>
      <c r="P356" s="128">
        <v>2023</v>
      </c>
      <c r="Q356" s="128">
        <v>2024</v>
      </c>
      <c r="R356" s="128">
        <v>2025</v>
      </c>
      <c r="S356" s="128">
        <v>2026</v>
      </c>
      <c r="T356" s="128">
        <v>2027</v>
      </c>
      <c r="U356" s="128">
        <v>2028</v>
      </c>
      <c r="V356" s="128">
        <v>2029</v>
      </c>
      <c r="W356" s="128">
        <v>2030</v>
      </c>
      <c r="X356" s="128">
        <v>2031</v>
      </c>
      <c r="Y356" s="128">
        <v>2032</v>
      </c>
      <c r="Z356" s="128">
        <v>2033</v>
      </c>
      <c r="AA356" s="128">
        <v>2034</v>
      </c>
      <c r="AB356" s="128">
        <v>2035</v>
      </c>
      <c r="AC356" s="128">
        <v>2036</v>
      </c>
      <c r="AD356" s="128">
        <v>2037</v>
      </c>
      <c r="AE356" s="128">
        <v>2038</v>
      </c>
      <c r="AF356" s="128">
        <v>2039</v>
      </c>
      <c r="AG356" s="128">
        <v>2040</v>
      </c>
      <c r="AH356" s="128">
        <v>2041</v>
      </c>
      <c r="AI356" s="128">
        <v>2042</v>
      </c>
      <c r="AJ356" s="128">
        <v>2043</v>
      </c>
      <c r="AK356" s="128">
        <v>2044</v>
      </c>
      <c r="AL356" s="128">
        <v>2045</v>
      </c>
      <c r="AM356" s="128">
        <v>2046</v>
      </c>
      <c r="AN356" s="128">
        <v>2047</v>
      </c>
      <c r="AO356" s="128">
        <v>2048</v>
      </c>
      <c r="AP356" s="128">
        <v>2049</v>
      </c>
      <c r="AQ356" s="128">
        <v>2050</v>
      </c>
    </row>
    <row r="357" spans="7:43" ht="14.1" customHeight="1">
      <c r="G357" s="22"/>
      <c r="H357" s="240" t="s">
        <v>171</v>
      </c>
      <c r="J357" s="227" t="s">
        <v>172</v>
      </c>
      <c r="K357" s="140" t="s">
        <v>134</v>
      </c>
      <c r="L357" s="175">
        <f xml:space="preserve"> ((L90 * L397 * $N$45 * (L196 * 1 + L325) +L228) * 1000 / (L100 * 8750)) + L260 + 0</f>
        <v>96.476799214682444</v>
      </c>
      <c r="M357" s="175">
        <f t="shared" ref="M357:AQ357" si="39" xml:space="preserve"> ((M90 * M397 * $N$45 * (M196 * 1 + M325) +M228) * 1000 / (M100 * 8750)) + M260 + 0</f>
        <v>92.213063183470723</v>
      </c>
      <c r="N357" s="175">
        <f t="shared" si="39"/>
        <v>85.366563619662301</v>
      </c>
      <c r="O357" s="175">
        <f t="shared" si="39"/>
        <v>78.755898100610111</v>
      </c>
      <c r="P357" s="175">
        <f t="shared" si="39"/>
        <v>72.369087655216347</v>
      </c>
      <c r="Q357" s="175">
        <f t="shared" si="39"/>
        <v>66.194951085931351</v>
      </c>
      <c r="R357" s="175">
        <f t="shared" si="39"/>
        <v>60.22303964388766</v>
      </c>
      <c r="S357" s="175">
        <f t="shared" si="39"/>
        <v>54.443578019478899</v>
      </c>
      <c r="T357" s="175">
        <f t="shared" si="39"/>
        <v>48.847410947356749</v>
      </c>
      <c r="U357" s="175">
        <f t="shared" si="39"/>
        <v>43.42595481236431</v>
      </c>
      <c r="V357" s="175">
        <f t="shared" si="39"/>
        <v>38.171153718355924</v>
      </c>
      <c r="W357" s="175">
        <f t="shared" si="39"/>
        <v>33.075439547012046</v>
      </c>
      <c r="X357" s="175">
        <f t="shared" si="39"/>
        <v>32.620572097667583</v>
      </c>
      <c r="Y357" s="175">
        <f t="shared" si="39"/>
        <v>32.167673771480459</v>
      </c>
      <c r="Z357" s="175">
        <f t="shared" si="39"/>
        <v>31.71673180955332</v>
      </c>
      <c r="AA357" s="175">
        <f t="shared" si="39"/>
        <v>31.26773356297932</v>
      </c>
      <c r="AB357" s="175">
        <f t="shared" si="39"/>
        <v>30.820666491659392</v>
      </c>
      <c r="AC357" s="175">
        <f t="shared" si="39"/>
        <v>30.375518163134824</v>
      </c>
      <c r="AD357" s="175">
        <f t="shared" si="39"/>
        <v>29.932276251434786</v>
      </c>
      <c r="AE357" s="175">
        <f t="shared" si="39"/>
        <v>29.4909285359386</v>
      </c>
      <c r="AF357" s="175">
        <f t="shared" si="39"/>
        <v>29.051462900252613</v>
      </c>
      <c r="AG357" s="175">
        <f t="shared" si="39"/>
        <v>28.613867331101471</v>
      </c>
      <c r="AH357" s="175">
        <f t="shared" si="39"/>
        <v>28.178129917233356</v>
      </c>
      <c r="AI357" s="175">
        <f t="shared" si="39"/>
        <v>27.74423884833924</v>
      </c>
      <c r="AJ357" s="175">
        <f t="shared" si="39"/>
        <v>27.312182413985916</v>
      </c>
      <c r="AK357" s="175">
        <f t="shared" si="39"/>
        <v>26.881949002562347</v>
      </c>
      <c r="AL357" s="175">
        <f t="shared" si="39"/>
        <v>26.453527100239508</v>
      </c>
      <c r="AM357" s="175">
        <f t="shared" si="39"/>
        <v>26.02690528994324</v>
      </c>
      <c r="AN357" s="175">
        <f t="shared" si="39"/>
        <v>25.602072250340036</v>
      </c>
      <c r="AO357" s="175">
        <f t="shared" si="39"/>
        <v>25.179016754835587</v>
      </c>
      <c r="AP357" s="175">
        <f t="shared" si="39"/>
        <v>24.757727670585862</v>
      </c>
      <c r="AQ357" s="175">
        <f t="shared" si="39"/>
        <v>24.338193957520502</v>
      </c>
    </row>
    <row r="358" spans="7:43" ht="14.1" customHeight="1">
      <c r="G358" s="22"/>
      <c r="H358" s="240"/>
      <c r="J358" s="228"/>
      <c r="K358" s="19" t="s">
        <v>135</v>
      </c>
      <c r="L358" s="175">
        <f t="shared" ref="L358:AQ359" si="40" xml:space="preserve"> ((L91 * L398 * $N$45 * (L197 * 1 + L326) +L229) * 1000 / (L101 * 8750)) + L261 + 0</f>
        <v>96.476799214682444</v>
      </c>
      <c r="M358" s="175">
        <f t="shared" si="40"/>
        <v>92.885284062638675</v>
      </c>
      <c r="N358" s="175">
        <f t="shared" si="40"/>
        <v>87.656716287273142</v>
      </c>
      <c r="O358" s="175">
        <f t="shared" si="40"/>
        <v>82.537470583810119</v>
      </c>
      <c r="P358" s="175">
        <f t="shared" si="40"/>
        <v>77.524153767182796</v>
      </c>
      <c r="Q358" s="175">
        <f t="shared" si="40"/>
        <v>72.613511639838919</v>
      </c>
      <c r="R358" s="175">
        <f t="shared" si="40"/>
        <v>67.802421947578011</v>
      </c>
      <c r="S358" s="175">
        <f t="shared" si="40"/>
        <v>63.087887759503744</v>
      </c>
      <c r="T358" s="175">
        <f t="shared" si="40"/>
        <v>58.467031242597066</v>
      </c>
      <c r="U358" s="175">
        <f t="shared" si="40"/>
        <v>53.937087803735842</v>
      </c>
      <c r="V358" s="175">
        <f t="shared" si="40"/>
        <v>49.495400574105034</v>
      </c>
      <c r="W358" s="175">
        <f t="shared" si="40"/>
        <v>45.139415212874866</v>
      </c>
      <c r="X358" s="175">
        <f t="shared" si="40"/>
        <v>44.494848261212859</v>
      </c>
      <c r="Y358" s="175">
        <f t="shared" si="40"/>
        <v>43.854917758502452</v>
      </c>
      <c r="Z358" s="175">
        <f t="shared" si="40"/>
        <v>43.219573858202871</v>
      </c>
      <c r="AA358" s="175">
        <f t="shared" si="40"/>
        <v>42.588767425756473</v>
      </c>
      <c r="AB358" s="175">
        <f t="shared" si="40"/>
        <v>41.962450025921974</v>
      </c>
      <c r="AC358" s="175">
        <f t="shared" si="40"/>
        <v>41.340573910377152</v>
      </c>
      <c r="AD358" s="175">
        <f t="shared" si="40"/>
        <v>40.723092005584313</v>
      </c>
      <c r="AE358" s="175">
        <f t="shared" si="40"/>
        <v>40.1099579009121</v>
      </c>
      <c r="AF358" s="175">
        <f t="shared" si="40"/>
        <v>39.501125837007315</v>
      </c>
      <c r="AG358" s="175">
        <f t="shared" si="40"/>
        <v>38.896550694410664</v>
      </c>
      <c r="AH358" s="175">
        <f t="shared" si="40"/>
        <v>38.296187982410494</v>
      </c>
      <c r="AI358" s="175">
        <f t="shared" si="40"/>
        <v>37.699993828128655</v>
      </c>
      <c r="AJ358" s="175">
        <f t="shared" si="40"/>
        <v>37.107924965832929</v>
      </c>
      <c r="AK358" s="175">
        <f t="shared" si="40"/>
        <v>36.519938726470585</v>
      </c>
      <c r="AL358" s="175">
        <f t="shared" si="40"/>
        <v>35.935993027417688</v>
      </c>
      <c r="AM358" s="175">
        <f t="shared" si="40"/>
        <v>35.356046362438981</v>
      </c>
      <c r="AN358" s="175">
        <f t="shared" si="40"/>
        <v>34.780057791853338</v>
      </c>
      <c r="AO358" s="175">
        <f t="shared" si="40"/>
        <v>34.207986932899985</v>
      </c>
      <c r="AP358" s="175">
        <f t="shared" si="40"/>
        <v>33.639793950300486</v>
      </c>
      <c r="AQ358" s="175">
        <f t="shared" si="40"/>
        <v>33.075439547012046</v>
      </c>
    </row>
    <row r="359" spans="7:43" ht="14.1" customHeight="1">
      <c r="G359" s="22"/>
      <c r="H359" s="240"/>
      <c r="J359" s="228"/>
      <c r="K359" s="144" t="s">
        <v>136</v>
      </c>
      <c r="L359" s="175">
        <f t="shared" si="40"/>
        <v>96.476799214682444</v>
      </c>
      <c r="M359" s="175">
        <f t="shared" si="40"/>
        <v>93.887776109827072</v>
      </c>
      <c r="N359" s="175">
        <f t="shared" si="40"/>
        <v>92.396748136425273</v>
      </c>
      <c r="O359" s="175">
        <f t="shared" si="40"/>
        <v>90.905720163023489</v>
      </c>
      <c r="P359" s="175">
        <f t="shared" si="40"/>
        <v>89.414692189621704</v>
      </c>
      <c r="Q359" s="175">
        <f t="shared" si="40"/>
        <v>87.923664216219905</v>
      </c>
      <c r="R359" s="175">
        <f t="shared" si="40"/>
        <v>86.43263624281812</v>
      </c>
      <c r="S359" s="175">
        <f t="shared" si="40"/>
        <v>84.941608269416335</v>
      </c>
      <c r="T359" s="175">
        <f t="shared" si="40"/>
        <v>83.450580296014536</v>
      </c>
      <c r="U359" s="175">
        <f t="shared" si="40"/>
        <v>81.959552322612751</v>
      </c>
      <c r="V359" s="175">
        <f t="shared" si="40"/>
        <v>80.468524349210981</v>
      </c>
      <c r="W359" s="175">
        <f t="shared" si="40"/>
        <v>78.977496375809181</v>
      </c>
      <c r="X359" s="175">
        <f t="shared" si="40"/>
        <v>77.095897407764909</v>
      </c>
      <c r="Y359" s="175">
        <f t="shared" si="40"/>
        <v>75.236374835034454</v>
      </c>
      <c r="Z359" s="175">
        <f t="shared" si="40"/>
        <v>73.398542397187981</v>
      </c>
      <c r="AA359" s="175">
        <f t="shared" si="40"/>
        <v>71.582022792505953</v>
      </c>
      <c r="AB359" s="175">
        <f t="shared" si="40"/>
        <v>69.78644741974702</v>
      </c>
      <c r="AC359" s="175">
        <f t="shared" si="40"/>
        <v>68.011456128797334</v>
      </c>
      <c r="AD359" s="175">
        <f t="shared" si="40"/>
        <v>66.256696979846069</v>
      </c>
      <c r="AE359" s="175">
        <f t="shared" si="40"/>
        <v>64.521826010749649</v>
      </c>
      <c r="AF359" s="175">
        <f t="shared" si="40"/>
        <v>62.806507012261179</v>
      </c>
      <c r="AG359" s="175">
        <f t="shared" si="40"/>
        <v>61.110411310816907</v>
      </c>
      <c r="AH359" s="175">
        <f t="shared" si="40"/>
        <v>59.433217558584801</v>
      </c>
      <c r="AI359" s="175">
        <f t="shared" si="40"/>
        <v>57.774611530493445</v>
      </c>
      <c r="AJ359" s="175">
        <f t="shared" si="40"/>
        <v>56.134285927972321</v>
      </c>
      <c r="AK359" s="175">
        <f t="shared" si="40"/>
        <v>54.511940189145626</v>
      </c>
      <c r="AL359" s="175">
        <f t="shared" si="40"/>
        <v>52.907280305233563</v>
      </c>
      <c r="AM359" s="175">
        <f t="shared" si="40"/>
        <v>51.320018642925682</v>
      </c>
      <c r="AN359" s="175">
        <f t="shared" si="40"/>
        <v>49.749873772500521</v>
      </c>
      <c r="AO359" s="175">
        <f t="shared" si="40"/>
        <v>48.196570301476164</v>
      </c>
      <c r="AP359" s="175">
        <f t="shared" si="40"/>
        <v>46.659838713584989</v>
      </c>
      <c r="AQ359" s="175">
        <f t="shared" si="40"/>
        <v>45.139415212874866</v>
      </c>
    </row>
    <row r="360" spans="7:43" ht="14.1" customHeight="1">
      <c r="G360" s="22"/>
      <c r="H360" s="240"/>
      <c r="J360" s="228"/>
      <c r="K360" s="140" t="s">
        <v>137</v>
      </c>
      <c r="L360" s="175">
        <f xml:space="preserve"> ((L90 * L397 * $N$45 * (L199 * 1 + L328) +L231) * 1000 / (L103 * 8750)) + L263 + 0</f>
        <v>87.760104227933553</v>
      </c>
      <c r="M360" s="175">
        <f t="shared" ref="M360:AQ360" si="41" xml:space="preserve"> ((M90 * M397 * $N$45 * (M199 * 1 + M328) +M231) * 1000 / (M103 * 8750)) + M263 + 0</f>
        <v>83.881597462105958</v>
      </c>
      <c r="N360" s="175">
        <f t="shared" si="41"/>
        <v>77.653680281942201</v>
      </c>
      <c r="O360" s="175">
        <f t="shared" si="41"/>
        <v>71.64028950104516</v>
      </c>
      <c r="P360" s="175">
        <f t="shared" si="41"/>
        <v>65.830528450364397</v>
      </c>
      <c r="Q360" s="175">
        <f t="shared" si="41"/>
        <v>60.214226155423745</v>
      </c>
      <c r="R360" s="175">
        <f t="shared" si="41"/>
        <v>54.781877913568081</v>
      </c>
      <c r="S360" s="175">
        <f t="shared" si="41"/>
        <v>49.524591616053094</v>
      </c>
      <c r="T360" s="175">
        <f t="shared" si="41"/>
        <v>44.434039177289883</v>
      </c>
      <c r="U360" s="175">
        <f t="shared" si="41"/>
        <v>39.502412513190336</v>
      </c>
      <c r="V360" s="175">
        <f t="shared" si="41"/>
        <v>34.722383579176402</v>
      </c>
      <c r="W360" s="175">
        <f t="shared" si="41"/>
        <v>30.087068037687771</v>
      </c>
      <c r="X360" s="175">
        <f t="shared" si="41"/>
        <v>29.673297938665982</v>
      </c>
      <c r="Y360" s="175">
        <f t="shared" si="41"/>
        <v>29.261319052194068</v>
      </c>
      <c r="Z360" s="175">
        <f t="shared" si="41"/>
        <v>28.851119772143207</v>
      </c>
      <c r="AA360" s="175">
        <f t="shared" si="41"/>
        <v>28.442688592437392</v>
      </c>
      <c r="AB360" s="175">
        <f t="shared" si="41"/>
        <v>28.036014105977614</v>
      </c>
      <c r="AC360" s="175">
        <f t="shared" si="41"/>
        <v>27.631085003579898</v>
      </c>
      <c r="AD360" s="175">
        <f t="shared" si="41"/>
        <v>27.227890072926929</v>
      </c>
      <c r="AE360" s="175">
        <f t="shared" si="41"/>
        <v>26.826418197533165</v>
      </c>
      <c r="AF360" s="175">
        <f t="shared" si="41"/>
        <v>26.426658355723163</v>
      </c>
      <c r="AG360" s="175">
        <f t="shared" si="41"/>
        <v>26.028599619622995</v>
      </c>
      <c r="AH360" s="175">
        <f t="shared" si="41"/>
        <v>25.632231154164444</v>
      </c>
      <c r="AI360" s="175">
        <f t="shared" si="41"/>
        <v>25.237542216101893</v>
      </c>
      <c r="AJ360" s="175">
        <f t="shared" si="41"/>
        <v>24.84452215304173</v>
      </c>
      <c r="AK360" s="175">
        <f t="shared" si="41"/>
        <v>24.453160402483928</v>
      </c>
      <c r="AL360" s="175">
        <f t="shared" si="41"/>
        <v>24.06344649087584</v>
      </c>
      <c r="AM360" s="175">
        <f t="shared" si="41"/>
        <v>23.675370032677872</v>
      </c>
      <c r="AN360" s="175">
        <f t="shared" si="41"/>
        <v>23.28892072944091</v>
      </c>
      <c r="AO360" s="175">
        <f t="shared" si="41"/>
        <v>22.904088368895305</v>
      </c>
      <c r="AP360" s="175">
        <f t="shared" si="41"/>
        <v>22.520862824051356</v>
      </c>
      <c r="AQ360" s="175">
        <f t="shared" si="41"/>
        <v>22.139234052310925</v>
      </c>
    </row>
    <row r="361" spans="7:43" ht="14.1" customHeight="1">
      <c r="G361" s="22"/>
      <c r="H361" s="240"/>
      <c r="J361" s="228"/>
      <c r="K361" s="19" t="s">
        <v>138</v>
      </c>
      <c r="L361" s="175">
        <f t="shared" ref="L361:AQ362" si="42" xml:space="preserve"> ((L91 * L398 * $N$45 * (L200 * 1 + L329) +L232) * 1000 / (L104 * 8750)) + L264 + 0</f>
        <v>87.760104227933553</v>
      </c>
      <c r="M361" s="175">
        <f t="shared" si="42"/>
        <v>84.493083072119788</v>
      </c>
      <c r="N361" s="175">
        <f t="shared" si="42"/>
        <v>79.736917272010388</v>
      </c>
      <c r="O361" s="175">
        <f t="shared" si="42"/>
        <v>75.080196276275444</v>
      </c>
      <c r="P361" s="175">
        <f t="shared" si="42"/>
        <v>70.519833474687914</v>
      </c>
      <c r="Q361" s="175">
        <f t="shared" si="42"/>
        <v>66.052868686990081</v>
      </c>
      <c r="R361" s="175">
        <f t="shared" si="42"/>
        <v>61.676461755172028</v>
      </c>
      <c r="S361" s="175">
        <f t="shared" si="42"/>
        <v>57.387886521546456</v>
      </c>
      <c r="T361" s="175">
        <f t="shared" si="42"/>
        <v>53.184525165790149</v>
      </c>
      <c r="U361" s="175">
        <f t="shared" si="42"/>
        <v>49.063862876233138</v>
      </c>
      <c r="V361" s="175">
        <f t="shared" si="42"/>
        <v>45.023482832603335</v>
      </c>
      <c r="W361" s="175">
        <f t="shared" si="42"/>
        <v>41.061061479193341</v>
      </c>
      <c r="X361" s="175">
        <f t="shared" si="42"/>
        <v>40.474731259698139</v>
      </c>
      <c r="Y361" s="175">
        <f t="shared" si="42"/>
        <v>39.892618585214301</v>
      </c>
      <c r="Z361" s="175">
        <f t="shared" si="42"/>
        <v>39.314678112844362</v>
      </c>
      <c r="AA361" s="175">
        <f t="shared" si="42"/>
        <v>38.740865147346213</v>
      </c>
      <c r="AB361" s="175">
        <f t="shared" si="42"/>
        <v>38.171135629610731</v>
      </c>
      <c r="AC361" s="175">
        <f t="shared" si="42"/>
        <v>37.605446125384617</v>
      </c>
      <c r="AD361" s="175">
        <f t="shared" si="42"/>
        <v>37.043753814232204</v>
      </c>
      <c r="AE361" s="175">
        <f t="shared" si="42"/>
        <v>36.486016478730463</v>
      </c>
      <c r="AF361" s="175">
        <f t="shared" si="42"/>
        <v>35.932192493891407</v>
      </c>
      <c r="AG361" s="175">
        <f t="shared" si="42"/>
        <v>35.382240816806487</v>
      </c>
      <c r="AH361" s="175">
        <f t="shared" si="42"/>
        <v>34.836120976507296</v>
      </c>
      <c r="AI361" s="175">
        <f t="shared" si="42"/>
        <v>34.29379306403758</v>
      </c>
      <c r="AJ361" s="175">
        <f t="shared" si="42"/>
        <v>33.755217722731281</v>
      </c>
      <c r="AK361" s="175">
        <f t="shared" si="42"/>
        <v>33.220356138691734</v>
      </c>
      <c r="AL361" s="175">
        <f t="shared" si="42"/>
        <v>32.68917003146715</v>
      </c>
      <c r="AM361" s="175">
        <f t="shared" si="42"/>
        <v>32.16162164491756</v>
      </c>
      <c r="AN361" s="175">
        <f t="shared" si="42"/>
        <v>31.637673738268912</v>
      </c>
      <c r="AO361" s="175">
        <f t="shared" si="42"/>
        <v>31.117289577349645</v>
      </c>
      <c r="AP361" s="175">
        <f t="shared" si="42"/>
        <v>30.600432926005389</v>
      </c>
      <c r="AQ361" s="175">
        <f t="shared" si="42"/>
        <v>30.087068037687771</v>
      </c>
    </row>
    <row r="362" spans="7:43" ht="14.1" customHeight="1">
      <c r="G362" s="22"/>
      <c r="H362" s="240"/>
      <c r="J362" s="228"/>
      <c r="K362" s="144" t="s">
        <v>139</v>
      </c>
      <c r="L362" s="175">
        <f t="shared" si="42"/>
        <v>87.760104227933553</v>
      </c>
      <c r="M362" s="175">
        <f t="shared" si="42"/>
        <v>85.40499979474194</v>
      </c>
      <c r="N362" s="175">
        <f t="shared" si="42"/>
        <v>84.048686448759881</v>
      </c>
      <c r="O362" s="175">
        <f t="shared" si="42"/>
        <v>82.692373102777822</v>
      </c>
      <c r="P362" s="175">
        <f t="shared" si="42"/>
        <v>81.336059756795748</v>
      </c>
      <c r="Q362" s="175">
        <f t="shared" si="42"/>
        <v>79.979746410813689</v>
      </c>
      <c r="R362" s="175">
        <f t="shared" si="42"/>
        <v>78.62343306483163</v>
      </c>
      <c r="S362" s="175">
        <f t="shared" si="42"/>
        <v>77.267119718849571</v>
      </c>
      <c r="T362" s="175">
        <f t="shared" si="42"/>
        <v>75.910806372867498</v>
      </c>
      <c r="U362" s="175">
        <f t="shared" si="42"/>
        <v>74.554493026885439</v>
      </c>
      <c r="V362" s="175">
        <f t="shared" si="42"/>
        <v>73.198179680903394</v>
      </c>
      <c r="W362" s="175">
        <f t="shared" si="42"/>
        <v>71.84186633492132</v>
      </c>
      <c r="X362" s="175">
        <f t="shared" si="42"/>
        <v>70.130270149155578</v>
      </c>
      <c r="Y362" s="175">
        <f t="shared" si="42"/>
        <v>68.438755752685182</v>
      </c>
      <c r="Z362" s="175">
        <f t="shared" si="42"/>
        <v>66.766971783774878</v>
      </c>
      <c r="AA362" s="175">
        <f t="shared" si="42"/>
        <v>65.114575029978766</v>
      </c>
      <c r="AB362" s="175">
        <f t="shared" si="42"/>
        <v>63.481230193239476</v>
      </c>
      <c r="AC362" s="175">
        <f t="shared" si="42"/>
        <v>61.86660966306632</v>
      </c>
      <c r="AD362" s="175">
        <f t="shared" si="42"/>
        <v>60.270393297469418</v>
      </c>
      <c r="AE362" s="175">
        <f t="shared" si="42"/>
        <v>58.692268211342522</v>
      </c>
      <c r="AF362" s="175">
        <f t="shared" si="42"/>
        <v>57.131928572000589</v>
      </c>
      <c r="AG362" s="175">
        <f t="shared" si="42"/>
        <v>55.589075401591444</v>
      </c>
      <c r="AH362" s="175">
        <f t="shared" si="42"/>
        <v>54.063416386113566</v>
      </c>
      <c r="AI362" s="175">
        <f t="shared" si="42"/>
        <v>52.554665690783445</v>
      </c>
      <c r="AJ362" s="175">
        <f t="shared" si="42"/>
        <v>51.062543781507934</v>
      </c>
      <c r="AK362" s="175">
        <f t="shared" si="42"/>
        <v>49.586777252227108</v>
      </c>
      <c r="AL362" s="175">
        <f t="shared" si="42"/>
        <v>48.127098657903737</v>
      </c>
      <c r="AM362" s="175">
        <f t="shared" si="42"/>
        <v>46.683246352945176</v>
      </c>
      <c r="AN362" s="175">
        <f t="shared" si="42"/>
        <v>45.254964334852509</v>
      </c>
      <c r="AO362" s="175">
        <f t="shared" si="42"/>
        <v>43.842002092900742</v>
      </c>
      <c r="AP362" s="175">
        <f t="shared" si="42"/>
        <v>42.444114461662217</v>
      </c>
      <c r="AQ362" s="175">
        <f t="shared" si="42"/>
        <v>41.061061479193341</v>
      </c>
    </row>
    <row r="363" spans="7:43" ht="14.1" customHeight="1">
      <c r="G363" s="22"/>
      <c r="H363" s="240"/>
      <c r="J363" s="228"/>
      <c r="K363" s="140" t="s">
        <v>140</v>
      </c>
      <c r="L363" s="175">
        <f xml:space="preserve"> ((L90 * L397 * $N$45 * (L202 * 1 + L331) +L234) * 1000 / (L106 * 8750)) + L266 + 0</f>
        <v>84.240080095363723</v>
      </c>
      <c r="M363" s="175">
        <f t="shared" ref="M363:AQ363" si="43" xml:space="preserve"> ((M90 * M397 * $N$45 * (M202 * 1 + M331) +M234) * 1000 / (M106 * 8750)) + M266 + 0</f>
        <v>80.517138748859125</v>
      </c>
      <c r="N363" s="175">
        <f t="shared" si="43"/>
        <v>74.539020938952333</v>
      </c>
      <c r="O363" s="175">
        <f t="shared" si="43"/>
        <v>68.766824956689007</v>
      </c>
      <c r="P363" s="175">
        <f t="shared" si="43"/>
        <v>63.190091194236444</v>
      </c>
      <c r="Q363" s="175">
        <f t="shared" si="43"/>
        <v>57.799056631005101</v>
      </c>
      <c r="R363" s="175">
        <f t="shared" si="43"/>
        <v>52.58459779431913</v>
      </c>
      <c r="S363" s="175">
        <f t="shared" si="43"/>
        <v>47.538179234506657</v>
      </c>
      <c r="T363" s="175">
        <f t="shared" si="43"/>
        <v>42.651806902298695</v>
      </c>
      <c r="U363" s="175">
        <f t="shared" si="43"/>
        <v>37.917985892866199</v>
      </c>
      <c r="V363" s="175">
        <f t="shared" si="43"/>
        <v>33.329682086689516</v>
      </c>
      <c r="W363" s="175">
        <f t="shared" si="43"/>
        <v>28.880287274348373</v>
      </c>
      <c r="X363" s="175">
        <f t="shared" si="43"/>
        <v>28.483113335355174</v>
      </c>
      <c r="Y363" s="175">
        <f t="shared" si="43"/>
        <v>28.087658764063242</v>
      </c>
      <c r="Z363" s="175">
        <f t="shared" si="43"/>
        <v>27.693912419861132</v>
      </c>
      <c r="AA363" s="175">
        <f t="shared" si="43"/>
        <v>27.301863258177132</v>
      </c>
      <c r="AB363" s="175">
        <f t="shared" si="43"/>
        <v>26.911500329446611</v>
      </c>
      <c r="AC363" s="175">
        <f t="shared" si="43"/>
        <v>26.522812778092607</v>
      </c>
      <c r="AD363" s="175">
        <f t="shared" si="43"/>
        <v>26.135789841519571</v>
      </c>
      <c r="AE363" s="175">
        <f t="shared" si="43"/>
        <v>25.750420849119926</v>
      </c>
      <c r="AF363" s="175">
        <f t="shared" si="43"/>
        <v>25.366695221293405</v>
      </c>
      <c r="AG363" s="175">
        <f t="shared" si="43"/>
        <v>24.984602468478922</v>
      </c>
      <c r="AH363" s="175">
        <f t="shared" si="43"/>
        <v>24.604132190198687</v>
      </c>
      <c r="AI363" s="175">
        <f t="shared" si="43"/>
        <v>24.225274074114537</v>
      </c>
      <c r="AJ363" s="175">
        <f t="shared" si="43"/>
        <v>23.848017895096294</v>
      </c>
      <c r="AK363" s="175">
        <f t="shared" si="43"/>
        <v>23.472353514301755</v>
      </c>
      <c r="AL363" s="175">
        <f t="shared" si="43"/>
        <v>23.098270878268448</v>
      </c>
      <c r="AM363" s="175">
        <f t="shared" si="43"/>
        <v>22.725760018016803</v>
      </c>
      <c r="AN363" s="175">
        <f t="shared" si="43"/>
        <v>22.354811048164539</v>
      </c>
      <c r="AO363" s="175">
        <f t="shared" si="43"/>
        <v>21.985414166052234</v>
      </c>
      <c r="AP363" s="175">
        <f t="shared" si="43"/>
        <v>21.617559650879862</v>
      </c>
      <c r="AQ363" s="175">
        <f t="shared" si="43"/>
        <v>21.251237862854019</v>
      </c>
    </row>
    <row r="364" spans="7:43" ht="14.1" customHeight="1">
      <c r="G364" s="22"/>
      <c r="H364" s="240"/>
      <c r="J364" s="228"/>
      <c r="K364" s="19" t="s">
        <v>141</v>
      </c>
      <c r="L364" s="175">
        <f t="shared" ref="L364:AQ365" si="44" xml:space="preserve"> ((L91 * L398 * $N$45 * (L203 * 1 + L332) +L235) * 1000 / (L107 * 8750)) + L267 + 0</f>
        <v>84.240080095363723</v>
      </c>
      <c r="M364" s="175">
        <f t="shared" si="44"/>
        <v>81.104097905504403</v>
      </c>
      <c r="N364" s="175">
        <f t="shared" si="44"/>
        <v>76.538700092080674</v>
      </c>
      <c r="O364" s="175">
        <f t="shared" si="44"/>
        <v>72.06875839005599</v>
      </c>
      <c r="P364" s="175">
        <f t="shared" si="44"/>
        <v>67.691309991956061</v>
      </c>
      <c r="Q364" s="175">
        <f t="shared" si="44"/>
        <v>63.403513449218359</v>
      </c>
      <c r="R364" s="175">
        <f t="shared" si="44"/>
        <v>59.202642521481792</v>
      </c>
      <c r="S364" s="175">
        <f t="shared" si="44"/>
        <v>55.086080396198668</v>
      </c>
      <c r="T364" s="175">
        <f t="shared" si="44"/>
        <v>51.051314252815231</v>
      </c>
      <c r="U364" s="175">
        <f t="shared" si="44"/>
        <v>47.095930147793389</v>
      </c>
      <c r="V364" s="175">
        <f t="shared" si="44"/>
        <v>43.21760819859557</v>
      </c>
      <c r="W364" s="175">
        <f t="shared" si="44"/>
        <v>39.414118046442859</v>
      </c>
      <c r="X364" s="175">
        <f t="shared" si="44"/>
        <v>38.85130530724733</v>
      </c>
      <c r="Y364" s="175">
        <f t="shared" si="44"/>
        <v>38.292540948949814</v>
      </c>
      <c r="Z364" s="175">
        <f t="shared" si="44"/>
        <v>37.737781447339067</v>
      </c>
      <c r="AA364" s="175">
        <f t="shared" si="44"/>
        <v>37.186983899881994</v>
      </c>
      <c r="AB364" s="175">
        <f t="shared" si="44"/>
        <v>36.640106014663466</v>
      </c>
      <c r="AC364" s="175">
        <f t="shared" si="44"/>
        <v>36.097106099561429</v>
      </c>
      <c r="AD364" s="175">
        <f t="shared" si="44"/>
        <v>35.557943051651456</v>
      </c>
      <c r="AE364" s="175">
        <f t="shared" si="44"/>
        <v>35.022576346835187</v>
      </c>
      <c r="AF364" s="175">
        <f t="shared" si="44"/>
        <v>34.490966029686938</v>
      </c>
      <c r="AG364" s="175">
        <f t="shared" si="44"/>
        <v>33.963072703513483</v>
      </c>
      <c r="AH364" s="175">
        <f t="shared" si="44"/>
        <v>33.438857520621433</v>
      </c>
      <c r="AI364" s="175">
        <f t="shared" si="44"/>
        <v>32.918282172787478</v>
      </c>
      <c r="AJ364" s="175">
        <f t="shared" si="44"/>
        <v>32.401308881926347</v>
      </c>
      <c r="AK364" s="175">
        <f t="shared" si="44"/>
        <v>31.887900390951899</v>
      </c>
      <c r="AL364" s="175">
        <f t="shared" si="44"/>
        <v>31.378019954826559</v>
      </c>
      <c r="AM364" s="175">
        <f t="shared" si="44"/>
        <v>30.871631331794685</v>
      </c>
      <c r="AN364" s="175">
        <f t="shared" si="44"/>
        <v>30.36869877479538</v>
      </c>
      <c r="AO364" s="175">
        <f t="shared" si="44"/>
        <v>29.869187023050621</v>
      </c>
      <c r="AP364" s="175">
        <f t="shared" si="44"/>
        <v>29.373061293824303</v>
      </c>
      <c r="AQ364" s="175">
        <f t="shared" si="44"/>
        <v>28.880287274348373</v>
      </c>
    </row>
    <row r="365" spans="7:43" ht="14.1" customHeight="1">
      <c r="G365" s="22"/>
      <c r="H365" s="240"/>
      <c r="J365" s="228"/>
      <c r="K365" s="144" t="s">
        <v>142</v>
      </c>
      <c r="L365" s="175">
        <f t="shared" si="44"/>
        <v>84.240080095363723</v>
      </c>
      <c r="M365" s="175">
        <f t="shared" si="44"/>
        <v>81.979437998019222</v>
      </c>
      <c r="N365" s="175">
        <f t="shared" si="44"/>
        <v>80.677525860321765</v>
      </c>
      <c r="O365" s="175">
        <f t="shared" si="44"/>
        <v>79.375613722624337</v>
      </c>
      <c r="P365" s="175">
        <f t="shared" si="44"/>
        <v>78.07370158492688</v>
      </c>
      <c r="Q365" s="175">
        <f t="shared" si="44"/>
        <v>76.771789447229423</v>
      </c>
      <c r="R365" s="175">
        <f t="shared" si="44"/>
        <v>75.469877309531995</v>
      </c>
      <c r="S365" s="175">
        <f t="shared" si="44"/>
        <v>74.167965171834538</v>
      </c>
      <c r="T365" s="175">
        <f t="shared" si="44"/>
        <v>72.866053034137082</v>
      </c>
      <c r="U365" s="175">
        <f t="shared" si="44"/>
        <v>71.564140896439653</v>
      </c>
      <c r="V365" s="175">
        <f t="shared" si="44"/>
        <v>70.262228758742211</v>
      </c>
      <c r="W365" s="175">
        <f t="shared" si="44"/>
        <v>68.960316621044754</v>
      </c>
      <c r="X365" s="175">
        <f t="shared" si="44"/>
        <v>67.317371902048734</v>
      </c>
      <c r="Y365" s="175">
        <f t="shared" si="44"/>
        <v>65.693703499478929</v>
      </c>
      <c r="Z365" s="175">
        <f t="shared" si="44"/>
        <v>64.08897414458464</v>
      </c>
      <c r="AA365" s="175">
        <f t="shared" si="44"/>
        <v>62.50285439103952</v>
      </c>
      <c r="AB365" s="175">
        <f t="shared" si="44"/>
        <v>60.935022389462766</v>
      </c>
      <c r="AC365" s="175">
        <f t="shared" si="44"/>
        <v>59.385163669694847</v>
      </c>
      <c r="AD365" s="175">
        <f t="shared" si="44"/>
        <v>57.852970930518339</v>
      </c>
      <c r="AE365" s="175">
        <f t="shared" si="44"/>
        <v>56.338143836528651</v>
      </c>
      <c r="AF365" s="175">
        <f t="shared" si="44"/>
        <v>54.84038882187248</v>
      </c>
      <c r="AG365" s="175">
        <f t="shared" si="44"/>
        <v>53.359418900584686</v>
      </c>
      <c r="AH365" s="175">
        <f t="shared" si="44"/>
        <v>51.894953483266242</v>
      </c>
      <c r="AI365" s="175">
        <f t="shared" si="44"/>
        <v>50.446718199857251</v>
      </c>
      <c r="AJ365" s="175">
        <f t="shared" si="44"/>
        <v>49.014444728269837</v>
      </c>
      <c r="AK365" s="175">
        <f t="shared" si="44"/>
        <v>47.597870628656317</v>
      </c>
      <c r="AL365" s="175">
        <f t="shared" si="44"/>
        <v>46.196739183097364</v>
      </c>
      <c r="AM365" s="175">
        <f t="shared" si="44"/>
        <v>44.81079924050475</v>
      </c>
      <c r="AN365" s="175">
        <f t="shared" si="44"/>
        <v>43.439805066541616</v>
      </c>
      <c r="AO365" s="175">
        <f t="shared" si="44"/>
        <v>42.083516198372116</v>
      </c>
      <c r="AP365" s="175">
        <f t="shared" si="44"/>
        <v>40.74169730405989</v>
      </c>
      <c r="AQ365" s="175">
        <f t="shared" si="44"/>
        <v>39.414118046442859</v>
      </c>
    </row>
    <row r="366" spans="7:43" ht="14.1" customHeight="1">
      <c r="G366" s="22"/>
      <c r="H366" s="240"/>
      <c r="J366" s="228"/>
      <c r="K366" s="140" t="s">
        <v>143</v>
      </c>
      <c r="L366" s="175">
        <f xml:space="preserve"> ((L90 * L397 * $N$45 * (L205 * 1 + L334) +L237) * 1000 / (L109 * 8750)) + L269 + 0</f>
        <v>80.005490789150059</v>
      </c>
      <c r="M366" s="175">
        <f t="shared" ref="M366:AQ366" si="45" xml:space="preserve"> ((M90 * M397 * $N$45 * (M205 * 1 + M334) +M237) * 1000 / (M109 * 8750)) + M269 + 0</f>
        <v>76.469694654232669</v>
      </c>
      <c r="N366" s="175">
        <f t="shared" si="45"/>
        <v>70.792085506241435</v>
      </c>
      <c r="O366" s="175">
        <f t="shared" si="45"/>
        <v>65.310046885559345</v>
      </c>
      <c r="P366" s="175">
        <f t="shared" si="45"/>
        <v>60.013644969032718</v>
      </c>
      <c r="Q366" s="175">
        <f t="shared" si="45"/>
        <v>54.89360750462945</v>
      </c>
      <c r="R366" s="175">
        <f t="shared" si="45"/>
        <v>49.941269639368549</v>
      </c>
      <c r="S366" s="175">
        <f t="shared" si="45"/>
        <v>45.148524984470086</v>
      </c>
      <c r="T366" s="175">
        <f t="shared" si="45"/>
        <v>40.507781336384006</v>
      </c>
      <c r="U366" s="175">
        <f t="shared" si="45"/>
        <v>36.011920544954386</v>
      </c>
      <c r="V366" s="175">
        <f t="shared" si="45"/>
        <v>31.654262082529744</v>
      </c>
      <c r="W366" s="175">
        <f t="shared" si="45"/>
        <v>27.428529921863788</v>
      </c>
      <c r="X366" s="175">
        <f t="shared" si="45"/>
        <v>27.051321164680289</v>
      </c>
      <c r="Y366" s="175">
        <f t="shared" si="45"/>
        <v>26.675745345839577</v>
      </c>
      <c r="Z366" s="175">
        <f t="shared" si="45"/>
        <v>26.301791884747637</v>
      </c>
      <c r="AA366" s="175">
        <f t="shared" si="45"/>
        <v>25.929450292022469</v>
      </c>
      <c r="AB366" s="175">
        <f t="shared" si="45"/>
        <v>25.558710168513326</v>
      </c>
      <c r="AC366" s="175">
        <f t="shared" si="45"/>
        <v>25.189561204332538</v>
      </c>
      <c r="AD366" s="175">
        <f t="shared" si="45"/>
        <v>24.821993177899859</v>
      </c>
      <c r="AE366" s="175">
        <f t="shared" si="45"/>
        <v>24.455995954998947</v>
      </c>
      <c r="AF366" s="175">
        <f t="shared" si="45"/>
        <v>24.091559487846006</v>
      </c>
      <c r="AG366" s="175">
        <f t="shared" si="45"/>
        <v>23.728673814170314</v>
      </c>
      <c r="AH366" s="175">
        <f t="shared" si="45"/>
        <v>23.367329056306414</v>
      </c>
      <c r="AI366" s="175">
        <f t="shared" si="45"/>
        <v>23.007515420297857</v>
      </c>
      <c r="AJ366" s="175">
        <f t="shared" si="45"/>
        <v>22.649223195012386</v>
      </c>
      <c r="AK366" s="175">
        <f t="shared" si="45"/>
        <v>22.292442751268201</v>
      </c>
      <c r="AL366" s="175">
        <f t="shared" si="45"/>
        <v>21.937164540971363</v>
      </c>
      <c r="AM366" s="175">
        <f t="shared" si="45"/>
        <v>21.583379096264011</v>
      </c>
      <c r="AN366" s="175">
        <f t="shared" si="45"/>
        <v>21.231077028683313</v>
      </c>
      <c r="AO366" s="175">
        <f t="shared" si="45"/>
        <v>20.880249028330979</v>
      </c>
      <c r="AP366" s="175">
        <f t="shared" si="45"/>
        <v>20.530885863053197</v>
      </c>
      <c r="AQ366" s="175">
        <f t="shared" si="45"/>
        <v>20.182978377630693</v>
      </c>
    </row>
    <row r="367" spans="7:43" ht="14.1" customHeight="1">
      <c r="G367" s="22"/>
      <c r="H367" s="240"/>
      <c r="J367" s="228"/>
      <c r="K367" s="19" t="s">
        <v>144</v>
      </c>
      <c r="L367" s="175">
        <f t="shared" ref="L367:AQ368" si="46" xml:space="preserve"> ((L91 * L398 * $N$45 * (L206 * 1 + L335) +L238) * 1000 / (L110 * 8750)) + L270 + 0</f>
        <v>80.005490789150059</v>
      </c>
      <c r="M367" s="175">
        <f t="shared" si="46"/>
        <v>77.02714848556127</v>
      </c>
      <c r="N367" s="175">
        <f t="shared" si="46"/>
        <v>72.691244575009549</v>
      </c>
      <c r="O367" s="175">
        <f t="shared" si="46"/>
        <v>68.445998377896117</v>
      </c>
      <c r="P367" s="175">
        <f t="shared" si="46"/>
        <v>64.288596021467939</v>
      </c>
      <c r="Q367" s="175">
        <f t="shared" si="46"/>
        <v>60.21633889140103</v>
      </c>
      <c r="R367" s="175">
        <f t="shared" si="46"/>
        <v>56.226637790274779</v>
      </c>
      <c r="S367" s="175">
        <f t="shared" si="46"/>
        <v>52.317007447752935</v>
      </c>
      <c r="T367" s="175">
        <f t="shared" si="46"/>
        <v>48.485061358012643</v>
      </c>
      <c r="U367" s="175">
        <f t="shared" si="46"/>
        <v>44.728506921886336</v>
      </c>
      <c r="V367" s="175">
        <f t="shared" si="46"/>
        <v>41.045140872938546</v>
      </c>
      <c r="W367" s="175">
        <f t="shared" si="46"/>
        <v>37.432844968302746</v>
      </c>
      <c r="X367" s="175">
        <f t="shared" si="46"/>
        <v>36.898323759743235</v>
      </c>
      <c r="Y367" s="175">
        <f t="shared" si="46"/>
        <v>36.367647427640151</v>
      </c>
      <c r="Z367" s="175">
        <f t="shared" si="46"/>
        <v>35.840774635661944</v>
      </c>
      <c r="AA367" s="175">
        <f t="shared" si="46"/>
        <v>35.317664637904613</v>
      </c>
      <c r="AB367" s="175">
        <f t="shared" si="46"/>
        <v>34.798277268387515</v>
      </c>
      <c r="AC367" s="175">
        <f t="shared" si="46"/>
        <v>34.282572930772616</v>
      </c>
      <c r="AD367" s="175">
        <f t="shared" si="46"/>
        <v>33.770512588301678</v>
      </c>
      <c r="AE367" s="175">
        <f t="shared" si="46"/>
        <v>33.26205775394601</v>
      </c>
      <c r="AF367" s="175">
        <f t="shared" si="46"/>
        <v>32.757170480763541</v>
      </c>
      <c r="AG367" s="175">
        <f t="shared" si="46"/>
        <v>32.25581335245819</v>
      </c>
      <c r="AH367" s="175">
        <f t="shared" si="46"/>
        <v>31.757949474136566</v>
      </c>
      <c r="AI367" s="175">
        <f t="shared" si="46"/>
        <v>31.263542463257188</v>
      </c>
      <c r="AJ367" s="175">
        <f t="shared" si="46"/>
        <v>30.772556440767602</v>
      </c>
      <c r="AK367" s="175">
        <f t="shared" si="46"/>
        <v>30.284956022424836</v>
      </c>
      <c r="AL367" s="175">
        <f t="shared" si="46"/>
        <v>29.800706310294771</v>
      </c>
      <c r="AM367" s="175">
        <f t="shared" si="46"/>
        <v>29.31977288442619</v>
      </c>
      <c r="AN367" s="175">
        <f t="shared" si="46"/>
        <v>28.842121794695252</v>
      </c>
      <c r="AO367" s="175">
        <f t="shared" si="46"/>
        <v>28.367719552816485</v>
      </c>
      <c r="AP367" s="175">
        <f t="shared" si="46"/>
        <v>27.896533124516054</v>
      </c>
      <c r="AQ367" s="175">
        <f t="shared" si="46"/>
        <v>27.428529921863788</v>
      </c>
    </row>
    <row r="368" spans="7:43" ht="14.1" customHeight="1">
      <c r="G368" s="22"/>
      <c r="H368" s="240"/>
      <c r="J368" s="228"/>
      <c r="K368" s="144" t="s">
        <v>145</v>
      </c>
      <c r="L368" s="175">
        <f t="shared" si="46"/>
        <v>80.005490789150059</v>
      </c>
      <c r="M368" s="175">
        <f t="shared" si="46"/>
        <v>77.858486889202268</v>
      </c>
      <c r="N368" s="175">
        <f t="shared" si="46"/>
        <v>76.622019409317133</v>
      </c>
      <c r="O368" s="175">
        <f t="shared" si="46"/>
        <v>75.385551929432012</v>
      </c>
      <c r="P368" s="175">
        <f t="shared" si="46"/>
        <v>74.149084449546876</v>
      </c>
      <c r="Q368" s="175">
        <f t="shared" si="46"/>
        <v>72.912616969661741</v>
      </c>
      <c r="R368" s="175">
        <f t="shared" si="46"/>
        <v>71.67614948977662</v>
      </c>
      <c r="S368" s="175">
        <f t="shared" si="46"/>
        <v>70.439682009891484</v>
      </c>
      <c r="T368" s="175">
        <f t="shared" si="46"/>
        <v>69.203214530006363</v>
      </c>
      <c r="U368" s="175">
        <f t="shared" si="46"/>
        <v>67.966747050121242</v>
      </c>
      <c r="V368" s="175">
        <f t="shared" si="46"/>
        <v>66.730279570236121</v>
      </c>
      <c r="W368" s="175">
        <f t="shared" si="46"/>
        <v>65.493812090350985</v>
      </c>
      <c r="X368" s="175">
        <f t="shared" si="46"/>
        <v>63.93345509123705</v>
      </c>
      <c r="Y368" s="175">
        <f t="shared" si="46"/>
        <v>62.391405424624942</v>
      </c>
      <c r="Z368" s="175">
        <f t="shared" si="46"/>
        <v>60.867342775625382</v>
      </c>
      <c r="AA368" s="175">
        <f t="shared" si="46"/>
        <v>59.360954258555026</v>
      </c>
      <c r="AB368" s="175">
        <f t="shared" si="46"/>
        <v>57.871934202791948</v>
      </c>
      <c r="AC368" s="175">
        <f t="shared" si="46"/>
        <v>56.399983945996048</v>
      </c>
      <c r="AD368" s="175">
        <f t="shared" si="46"/>
        <v>54.944811634400217</v>
      </c>
      <c r="AE368" s="175">
        <f t="shared" si="46"/>
        <v>53.506132029891894</v>
      </c>
      <c r="AF368" s="175">
        <f t="shared" si="46"/>
        <v>52.083666323617315</v>
      </c>
      <c r="AG368" s="175">
        <f t="shared" si="46"/>
        <v>50.67714195585237</v>
      </c>
      <c r="AH368" s="175">
        <f t="shared" si="46"/>
        <v>49.286292441895803</v>
      </c>
      <c r="AI368" s="175">
        <f t="shared" si="46"/>
        <v>47.910857203751029</v>
      </c>
      <c r="AJ368" s="175">
        <f t="shared" si="46"/>
        <v>46.550581407373457</v>
      </c>
      <c r="AK368" s="175">
        <f t="shared" si="46"/>
        <v>45.205215805269582</v>
      </c>
      <c r="AL368" s="175">
        <f t="shared" si="46"/>
        <v>43.874516584243729</v>
      </c>
      <c r="AM368" s="175">
        <f t="shared" si="46"/>
        <v>42.558245218097298</v>
      </c>
      <c r="AN368" s="175">
        <f t="shared" si="46"/>
        <v>41.256168325093228</v>
      </c>
      <c r="AO368" s="175">
        <f t="shared" si="46"/>
        <v>39.968057530007052</v>
      </c>
      <c r="AP368" s="175">
        <f t="shared" si="46"/>
        <v>38.69368933059323</v>
      </c>
      <c r="AQ368" s="175">
        <f t="shared" si="46"/>
        <v>37.432844968302746</v>
      </c>
    </row>
    <row r="369" spans="7:43" ht="14.1" customHeight="1">
      <c r="G369" s="22"/>
      <c r="H369" s="240"/>
      <c r="J369" s="228"/>
      <c r="K369" s="140" t="s">
        <v>146</v>
      </c>
      <c r="L369" s="175">
        <f xml:space="preserve"> ((L90 * L397 * $N$45 * (L208 * 1 + L337) +L240) * 1000 / (L112 * 8750)) + L272 + 0</f>
        <v>76.229236901569493</v>
      </c>
      <c r="M369" s="175">
        <f t="shared" ref="M369:AQ369" si="47" xml:space="preserve"> ((M90 * M397 * $N$45 * (M208 * 1 + M337) +M240) * 1000 / (M112 * 8750)) + M272 + 0</f>
        <v>72.860330110976776</v>
      </c>
      <c r="N369" s="175">
        <f t="shared" si="47"/>
        <v>67.450703740239774</v>
      </c>
      <c r="O369" s="175">
        <f t="shared" si="47"/>
        <v>62.227416980823982</v>
      </c>
      <c r="P369" s="175">
        <f t="shared" si="47"/>
        <v>57.181004885373312</v>
      </c>
      <c r="Q369" s="175">
        <f t="shared" si="47"/>
        <v>52.302632851539876</v>
      </c>
      <c r="R369" s="175">
        <f t="shared" si="47"/>
        <v>47.584045006831815</v>
      </c>
      <c r="S369" s="175">
        <f t="shared" si="47"/>
        <v>43.017517583484853</v>
      </c>
      <c r="T369" s="175">
        <f t="shared" si="47"/>
        <v>38.595816729455684</v>
      </c>
      <c r="U369" s="175">
        <f t="shared" si="47"/>
        <v>34.312160270806181</v>
      </c>
      <c r="V369" s="175">
        <f t="shared" si="47"/>
        <v>30.160183000349317</v>
      </c>
      <c r="W369" s="175">
        <f t="shared" si="47"/>
        <v>26.133905118910835</v>
      </c>
      <c r="X369" s="175">
        <f t="shared" si="47"/>
        <v>25.774500590183322</v>
      </c>
      <c r="Y369" s="175">
        <f t="shared" si="47"/>
        <v>25.416651925216534</v>
      </c>
      <c r="Z369" s="175">
        <f t="shared" si="47"/>
        <v>25.060349042819801</v>
      </c>
      <c r="AA369" s="175">
        <f t="shared" si="47"/>
        <v>24.705581948709263</v>
      </c>
      <c r="AB369" s="175">
        <f t="shared" si="47"/>
        <v>24.352340734573389</v>
      </c>
      <c r="AC369" s="175">
        <f t="shared" si="47"/>
        <v>24.000615577150537</v>
      </c>
      <c r="AD369" s="175">
        <f t="shared" si="47"/>
        <v>23.650396737318371</v>
      </c>
      <c r="AE369" s="175">
        <f t="shared" si="47"/>
        <v>23.301674559194897</v>
      </c>
      <c r="AF369" s="175">
        <f t="shared" si="47"/>
        <v>22.954439469251035</v>
      </c>
      <c r="AG369" s="175">
        <f t="shared" si="47"/>
        <v>22.608681975434607</v>
      </c>
      <c r="AH369" s="175">
        <f t="shared" si="47"/>
        <v>22.264392666305298</v>
      </c>
      <c r="AI369" s="175">
        <f t="shared" si="47"/>
        <v>21.921562210180767</v>
      </c>
      <c r="AJ369" s="175">
        <f t="shared" si="47"/>
        <v>21.580181354293554</v>
      </c>
      <c r="AK369" s="175">
        <f t="shared" si="47"/>
        <v>21.240240923958602</v>
      </c>
      <c r="AL369" s="175">
        <f t="shared" si="47"/>
        <v>20.90173182175138</v>
      </c>
      <c r="AM369" s="175">
        <f t="shared" si="47"/>
        <v>20.56464502669629</v>
      </c>
      <c r="AN369" s="175">
        <f t="shared" si="47"/>
        <v>20.228971593465335</v>
      </c>
      <c r="AO369" s="175">
        <f t="shared" si="47"/>
        <v>19.894702651586801</v>
      </c>
      <c r="AP369" s="175">
        <f t="shared" si="47"/>
        <v>19.561829404663925</v>
      </c>
      <c r="AQ369" s="175">
        <f t="shared" si="47"/>
        <v>19.230343129603217</v>
      </c>
    </row>
    <row r="370" spans="7:43" ht="14.1" customHeight="1">
      <c r="G370" s="22"/>
      <c r="H370" s="240"/>
      <c r="J370" s="228"/>
      <c r="K370" s="19" t="s">
        <v>147</v>
      </c>
      <c r="L370" s="175">
        <f t="shared" ref="L370:AQ371" si="48" xml:space="preserve"> ((L91 * L398 * $N$45 * (L209 * 1 + L338) +L241) * 1000 / (L113 * 8750)) + L273 + 0</f>
        <v>76.229236901569493</v>
      </c>
      <c r="M370" s="175">
        <f t="shared" si="48"/>
        <v>73.39147215823985</v>
      </c>
      <c r="N370" s="175">
        <f t="shared" si="48"/>
        <v>69.26022262624258</v>
      </c>
      <c r="O370" s="175">
        <f t="shared" si="48"/>
        <v>65.21535176958966</v>
      </c>
      <c r="P370" s="175">
        <f t="shared" si="48"/>
        <v>61.254178530136372</v>
      </c>
      <c r="Q370" s="175">
        <f t="shared" si="48"/>
        <v>57.37413166797684</v>
      </c>
      <c r="R370" s="175">
        <f t="shared" si="48"/>
        <v>53.572744195637874</v>
      </c>
      <c r="S370" s="175">
        <f t="shared" si="48"/>
        <v>49.847648147379175</v>
      </c>
      <c r="T370" s="175">
        <f t="shared" si="48"/>
        <v>46.19656966029526</v>
      </c>
      <c r="U370" s="175">
        <f t="shared" si="48"/>
        <v>42.617324345748059</v>
      </c>
      <c r="V370" s="175">
        <f t="shared" si="48"/>
        <v>39.107812931332532</v>
      </c>
      <c r="W370" s="175">
        <f t="shared" si="48"/>
        <v>35.666017155105664</v>
      </c>
      <c r="X370" s="175">
        <f t="shared" si="48"/>
        <v>35.156725312329762</v>
      </c>
      <c r="Y370" s="175">
        <f t="shared" si="48"/>
        <v>34.651096868095173</v>
      </c>
      <c r="Z370" s="175">
        <f t="shared" si="48"/>
        <v>34.149092437142485</v>
      </c>
      <c r="AA370" s="175">
        <f t="shared" si="48"/>
        <v>33.650673196771663</v>
      </c>
      <c r="AB370" s="175">
        <f t="shared" si="48"/>
        <v>33.155800876833695</v>
      </c>
      <c r="AC370" s="175">
        <f t="shared" si="48"/>
        <v>32.664437749935104</v>
      </c>
      <c r="AD370" s="175">
        <f t="shared" si="48"/>
        <v>32.176546621850058</v>
      </c>
      <c r="AE370" s="175">
        <f t="shared" si="48"/>
        <v>31.692090822135089</v>
      </c>
      <c r="AF370" s="175">
        <f t="shared" si="48"/>
        <v>31.211034194941274</v>
      </c>
      <c r="AG370" s="175">
        <f t="shared" si="48"/>
        <v>30.733341090019248</v>
      </c>
      <c r="AH370" s="175">
        <f t="shared" si="48"/>
        <v>30.258976353912161</v>
      </c>
      <c r="AI370" s="175">
        <f t="shared" si="48"/>
        <v>29.787905321332083</v>
      </c>
      <c r="AJ370" s="175">
        <f t="shared" si="48"/>
        <v>29.320093806715462</v>
      </c>
      <c r="AK370" s="175">
        <f t="shared" si="48"/>
        <v>28.855508095953269</v>
      </c>
      <c r="AL370" s="175">
        <f t="shared" si="48"/>
        <v>28.394114938291576</v>
      </c>
      <c r="AM370" s="175">
        <f t="shared" si="48"/>
        <v>27.935881538398583</v>
      </c>
      <c r="AN370" s="175">
        <f t="shared" si="48"/>
        <v>27.480775548594064</v>
      </c>
      <c r="AO370" s="175">
        <f t="shared" si="48"/>
        <v>27.028765061237404</v>
      </c>
      <c r="AP370" s="175">
        <f t="shared" si="48"/>
        <v>26.579818601270322</v>
      </c>
      <c r="AQ370" s="175">
        <f t="shared" si="48"/>
        <v>26.133905118910835</v>
      </c>
    </row>
    <row r="371" spans="7:43" ht="14.1" customHeight="1">
      <c r="G371" s="22"/>
      <c r="H371" s="240"/>
      <c r="J371" s="228"/>
      <c r="K371" s="144" t="s">
        <v>148</v>
      </c>
      <c r="L371" s="175">
        <f t="shared" si="48"/>
        <v>76.229236901569493</v>
      </c>
      <c r="M371" s="175">
        <f t="shared" si="48"/>
        <v>74.183571444069315</v>
      </c>
      <c r="N371" s="175">
        <f t="shared" si="48"/>
        <v>73.005465147669554</v>
      </c>
      <c r="O371" s="175">
        <f t="shared" si="48"/>
        <v>71.827358851269807</v>
      </c>
      <c r="P371" s="175">
        <f t="shared" si="48"/>
        <v>70.649252554870046</v>
      </c>
      <c r="Q371" s="175">
        <f t="shared" si="48"/>
        <v>69.471146258470299</v>
      </c>
      <c r="R371" s="175">
        <f t="shared" si="48"/>
        <v>68.293039962070551</v>
      </c>
      <c r="S371" s="175">
        <f t="shared" si="48"/>
        <v>67.11493366567079</v>
      </c>
      <c r="T371" s="175">
        <f t="shared" si="48"/>
        <v>65.936827369271043</v>
      </c>
      <c r="U371" s="175">
        <f t="shared" si="48"/>
        <v>64.758721072871296</v>
      </c>
      <c r="V371" s="175">
        <f t="shared" si="48"/>
        <v>63.580614776471549</v>
      </c>
      <c r="W371" s="175">
        <f t="shared" si="48"/>
        <v>62.402508480071788</v>
      </c>
      <c r="X371" s="175">
        <f t="shared" si="48"/>
        <v>60.915800228385031</v>
      </c>
      <c r="Y371" s="175">
        <f t="shared" si="48"/>
        <v>59.446535204313697</v>
      </c>
      <c r="Z371" s="175">
        <f t="shared" si="48"/>
        <v>57.994408211810132</v>
      </c>
      <c r="AA371" s="175">
        <f t="shared" si="48"/>
        <v>56.559121133374603</v>
      </c>
      <c r="AB371" s="175">
        <f t="shared" si="48"/>
        <v>55.140382726018387</v>
      </c>
      <c r="AC371" s="175">
        <f t="shared" si="48"/>
        <v>53.737908424244132</v>
      </c>
      <c r="AD371" s="175">
        <f t="shared" si="48"/>
        <v>52.351420149763271</v>
      </c>
      <c r="AE371" s="175">
        <f t="shared" si="48"/>
        <v>50.980646127683357</v>
      </c>
      <c r="AF371" s="175">
        <f t="shared" si="48"/>
        <v>49.625320708910131</v>
      </c>
      <c r="AG371" s="175">
        <f t="shared" si="48"/>
        <v>48.285184198520469</v>
      </c>
      <c r="AH371" s="175">
        <f t="shared" si="48"/>
        <v>46.959982689873435</v>
      </c>
      <c r="AI371" s="175">
        <f t="shared" si="48"/>
        <v>45.649467904236708</v>
      </c>
      <c r="AJ371" s="175">
        <f t="shared" si="48"/>
        <v>44.35339703571578</v>
      </c>
      <c r="AK371" s="175">
        <f t="shared" si="48"/>
        <v>43.071532601282399</v>
      </c>
      <c r="AL371" s="175">
        <f t="shared" si="48"/>
        <v>41.803642295707654</v>
      </c>
      <c r="AM371" s="175">
        <f t="shared" si="48"/>
        <v>40.549498851213762</v>
      </c>
      <c r="AN371" s="175">
        <f t="shared" si="48"/>
        <v>39.308879901666273</v>
      </c>
      <c r="AO371" s="175">
        <f t="shared" si="48"/>
        <v>38.081567851136242</v>
      </c>
      <c r="AP371" s="175">
        <f t="shared" si="48"/>
        <v>36.867349746669383</v>
      </c>
      <c r="AQ371" s="175">
        <f t="shared" si="48"/>
        <v>35.666017155105664</v>
      </c>
    </row>
    <row r="372" spans="7:43" ht="14.1" customHeight="1">
      <c r="G372" s="22"/>
      <c r="H372" s="240"/>
      <c r="J372" s="228"/>
      <c r="K372" s="140" t="s">
        <v>149</v>
      </c>
      <c r="L372" s="175">
        <f t="shared" ref="L372:AQ374" si="49" xml:space="preserve"> ((L90 * L397 * $N$45 * (L211 * 1 + L340) +L243) * 1000 / (L115 * 8760)) + L275 + 0</f>
        <v>75.132522927206139</v>
      </c>
      <c r="M372" s="175">
        <f t="shared" si="49"/>
        <v>71.812084772870932</v>
      </c>
      <c r="N372" s="175">
        <f t="shared" si="49"/>
        <v>66.480286976549962</v>
      </c>
      <c r="O372" s="175">
        <f t="shared" si="49"/>
        <v>61.332147913923471</v>
      </c>
      <c r="P372" s="175">
        <f t="shared" si="49"/>
        <v>56.358338810322543</v>
      </c>
      <c r="Q372" s="175">
        <f t="shared" si="49"/>
        <v>51.55015216728026</v>
      </c>
      <c r="R372" s="175">
        <f t="shared" si="49"/>
        <v>46.899450889969351</v>
      </c>
      <c r="S372" s="175">
        <f t="shared" si="49"/>
        <v>42.398622332871902</v>
      </c>
      <c r="T372" s="175">
        <f t="shared" si="49"/>
        <v>38.040536717748118</v>
      </c>
      <c r="U372" s="175">
        <f t="shared" si="49"/>
        <v>33.818509446147132</v>
      </c>
      <c r="V372" s="175">
        <f t="shared" si="49"/>
        <v>29.726266887446979</v>
      </c>
      <c r="W372" s="175">
        <f t="shared" si="49"/>
        <v>25.757915274153444</v>
      </c>
      <c r="X372" s="175">
        <f t="shared" si="49"/>
        <v>25.403681516971421</v>
      </c>
      <c r="Y372" s="175">
        <f t="shared" si="49"/>
        <v>25.050981239257716</v>
      </c>
      <c r="Z372" s="175">
        <f t="shared" si="49"/>
        <v>24.699804504860275</v>
      </c>
      <c r="AA372" s="175">
        <f t="shared" si="49"/>
        <v>24.35014146328351</v>
      </c>
      <c r="AB372" s="175">
        <f t="shared" si="49"/>
        <v>24.001982348767292</v>
      </c>
      <c r="AC372" s="175">
        <f t="shared" si="49"/>
        <v>23.655317479377743</v>
      </c>
      <c r="AD372" s="175">
        <f t="shared" si="49"/>
        <v>23.310137256109787</v>
      </c>
      <c r="AE372" s="175">
        <f t="shared" si="49"/>
        <v>22.966432162001098</v>
      </c>
      <c r="AF372" s="175">
        <f t="shared" si="49"/>
        <v>22.624192761257465</v>
      </c>
      <c r="AG372" s="175">
        <f t="shared" si="49"/>
        <v>22.283409698389349</v>
      </c>
      <c r="AH372" s="175">
        <f t="shared" si="49"/>
        <v>21.944073697359315</v>
      </c>
      <c r="AI372" s="175">
        <f t="shared" si="49"/>
        <v>21.606175560740418</v>
      </c>
      <c r="AJ372" s="175">
        <f t="shared" si="49"/>
        <v>21.269706168885239</v>
      </c>
      <c r="AK372" s="175">
        <f t="shared" si="49"/>
        <v>20.934656479105396</v>
      </c>
      <c r="AL372" s="175">
        <f t="shared" si="49"/>
        <v>20.601017524861472</v>
      </c>
      <c r="AM372" s="175">
        <f t="shared" si="49"/>
        <v>20.268780414963111</v>
      </c>
      <c r="AN372" s="175">
        <f t="shared" si="49"/>
        <v>19.937936332779209</v>
      </c>
      <c r="AO372" s="175">
        <f t="shared" si="49"/>
        <v>19.608476535457996</v>
      </c>
      <c r="AP372" s="175">
        <f t="shared" si="49"/>
        <v>19.28039235315692</v>
      </c>
      <c r="AQ372" s="175">
        <f t="shared" si="49"/>
        <v>18.953675188282084</v>
      </c>
    </row>
    <row r="373" spans="7:43" ht="14.1" customHeight="1">
      <c r="G373" s="22"/>
      <c r="H373" s="240"/>
      <c r="J373" s="228"/>
      <c r="K373" s="19" t="s">
        <v>150</v>
      </c>
      <c r="L373" s="176">
        <f t="shared" si="49"/>
        <v>75.132522927206139</v>
      </c>
      <c r="M373" s="176">
        <f t="shared" si="49"/>
        <v>72.335585252025993</v>
      </c>
      <c r="N373" s="176">
        <f t="shared" si="49"/>
        <v>68.263772220740023</v>
      </c>
      <c r="O373" s="176">
        <f t="shared" si="49"/>
        <v>64.277095130328192</v>
      </c>
      <c r="P373" s="176">
        <f t="shared" si="49"/>
        <v>60.372911495167976</v>
      </c>
      <c r="Q373" s="176">
        <f t="shared" si="49"/>
        <v>56.548687067915004</v>
      </c>
      <c r="R373" s="176">
        <f t="shared" si="49"/>
        <v>52.801990353772489</v>
      </c>
      <c r="S373" s="176">
        <f t="shared" si="49"/>
        <v>49.130487455045724</v>
      </c>
      <c r="T373" s="176">
        <f t="shared" si="49"/>
        <v>45.531937223012463</v>
      </c>
      <c r="U373" s="176">
        <f t="shared" si="49"/>
        <v>42.004186695946956</v>
      </c>
      <c r="V373" s="176">
        <f t="shared" si="49"/>
        <v>38.545166803784852</v>
      </c>
      <c r="W373" s="176">
        <f t="shared" si="49"/>
        <v>35.152888321422132</v>
      </c>
      <c r="X373" s="176">
        <f t="shared" si="49"/>
        <v>34.650923686732064</v>
      </c>
      <c r="Y373" s="176">
        <f t="shared" si="49"/>
        <v>34.152569745078999</v>
      </c>
      <c r="Z373" s="176">
        <f t="shared" si="49"/>
        <v>33.657787677841291</v>
      </c>
      <c r="AA373" s="176">
        <f t="shared" si="49"/>
        <v>33.166539220863086</v>
      </c>
      <c r="AB373" s="176">
        <f t="shared" si="49"/>
        <v>32.678786654590013</v>
      </c>
      <c r="AC373" s="176">
        <f t="shared" si="49"/>
        <v>32.194492794414536</v>
      </c>
      <c r="AD373" s="176">
        <f t="shared" si="49"/>
        <v>31.713620981226086</v>
      </c>
      <c r="AE373" s="176">
        <f t="shared" si="49"/>
        <v>31.236135072160746</v>
      </c>
      <c r="AF373" s="176">
        <f t="shared" si="49"/>
        <v>30.761999431545679</v>
      </c>
      <c r="AG373" s="176">
        <f t="shared" si="49"/>
        <v>30.291178922033492</v>
      </c>
      <c r="AH373" s="176">
        <f t="shared" si="49"/>
        <v>29.823638895921935</v>
      </c>
      <c r="AI373" s="176">
        <f t="shared" si="49"/>
        <v>29.359345186654373</v>
      </c>
      <c r="AJ373" s="176">
        <f t="shared" si="49"/>
        <v>28.898264100496732</v>
      </c>
      <c r="AK373" s="176">
        <f t="shared" si="49"/>
        <v>28.440362408386598</v>
      </c>
      <c r="AL373" s="176">
        <f t="shared" si="49"/>
        <v>27.98560733795037</v>
      </c>
      <c r="AM373" s="176">
        <f t="shared" si="49"/>
        <v>27.533966565684381</v>
      </c>
      <c r="AN373" s="176">
        <f t="shared" si="49"/>
        <v>27.085408209296158</v>
      </c>
      <c r="AO373" s="176">
        <f t="shared" si="49"/>
        <v>26.639900820201952</v>
      </c>
      <c r="AP373" s="176">
        <f t="shared" si="49"/>
        <v>26.197413376176783</v>
      </c>
      <c r="AQ373" s="176">
        <f t="shared" si="49"/>
        <v>25.757915274153444</v>
      </c>
    </row>
    <row r="374" spans="7:43" ht="14.1" customHeight="1" thickBot="1">
      <c r="G374" s="22"/>
      <c r="H374" s="240"/>
      <c r="J374" s="228"/>
      <c r="K374" s="144" t="s">
        <v>151</v>
      </c>
      <c r="L374" s="177">
        <f t="shared" si="49"/>
        <v>75.132522927206139</v>
      </c>
      <c r="M374" s="177">
        <f t="shared" si="49"/>
        <v>73.116288564457818</v>
      </c>
      <c r="N374" s="177">
        <f t="shared" si="49"/>
        <v>71.95513174428352</v>
      </c>
      <c r="O374" s="177">
        <f t="shared" si="49"/>
        <v>70.793974924109222</v>
      </c>
      <c r="P374" s="177">
        <f t="shared" si="49"/>
        <v>69.632818103934909</v>
      </c>
      <c r="Q374" s="177">
        <f t="shared" si="49"/>
        <v>68.471661283760596</v>
      </c>
      <c r="R374" s="177">
        <f t="shared" si="49"/>
        <v>67.310504463586298</v>
      </c>
      <c r="S374" s="177">
        <f t="shared" si="49"/>
        <v>66.149347643411986</v>
      </c>
      <c r="T374" s="177">
        <f t="shared" si="49"/>
        <v>64.988190823237673</v>
      </c>
      <c r="U374" s="177">
        <f t="shared" si="49"/>
        <v>63.827034003063375</v>
      </c>
      <c r="V374" s="177">
        <f t="shared" si="49"/>
        <v>62.665877182889076</v>
      </c>
      <c r="W374" s="177">
        <f t="shared" si="49"/>
        <v>61.504720362714771</v>
      </c>
      <c r="X374" s="177">
        <f t="shared" si="49"/>
        <v>60.039401459547015</v>
      </c>
      <c r="Y374" s="177">
        <f t="shared" si="49"/>
        <v>58.591274827376715</v>
      </c>
      <c r="Z374" s="177">
        <f t="shared" si="49"/>
        <v>57.160039661027525</v>
      </c>
      <c r="AA374" s="177">
        <f t="shared" si="49"/>
        <v>55.7454021320316</v>
      </c>
      <c r="AB374" s="177">
        <f t="shared" si="49"/>
        <v>54.347075187528191</v>
      </c>
      <c r="AC374" s="177">
        <f t="shared" si="49"/>
        <v>52.964778356078433</v>
      </c>
      <c r="AD374" s="177">
        <f t="shared" si="49"/>
        <v>51.598237560120509</v>
      </c>
      <c r="AE374" s="177">
        <f t="shared" si="49"/>
        <v>50.247184934801396</v>
      </c>
      <c r="AF374" s="177">
        <f t="shared" si="49"/>
        <v>48.911358652934091</v>
      </c>
      <c r="AG374" s="177">
        <f t="shared" si="49"/>
        <v>47.590502755839779</v>
      </c>
      <c r="AH374" s="177">
        <f t="shared" si="49"/>
        <v>46.284366989845488</v>
      </c>
      <c r="AI374" s="177">
        <f t="shared" si="49"/>
        <v>44.992706648217869</v>
      </c>
      <c r="AJ374" s="177">
        <f t="shared" si="49"/>
        <v>43.715282418323369</v>
      </c>
      <c r="AK374" s="177">
        <f t="shared" si="49"/>
        <v>42.451860233814351</v>
      </c>
      <c r="AL374" s="177">
        <f t="shared" si="49"/>
        <v>41.20221113164925</v>
      </c>
      <c r="AM374" s="177">
        <f t="shared" si="49"/>
        <v>39.96611111376356</v>
      </c>
      <c r="AN374" s="177">
        <f t="shared" si="49"/>
        <v>38.743341013215904</v>
      </c>
      <c r="AO374" s="177">
        <f t="shared" si="49"/>
        <v>37.533686364641227</v>
      </c>
      <c r="AP374" s="177">
        <f t="shared" si="49"/>
        <v>36.336937278850407</v>
      </c>
      <c r="AQ374" s="177">
        <f t="shared" si="49"/>
        <v>35.152888321422132</v>
      </c>
    </row>
    <row r="375" spans="7:43" ht="14.1" customHeight="1" thickTop="1">
      <c r="G375" s="22"/>
      <c r="H375" s="240"/>
      <c r="J375" s="228"/>
      <c r="K375" s="140" t="s">
        <v>152</v>
      </c>
      <c r="L375" s="175">
        <f t="shared" ref="L375:AQ377" si="50" xml:space="preserve"> ((L90 * L397 * $N$45 * (L214 * 1 + L343) +L246) * 1000 / (L118 * 8760)) + L278 + 0</f>
        <v>71.697511700236532</v>
      </c>
      <c r="M375" s="175">
        <f t="shared" si="50"/>
        <v>68.528881869304101</v>
      </c>
      <c r="N375" s="175">
        <f t="shared" si="50"/>
        <v>63.440850481679917</v>
      </c>
      <c r="O375" s="175">
        <f t="shared" si="50"/>
        <v>58.528081067098597</v>
      </c>
      <c r="P375" s="175">
        <f t="shared" si="50"/>
        <v>53.781671356543818</v>
      </c>
      <c r="Q375" s="175">
        <f t="shared" si="50"/>
        <v>49.193311952847907</v>
      </c>
      <c r="R375" s="175">
        <f t="shared" si="50"/>
        <v>44.755237783990722</v>
      </c>
      <c r="S375" s="175">
        <f t="shared" si="50"/>
        <v>40.460184249772169</v>
      </c>
      <c r="T375" s="175">
        <f t="shared" si="50"/>
        <v>36.301347540885025</v>
      </c>
      <c r="U375" s="175">
        <f t="shared" si="50"/>
        <v>32.272348674473797</v>
      </c>
      <c r="V375" s="175">
        <f t="shared" si="50"/>
        <v>28.367200846323783</v>
      </c>
      <c r="W375" s="175">
        <f t="shared" si="50"/>
        <v>24.580279748247118</v>
      </c>
      <c r="X375" s="175">
        <f t="shared" si="50"/>
        <v>24.242241333447932</v>
      </c>
      <c r="Y375" s="175">
        <f t="shared" si="50"/>
        <v>23.905666288409773</v>
      </c>
      <c r="Z375" s="175">
        <f t="shared" si="50"/>
        <v>23.570545131255152</v>
      </c>
      <c r="AA375" s="175">
        <f t="shared" si="50"/>
        <v>23.236868461846889</v>
      </c>
      <c r="AB375" s="175">
        <f t="shared" si="50"/>
        <v>22.904626960909191</v>
      </c>
      <c r="AC375" s="175">
        <f t="shared" si="50"/>
        <v>22.57381138916007</v>
      </c>
      <c r="AD375" s="175">
        <f t="shared" si="50"/>
        <v>22.244412586454846</v>
      </c>
      <c r="AE375" s="175">
        <f t="shared" si="50"/>
        <v>21.916421470940673</v>
      </c>
      <c r="AF375" s="175">
        <f t="shared" si="50"/>
        <v>21.589829038221858</v>
      </c>
      <c r="AG375" s="175">
        <f t="shared" si="50"/>
        <v>21.2646263605359</v>
      </c>
      <c r="AH375" s="175">
        <f t="shared" si="50"/>
        <v>20.940804585939908</v>
      </c>
      <c r="AI375" s="175">
        <f t="shared" si="50"/>
        <v>20.618354937507441</v>
      </c>
      <c r="AJ375" s="175">
        <f t="shared" si="50"/>
        <v>20.297268712535587</v>
      </c>
      <c r="AK375" s="175">
        <f t="shared" si="50"/>
        <v>19.977537281761922</v>
      </c>
      <c r="AL375" s="175">
        <f t="shared" si="50"/>
        <v>19.659152088591519</v>
      </c>
      <c r="AM375" s="175">
        <f t="shared" si="50"/>
        <v>19.342104648333596</v>
      </c>
      <c r="AN375" s="175">
        <f t="shared" si="50"/>
        <v>19.026386547447824</v>
      </c>
      <c r="AO375" s="175">
        <f t="shared" si="50"/>
        <v>18.711989442800064</v>
      </c>
      <c r="AP375" s="175">
        <f t="shared" si="50"/>
        <v>18.398905060927454</v>
      </c>
      <c r="AQ375" s="175">
        <f t="shared" si="50"/>
        <v>18.087125197312609</v>
      </c>
    </row>
    <row r="376" spans="7:43" ht="14.1" customHeight="1">
      <c r="G376" s="22"/>
      <c r="H376" s="240"/>
      <c r="J376" s="228"/>
      <c r="K376" s="19" t="s">
        <v>153</v>
      </c>
      <c r="L376" s="176">
        <f t="shared" si="50"/>
        <v>71.697511700236532</v>
      </c>
      <c r="M376" s="176">
        <f t="shared" si="50"/>
        <v>69.028448239059372</v>
      </c>
      <c r="N376" s="176">
        <f t="shared" si="50"/>
        <v>65.142795913306216</v>
      </c>
      <c r="O376" s="176">
        <f t="shared" si="50"/>
        <v>61.338387167285468</v>
      </c>
      <c r="P376" s="176">
        <f t="shared" si="50"/>
        <v>57.612700328138885</v>
      </c>
      <c r="Q376" s="176">
        <f t="shared" si="50"/>
        <v>53.963317012701005</v>
      </c>
      <c r="R376" s="176">
        <f t="shared" si="50"/>
        <v>50.387916892572761</v>
      </c>
      <c r="S376" s="176">
        <f t="shared" si="50"/>
        <v>46.884272774379653</v>
      </c>
      <c r="T376" s="176">
        <f t="shared" si="50"/>
        <v>43.45024597329553</v>
      </c>
      <c r="U376" s="176">
        <f t="shared" si="50"/>
        <v>40.083781959637257</v>
      </c>
      <c r="V376" s="176">
        <f t="shared" si="50"/>
        <v>36.78290625990963</v>
      </c>
      <c r="W376" s="176">
        <f t="shared" si="50"/>
        <v>33.545720595116897</v>
      </c>
      <c r="X376" s="176">
        <f t="shared" si="50"/>
        <v>33.066705464696405</v>
      </c>
      <c r="Y376" s="176">
        <f t="shared" si="50"/>
        <v>32.591135948720641</v>
      </c>
      <c r="Z376" s="176">
        <f t="shared" si="50"/>
        <v>32.118975003330668</v>
      </c>
      <c r="AA376" s="176">
        <f t="shared" si="50"/>
        <v>31.650186113783562</v>
      </c>
      <c r="AB376" s="176">
        <f t="shared" si="50"/>
        <v>31.184733285038991</v>
      </c>
      <c r="AC376" s="176">
        <f t="shared" si="50"/>
        <v>30.722581032546074</v>
      </c>
      <c r="AD376" s="176">
        <f t="shared" si="50"/>
        <v>30.263694373225484</v>
      </c>
      <c r="AE376" s="176">
        <f t="shared" si="50"/>
        <v>29.8080388166421</v>
      </c>
      <c r="AF376" s="176">
        <f t="shared" si="50"/>
        <v>29.355580356363394</v>
      </c>
      <c r="AG376" s="176">
        <f t="shared" si="50"/>
        <v>28.906285461499191</v>
      </c>
      <c r="AH376" s="176">
        <f t="shared" si="50"/>
        <v>28.460121068418175</v>
      </c>
      <c r="AI376" s="176">
        <f t="shared" si="50"/>
        <v>28.017054572636987</v>
      </c>
      <c r="AJ376" s="176">
        <f t="shared" si="50"/>
        <v>27.577053820877659</v>
      </c>
      <c r="AK376" s="176">
        <f t="shared" si="50"/>
        <v>27.140087103289421</v>
      </c>
      <c r="AL376" s="176">
        <f t="shared" si="50"/>
        <v>26.706123145830766</v>
      </c>
      <c r="AM376" s="176">
        <f t="shared" si="50"/>
        <v>26.275131102808089</v>
      </c>
      <c r="AN376" s="176">
        <f t="shared" si="50"/>
        <v>25.847080549567082</v>
      </c>
      <c r="AO376" s="176">
        <f t="shared" si="50"/>
        <v>25.421941475333263</v>
      </c>
      <c r="AP376" s="176">
        <f t="shared" si="50"/>
        <v>24.999684276198071</v>
      </c>
      <c r="AQ376" s="176">
        <f t="shared" si="50"/>
        <v>24.580279748247118</v>
      </c>
    </row>
    <row r="377" spans="7:43" ht="14.1" customHeight="1" thickBot="1">
      <c r="G377" s="22"/>
      <c r="H377" s="240"/>
      <c r="J377" s="228"/>
      <c r="K377" s="144" t="s">
        <v>154</v>
      </c>
      <c r="L377" s="177">
        <f t="shared" si="50"/>
        <v>71.697511700236532</v>
      </c>
      <c r="M377" s="177">
        <f t="shared" si="50"/>
        <v>69.773458291919255</v>
      </c>
      <c r="N377" s="177">
        <f t="shared" si="50"/>
        <v>68.665388824041571</v>
      </c>
      <c r="O377" s="177">
        <f t="shared" si="50"/>
        <v>67.557319356163902</v>
      </c>
      <c r="P377" s="177">
        <f t="shared" si="50"/>
        <v>66.449249888286218</v>
      </c>
      <c r="Q377" s="177">
        <f t="shared" si="50"/>
        <v>65.341180420408548</v>
      </c>
      <c r="R377" s="177">
        <f t="shared" si="50"/>
        <v>64.233110952530865</v>
      </c>
      <c r="S377" s="177">
        <f t="shared" si="50"/>
        <v>63.125041484653188</v>
      </c>
      <c r="T377" s="177">
        <f t="shared" si="50"/>
        <v>62.016972016775512</v>
      </c>
      <c r="U377" s="177">
        <f t="shared" si="50"/>
        <v>60.908902548897835</v>
      </c>
      <c r="V377" s="177">
        <f t="shared" si="50"/>
        <v>59.800833081020166</v>
      </c>
      <c r="W377" s="177">
        <f t="shared" si="50"/>
        <v>58.692763613142482</v>
      </c>
      <c r="X377" s="177">
        <f t="shared" si="50"/>
        <v>57.294438159513867</v>
      </c>
      <c r="Y377" s="177">
        <f t="shared" si="50"/>
        <v>55.912518957172573</v>
      </c>
      <c r="Z377" s="177">
        <f t="shared" si="50"/>
        <v>54.54671895356384</v>
      </c>
      <c r="AA377" s="177">
        <f t="shared" si="50"/>
        <v>53.19675775387077</v>
      </c>
      <c r="AB377" s="177">
        <f t="shared" si="50"/>
        <v>51.862361429107054</v>
      </c>
      <c r="AC377" s="177">
        <f t="shared" si="50"/>
        <v>50.543262330809888</v>
      </c>
      <c r="AD377" s="177">
        <f t="shared" si="50"/>
        <v>49.23919891206949</v>
      </c>
      <c r="AE377" s="177">
        <f t="shared" si="50"/>
        <v>47.949915554643781</v>
      </c>
      <c r="AF377" s="177">
        <f t="shared" si="50"/>
        <v>46.675162401918456</v>
      </c>
      <c r="AG377" s="177">
        <f t="shared" si="50"/>
        <v>45.414695197482899</v>
      </c>
      <c r="AH377" s="177">
        <f t="shared" si="50"/>
        <v>44.168275129103122</v>
      </c>
      <c r="AI377" s="177">
        <f t="shared" si="50"/>
        <v>42.935668677882212</v>
      </c>
      <c r="AJ377" s="177">
        <f t="shared" si="50"/>
        <v>41.716647472408205</v>
      </c>
      <c r="AK377" s="177">
        <f t="shared" si="50"/>
        <v>40.510988147698207</v>
      </c>
      <c r="AL377" s="177">
        <f t="shared" si="50"/>
        <v>39.318472208755487</v>
      </c>
      <c r="AM377" s="177">
        <f t="shared" si="50"/>
        <v>38.13888589856478</v>
      </c>
      <c r="AN377" s="177">
        <f t="shared" si="50"/>
        <v>36.972020070358056</v>
      </c>
      <c r="AO377" s="177">
        <f t="shared" si="50"/>
        <v>35.817670063990541</v>
      </c>
      <c r="AP377" s="177">
        <f t="shared" si="50"/>
        <v>34.675635586273508</v>
      </c>
      <c r="AQ377" s="177">
        <f t="shared" si="50"/>
        <v>33.545720595116897</v>
      </c>
    </row>
    <row r="378" spans="7:43" ht="14.1" customHeight="1" thickTop="1">
      <c r="G378" s="22"/>
      <c r="H378" s="240"/>
      <c r="J378" s="228"/>
      <c r="K378" s="140" t="s">
        <v>155</v>
      </c>
      <c r="L378" s="175">
        <f xml:space="preserve"> ((L90 * L397 * $N$45 * (L217 * 1 + L346) +L249) * 1000 / (L121 * 8760)) + L281 + 0</f>
        <v>67.908997839955276</v>
      </c>
      <c r="M378" s="175">
        <f t="shared" ref="M378:AQ378" si="51" xml:space="preserve"> ((M90 * M397 * $N$45 * (M217 * 1 + M346) +M249) * 1000 / (M121 * 8760)) + M281 + 0</f>
        <v>64.907799175710736</v>
      </c>
      <c r="N378" s="175">
        <f t="shared" si="51"/>
        <v>60.08862059729077</v>
      </c>
      <c r="O378" s="175">
        <f t="shared" si="51"/>
        <v>55.435443106866096</v>
      </c>
      <c r="P378" s="175">
        <f t="shared" si="51"/>
        <v>50.939834833468453</v>
      </c>
      <c r="Q378" s="175">
        <f t="shared" si="51"/>
        <v>46.593925450486402</v>
      </c>
      <c r="R378" s="175">
        <f t="shared" si="51"/>
        <v>42.390360194183515</v>
      </c>
      <c r="S378" s="175">
        <f t="shared" si="51"/>
        <v>38.322258327591435</v>
      </c>
      <c r="T378" s="175">
        <f t="shared" si="51"/>
        <v>34.383175556332404</v>
      </c>
      <c r="U378" s="175">
        <f t="shared" si="51"/>
        <v>30.567069964547972</v>
      </c>
      <c r="V378" s="175">
        <f t="shared" si="51"/>
        <v>26.868271092206204</v>
      </c>
      <c r="W378" s="175">
        <f t="shared" si="51"/>
        <v>23.281451820924268</v>
      </c>
      <c r="X378" s="175">
        <f t="shared" si="51"/>
        <v>22.961275437727075</v>
      </c>
      <c r="Y378" s="175">
        <f t="shared" si="51"/>
        <v>22.642485099478783</v>
      </c>
      <c r="Z378" s="175">
        <f t="shared" si="51"/>
        <v>22.325071825326603</v>
      </c>
      <c r="AA378" s="175">
        <f t="shared" si="51"/>
        <v>22.009026711838871</v>
      </c>
      <c r="AB378" s="175">
        <f t="shared" si="51"/>
        <v>21.694340932172587</v>
      </c>
      <c r="AC378" s="175">
        <f t="shared" si="51"/>
        <v>21.381005735251644</v>
      </c>
      <c r="AD378" s="175">
        <f t="shared" si="51"/>
        <v>21.069012444955646</v>
      </c>
      <c r="AE378" s="175">
        <f t="shared" si="51"/>
        <v>20.758352459319031</v>
      </c>
      <c r="AF378" s="175">
        <f t="shared" si="51"/>
        <v>20.449017249740557</v>
      </c>
      <c r="AG378" s="175">
        <f t="shared" si="51"/>
        <v>20.14099836020285</v>
      </c>
      <c r="AH378" s="175">
        <f t="shared" si="51"/>
        <v>19.834287406501829</v>
      </c>
      <c r="AI378" s="175">
        <f t="shared" si="51"/>
        <v>19.528876075485964</v>
      </c>
      <c r="AJ378" s="175">
        <f t="shared" si="51"/>
        <v>19.224756124305273</v>
      </c>
      <c r="AK378" s="175">
        <f t="shared" si="51"/>
        <v>18.921919379669646</v>
      </c>
      <c r="AL378" s="175">
        <f t="shared" si="51"/>
        <v>18.620357737116692</v>
      </c>
      <c r="AM378" s="175">
        <f t="shared" si="51"/>
        <v>18.320063160288754</v>
      </c>
      <c r="AN378" s="175">
        <f t="shared" si="51"/>
        <v>18.021027680219003</v>
      </c>
      <c r="AO378" s="175">
        <f t="shared" si="51"/>
        <v>17.723243394626532</v>
      </c>
      <c r="AP378" s="175">
        <f t="shared" si="51"/>
        <v>17.426702467220249</v>
      </c>
      <c r="AQ378" s="175">
        <f t="shared" si="51"/>
        <v>17.131397127011464</v>
      </c>
    </row>
    <row r="379" spans="7:43" ht="14.1" customHeight="1">
      <c r="G379" s="22"/>
      <c r="H379" s="240"/>
      <c r="J379" s="228"/>
      <c r="K379" s="19" t="s">
        <v>156</v>
      </c>
      <c r="L379" s="176">
        <f t="shared" ref="L379:AQ380" si="52" xml:space="preserve"> ((L91 * L398 * $N$45 * (L218 * 1 + L347) +L250) * 1000 / (L122 * 8760)) + L282 + 0</f>
        <v>67.908997839955276</v>
      </c>
      <c r="M379" s="176">
        <f t="shared" si="52"/>
        <v>65.380968337654096</v>
      </c>
      <c r="N379" s="176">
        <f t="shared" si="52"/>
        <v>61.700634820647018</v>
      </c>
      <c r="O379" s="176">
        <f t="shared" si="52"/>
        <v>58.097251952968257</v>
      </c>
      <c r="P379" s="176">
        <f t="shared" si="52"/>
        <v>54.568431307563337</v>
      </c>
      <c r="Q379" s="176">
        <f t="shared" si="52"/>
        <v>51.111882289218229</v>
      </c>
      <c r="R379" s="176">
        <f t="shared" si="52"/>
        <v>47.7254071762477</v>
      </c>
      <c r="S379" s="176">
        <f t="shared" si="52"/>
        <v>44.40689646071386</v>
      </c>
      <c r="T379" s="176">
        <f t="shared" si="52"/>
        <v>41.154324466414074</v>
      </c>
      <c r="U379" s="176">
        <f t="shared" si="52"/>
        <v>37.965745225510624</v>
      </c>
      <c r="V379" s="176">
        <f t="shared" si="52"/>
        <v>34.83928859616536</v>
      </c>
      <c r="W379" s="176">
        <f t="shared" si="52"/>
        <v>31.773156604903789</v>
      </c>
      <c r="X379" s="176">
        <f t="shared" si="52"/>
        <v>31.319452749837868</v>
      </c>
      <c r="Y379" s="176">
        <f t="shared" si="52"/>
        <v>30.869012442115995</v>
      </c>
      <c r="Z379" s="176">
        <f t="shared" si="52"/>
        <v>30.421800595285706</v>
      </c>
      <c r="AA379" s="176">
        <f t="shared" si="52"/>
        <v>29.977782624051919</v>
      </c>
      <c r="AB379" s="176">
        <f t="shared" si="52"/>
        <v>29.536924435360945</v>
      </c>
      <c r="AC379" s="176">
        <f t="shared" si="52"/>
        <v>29.09919241967415</v>
      </c>
      <c r="AD379" s="176">
        <f t="shared" si="52"/>
        <v>28.66455344242658</v>
      </c>
      <c r="AE379" s="176">
        <f t="shared" si="52"/>
        <v>28.232974835666056</v>
      </c>
      <c r="AF379" s="176">
        <f t="shared" si="52"/>
        <v>27.80442438986816</v>
      </c>
      <c r="AG379" s="176">
        <f t="shared" si="52"/>
        <v>27.378870345923065</v>
      </c>
      <c r="AH379" s="176">
        <f t="shared" si="52"/>
        <v>26.956281387289739</v>
      </c>
      <c r="AI379" s="176">
        <f t="shared" si="52"/>
        <v>26.536626632313602</v>
      </c>
      <c r="AJ379" s="176">
        <f t="shared" si="52"/>
        <v>26.119875626703678</v>
      </c>
      <c r="AK379" s="176">
        <f t="shared" si="52"/>
        <v>25.705998336165376</v>
      </c>
      <c r="AL379" s="176">
        <f t="shared" si="52"/>
        <v>25.294965139185106</v>
      </c>
      <c r="AM379" s="176">
        <f t="shared" si="52"/>
        <v>24.886746819963179</v>
      </c>
      <c r="AN379" s="176">
        <f t="shared" si="52"/>
        <v>24.481314561491374</v>
      </c>
      <c r="AO379" s="176">
        <f t="shared" si="52"/>
        <v>24.078639938771797</v>
      </c>
      <c r="AP379" s="176">
        <f t="shared" si="52"/>
        <v>23.678694912173579</v>
      </c>
      <c r="AQ379" s="176">
        <f t="shared" si="52"/>
        <v>23.281451820924268</v>
      </c>
    </row>
    <row r="380" spans="7:43" ht="14.1" customHeight="1" thickBot="1">
      <c r="G380" s="22"/>
      <c r="H380" s="240"/>
      <c r="J380" s="228"/>
      <c r="K380" s="144" t="s">
        <v>157</v>
      </c>
      <c r="L380" s="177">
        <f t="shared" si="52"/>
        <v>67.908997839955276</v>
      </c>
      <c r="M380" s="177">
        <f t="shared" si="52"/>
        <v>66.086611879119417</v>
      </c>
      <c r="N380" s="177">
        <f t="shared" si="52"/>
        <v>65.037093069941861</v>
      </c>
      <c r="O380" s="177">
        <f t="shared" si="52"/>
        <v>63.987574260764326</v>
      </c>
      <c r="P380" s="177">
        <f t="shared" si="52"/>
        <v>62.93805545158677</v>
      </c>
      <c r="Q380" s="177">
        <f t="shared" si="52"/>
        <v>61.888536642409221</v>
      </c>
      <c r="R380" s="177">
        <f t="shared" si="52"/>
        <v>60.839017833231672</v>
      </c>
      <c r="S380" s="177">
        <f t="shared" si="52"/>
        <v>59.789499024054123</v>
      </c>
      <c r="T380" s="177">
        <f t="shared" si="52"/>
        <v>58.739980214876567</v>
      </c>
      <c r="U380" s="177">
        <f t="shared" si="52"/>
        <v>57.690461405699025</v>
      </c>
      <c r="V380" s="177">
        <f t="shared" si="52"/>
        <v>56.640942596521484</v>
      </c>
      <c r="W380" s="177">
        <f t="shared" si="52"/>
        <v>55.591423787343935</v>
      </c>
      <c r="X380" s="177">
        <f t="shared" si="52"/>
        <v>54.26698618890903</v>
      </c>
      <c r="Y380" s="177">
        <f t="shared" si="52"/>
        <v>52.958087931475106</v>
      </c>
      <c r="Z380" s="177">
        <f t="shared" si="52"/>
        <v>51.664457130413851</v>
      </c>
      <c r="AA380" s="177">
        <f t="shared" si="52"/>
        <v>50.385828207038294</v>
      </c>
      <c r="AB380" s="177">
        <f t="shared" si="52"/>
        <v>49.121941706836012</v>
      </c>
      <c r="AC380" s="177">
        <f t="shared" si="52"/>
        <v>47.872544123953745</v>
      </c>
      <c r="AD380" s="177">
        <f t="shared" si="52"/>
        <v>46.637387731683653</v>
      </c>
      <c r="AE380" s="177">
        <f t="shared" si="52"/>
        <v>45.416230418713425</v>
      </c>
      <c r="AF380" s="177">
        <f t="shared" si="52"/>
        <v>44.208835530912673</v>
      </c>
      <c r="AG380" s="177">
        <f t="shared" si="52"/>
        <v>43.014971718438602</v>
      </c>
      <c r="AH380" s="177">
        <f t="shared" si="52"/>
        <v>41.83441278795344</v>
      </c>
      <c r="AI380" s="177">
        <f t="shared" si="52"/>
        <v>40.666937559755247</v>
      </c>
      <c r="AJ380" s="177">
        <f t="shared" si="52"/>
        <v>39.512329729632725</v>
      </c>
      <c r="AK380" s="177">
        <f t="shared" si="52"/>
        <v>38.370377735262707</v>
      </c>
      <c r="AL380" s="177">
        <f t="shared" si="52"/>
        <v>37.240874626976925</v>
      </c>
      <c r="AM380" s="177">
        <f t="shared" si="52"/>
        <v>36.123617942732515</v>
      </c>
      <c r="AN380" s="177">
        <f t="shared" si="52"/>
        <v>35.018409587127245</v>
      </c>
      <c r="AO380" s="177">
        <f t="shared" si="52"/>
        <v>33.925055714307888</v>
      </c>
      <c r="AP380" s="177">
        <f t="shared" si="52"/>
        <v>32.843366614626284</v>
      </c>
      <c r="AQ380" s="177">
        <f t="shared" si="52"/>
        <v>31.773156604903789</v>
      </c>
    </row>
    <row r="381" spans="7:43" ht="14.1" customHeight="1" thickTop="1">
      <c r="G381" s="22"/>
      <c r="H381" s="240"/>
      <c r="J381" s="228"/>
      <c r="K381" s="140" t="s">
        <v>158</v>
      </c>
      <c r="L381" s="175">
        <f t="shared" ref="L381:AQ383" si="53" xml:space="preserve"> ((L90 * L397 * $N$45 * (L220 * 1 + L349) +L252) * 1000 / (L124 * 8760)) + L284 + 0</f>
        <v>64.283845173504048</v>
      </c>
      <c r="M381" s="175">
        <f t="shared" si="53"/>
        <v>61.442858022995523</v>
      </c>
      <c r="N381" s="175">
        <f t="shared" si="53"/>
        <v>56.880939286855032</v>
      </c>
      <c r="O381" s="175">
        <f t="shared" si="53"/>
        <v>52.476160084189488</v>
      </c>
      <c r="P381" s="175">
        <f t="shared" si="53"/>
        <v>48.220538658455787</v>
      </c>
      <c r="Q381" s="175">
        <f t="shared" si="53"/>
        <v>44.106624820821082</v>
      </c>
      <c r="R381" s="175">
        <f t="shared" si="53"/>
        <v>40.12745642328796</v>
      </c>
      <c r="S381" s="175">
        <f t="shared" si="53"/>
        <v>36.27652003988895</v>
      </c>
      <c r="T381" s="175">
        <f t="shared" si="53"/>
        <v>32.547715388846861</v>
      </c>
      <c r="U381" s="175">
        <f t="shared" si="53"/>
        <v>28.93532308692896</v>
      </c>
      <c r="V381" s="175">
        <f t="shared" si="53"/>
        <v>25.43397537748519</v>
      </c>
      <c r="W381" s="175">
        <f t="shared" si="53"/>
        <v>22.038629517076007</v>
      </c>
      <c r="X381" s="175">
        <f t="shared" si="53"/>
        <v>21.735544952433074</v>
      </c>
      <c r="Y381" s="175">
        <f t="shared" si="53"/>
        <v>21.433772442182526</v>
      </c>
      <c r="Z381" s="175">
        <f t="shared" si="53"/>
        <v>21.133303484892028</v>
      </c>
      <c r="AA381" s="175">
        <f t="shared" si="53"/>
        <v>20.834129652417442</v>
      </c>
      <c r="AB381" s="175">
        <f t="shared" si="53"/>
        <v>20.536242589114782</v>
      </c>
      <c r="AC381" s="175">
        <f t="shared" si="53"/>
        <v>20.239634011062343</v>
      </c>
      <c r="AD381" s="175">
        <f t="shared" si="53"/>
        <v>19.944295705292795</v>
      </c>
      <c r="AE381" s="175">
        <f t="shared" si="53"/>
        <v>19.650219529035084</v>
      </c>
      <c r="AF381" s="175">
        <f t="shared" si="53"/>
        <v>19.357397408966097</v>
      </c>
      <c r="AG381" s="175">
        <f t="shared" si="53"/>
        <v>19.065821340471874</v>
      </c>
      <c r="AH381" s="175">
        <f t="shared" si="53"/>
        <v>18.775483386918186</v>
      </c>
      <c r="AI381" s="175">
        <f t="shared" si="53"/>
        <v>18.486375678930393</v>
      </c>
      <c r="AJ381" s="175">
        <f t="shared" si="53"/>
        <v>18.19849041368251</v>
      </c>
      <c r="AK381" s="175">
        <f t="shared" si="53"/>
        <v>17.911819854195166</v>
      </c>
      <c r="AL381" s="175">
        <f t="shared" si="53"/>
        <v>17.626356328642505</v>
      </c>
      <c r="AM381" s="175">
        <f t="shared" si="53"/>
        <v>17.342092229667799</v>
      </c>
      <c r="AN381" s="175">
        <f t="shared" si="53"/>
        <v>17.059020013707663</v>
      </c>
      <c r="AO381" s="175">
        <f t="shared" si="53"/>
        <v>16.777132200324761</v>
      </c>
      <c r="AP381" s="175">
        <f t="shared" si="53"/>
        <v>16.496421371548891</v>
      </c>
      <c r="AQ381" s="175">
        <f t="shared" si="53"/>
        <v>16.216880171226247</v>
      </c>
    </row>
    <row r="382" spans="7:43" ht="14.1" customHeight="1">
      <c r="G382" s="22"/>
      <c r="H382" s="240"/>
      <c r="J382" s="228"/>
      <c r="K382" s="19" t="s">
        <v>159</v>
      </c>
      <c r="L382" s="176">
        <f t="shared" si="53"/>
        <v>64.283845173504048</v>
      </c>
      <c r="M382" s="176">
        <f t="shared" si="53"/>
        <v>61.890768228045658</v>
      </c>
      <c r="N382" s="176">
        <f t="shared" si="53"/>
        <v>58.406900146945198</v>
      </c>
      <c r="O382" s="176">
        <f t="shared" si="53"/>
        <v>54.995874896467569</v>
      </c>
      <c r="P382" s="176">
        <f t="shared" si="53"/>
        <v>51.655431549786243</v>
      </c>
      <c r="Q382" s="176">
        <f t="shared" si="53"/>
        <v>48.383401789406101</v>
      </c>
      <c r="R382" s="176">
        <f t="shared" si="53"/>
        <v>45.177705213538836</v>
      </c>
      <c r="S382" s="176">
        <f t="shared" si="53"/>
        <v>42.036344925072356</v>
      </c>
      <c r="T382" s="176">
        <f t="shared" si="53"/>
        <v>38.957403383481491</v>
      </c>
      <c r="U382" s="176">
        <f t="shared" si="53"/>
        <v>35.939038501573499</v>
      </c>
      <c r="V382" s="176">
        <f t="shared" si="53"/>
        <v>32.979479970373141</v>
      </c>
      <c r="W382" s="176">
        <f t="shared" si="53"/>
        <v>30.077025796740543</v>
      </c>
      <c r="X382" s="176">
        <f t="shared" si="53"/>
        <v>29.647541791654554</v>
      </c>
      <c r="Y382" s="176">
        <f t="shared" si="53"/>
        <v>29.221147117568211</v>
      </c>
      <c r="Z382" s="176">
        <f t="shared" si="53"/>
        <v>28.797808561031886</v>
      </c>
      <c r="AA382" s="176">
        <f t="shared" si="53"/>
        <v>28.377493383000321</v>
      </c>
      <c r="AB382" s="176">
        <f t="shared" si="53"/>
        <v>27.960169310392558</v>
      </c>
      <c r="AC382" s="176">
        <f t="shared" si="53"/>
        <v>27.545804527831457</v>
      </c>
      <c r="AD382" s="176">
        <f t="shared" si="53"/>
        <v>27.134367669558255</v>
      </c>
      <c r="AE382" s="176">
        <f t="shared" si="53"/>
        <v>26.725827811518013</v>
      </c>
      <c r="AF382" s="176">
        <f t="shared" si="53"/>
        <v>26.320154463611544</v>
      </c>
      <c r="AG382" s="176">
        <f t="shared" si="53"/>
        <v>25.917317562109968</v>
      </c>
      <c r="AH382" s="176">
        <f t="shared" si="53"/>
        <v>25.517287462227777</v>
      </c>
      <c r="AI382" s="176">
        <f t="shared" si="53"/>
        <v>25.120034930850579</v>
      </c>
      <c r="AJ382" s="176">
        <f t="shared" si="53"/>
        <v>24.72553113941386</v>
      </c>
      <c r="AK382" s="176">
        <f t="shared" si="53"/>
        <v>24.33374765692902</v>
      </c>
      <c r="AL382" s="176">
        <f t="shared" si="53"/>
        <v>23.944656443153164</v>
      </c>
      <c r="AM382" s="176">
        <f t="shared" si="53"/>
        <v>23.558229841899298</v>
      </c>
      <c r="AN382" s="176">
        <f t="shared" si="53"/>
        <v>23.174440574483381</v>
      </c>
      <c r="AO382" s="176">
        <f t="shared" si="53"/>
        <v>22.793261733305222</v>
      </c>
      <c r="AP382" s="176">
        <f t="shared" si="53"/>
        <v>22.414666775559784</v>
      </c>
      <c r="AQ382" s="176">
        <f t="shared" si="53"/>
        <v>22.038629517076007</v>
      </c>
    </row>
    <row r="383" spans="7:43" ht="14.1" customHeight="1" thickBot="1">
      <c r="G383" s="22"/>
      <c r="H383" s="240"/>
      <c r="J383" s="228"/>
      <c r="K383" s="144" t="s">
        <v>160</v>
      </c>
      <c r="L383" s="177">
        <f t="shared" si="53"/>
        <v>64.283845173504048</v>
      </c>
      <c r="M383" s="177">
        <f t="shared" si="53"/>
        <v>62.558742747035708</v>
      </c>
      <c r="N383" s="177">
        <f t="shared" si="53"/>
        <v>61.565249884795954</v>
      </c>
      <c r="O383" s="177">
        <f t="shared" si="53"/>
        <v>60.571757022556213</v>
      </c>
      <c r="P383" s="177">
        <f t="shared" si="53"/>
        <v>59.578264160316465</v>
      </c>
      <c r="Q383" s="177">
        <f t="shared" si="53"/>
        <v>58.584771298076717</v>
      </c>
      <c r="R383" s="177">
        <f t="shared" si="53"/>
        <v>57.591278435836976</v>
      </c>
      <c r="S383" s="177">
        <f t="shared" si="53"/>
        <v>56.597785573597228</v>
      </c>
      <c r="T383" s="177">
        <f t="shared" si="53"/>
        <v>55.604292711357481</v>
      </c>
      <c r="U383" s="177">
        <f t="shared" si="53"/>
        <v>54.61079984911774</v>
      </c>
      <c r="V383" s="177">
        <f t="shared" si="53"/>
        <v>53.617306986877999</v>
      </c>
      <c r="W383" s="177">
        <f t="shared" si="53"/>
        <v>52.623814124638251</v>
      </c>
      <c r="X383" s="177">
        <f t="shared" si="53"/>
        <v>51.370078327794211</v>
      </c>
      <c r="Y383" s="177">
        <f t="shared" si="53"/>
        <v>50.131052342945324</v>
      </c>
      <c r="Z383" s="177">
        <f t="shared" si="53"/>
        <v>48.906478799346807</v>
      </c>
      <c r="AA383" s="177">
        <f t="shared" si="53"/>
        <v>47.696106295568264</v>
      </c>
      <c r="AB383" s="177">
        <f t="shared" si="53"/>
        <v>46.499689227430025</v>
      </c>
      <c r="AC383" s="177">
        <f t="shared" si="53"/>
        <v>45.316987621857244</v>
      </c>
      <c r="AD383" s="177">
        <f t="shared" si="53"/>
        <v>44.147766976415205</v>
      </c>
      <c r="AE383" s="177">
        <f t="shared" si="53"/>
        <v>42.991798104300841</v>
      </c>
      <c r="AF383" s="177">
        <f t="shared" si="53"/>
        <v>41.848856984574908</v>
      </c>
      <c r="AG383" s="177">
        <f t="shared" si="53"/>
        <v>40.718724617429636</v>
      </c>
      <c r="AH383" s="177">
        <f t="shared" si="53"/>
        <v>39.601186884295032</v>
      </c>
      <c r="AI383" s="177">
        <f t="shared" si="53"/>
        <v>38.496034412596551</v>
      </c>
      <c r="AJ383" s="177">
        <f t="shared" si="53"/>
        <v>37.403062444984307</v>
      </c>
      <c r="AK383" s="177">
        <f t="shared" si="53"/>
        <v>36.32207071286269</v>
      </c>
      <c r="AL383" s="177">
        <f t="shared" si="53"/>
        <v>35.252863314055894</v>
      </c>
      <c r="AM383" s="177">
        <f t="shared" si="53"/>
        <v>34.195248594452821</v>
      </c>
      <c r="AN383" s="177">
        <f t="shared" si="53"/>
        <v>33.149039033480754</v>
      </c>
      <c r="AO383" s="177">
        <f t="shared" si="53"/>
        <v>32.114051133264432</v>
      </c>
      <c r="AP383" s="177">
        <f t="shared" si="53"/>
        <v>31.090105311332611</v>
      </c>
      <c r="AQ383" s="177">
        <f t="shared" si="53"/>
        <v>30.077025796740543</v>
      </c>
    </row>
    <row r="384" spans="7:43" ht="14.1" customHeight="1" thickTop="1">
      <c r="G384" s="22"/>
      <c r="H384" s="240"/>
      <c r="J384" s="228"/>
      <c r="K384" s="140" t="s">
        <v>161</v>
      </c>
      <c r="L384" s="175">
        <f t="shared" ref="L384:AQ386" si="54" xml:space="preserve"> ((L90 * L397 * $N$45 * (L223 * 1 + L352) +L255) * 1000 / (L127 * 8760)) + L287 + 0</f>
        <v>61.952727674563405</v>
      </c>
      <c r="M384" s="175">
        <f t="shared" si="54"/>
        <v>59.214762906162569</v>
      </c>
      <c r="N384" s="175">
        <f t="shared" si="54"/>
        <v>54.818272491334518</v>
      </c>
      <c r="O384" s="175">
        <f t="shared" si="54"/>
        <v>50.573223277604612</v>
      </c>
      <c r="P384" s="175">
        <f t="shared" si="54"/>
        <v>46.471922949926245</v>
      </c>
      <c r="Q384" s="175">
        <f t="shared" si="54"/>
        <v>42.507191484785913</v>
      </c>
      <c r="R384" s="175">
        <f t="shared" si="54"/>
        <v>38.67231920173824</v>
      </c>
      <c r="S384" s="175">
        <f t="shared" si="54"/>
        <v>34.961028870413742</v>
      </c>
      <c r="T384" s="175">
        <f t="shared" si="54"/>
        <v>31.367441422834119</v>
      </c>
      <c r="U384" s="175">
        <f t="shared" si="54"/>
        <v>27.886044877086547</v>
      </c>
      <c r="V384" s="175">
        <f t="shared" si="54"/>
        <v>24.51166612684754</v>
      </c>
      <c r="W384" s="175">
        <f t="shared" si="54"/>
        <v>21.239445293088409</v>
      </c>
      <c r="X384" s="175">
        <f t="shared" si="54"/>
        <v>20.947351448281712</v>
      </c>
      <c r="Y384" s="175">
        <f t="shared" si="54"/>
        <v>20.65652207899365</v>
      </c>
      <c r="Z384" s="175">
        <f t="shared" si="54"/>
        <v>20.366948992078328</v>
      </c>
      <c r="AA384" s="175">
        <f t="shared" si="54"/>
        <v>20.078624065020403</v>
      </c>
      <c r="AB384" s="175">
        <f t="shared" si="54"/>
        <v>19.791539245175624</v>
      </c>
      <c r="AC384" s="175">
        <f t="shared" si="54"/>
        <v>19.50568654902116</v>
      </c>
      <c r="AD384" s="175">
        <f t="shared" si="54"/>
        <v>19.221058061415548</v>
      </c>
      <c r="AE384" s="175">
        <f t="shared" si="54"/>
        <v>18.937645934868083</v>
      </c>
      <c r="AF384" s="175">
        <f t="shared" si="54"/>
        <v>18.655442388817608</v>
      </c>
      <c r="AG384" s="175">
        <f t="shared" si="54"/>
        <v>18.374439708920551</v>
      </c>
      <c r="AH384" s="175">
        <f t="shared" si="54"/>
        <v>18.094630246347897</v>
      </c>
      <c r="AI384" s="175">
        <f t="shared" si="54"/>
        <v>17.816006417091224</v>
      </c>
      <c r="AJ384" s="175">
        <f t="shared" si="54"/>
        <v>17.538560701277497</v>
      </c>
      <c r="AK384" s="175">
        <f t="shared" si="54"/>
        <v>17.262285642492522</v>
      </c>
      <c r="AL384" s="175">
        <f t="shared" si="54"/>
        <v>16.987173847112953</v>
      </c>
      <c r="AM384" s="175">
        <f t="shared" si="54"/>
        <v>16.71321798364675</v>
      </c>
      <c r="AN384" s="175">
        <f t="shared" si="54"/>
        <v>16.440410782081873</v>
      </c>
      <c r="AO384" s="175">
        <f t="shared" si="54"/>
        <v>16.168745033243205</v>
      </c>
      <c r="AP384" s="175">
        <f t="shared" si="54"/>
        <v>15.898213588157519</v>
      </c>
      <c r="AQ384" s="175">
        <f t="shared" si="54"/>
        <v>15.628809357426352</v>
      </c>
    </row>
    <row r="385" spans="7:43" ht="14.1" customHeight="1">
      <c r="G385" s="22"/>
      <c r="H385" s="240"/>
      <c r="J385" s="228"/>
      <c r="K385" s="19" t="s">
        <v>162</v>
      </c>
      <c r="L385" s="176">
        <f t="shared" si="54"/>
        <v>61.952727674563405</v>
      </c>
      <c r="M385" s="176">
        <f t="shared" si="54"/>
        <v>59.646430596252237</v>
      </c>
      <c r="N385" s="176">
        <f t="shared" si="54"/>
        <v>56.288897612654644</v>
      </c>
      <c r="O385" s="176">
        <f t="shared" si="54"/>
        <v>53.001565968700625</v>
      </c>
      <c r="P385" s="176">
        <f t="shared" si="54"/>
        <v>49.782256725286643</v>
      </c>
      <c r="Q385" s="176">
        <f t="shared" si="54"/>
        <v>46.628880194359247</v>
      </c>
      <c r="R385" s="176">
        <f t="shared" si="54"/>
        <v>43.539431415494931</v>
      </c>
      <c r="S385" s="176">
        <f t="shared" si="54"/>
        <v>40.51198590482614</v>
      </c>
      <c r="T385" s="176">
        <f t="shared" si="54"/>
        <v>37.544695657373737</v>
      </c>
      <c r="U385" s="176">
        <f t="shared" si="54"/>
        <v>34.635785385335652</v>
      </c>
      <c r="V385" s="176">
        <f t="shared" si="54"/>
        <v>31.783548976242322</v>
      </c>
      <c r="W385" s="176">
        <f t="shared" si="54"/>
        <v>28.986346156130466</v>
      </c>
      <c r="X385" s="176">
        <f t="shared" si="54"/>
        <v>28.572436478887951</v>
      </c>
      <c r="Y385" s="176">
        <f t="shared" si="54"/>
        <v>28.161504104599246</v>
      </c>
      <c r="Z385" s="176">
        <f t="shared" si="54"/>
        <v>27.753517024230138</v>
      </c>
      <c r="AA385" s="176">
        <f t="shared" si="54"/>
        <v>27.348443685947508</v>
      </c>
      <c r="AB385" s="176">
        <f t="shared" si="54"/>
        <v>26.946252986985325</v>
      </c>
      <c r="AC385" s="176">
        <f t="shared" si="54"/>
        <v>26.546914265683718</v>
      </c>
      <c r="AD385" s="176">
        <f t="shared" si="54"/>
        <v>26.150397293696738</v>
      </c>
      <c r="AE385" s="176">
        <f t="shared" si="54"/>
        <v>25.756672268364809</v>
      </c>
      <c r="AF385" s="176">
        <f t="shared" si="54"/>
        <v>25.365709805247604</v>
      </c>
      <c r="AG385" s="176">
        <f t="shared" si="54"/>
        <v>24.977480930813716</v>
      </c>
      <c r="AH385" s="176">
        <f t="shared" si="54"/>
        <v>24.591957075282984</v>
      </c>
      <c r="AI385" s="176">
        <f t="shared" si="54"/>
        <v>24.209110065618006</v>
      </c>
      <c r="AJ385" s="176">
        <f t="shared" si="54"/>
        <v>23.828912118661105</v>
      </c>
      <c r="AK385" s="176">
        <f t="shared" si="54"/>
        <v>23.451335834413257</v>
      </c>
      <c r="AL385" s="176">
        <f t="shared" si="54"/>
        <v>23.076354189451603</v>
      </c>
      <c r="AM385" s="176">
        <f t="shared" si="54"/>
        <v>22.703940530482189</v>
      </c>
      <c r="AN385" s="176">
        <f t="shared" si="54"/>
        <v>22.334068568024684</v>
      </c>
      <c r="AO385" s="176">
        <f t="shared" si="54"/>
        <v>21.966712370226023</v>
      </c>
      <c r="AP385" s="176">
        <f t="shared" si="54"/>
        <v>21.601846356799786</v>
      </c>
      <c r="AQ385" s="176">
        <f t="shared" si="54"/>
        <v>21.239445293088409</v>
      </c>
    </row>
    <row r="386" spans="7:43" ht="14.1" customHeight="1" thickBot="1">
      <c r="G386" s="22"/>
      <c r="H386" s="240"/>
      <c r="J386" s="238"/>
      <c r="K386" s="144" t="s">
        <v>163</v>
      </c>
      <c r="L386" s="177">
        <f t="shared" si="54"/>
        <v>61.952727674563405</v>
      </c>
      <c r="M386" s="177">
        <f t="shared" si="54"/>
        <v>60.290182434009367</v>
      </c>
      <c r="N386" s="177">
        <f t="shared" si="54"/>
        <v>59.332716486307618</v>
      </c>
      <c r="O386" s="177">
        <f t="shared" si="54"/>
        <v>58.375250538605876</v>
      </c>
      <c r="P386" s="177">
        <f t="shared" si="54"/>
        <v>57.41778459090412</v>
      </c>
      <c r="Q386" s="177">
        <f t="shared" si="54"/>
        <v>56.46031864320237</v>
      </c>
      <c r="R386" s="177">
        <f t="shared" si="54"/>
        <v>55.502852695500628</v>
      </c>
      <c r="S386" s="177">
        <f t="shared" si="54"/>
        <v>54.545386747798879</v>
      </c>
      <c r="T386" s="177">
        <f t="shared" si="54"/>
        <v>53.587920800097123</v>
      </c>
      <c r="U386" s="177">
        <f t="shared" si="54"/>
        <v>52.630454852395381</v>
      </c>
      <c r="V386" s="177">
        <f t="shared" si="54"/>
        <v>51.672988904693639</v>
      </c>
      <c r="W386" s="177">
        <f t="shared" si="54"/>
        <v>50.71552295699189</v>
      </c>
      <c r="X386" s="177">
        <f t="shared" si="54"/>
        <v>49.507251233542696</v>
      </c>
      <c r="Y386" s="177">
        <f t="shared" si="54"/>
        <v>48.313155901910463</v>
      </c>
      <c r="Z386" s="177">
        <f t="shared" si="54"/>
        <v>47.132988924355367</v>
      </c>
      <c r="AA386" s="177">
        <f t="shared" si="54"/>
        <v>45.966508015987444</v>
      </c>
      <c r="AB386" s="177">
        <f t="shared" si="54"/>
        <v>44.813476478942455</v>
      </c>
      <c r="AC386" s="177">
        <f t="shared" si="54"/>
        <v>43.673663042260856</v>
      </c>
      <c r="AD386" s="177">
        <f t="shared" si="54"/>
        <v>42.546841707242088</v>
      </c>
      <c r="AE386" s="177">
        <f t="shared" si="54"/>
        <v>41.432791598057094</v>
      </c>
      <c r="AF386" s="177">
        <f t="shared" si="54"/>
        <v>40.331296817411548</v>
      </c>
      <c r="AG386" s="177">
        <f t="shared" si="54"/>
        <v>39.242146307061873</v>
      </c>
      <c r="AH386" s="177">
        <f t="shared" si="54"/>
        <v>38.165133712994574</v>
      </c>
      <c r="AI386" s="177">
        <f t="shared" si="54"/>
        <v>37.100057255088046</v>
      </c>
      <c r="AJ386" s="177">
        <f t="shared" si="54"/>
        <v>36.046719601084085</v>
      </c>
      <c r="AK386" s="177">
        <f t="shared" si="54"/>
        <v>35.004927744703522</v>
      </c>
      <c r="AL386" s="177">
        <f t="shared" si="54"/>
        <v>33.974492887748077</v>
      </c>
      <c r="AM386" s="177">
        <f t="shared" si="54"/>
        <v>32.955230326037075</v>
      </c>
      <c r="AN386" s="177">
        <f t="shared" si="54"/>
        <v>31.946959339034237</v>
      </c>
      <c r="AO386" s="177">
        <f t="shared" si="54"/>
        <v>30.949503083026102</v>
      </c>
      <c r="AP386" s="177">
        <f t="shared" si="54"/>
        <v>29.962688487719412</v>
      </c>
      <c r="AQ386" s="177">
        <f t="shared" si="54"/>
        <v>28.986346156130466</v>
      </c>
    </row>
    <row r="387" spans="7:43" ht="14.1" customHeight="1" thickTop="1" thickBot="1">
      <c r="G387" s="22"/>
    </row>
    <row r="388" spans="7:43" ht="14.1" customHeight="1">
      <c r="G388" s="22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</row>
    <row r="389" spans="7:43" ht="14.1" customHeight="1">
      <c r="G389" s="22"/>
      <c r="L389" s="128">
        <v>2019</v>
      </c>
      <c r="M389" s="128">
        <v>2020</v>
      </c>
      <c r="N389" s="128">
        <v>2021</v>
      </c>
      <c r="O389" s="128">
        <v>2022</v>
      </c>
      <c r="P389" s="128">
        <v>2023</v>
      </c>
      <c r="Q389" s="128">
        <v>2024</v>
      </c>
      <c r="R389" s="128">
        <v>2025</v>
      </c>
      <c r="S389" s="128">
        <v>2026</v>
      </c>
      <c r="T389" s="128">
        <v>2027</v>
      </c>
      <c r="U389" s="128">
        <v>2028</v>
      </c>
      <c r="V389" s="128">
        <v>2029</v>
      </c>
      <c r="W389" s="128">
        <v>2030</v>
      </c>
      <c r="X389" s="128">
        <v>2031</v>
      </c>
      <c r="Y389" s="128">
        <v>2032</v>
      </c>
      <c r="Z389" s="128">
        <v>2033</v>
      </c>
      <c r="AA389" s="128">
        <v>2034</v>
      </c>
      <c r="AB389" s="128">
        <v>2035</v>
      </c>
      <c r="AC389" s="128">
        <v>2036</v>
      </c>
      <c r="AD389" s="128">
        <v>2037</v>
      </c>
      <c r="AE389" s="128">
        <v>2038</v>
      </c>
      <c r="AF389" s="128">
        <v>2039</v>
      </c>
      <c r="AG389" s="128">
        <v>2040</v>
      </c>
      <c r="AH389" s="128">
        <v>2041</v>
      </c>
      <c r="AI389" s="128">
        <v>2042</v>
      </c>
      <c r="AJ389" s="128">
        <v>2043</v>
      </c>
      <c r="AK389" s="128">
        <v>2044</v>
      </c>
      <c r="AL389" s="128">
        <v>2045</v>
      </c>
      <c r="AM389" s="128">
        <v>2046</v>
      </c>
      <c r="AN389" s="128">
        <v>2047</v>
      </c>
      <c r="AO389" s="128">
        <v>2048</v>
      </c>
      <c r="AP389" s="128">
        <v>2049</v>
      </c>
      <c r="AQ389" s="128">
        <v>2050</v>
      </c>
    </row>
    <row r="390" spans="7:43" ht="14.1" customHeight="1">
      <c r="G390" s="22"/>
      <c r="H390" s="226" t="s">
        <v>173</v>
      </c>
      <c r="J390" s="227" t="s">
        <v>174</v>
      </c>
      <c r="K390" s="19" t="s">
        <v>175</v>
      </c>
      <c r="L390" s="178">
        <v>0.116085097876559</v>
      </c>
      <c r="M390" s="178">
        <v>0.116085097876559</v>
      </c>
      <c r="N390" s="178">
        <v>0.116085097876559</v>
      </c>
      <c r="O390" s="178">
        <v>0.116085097876559</v>
      </c>
      <c r="P390" s="178">
        <v>0.116085097876559</v>
      </c>
      <c r="Q390" s="178">
        <v>0.116085097876559</v>
      </c>
      <c r="R390" s="178">
        <v>0.116085097876559</v>
      </c>
      <c r="S390" s="178">
        <v>0.116085097876559</v>
      </c>
      <c r="T390" s="178">
        <v>0.116085097876559</v>
      </c>
      <c r="U390" s="178">
        <v>0.116085097876559</v>
      </c>
      <c r="V390" s="178">
        <v>0.116085097876559</v>
      </c>
      <c r="W390" s="178">
        <v>0.116085097876559</v>
      </c>
      <c r="X390" s="178">
        <v>0.116085097876559</v>
      </c>
      <c r="Y390" s="178">
        <v>0.116085097876559</v>
      </c>
      <c r="Z390" s="178">
        <v>0.116085097876559</v>
      </c>
      <c r="AA390" s="178">
        <v>0.116085097876559</v>
      </c>
      <c r="AB390" s="178">
        <v>0.116085097876559</v>
      </c>
      <c r="AC390" s="178">
        <v>0.116085097876559</v>
      </c>
      <c r="AD390" s="178">
        <v>0.116085097876559</v>
      </c>
      <c r="AE390" s="178">
        <v>0.116085097876559</v>
      </c>
      <c r="AF390" s="178">
        <v>0.116085097876559</v>
      </c>
      <c r="AG390" s="178">
        <v>0.116085097876559</v>
      </c>
      <c r="AH390" s="178">
        <v>0.116085097876559</v>
      </c>
      <c r="AI390" s="178">
        <v>0.116085097876559</v>
      </c>
      <c r="AJ390" s="178">
        <v>0.116085097876559</v>
      </c>
      <c r="AK390" s="178">
        <v>0.116085097876559</v>
      </c>
      <c r="AL390" s="178">
        <v>0.116085097876559</v>
      </c>
      <c r="AM390" s="178">
        <v>0.116085097876559</v>
      </c>
      <c r="AN390" s="178">
        <v>0.116085097876559</v>
      </c>
      <c r="AO390" s="178">
        <v>0.116085097876559</v>
      </c>
      <c r="AP390" s="178">
        <v>0.116085097876559</v>
      </c>
      <c r="AQ390" s="178">
        <v>0.116085097876559</v>
      </c>
    </row>
    <row r="391" spans="7:43" ht="14.1" customHeight="1">
      <c r="G391" s="22"/>
      <c r="H391" s="226"/>
      <c r="J391" s="228"/>
      <c r="K391" s="19" t="s">
        <v>176</v>
      </c>
      <c r="L391" s="178">
        <v>0.116085097876559</v>
      </c>
      <c r="M391" s="178">
        <v>0.116085097876559</v>
      </c>
      <c r="N391" s="178">
        <v>0.116085097876559</v>
      </c>
      <c r="O391" s="178">
        <v>0.116085097876559</v>
      </c>
      <c r="P391" s="178">
        <v>0.116085097876559</v>
      </c>
      <c r="Q391" s="178">
        <v>0.116085097876559</v>
      </c>
      <c r="R391" s="178">
        <v>0.116085097876559</v>
      </c>
      <c r="S391" s="178">
        <v>0.116085097876559</v>
      </c>
      <c r="T391" s="178">
        <v>0.116085097876559</v>
      </c>
      <c r="U391" s="178">
        <v>0.116085097876559</v>
      </c>
      <c r="V391" s="178">
        <v>0.116085097876559</v>
      </c>
      <c r="W391" s="178">
        <v>0.116085097876559</v>
      </c>
      <c r="X391" s="178">
        <v>0.116085097876559</v>
      </c>
      <c r="Y391" s="178">
        <v>0.116085097876559</v>
      </c>
      <c r="Z391" s="178">
        <v>0.116085097876559</v>
      </c>
      <c r="AA391" s="178">
        <v>0.116085097876559</v>
      </c>
      <c r="AB391" s="178">
        <v>0.116085097876559</v>
      </c>
      <c r="AC391" s="178">
        <v>0.116085097876559</v>
      </c>
      <c r="AD391" s="178">
        <v>0.116085097876559</v>
      </c>
      <c r="AE391" s="178">
        <v>0.116085097876559</v>
      </c>
      <c r="AF391" s="178">
        <v>0.116085097876559</v>
      </c>
      <c r="AG391" s="178">
        <v>0.116085097876559</v>
      </c>
      <c r="AH391" s="178">
        <v>0.116085097876559</v>
      </c>
      <c r="AI391" s="178">
        <v>0.116085097876559</v>
      </c>
      <c r="AJ391" s="178">
        <v>0.116085097876559</v>
      </c>
      <c r="AK391" s="178">
        <v>0.116085097876559</v>
      </c>
      <c r="AL391" s="178">
        <v>0.116085097876559</v>
      </c>
      <c r="AM391" s="178">
        <v>0.116085097876559</v>
      </c>
      <c r="AN391" s="178">
        <v>0.116085097876559</v>
      </c>
      <c r="AO391" s="178">
        <v>0.116085097876559</v>
      </c>
      <c r="AP391" s="178">
        <v>0.116085097876559</v>
      </c>
      <c r="AQ391" s="178">
        <v>0.116085097876559</v>
      </c>
    </row>
    <row r="392" spans="7:43" ht="14.1" customHeight="1">
      <c r="G392" s="22"/>
      <c r="H392" s="226"/>
      <c r="J392" s="228"/>
      <c r="K392" s="19" t="s">
        <v>177</v>
      </c>
      <c r="L392" s="178">
        <v>0.116085097876559</v>
      </c>
      <c r="M392" s="178">
        <v>0.116085097876559</v>
      </c>
      <c r="N392" s="178">
        <v>0.116085097876559</v>
      </c>
      <c r="O392" s="178">
        <v>0.116085097876559</v>
      </c>
      <c r="P392" s="178">
        <v>0.116085097876559</v>
      </c>
      <c r="Q392" s="178">
        <v>0.116085097876559</v>
      </c>
      <c r="R392" s="178">
        <v>0.116085097876559</v>
      </c>
      <c r="S392" s="178">
        <v>0.116085097876559</v>
      </c>
      <c r="T392" s="178">
        <v>0.116085097876559</v>
      </c>
      <c r="U392" s="178">
        <v>0.116085097876559</v>
      </c>
      <c r="V392" s="178">
        <v>0.116085097876559</v>
      </c>
      <c r="W392" s="178">
        <v>0.116085097876559</v>
      </c>
      <c r="X392" s="178">
        <v>0.116085097876559</v>
      </c>
      <c r="Y392" s="178">
        <v>0.116085097876559</v>
      </c>
      <c r="Z392" s="178">
        <v>0.116085097876559</v>
      </c>
      <c r="AA392" s="178">
        <v>0.116085097876559</v>
      </c>
      <c r="AB392" s="178">
        <v>0.116085097876559</v>
      </c>
      <c r="AC392" s="178">
        <v>0.116085097876559</v>
      </c>
      <c r="AD392" s="178">
        <v>0.116085097876559</v>
      </c>
      <c r="AE392" s="178">
        <v>0.116085097876559</v>
      </c>
      <c r="AF392" s="178">
        <v>0.116085097876559</v>
      </c>
      <c r="AG392" s="178">
        <v>0.116085097876559</v>
      </c>
      <c r="AH392" s="178">
        <v>0.116085097876559</v>
      </c>
      <c r="AI392" s="178">
        <v>0.116085097876559</v>
      </c>
      <c r="AJ392" s="178">
        <v>0.116085097876559</v>
      </c>
      <c r="AK392" s="178">
        <v>0.116085097876559</v>
      </c>
      <c r="AL392" s="178">
        <v>0.116085097876559</v>
      </c>
      <c r="AM392" s="178">
        <v>0.116085097876559</v>
      </c>
      <c r="AN392" s="178">
        <v>0.116085097876559</v>
      </c>
      <c r="AO392" s="178">
        <v>0.116085097876559</v>
      </c>
      <c r="AP392" s="178">
        <v>0.116085097876559</v>
      </c>
      <c r="AQ392" s="178">
        <v>0.116085097876559</v>
      </c>
    </row>
    <row r="393" spans="7:43" ht="14.1" customHeight="1">
      <c r="G393" s="22"/>
      <c r="H393" s="226"/>
      <c r="J393" s="228"/>
      <c r="K393" s="19" t="s">
        <v>178</v>
      </c>
      <c r="L393" s="178">
        <v>0</v>
      </c>
      <c r="M393" s="178">
        <v>0</v>
      </c>
      <c r="N393" s="178">
        <v>0</v>
      </c>
      <c r="O393" s="178">
        <v>0</v>
      </c>
      <c r="P393" s="178">
        <v>0</v>
      </c>
      <c r="Q393" s="178">
        <v>0</v>
      </c>
      <c r="R393" s="178">
        <v>0</v>
      </c>
      <c r="S393" s="178">
        <v>0</v>
      </c>
      <c r="T393" s="178">
        <v>0</v>
      </c>
      <c r="U393" s="178">
        <v>0</v>
      </c>
      <c r="V393" s="178">
        <v>0</v>
      </c>
      <c r="W393" s="178">
        <v>0</v>
      </c>
      <c r="X393" s="178">
        <v>0</v>
      </c>
      <c r="Y393" s="178">
        <v>0</v>
      </c>
      <c r="Z393" s="178">
        <v>0</v>
      </c>
      <c r="AA393" s="178">
        <v>0</v>
      </c>
      <c r="AB393" s="178">
        <v>0</v>
      </c>
      <c r="AC393" s="178">
        <v>0</v>
      </c>
      <c r="AD393" s="178">
        <v>0</v>
      </c>
      <c r="AE393" s="178">
        <v>0</v>
      </c>
      <c r="AF393" s="178">
        <v>0</v>
      </c>
      <c r="AG393" s="178">
        <v>0</v>
      </c>
      <c r="AH393" s="178">
        <v>0</v>
      </c>
      <c r="AI393" s="178">
        <v>0</v>
      </c>
      <c r="AJ393" s="178">
        <v>0</v>
      </c>
      <c r="AK393" s="178">
        <v>0</v>
      </c>
      <c r="AL393" s="178">
        <v>0</v>
      </c>
      <c r="AM393" s="178">
        <v>0</v>
      </c>
      <c r="AN393" s="178">
        <v>0</v>
      </c>
      <c r="AO393" s="178">
        <v>0</v>
      </c>
      <c r="AP393" s="178">
        <v>0</v>
      </c>
      <c r="AQ393" s="178">
        <v>0</v>
      </c>
    </row>
    <row r="394" spans="7:43" ht="14.1" customHeight="1">
      <c r="G394" s="22"/>
      <c r="H394" s="226"/>
      <c r="J394" s="228"/>
      <c r="K394" s="19" t="s">
        <v>179</v>
      </c>
      <c r="L394" s="179">
        <f t="shared" ref="L394:AQ394" si="55">SUMPRODUCT($I$401:$I$406,L401:L406)</f>
        <v>0.88881178975855901</v>
      </c>
      <c r="M394" s="179">
        <f t="shared" si="55"/>
        <v>0.88881178975855901</v>
      </c>
      <c r="N394" s="179">
        <f t="shared" si="55"/>
        <v>0.88881178975855901</v>
      </c>
      <c r="O394" s="179">
        <f t="shared" si="55"/>
        <v>0.88881178975855901</v>
      </c>
      <c r="P394" s="179">
        <f t="shared" si="55"/>
        <v>0.88881178975855901</v>
      </c>
      <c r="Q394" s="179">
        <f t="shared" si="55"/>
        <v>0.88881178975855901</v>
      </c>
      <c r="R394" s="179">
        <f t="shared" si="55"/>
        <v>0.88881178975855901</v>
      </c>
      <c r="S394" s="179">
        <f t="shared" si="55"/>
        <v>0.88881178975855901</v>
      </c>
      <c r="T394" s="179">
        <f t="shared" si="55"/>
        <v>0.88881178975855901</v>
      </c>
      <c r="U394" s="179">
        <f t="shared" si="55"/>
        <v>0.88881178975855901</v>
      </c>
      <c r="V394" s="179">
        <f t="shared" si="55"/>
        <v>0.88881178975855901</v>
      </c>
      <c r="W394" s="179">
        <f t="shared" si="55"/>
        <v>0.88881178975855901</v>
      </c>
      <c r="X394" s="179">
        <f t="shared" si="55"/>
        <v>0.88881178975855901</v>
      </c>
      <c r="Y394" s="179">
        <f t="shared" si="55"/>
        <v>0.88881178975855901</v>
      </c>
      <c r="Z394" s="179">
        <f t="shared" si="55"/>
        <v>0.88881178975855901</v>
      </c>
      <c r="AA394" s="179">
        <f t="shared" si="55"/>
        <v>0.88881178975855901</v>
      </c>
      <c r="AB394" s="179">
        <f t="shared" si="55"/>
        <v>0.88881178975855901</v>
      </c>
      <c r="AC394" s="179">
        <f t="shared" si="55"/>
        <v>0.88881178975855901</v>
      </c>
      <c r="AD394" s="179">
        <f t="shared" si="55"/>
        <v>0.88881178975855901</v>
      </c>
      <c r="AE394" s="179">
        <f t="shared" si="55"/>
        <v>0.88881178975855901</v>
      </c>
      <c r="AF394" s="179">
        <f t="shared" si="55"/>
        <v>0.88881178975855901</v>
      </c>
      <c r="AG394" s="179">
        <f t="shared" si="55"/>
        <v>0.88881178975855901</v>
      </c>
      <c r="AH394" s="179">
        <f t="shared" si="55"/>
        <v>0.88881178975855901</v>
      </c>
      <c r="AI394" s="179">
        <f t="shared" si="55"/>
        <v>0.88881178975855901</v>
      </c>
      <c r="AJ394" s="179">
        <f t="shared" si="55"/>
        <v>0.88881178975855901</v>
      </c>
      <c r="AK394" s="179">
        <f t="shared" si="55"/>
        <v>0.88881178975855901</v>
      </c>
      <c r="AL394" s="179">
        <f t="shared" si="55"/>
        <v>0.88881178975855901</v>
      </c>
      <c r="AM394" s="179">
        <f t="shared" si="55"/>
        <v>0.88881178975855901</v>
      </c>
      <c r="AN394" s="179">
        <f t="shared" si="55"/>
        <v>0.88881178975855901</v>
      </c>
      <c r="AO394" s="179">
        <f t="shared" si="55"/>
        <v>0.88881178975855901</v>
      </c>
      <c r="AP394" s="179">
        <f t="shared" si="55"/>
        <v>0.88881178975855901</v>
      </c>
      <c r="AQ394" s="179">
        <f t="shared" si="55"/>
        <v>0.88881178975855901</v>
      </c>
    </row>
    <row r="395" spans="7:43" ht="14.1" customHeight="1">
      <c r="G395" s="22"/>
      <c r="H395" s="226"/>
      <c r="J395" s="228"/>
      <c r="K395" s="19" t="s">
        <v>180</v>
      </c>
      <c r="L395" s="179">
        <f t="shared" ref="L395:AQ395" si="56">SUMPRODUCT($I$401:$I$406,L408:L413)</f>
        <v>0.88881178975855901</v>
      </c>
      <c r="M395" s="179">
        <f t="shared" si="56"/>
        <v>0.88881178975855901</v>
      </c>
      <c r="N395" s="179">
        <f t="shared" si="56"/>
        <v>0.88881178975855901</v>
      </c>
      <c r="O395" s="179">
        <f t="shared" si="56"/>
        <v>0.88881178975855901</v>
      </c>
      <c r="P395" s="179">
        <f t="shared" si="56"/>
        <v>0.88881178975855901</v>
      </c>
      <c r="Q395" s="179">
        <f t="shared" si="56"/>
        <v>0.88881178975855901</v>
      </c>
      <c r="R395" s="179">
        <f t="shared" si="56"/>
        <v>0.88881178975855901</v>
      </c>
      <c r="S395" s="179">
        <f t="shared" si="56"/>
        <v>0.88881178975855901</v>
      </c>
      <c r="T395" s="179">
        <f t="shared" si="56"/>
        <v>0.88881178975855901</v>
      </c>
      <c r="U395" s="179">
        <f t="shared" si="56"/>
        <v>0.88881178975855901</v>
      </c>
      <c r="V395" s="179">
        <f t="shared" si="56"/>
        <v>0.88881178975855901</v>
      </c>
      <c r="W395" s="179">
        <f t="shared" si="56"/>
        <v>0.88881178975855901</v>
      </c>
      <c r="X395" s="179">
        <f t="shared" si="56"/>
        <v>0.88881178975855901</v>
      </c>
      <c r="Y395" s="179">
        <f t="shared" si="56"/>
        <v>0.88881178975855901</v>
      </c>
      <c r="Z395" s="179">
        <f t="shared" si="56"/>
        <v>0.88881178975855901</v>
      </c>
      <c r="AA395" s="179">
        <f t="shared" si="56"/>
        <v>0.88881178975855901</v>
      </c>
      <c r="AB395" s="179">
        <f t="shared" si="56"/>
        <v>0.88881178975855901</v>
      </c>
      <c r="AC395" s="179">
        <f t="shared" si="56"/>
        <v>0.88881178975855901</v>
      </c>
      <c r="AD395" s="179">
        <f t="shared" si="56"/>
        <v>0.88881178975855901</v>
      </c>
      <c r="AE395" s="179">
        <f t="shared" si="56"/>
        <v>0.88881178975855901</v>
      </c>
      <c r="AF395" s="179">
        <f t="shared" si="56"/>
        <v>0.88881178975855901</v>
      </c>
      <c r="AG395" s="179">
        <f t="shared" si="56"/>
        <v>0.88881178975855901</v>
      </c>
      <c r="AH395" s="179">
        <f t="shared" si="56"/>
        <v>0.88881178975855901</v>
      </c>
      <c r="AI395" s="179">
        <f t="shared" si="56"/>
        <v>0.88881178975855901</v>
      </c>
      <c r="AJ395" s="179">
        <f t="shared" si="56"/>
        <v>0.88881178975855901</v>
      </c>
      <c r="AK395" s="179">
        <f t="shared" si="56"/>
        <v>0.88881178975855901</v>
      </c>
      <c r="AL395" s="179">
        <f t="shared" si="56"/>
        <v>0.88881178975855901</v>
      </c>
      <c r="AM395" s="179">
        <f t="shared" si="56"/>
        <v>0.88881178975855901</v>
      </c>
      <c r="AN395" s="179">
        <f t="shared" si="56"/>
        <v>0.88881178975855901</v>
      </c>
      <c r="AO395" s="179">
        <f t="shared" si="56"/>
        <v>0.88881178975855901</v>
      </c>
      <c r="AP395" s="179">
        <f t="shared" si="56"/>
        <v>0.88881178975855901</v>
      </c>
      <c r="AQ395" s="179">
        <f t="shared" si="56"/>
        <v>0.88881178975855901</v>
      </c>
    </row>
    <row r="396" spans="7:43" ht="14.1" customHeight="1">
      <c r="G396" s="22"/>
      <c r="H396" s="226"/>
      <c r="J396" s="228"/>
      <c r="K396" s="19" t="s">
        <v>181</v>
      </c>
      <c r="L396" s="179">
        <f t="shared" ref="L396:AQ396" si="57">SUMPRODUCT($I$401:$I$406,L415:L420)</f>
        <v>0.88881178975855901</v>
      </c>
      <c r="M396" s="179">
        <f t="shared" si="57"/>
        <v>0.88881178975855901</v>
      </c>
      <c r="N396" s="179">
        <f t="shared" si="57"/>
        <v>0.88881178975855901</v>
      </c>
      <c r="O396" s="179">
        <f t="shared" si="57"/>
        <v>0.88881178975855901</v>
      </c>
      <c r="P396" s="179">
        <f t="shared" si="57"/>
        <v>0.88881178975855901</v>
      </c>
      <c r="Q396" s="179">
        <f t="shared" si="57"/>
        <v>0.88881178975855901</v>
      </c>
      <c r="R396" s="179">
        <f t="shared" si="57"/>
        <v>0.88881178975855901</v>
      </c>
      <c r="S396" s="179">
        <f t="shared" si="57"/>
        <v>0.88881178975855901</v>
      </c>
      <c r="T396" s="179">
        <f t="shared" si="57"/>
        <v>0.88881178975855901</v>
      </c>
      <c r="U396" s="179">
        <f t="shared" si="57"/>
        <v>0.88881178975855901</v>
      </c>
      <c r="V396" s="179">
        <f t="shared" si="57"/>
        <v>0.88881178975855901</v>
      </c>
      <c r="W396" s="179">
        <f t="shared" si="57"/>
        <v>0.88881178975855901</v>
      </c>
      <c r="X396" s="179">
        <f t="shared" si="57"/>
        <v>0.88881178975855901</v>
      </c>
      <c r="Y396" s="179">
        <f t="shared" si="57"/>
        <v>0.88881178975855901</v>
      </c>
      <c r="Z396" s="179">
        <f t="shared" si="57"/>
        <v>0.88881178975855901</v>
      </c>
      <c r="AA396" s="179">
        <f t="shared" si="57"/>
        <v>0.88881178975855901</v>
      </c>
      <c r="AB396" s="179">
        <f t="shared" si="57"/>
        <v>0.88881178975855901</v>
      </c>
      <c r="AC396" s="179">
        <f t="shared" si="57"/>
        <v>0.88881178975855901</v>
      </c>
      <c r="AD396" s="179">
        <f t="shared" si="57"/>
        <v>0.88881178975855901</v>
      </c>
      <c r="AE396" s="179">
        <f t="shared" si="57"/>
        <v>0.88881178975855901</v>
      </c>
      <c r="AF396" s="179">
        <f t="shared" si="57"/>
        <v>0.88881178975855901</v>
      </c>
      <c r="AG396" s="179">
        <f t="shared" si="57"/>
        <v>0.88881178975855901</v>
      </c>
      <c r="AH396" s="179">
        <f t="shared" si="57"/>
        <v>0.88881178975855901</v>
      </c>
      <c r="AI396" s="179">
        <f t="shared" si="57"/>
        <v>0.88881178975855901</v>
      </c>
      <c r="AJ396" s="179">
        <f t="shared" si="57"/>
        <v>0.88881178975855901</v>
      </c>
      <c r="AK396" s="179">
        <f t="shared" si="57"/>
        <v>0.88881178975855901</v>
      </c>
      <c r="AL396" s="179">
        <f t="shared" si="57"/>
        <v>0.88881178975855901</v>
      </c>
      <c r="AM396" s="179">
        <f t="shared" si="57"/>
        <v>0.88881178975855901</v>
      </c>
      <c r="AN396" s="179">
        <f t="shared" si="57"/>
        <v>0.88881178975855901</v>
      </c>
      <c r="AO396" s="179">
        <f t="shared" si="57"/>
        <v>0.88881178975855901</v>
      </c>
      <c r="AP396" s="179">
        <f t="shared" si="57"/>
        <v>0.88881178975855901</v>
      </c>
      <c r="AQ396" s="179">
        <f t="shared" si="57"/>
        <v>0.88881178975855901</v>
      </c>
    </row>
    <row r="397" spans="7:43" ht="14.1" customHeight="1">
      <c r="G397" s="22"/>
      <c r="H397" s="226"/>
      <c r="J397" s="228"/>
      <c r="K397" s="19" t="s">
        <v>182</v>
      </c>
      <c r="L397" s="179">
        <f t="shared" ref="L397:AQ399" si="58">(1-L$80*L394*(1-L$393/2)-L$393)/(1-L$80)</f>
        <v>1.0385400556371494</v>
      </c>
      <c r="M397" s="179">
        <f t="shared" si="58"/>
        <v>1.0385400556371494</v>
      </c>
      <c r="N397" s="179">
        <f t="shared" si="58"/>
        <v>1.0385400556371494</v>
      </c>
      <c r="O397" s="179">
        <f t="shared" si="58"/>
        <v>1.0385400556371494</v>
      </c>
      <c r="P397" s="179">
        <f t="shared" si="58"/>
        <v>1.0385400556371494</v>
      </c>
      <c r="Q397" s="179">
        <f t="shared" si="58"/>
        <v>1.0385400556371494</v>
      </c>
      <c r="R397" s="179">
        <f t="shared" si="58"/>
        <v>1.0385400556371494</v>
      </c>
      <c r="S397" s="179">
        <f t="shared" si="58"/>
        <v>1.0385400556371494</v>
      </c>
      <c r="T397" s="179">
        <f t="shared" si="58"/>
        <v>1.0385400556371494</v>
      </c>
      <c r="U397" s="179">
        <f t="shared" si="58"/>
        <v>1.0385400556371494</v>
      </c>
      <c r="V397" s="179">
        <f t="shared" si="58"/>
        <v>1.0385400556371494</v>
      </c>
      <c r="W397" s="179">
        <f t="shared" si="58"/>
        <v>1.0385400556371494</v>
      </c>
      <c r="X397" s="179">
        <f t="shared" si="58"/>
        <v>1.0385400556371494</v>
      </c>
      <c r="Y397" s="179">
        <f t="shared" si="58"/>
        <v>1.0385400556371494</v>
      </c>
      <c r="Z397" s="179">
        <f t="shared" si="58"/>
        <v>1.0385400556371494</v>
      </c>
      <c r="AA397" s="179">
        <f t="shared" si="58"/>
        <v>1.0385400556371494</v>
      </c>
      <c r="AB397" s="179">
        <f t="shared" si="58"/>
        <v>1.0385400556371494</v>
      </c>
      <c r="AC397" s="179">
        <f t="shared" si="58"/>
        <v>1.0385400556371494</v>
      </c>
      <c r="AD397" s="179">
        <f t="shared" si="58"/>
        <v>1.0385400556371494</v>
      </c>
      <c r="AE397" s="179">
        <f t="shared" si="58"/>
        <v>1.0385400556371494</v>
      </c>
      <c r="AF397" s="179">
        <f t="shared" si="58"/>
        <v>1.0385400556371494</v>
      </c>
      <c r="AG397" s="179">
        <f t="shared" si="58"/>
        <v>1.0385400556371494</v>
      </c>
      <c r="AH397" s="179">
        <f t="shared" si="58"/>
        <v>1.0385400556371494</v>
      </c>
      <c r="AI397" s="179">
        <f t="shared" si="58"/>
        <v>1.0385400556371494</v>
      </c>
      <c r="AJ397" s="179">
        <f t="shared" si="58"/>
        <v>1.0385400556371494</v>
      </c>
      <c r="AK397" s="179">
        <f t="shared" si="58"/>
        <v>1.0385400556371494</v>
      </c>
      <c r="AL397" s="179">
        <f t="shared" si="58"/>
        <v>1.0385400556371494</v>
      </c>
      <c r="AM397" s="179">
        <f t="shared" si="58"/>
        <v>1.0385400556371494</v>
      </c>
      <c r="AN397" s="179">
        <f t="shared" si="58"/>
        <v>1.0385400556371494</v>
      </c>
      <c r="AO397" s="179">
        <f t="shared" si="58"/>
        <v>1.0385400556371494</v>
      </c>
      <c r="AP397" s="179">
        <f t="shared" si="58"/>
        <v>1.0385400556371494</v>
      </c>
      <c r="AQ397" s="179">
        <f t="shared" si="58"/>
        <v>1.0385400556371494</v>
      </c>
    </row>
    <row r="398" spans="7:43" ht="14.1" customHeight="1">
      <c r="G398" s="22"/>
      <c r="H398" s="226"/>
      <c r="J398" s="228"/>
      <c r="K398" s="19" t="s">
        <v>183</v>
      </c>
      <c r="L398" s="179">
        <f t="shared" si="58"/>
        <v>1.0385400556371494</v>
      </c>
      <c r="M398" s="179">
        <f t="shared" si="58"/>
        <v>1.0385400556371494</v>
      </c>
      <c r="N398" s="179">
        <f t="shared" si="58"/>
        <v>1.0385400556371494</v>
      </c>
      <c r="O398" s="179">
        <f t="shared" si="58"/>
        <v>1.0385400556371494</v>
      </c>
      <c r="P398" s="179">
        <f t="shared" si="58"/>
        <v>1.0385400556371494</v>
      </c>
      <c r="Q398" s="179">
        <f t="shared" si="58"/>
        <v>1.0385400556371494</v>
      </c>
      <c r="R398" s="179">
        <f t="shared" si="58"/>
        <v>1.0385400556371494</v>
      </c>
      <c r="S398" s="179">
        <f t="shared" si="58"/>
        <v>1.0385400556371494</v>
      </c>
      <c r="T398" s="179">
        <f t="shared" si="58"/>
        <v>1.0385400556371494</v>
      </c>
      <c r="U398" s="179">
        <f t="shared" si="58"/>
        <v>1.0385400556371494</v>
      </c>
      <c r="V398" s="179">
        <f t="shared" si="58"/>
        <v>1.0385400556371494</v>
      </c>
      <c r="W398" s="179">
        <f t="shared" si="58"/>
        <v>1.0385400556371494</v>
      </c>
      <c r="X398" s="179">
        <f t="shared" si="58"/>
        <v>1.0385400556371494</v>
      </c>
      <c r="Y398" s="179">
        <f t="shared" si="58"/>
        <v>1.0385400556371494</v>
      </c>
      <c r="Z398" s="179">
        <f t="shared" si="58"/>
        <v>1.0385400556371494</v>
      </c>
      <c r="AA398" s="179">
        <f t="shared" si="58"/>
        <v>1.0385400556371494</v>
      </c>
      <c r="AB398" s="179">
        <f t="shared" si="58"/>
        <v>1.0385400556371494</v>
      </c>
      <c r="AC398" s="179">
        <f t="shared" si="58"/>
        <v>1.0385400556371494</v>
      </c>
      <c r="AD398" s="179">
        <f t="shared" si="58"/>
        <v>1.0385400556371494</v>
      </c>
      <c r="AE398" s="179">
        <f t="shared" si="58"/>
        <v>1.0385400556371494</v>
      </c>
      <c r="AF398" s="179">
        <f t="shared" si="58"/>
        <v>1.0385400556371494</v>
      </c>
      <c r="AG398" s="179">
        <f t="shared" si="58"/>
        <v>1.0385400556371494</v>
      </c>
      <c r="AH398" s="179">
        <f t="shared" si="58"/>
        <v>1.0385400556371494</v>
      </c>
      <c r="AI398" s="179">
        <f t="shared" si="58"/>
        <v>1.0385400556371494</v>
      </c>
      <c r="AJ398" s="179">
        <f t="shared" si="58"/>
        <v>1.0385400556371494</v>
      </c>
      <c r="AK398" s="179">
        <f t="shared" si="58"/>
        <v>1.0385400556371494</v>
      </c>
      <c r="AL398" s="179">
        <f t="shared" si="58"/>
        <v>1.0385400556371494</v>
      </c>
      <c r="AM398" s="179">
        <f t="shared" si="58"/>
        <v>1.0385400556371494</v>
      </c>
      <c r="AN398" s="179">
        <f t="shared" si="58"/>
        <v>1.0385400556371494</v>
      </c>
      <c r="AO398" s="179">
        <f t="shared" si="58"/>
        <v>1.0385400556371494</v>
      </c>
      <c r="AP398" s="179">
        <f t="shared" si="58"/>
        <v>1.0385400556371494</v>
      </c>
      <c r="AQ398" s="179">
        <f t="shared" si="58"/>
        <v>1.0385400556371494</v>
      </c>
    </row>
    <row r="399" spans="7:43" ht="14.1" customHeight="1">
      <c r="G399" s="22"/>
      <c r="H399" s="226"/>
      <c r="J399" s="228"/>
      <c r="K399" s="19" t="s">
        <v>184</v>
      </c>
      <c r="L399" s="179">
        <f t="shared" si="58"/>
        <v>1.0385400556371494</v>
      </c>
      <c r="M399" s="179">
        <f t="shared" si="58"/>
        <v>1.0385400556371494</v>
      </c>
      <c r="N399" s="179">
        <f t="shared" si="58"/>
        <v>1.0385400556371494</v>
      </c>
      <c r="O399" s="179">
        <f t="shared" si="58"/>
        <v>1.0385400556371494</v>
      </c>
      <c r="P399" s="179">
        <f t="shared" si="58"/>
        <v>1.0385400556371494</v>
      </c>
      <c r="Q399" s="179">
        <f t="shared" si="58"/>
        <v>1.0385400556371494</v>
      </c>
      <c r="R399" s="179">
        <f t="shared" si="58"/>
        <v>1.0385400556371494</v>
      </c>
      <c r="S399" s="179">
        <f t="shared" si="58"/>
        <v>1.0385400556371494</v>
      </c>
      <c r="T399" s="179">
        <f t="shared" si="58"/>
        <v>1.0385400556371494</v>
      </c>
      <c r="U399" s="179">
        <f t="shared" si="58"/>
        <v>1.0385400556371494</v>
      </c>
      <c r="V399" s="179">
        <f t="shared" si="58"/>
        <v>1.0385400556371494</v>
      </c>
      <c r="W399" s="179">
        <f t="shared" si="58"/>
        <v>1.0385400556371494</v>
      </c>
      <c r="X399" s="179">
        <f t="shared" si="58"/>
        <v>1.0385400556371494</v>
      </c>
      <c r="Y399" s="179">
        <f t="shared" si="58"/>
        <v>1.0385400556371494</v>
      </c>
      <c r="Z399" s="179">
        <f t="shared" si="58"/>
        <v>1.0385400556371494</v>
      </c>
      <c r="AA399" s="179">
        <f t="shared" si="58"/>
        <v>1.0385400556371494</v>
      </c>
      <c r="AB399" s="179">
        <f t="shared" si="58"/>
        <v>1.0385400556371494</v>
      </c>
      <c r="AC399" s="179">
        <f t="shared" si="58"/>
        <v>1.0385400556371494</v>
      </c>
      <c r="AD399" s="179">
        <f t="shared" si="58"/>
        <v>1.0385400556371494</v>
      </c>
      <c r="AE399" s="179">
        <f t="shared" si="58"/>
        <v>1.0385400556371494</v>
      </c>
      <c r="AF399" s="179">
        <f t="shared" si="58"/>
        <v>1.0385400556371494</v>
      </c>
      <c r="AG399" s="179">
        <f t="shared" si="58"/>
        <v>1.0385400556371494</v>
      </c>
      <c r="AH399" s="179">
        <f t="shared" si="58"/>
        <v>1.0385400556371494</v>
      </c>
      <c r="AI399" s="179">
        <f t="shared" si="58"/>
        <v>1.0385400556371494</v>
      </c>
      <c r="AJ399" s="179">
        <f t="shared" si="58"/>
        <v>1.0385400556371494</v>
      </c>
      <c r="AK399" s="179">
        <f t="shared" si="58"/>
        <v>1.0385400556371494</v>
      </c>
      <c r="AL399" s="179">
        <f t="shared" si="58"/>
        <v>1.0385400556371494</v>
      </c>
      <c r="AM399" s="179">
        <f t="shared" si="58"/>
        <v>1.0385400556371494</v>
      </c>
      <c r="AN399" s="179">
        <f t="shared" si="58"/>
        <v>1.0385400556371494</v>
      </c>
      <c r="AO399" s="179">
        <f t="shared" si="58"/>
        <v>1.0385400556371494</v>
      </c>
      <c r="AP399" s="179">
        <f t="shared" si="58"/>
        <v>1.0385400556371494</v>
      </c>
      <c r="AQ399" s="179">
        <f t="shared" si="58"/>
        <v>1.0385400556371494</v>
      </c>
    </row>
    <row r="400" spans="7:43" ht="14.1" customHeight="1">
      <c r="G400" s="22"/>
      <c r="H400" s="180"/>
      <c r="I400" s="8" t="s">
        <v>185</v>
      </c>
      <c r="J400" s="181"/>
      <c r="K400" s="182" t="s">
        <v>186</v>
      </c>
      <c r="L400" s="128">
        <v>2019</v>
      </c>
      <c r="M400" s="128">
        <v>2020</v>
      </c>
      <c r="N400" s="128">
        <v>2021</v>
      </c>
      <c r="O400" s="128">
        <v>2022</v>
      </c>
      <c r="P400" s="128">
        <v>2023</v>
      </c>
      <c r="Q400" s="128">
        <v>2024</v>
      </c>
      <c r="R400" s="128">
        <v>2025</v>
      </c>
      <c r="S400" s="128">
        <v>2026</v>
      </c>
      <c r="T400" s="128">
        <v>2027</v>
      </c>
      <c r="U400" s="128">
        <v>2028</v>
      </c>
      <c r="V400" s="128">
        <v>2029</v>
      </c>
      <c r="W400" s="128">
        <v>2030</v>
      </c>
      <c r="X400" s="128">
        <v>2031</v>
      </c>
      <c r="Y400" s="128">
        <v>2032</v>
      </c>
      <c r="Z400" s="128">
        <v>2033</v>
      </c>
      <c r="AA400" s="128">
        <v>2034</v>
      </c>
      <c r="AB400" s="128">
        <v>2035</v>
      </c>
      <c r="AC400" s="128">
        <v>2036</v>
      </c>
      <c r="AD400" s="128">
        <v>2037</v>
      </c>
      <c r="AE400" s="128">
        <v>2038</v>
      </c>
      <c r="AF400" s="128">
        <v>2039</v>
      </c>
      <c r="AG400" s="128">
        <v>2040</v>
      </c>
      <c r="AH400" s="128">
        <v>2041</v>
      </c>
      <c r="AI400" s="128">
        <v>2042</v>
      </c>
      <c r="AJ400" s="128">
        <v>2043</v>
      </c>
      <c r="AK400" s="128">
        <v>2044</v>
      </c>
      <c r="AL400" s="128">
        <v>2045</v>
      </c>
      <c r="AM400" s="128">
        <v>2046</v>
      </c>
      <c r="AN400" s="128">
        <v>2047</v>
      </c>
      <c r="AO400" s="128">
        <v>2048</v>
      </c>
      <c r="AP400" s="128">
        <v>2049</v>
      </c>
      <c r="AQ400" s="128">
        <v>2050</v>
      </c>
    </row>
    <row r="401" spans="7:43" ht="14.1" customHeight="1">
      <c r="G401" s="22"/>
      <c r="H401" s="180"/>
      <c r="I401" s="8">
        <v>0.2</v>
      </c>
      <c r="J401" s="229" t="s">
        <v>187</v>
      </c>
      <c r="K401" s="183">
        <v>1</v>
      </c>
      <c r="L401" s="184">
        <f t="shared" ref="L401:AA406" si="59">1/((1+L$84)*(1+L$63))^$K401</f>
        <v>0.95808077014855164</v>
      </c>
      <c r="M401" s="184">
        <f t="shared" si="59"/>
        <v>0.95808077014855164</v>
      </c>
      <c r="N401" s="184">
        <f t="shared" si="59"/>
        <v>0.95808077014855164</v>
      </c>
      <c r="O401" s="184">
        <f t="shared" si="59"/>
        <v>0.95808077014855164</v>
      </c>
      <c r="P401" s="184">
        <f t="shared" si="59"/>
        <v>0.95808077014855164</v>
      </c>
      <c r="Q401" s="184">
        <f t="shared" si="59"/>
        <v>0.95808077014855164</v>
      </c>
      <c r="R401" s="184">
        <f t="shared" si="59"/>
        <v>0.95808077014855164</v>
      </c>
      <c r="S401" s="184">
        <f t="shared" si="59"/>
        <v>0.95808077014855164</v>
      </c>
      <c r="T401" s="184">
        <f t="shared" si="59"/>
        <v>0.95808077014855164</v>
      </c>
      <c r="U401" s="184">
        <f t="shared" si="59"/>
        <v>0.95808077014855164</v>
      </c>
      <c r="V401" s="184">
        <f t="shared" si="59"/>
        <v>0.95808077014855164</v>
      </c>
      <c r="W401" s="184">
        <f t="shared" si="59"/>
        <v>0.95808077014855164</v>
      </c>
      <c r="X401" s="184">
        <f t="shared" si="59"/>
        <v>0.95808077014855164</v>
      </c>
      <c r="Y401" s="184">
        <f t="shared" si="59"/>
        <v>0.95808077014855164</v>
      </c>
      <c r="Z401" s="184">
        <f t="shared" si="59"/>
        <v>0.95808077014855164</v>
      </c>
      <c r="AA401" s="184">
        <f t="shared" si="59"/>
        <v>0.95808077014855164</v>
      </c>
      <c r="AB401" s="184">
        <f t="shared" ref="AB401:AQ406" si="60">1/((1+AB$84)*(1+AB$63))^$K401</f>
        <v>0.95808077014855164</v>
      </c>
      <c r="AC401" s="184">
        <f t="shared" si="60"/>
        <v>0.95808077014855164</v>
      </c>
      <c r="AD401" s="184">
        <f t="shared" si="60"/>
        <v>0.95808077014855164</v>
      </c>
      <c r="AE401" s="184">
        <f t="shared" si="60"/>
        <v>0.95808077014855164</v>
      </c>
      <c r="AF401" s="184">
        <f t="shared" si="60"/>
        <v>0.95808077014855164</v>
      </c>
      <c r="AG401" s="184">
        <f t="shared" si="60"/>
        <v>0.95808077014855164</v>
      </c>
      <c r="AH401" s="184">
        <f t="shared" si="60"/>
        <v>0.95808077014855164</v>
      </c>
      <c r="AI401" s="184">
        <f t="shared" si="60"/>
        <v>0.95808077014855164</v>
      </c>
      <c r="AJ401" s="184">
        <f t="shared" si="60"/>
        <v>0.95808077014855164</v>
      </c>
      <c r="AK401" s="184">
        <f t="shared" si="60"/>
        <v>0.95808077014855164</v>
      </c>
      <c r="AL401" s="184">
        <f t="shared" si="60"/>
        <v>0.95808077014855164</v>
      </c>
      <c r="AM401" s="184">
        <f t="shared" si="60"/>
        <v>0.95808077014855164</v>
      </c>
      <c r="AN401" s="184">
        <f t="shared" si="60"/>
        <v>0.95808077014855164</v>
      </c>
      <c r="AO401" s="184">
        <f t="shared" si="60"/>
        <v>0.95808077014855164</v>
      </c>
      <c r="AP401" s="184">
        <f t="shared" si="60"/>
        <v>0.95808077014855164</v>
      </c>
      <c r="AQ401" s="184">
        <f t="shared" si="60"/>
        <v>0.95808077014855164</v>
      </c>
    </row>
    <row r="402" spans="7:43" ht="14.1" customHeight="1">
      <c r="G402" s="22"/>
      <c r="H402" s="180"/>
      <c r="I402" s="8">
        <v>0.32</v>
      </c>
      <c r="J402" s="229"/>
      <c r="K402" s="183">
        <v>2</v>
      </c>
      <c r="L402" s="184">
        <f t="shared" si="59"/>
        <v>0.91791876212844192</v>
      </c>
      <c r="M402" s="184">
        <f t="shared" si="59"/>
        <v>0.91791876212844192</v>
      </c>
      <c r="N402" s="184">
        <f t="shared" si="59"/>
        <v>0.91791876212844192</v>
      </c>
      <c r="O402" s="184">
        <f t="shared" si="59"/>
        <v>0.91791876212844192</v>
      </c>
      <c r="P402" s="184">
        <f t="shared" si="59"/>
        <v>0.91791876212844192</v>
      </c>
      <c r="Q402" s="184">
        <f t="shared" si="59"/>
        <v>0.91791876212844192</v>
      </c>
      <c r="R402" s="184">
        <f t="shared" si="59"/>
        <v>0.91791876212844192</v>
      </c>
      <c r="S402" s="184">
        <f t="shared" si="59"/>
        <v>0.91791876212844192</v>
      </c>
      <c r="T402" s="184">
        <f t="shared" si="59"/>
        <v>0.91791876212844192</v>
      </c>
      <c r="U402" s="184">
        <f t="shared" si="59"/>
        <v>0.91791876212844192</v>
      </c>
      <c r="V402" s="184">
        <f t="shared" si="59"/>
        <v>0.91791876212844192</v>
      </c>
      <c r="W402" s="184">
        <f t="shared" si="59"/>
        <v>0.91791876212844192</v>
      </c>
      <c r="X402" s="184">
        <f t="shared" si="59"/>
        <v>0.91791876212844192</v>
      </c>
      <c r="Y402" s="184">
        <f t="shared" si="59"/>
        <v>0.91791876212844192</v>
      </c>
      <c r="Z402" s="184">
        <f t="shared" si="59"/>
        <v>0.91791876212844192</v>
      </c>
      <c r="AA402" s="184">
        <f t="shared" si="59"/>
        <v>0.91791876212844192</v>
      </c>
      <c r="AB402" s="184">
        <f t="shared" si="60"/>
        <v>0.91791876212844192</v>
      </c>
      <c r="AC402" s="184">
        <f t="shared" si="60"/>
        <v>0.91791876212844192</v>
      </c>
      <c r="AD402" s="184">
        <f t="shared" si="60"/>
        <v>0.91791876212844192</v>
      </c>
      <c r="AE402" s="184">
        <f t="shared" si="60"/>
        <v>0.91791876212844192</v>
      </c>
      <c r="AF402" s="184">
        <f t="shared" si="60"/>
        <v>0.91791876212844192</v>
      </c>
      <c r="AG402" s="184">
        <f t="shared" si="60"/>
        <v>0.91791876212844192</v>
      </c>
      <c r="AH402" s="184">
        <f t="shared" si="60"/>
        <v>0.91791876212844192</v>
      </c>
      <c r="AI402" s="184">
        <f t="shared" si="60"/>
        <v>0.91791876212844192</v>
      </c>
      <c r="AJ402" s="184">
        <f t="shared" si="60"/>
        <v>0.91791876212844192</v>
      </c>
      <c r="AK402" s="184">
        <f t="shared" si="60"/>
        <v>0.91791876212844192</v>
      </c>
      <c r="AL402" s="184">
        <f t="shared" si="60"/>
        <v>0.91791876212844192</v>
      </c>
      <c r="AM402" s="184">
        <f t="shared" si="60"/>
        <v>0.91791876212844192</v>
      </c>
      <c r="AN402" s="184">
        <f t="shared" si="60"/>
        <v>0.91791876212844192</v>
      </c>
      <c r="AO402" s="184">
        <f t="shared" si="60"/>
        <v>0.91791876212844192</v>
      </c>
      <c r="AP402" s="184">
        <f t="shared" si="60"/>
        <v>0.91791876212844192</v>
      </c>
      <c r="AQ402" s="184">
        <f t="shared" si="60"/>
        <v>0.91791876212844192</v>
      </c>
    </row>
    <row r="403" spans="7:43" ht="14.1" customHeight="1">
      <c r="G403" s="22"/>
      <c r="H403" s="180"/>
      <c r="I403" s="8">
        <v>0.192</v>
      </c>
      <c r="J403" s="229"/>
      <c r="K403" s="183">
        <v>3</v>
      </c>
      <c r="L403" s="184">
        <f t="shared" si="59"/>
        <v>0.87944031455382288</v>
      </c>
      <c r="M403" s="184">
        <f t="shared" si="59"/>
        <v>0.87944031455382288</v>
      </c>
      <c r="N403" s="184">
        <f t="shared" si="59"/>
        <v>0.87944031455382288</v>
      </c>
      <c r="O403" s="184">
        <f t="shared" si="59"/>
        <v>0.87944031455382288</v>
      </c>
      <c r="P403" s="184">
        <f t="shared" si="59"/>
        <v>0.87944031455382288</v>
      </c>
      <c r="Q403" s="184">
        <f t="shared" si="59"/>
        <v>0.87944031455382288</v>
      </c>
      <c r="R403" s="184">
        <f t="shared" si="59"/>
        <v>0.87944031455382288</v>
      </c>
      <c r="S403" s="184">
        <f t="shared" si="59"/>
        <v>0.87944031455382288</v>
      </c>
      <c r="T403" s="184">
        <f t="shared" si="59"/>
        <v>0.87944031455382288</v>
      </c>
      <c r="U403" s="184">
        <f t="shared" si="59"/>
        <v>0.87944031455382288</v>
      </c>
      <c r="V403" s="184">
        <f t="shared" si="59"/>
        <v>0.87944031455382288</v>
      </c>
      <c r="W403" s="184">
        <f t="shared" si="59"/>
        <v>0.87944031455382288</v>
      </c>
      <c r="X403" s="184">
        <f t="shared" si="59"/>
        <v>0.87944031455382288</v>
      </c>
      <c r="Y403" s="184">
        <f t="shared" si="59"/>
        <v>0.87944031455382288</v>
      </c>
      <c r="Z403" s="184">
        <f t="shared" si="59"/>
        <v>0.87944031455382288</v>
      </c>
      <c r="AA403" s="184">
        <f t="shared" si="59"/>
        <v>0.87944031455382288</v>
      </c>
      <c r="AB403" s="184">
        <f t="shared" si="60"/>
        <v>0.87944031455382288</v>
      </c>
      <c r="AC403" s="184">
        <f t="shared" si="60"/>
        <v>0.87944031455382288</v>
      </c>
      <c r="AD403" s="184">
        <f t="shared" si="60"/>
        <v>0.87944031455382288</v>
      </c>
      <c r="AE403" s="184">
        <f t="shared" si="60"/>
        <v>0.87944031455382288</v>
      </c>
      <c r="AF403" s="184">
        <f t="shared" si="60"/>
        <v>0.87944031455382288</v>
      </c>
      <c r="AG403" s="184">
        <f t="shared" si="60"/>
        <v>0.87944031455382288</v>
      </c>
      <c r="AH403" s="184">
        <f t="shared" si="60"/>
        <v>0.87944031455382288</v>
      </c>
      <c r="AI403" s="184">
        <f t="shared" si="60"/>
        <v>0.87944031455382288</v>
      </c>
      <c r="AJ403" s="184">
        <f t="shared" si="60"/>
        <v>0.87944031455382288</v>
      </c>
      <c r="AK403" s="184">
        <f t="shared" si="60"/>
        <v>0.87944031455382288</v>
      </c>
      <c r="AL403" s="184">
        <f t="shared" si="60"/>
        <v>0.87944031455382288</v>
      </c>
      <c r="AM403" s="184">
        <f t="shared" si="60"/>
        <v>0.87944031455382288</v>
      </c>
      <c r="AN403" s="184">
        <f t="shared" si="60"/>
        <v>0.87944031455382288</v>
      </c>
      <c r="AO403" s="184">
        <f t="shared" si="60"/>
        <v>0.87944031455382288</v>
      </c>
      <c r="AP403" s="184">
        <f t="shared" si="60"/>
        <v>0.87944031455382288</v>
      </c>
      <c r="AQ403" s="184">
        <f t="shared" si="60"/>
        <v>0.87944031455382288</v>
      </c>
    </row>
    <row r="404" spans="7:43" ht="14.1" customHeight="1">
      <c r="G404" s="22"/>
      <c r="H404" s="180"/>
      <c r="I404" s="8">
        <v>0.1152</v>
      </c>
      <c r="J404" s="229"/>
      <c r="K404" s="183">
        <v>4</v>
      </c>
      <c r="L404" s="184">
        <f t="shared" si="59"/>
        <v>0.84257485386741116</v>
      </c>
      <c r="M404" s="184">
        <f t="shared" si="59"/>
        <v>0.84257485386741116</v>
      </c>
      <c r="N404" s="184">
        <f t="shared" si="59"/>
        <v>0.84257485386741116</v>
      </c>
      <c r="O404" s="184">
        <f t="shared" si="59"/>
        <v>0.84257485386741116</v>
      </c>
      <c r="P404" s="184">
        <f t="shared" si="59"/>
        <v>0.84257485386741116</v>
      </c>
      <c r="Q404" s="184">
        <f t="shared" si="59"/>
        <v>0.84257485386741116</v>
      </c>
      <c r="R404" s="184">
        <f t="shared" si="59"/>
        <v>0.84257485386741116</v>
      </c>
      <c r="S404" s="184">
        <f t="shared" si="59"/>
        <v>0.84257485386741116</v>
      </c>
      <c r="T404" s="184">
        <f t="shared" si="59"/>
        <v>0.84257485386741116</v>
      </c>
      <c r="U404" s="184">
        <f t="shared" si="59"/>
        <v>0.84257485386741116</v>
      </c>
      <c r="V404" s="184">
        <f t="shared" si="59"/>
        <v>0.84257485386741116</v>
      </c>
      <c r="W404" s="184">
        <f t="shared" si="59"/>
        <v>0.84257485386741116</v>
      </c>
      <c r="X404" s="184">
        <f t="shared" si="59"/>
        <v>0.84257485386741116</v>
      </c>
      <c r="Y404" s="184">
        <f t="shared" si="59"/>
        <v>0.84257485386741116</v>
      </c>
      <c r="Z404" s="184">
        <f t="shared" si="59"/>
        <v>0.84257485386741116</v>
      </c>
      <c r="AA404" s="184">
        <f t="shared" si="59"/>
        <v>0.84257485386741116</v>
      </c>
      <c r="AB404" s="184">
        <f t="shared" si="60"/>
        <v>0.84257485386741116</v>
      </c>
      <c r="AC404" s="184">
        <f t="shared" si="60"/>
        <v>0.84257485386741116</v>
      </c>
      <c r="AD404" s="184">
        <f t="shared" si="60"/>
        <v>0.84257485386741116</v>
      </c>
      <c r="AE404" s="184">
        <f t="shared" si="60"/>
        <v>0.84257485386741116</v>
      </c>
      <c r="AF404" s="184">
        <f t="shared" si="60"/>
        <v>0.84257485386741116</v>
      </c>
      <c r="AG404" s="184">
        <f t="shared" si="60"/>
        <v>0.84257485386741116</v>
      </c>
      <c r="AH404" s="184">
        <f t="shared" si="60"/>
        <v>0.84257485386741116</v>
      </c>
      <c r="AI404" s="184">
        <f t="shared" si="60"/>
        <v>0.84257485386741116</v>
      </c>
      <c r="AJ404" s="184">
        <f t="shared" si="60"/>
        <v>0.84257485386741116</v>
      </c>
      <c r="AK404" s="184">
        <f t="shared" si="60"/>
        <v>0.84257485386741116</v>
      </c>
      <c r="AL404" s="184">
        <f t="shared" si="60"/>
        <v>0.84257485386741116</v>
      </c>
      <c r="AM404" s="184">
        <f t="shared" si="60"/>
        <v>0.84257485386741116</v>
      </c>
      <c r="AN404" s="184">
        <f t="shared" si="60"/>
        <v>0.84257485386741116</v>
      </c>
      <c r="AO404" s="184">
        <f t="shared" si="60"/>
        <v>0.84257485386741116</v>
      </c>
      <c r="AP404" s="184">
        <f t="shared" si="60"/>
        <v>0.84257485386741116</v>
      </c>
      <c r="AQ404" s="184">
        <f t="shared" si="60"/>
        <v>0.84257485386741116</v>
      </c>
    </row>
    <row r="405" spans="7:43" ht="14.1" customHeight="1">
      <c r="G405" s="22"/>
      <c r="H405" s="180"/>
      <c r="I405" s="8">
        <v>0.1152</v>
      </c>
      <c r="J405" s="229"/>
      <c r="K405" s="183">
        <v>5</v>
      </c>
      <c r="L405" s="184">
        <f t="shared" si="59"/>
        <v>0.80725476490109271</v>
      </c>
      <c r="M405" s="184">
        <f t="shared" si="59"/>
        <v>0.80725476490109271</v>
      </c>
      <c r="N405" s="184">
        <f t="shared" si="59"/>
        <v>0.80725476490109271</v>
      </c>
      <c r="O405" s="184">
        <f t="shared" si="59"/>
        <v>0.80725476490109271</v>
      </c>
      <c r="P405" s="184">
        <f t="shared" si="59"/>
        <v>0.80725476490109271</v>
      </c>
      <c r="Q405" s="184">
        <f t="shared" si="59"/>
        <v>0.80725476490109271</v>
      </c>
      <c r="R405" s="184">
        <f t="shared" si="59"/>
        <v>0.80725476490109271</v>
      </c>
      <c r="S405" s="184">
        <f t="shared" si="59"/>
        <v>0.80725476490109271</v>
      </c>
      <c r="T405" s="184">
        <f t="shared" si="59"/>
        <v>0.80725476490109271</v>
      </c>
      <c r="U405" s="184">
        <f t="shared" si="59"/>
        <v>0.80725476490109271</v>
      </c>
      <c r="V405" s="184">
        <f t="shared" si="59"/>
        <v>0.80725476490109271</v>
      </c>
      <c r="W405" s="184">
        <f t="shared" si="59"/>
        <v>0.80725476490109271</v>
      </c>
      <c r="X405" s="184">
        <f t="shared" si="59"/>
        <v>0.80725476490109271</v>
      </c>
      <c r="Y405" s="184">
        <f t="shared" si="59"/>
        <v>0.80725476490109271</v>
      </c>
      <c r="Z405" s="184">
        <f t="shared" si="59"/>
        <v>0.80725476490109271</v>
      </c>
      <c r="AA405" s="184">
        <f t="shared" si="59"/>
        <v>0.80725476490109271</v>
      </c>
      <c r="AB405" s="184">
        <f t="shared" si="60"/>
        <v>0.80725476490109271</v>
      </c>
      <c r="AC405" s="184">
        <f t="shared" si="60"/>
        <v>0.80725476490109271</v>
      </c>
      <c r="AD405" s="184">
        <f t="shared" si="60"/>
        <v>0.80725476490109271</v>
      </c>
      <c r="AE405" s="184">
        <f t="shared" si="60"/>
        <v>0.80725476490109271</v>
      </c>
      <c r="AF405" s="184">
        <f t="shared" si="60"/>
        <v>0.80725476490109271</v>
      </c>
      <c r="AG405" s="184">
        <f t="shared" si="60"/>
        <v>0.80725476490109271</v>
      </c>
      <c r="AH405" s="184">
        <f t="shared" si="60"/>
        <v>0.80725476490109271</v>
      </c>
      <c r="AI405" s="184">
        <f t="shared" si="60"/>
        <v>0.80725476490109271</v>
      </c>
      <c r="AJ405" s="184">
        <f t="shared" si="60"/>
        <v>0.80725476490109271</v>
      </c>
      <c r="AK405" s="184">
        <f t="shared" si="60"/>
        <v>0.80725476490109271</v>
      </c>
      <c r="AL405" s="184">
        <f t="shared" si="60"/>
        <v>0.80725476490109271</v>
      </c>
      <c r="AM405" s="184">
        <f t="shared" si="60"/>
        <v>0.80725476490109271</v>
      </c>
      <c r="AN405" s="184">
        <f t="shared" si="60"/>
        <v>0.80725476490109271</v>
      </c>
      <c r="AO405" s="184">
        <f t="shared" si="60"/>
        <v>0.80725476490109271</v>
      </c>
      <c r="AP405" s="184">
        <f t="shared" si="60"/>
        <v>0.80725476490109271</v>
      </c>
      <c r="AQ405" s="184">
        <f t="shared" si="60"/>
        <v>0.80725476490109271</v>
      </c>
    </row>
    <row r="406" spans="7:43" ht="14.1" customHeight="1">
      <c r="G406" s="22"/>
      <c r="H406" s="180"/>
      <c r="I406" s="8">
        <v>5.7599999999999998E-2</v>
      </c>
      <c r="J406" s="229"/>
      <c r="K406" s="183">
        <v>6</v>
      </c>
      <c r="L406" s="184">
        <f t="shared" si="59"/>
        <v>0.77341526686252693</v>
      </c>
      <c r="M406" s="184">
        <f t="shared" si="59"/>
        <v>0.77341526686252693</v>
      </c>
      <c r="N406" s="184">
        <f t="shared" si="59"/>
        <v>0.77341526686252693</v>
      </c>
      <c r="O406" s="184">
        <f t="shared" si="59"/>
        <v>0.77341526686252693</v>
      </c>
      <c r="P406" s="184">
        <f t="shared" si="59"/>
        <v>0.77341526686252693</v>
      </c>
      <c r="Q406" s="184">
        <f t="shared" si="59"/>
        <v>0.77341526686252693</v>
      </c>
      <c r="R406" s="184">
        <f t="shared" si="59"/>
        <v>0.77341526686252693</v>
      </c>
      <c r="S406" s="184">
        <f t="shared" si="59"/>
        <v>0.77341526686252693</v>
      </c>
      <c r="T406" s="184">
        <f t="shared" si="59"/>
        <v>0.77341526686252693</v>
      </c>
      <c r="U406" s="184">
        <f t="shared" si="59"/>
        <v>0.77341526686252693</v>
      </c>
      <c r="V406" s="184">
        <f t="shared" si="59"/>
        <v>0.77341526686252693</v>
      </c>
      <c r="W406" s="184">
        <f t="shared" si="59"/>
        <v>0.77341526686252693</v>
      </c>
      <c r="X406" s="184">
        <f t="shared" si="59"/>
        <v>0.77341526686252693</v>
      </c>
      <c r="Y406" s="184">
        <f t="shared" si="59"/>
        <v>0.77341526686252693</v>
      </c>
      <c r="Z406" s="184">
        <f t="shared" si="59"/>
        <v>0.77341526686252693</v>
      </c>
      <c r="AA406" s="184">
        <f t="shared" si="59"/>
        <v>0.77341526686252693</v>
      </c>
      <c r="AB406" s="184">
        <f t="shared" si="60"/>
        <v>0.77341526686252693</v>
      </c>
      <c r="AC406" s="184">
        <f t="shared" si="60"/>
        <v>0.77341526686252693</v>
      </c>
      <c r="AD406" s="184">
        <f t="shared" si="60"/>
        <v>0.77341526686252693</v>
      </c>
      <c r="AE406" s="184">
        <f t="shared" si="60"/>
        <v>0.77341526686252693</v>
      </c>
      <c r="AF406" s="184">
        <f t="shared" si="60"/>
        <v>0.77341526686252693</v>
      </c>
      <c r="AG406" s="184">
        <f t="shared" si="60"/>
        <v>0.77341526686252693</v>
      </c>
      <c r="AH406" s="184">
        <f t="shared" si="60"/>
        <v>0.77341526686252693</v>
      </c>
      <c r="AI406" s="184">
        <f t="shared" si="60"/>
        <v>0.77341526686252693</v>
      </c>
      <c r="AJ406" s="184">
        <f t="shared" si="60"/>
        <v>0.77341526686252693</v>
      </c>
      <c r="AK406" s="184">
        <f t="shared" si="60"/>
        <v>0.77341526686252693</v>
      </c>
      <c r="AL406" s="184">
        <f t="shared" si="60"/>
        <v>0.77341526686252693</v>
      </c>
      <c r="AM406" s="184">
        <f t="shared" si="60"/>
        <v>0.77341526686252693</v>
      </c>
      <c r="AN406" s="184">
        <f t="shared" si="60"/>
        <v>0.77341526686252693</v>
      </c>
      <c r="AO406" s="184">
        <f t="shared" si="60"/>
        <v>0.77341526686252693</v>
      </c>
      <c r="AP406" s="184">
        <f t="shared" si="60"/>
        <v>0.77341526686252693</v>
      </c>
      <c r="AQ406" s="184">
        <f t="shared" si="60"/>
        <v>0.77341526686252693</v>
      </c>
    </row>
    <row r="407" spans="7:43" ht="14.1" customHeight="1">
      <c r="G407" s="22"/>
      <c r="H407" s="180"/>
      <c r="I407" s="8"/>
      <c r="J407" s="229"/>
      <c r="K407" s="182" t="s">
        <v>188</v>
      </c>
      <c r="L407" s="128">
        <v>2019</v>
      </c>
      <c r="M407" s="128">
        <v>2020</v>
      </c>
      <c r="N407" s="128">
        <v>2021</v>
      </c>
      <c r="O407" s="128">
        <v>2022</v>
      </c>
      <c r="P407" s="128">
        <v>2023</v>
      </c>
      <c r="Q407" s="128">
        <v>2024</v>
      </c>
      <c r="R407" s="128">
        <v>2025</v>
      </c>
      <c r="S407" s="128">
        <v>2026</v>
      </c>
      <c r="T407" s="128">
        <v>2027</v>
      </c>
      <c r="U407" s="128">
        <v>2028</v>
      </c>
      <c r="V407" s="128">
        <v>2029</v>
      </c>
      <c r="W407" s="128">
        <v>2030</v>
      </c>
      <c r="X407" s="128">
        <v>2031</v>
      </c>
      <c r="Y407" s="128">
        <v>2032</v>
      </c>
      <c r="Z407" s="128">
        <v>2033</v>
      </c>
      <c r="AA407" s="128">
        <v>2034</v>
      </c>
      <c r="AB407" s="128">
        <v>2035</v>
      </c>
      <c r="AC407" s="128">
        <v>2036</v>
      </c>
      <c r="AD407" s="128">
        <v>2037</v>
      </c>
      <c r="AE407" s="128">
        <v>2038</v>
      </c>
      <c r="AF407" s="128">
        <v>2039</v>
      </c>
      <c r="AG407" s="128">
        <v>2040</v>
      </c>
      <c r="AH407" s="128">
        <v>2041</v>
      </c>
      <c r="AI407" s="128">
        <v>2042</v>
      </c>
      <c r="AJ407" s="128">
        <v>2043</v>
      </c>
      <c r="AK407" s="128">
        <v>2044</v>
      </c>
      <c r="AL407" s="128">
        <v>2045</v>
      </c>
      <c r="AM407" s="128">
        <v>2046</v>
      </c>
      <c r="AN407" s="128">
        <v>2047</v>
      </c>
      <c r="AO407" s="128">
        <v>2048</v>
      </c>
      <c r="AP407" s="128">
        <v>2049</v>
      </c>
      <c r="AQ407" s="128">
        <v>2050</v>
      </c>
    </row>
    <row r="408" spans="7:43" ht="14.1" customHeight="1">
      <c r="G408" s="22"/>
      <c r="H408" s="180"/>
      <c r="J408" s="229"/>
      <c r="K408" s="183">
        <v>1</v>
      </c>
      <c r="L408" s="184">
        <f t="shared" ref="L408:AA413" si="61">1/((1+L$85)*(1+L$63))^$K408</f>
        <v>0.95808077014855164</v>
      </c>
      <c r="M408" s="184">
        <f t="shared" si="61"/>
        <v>0.95808077014855164</v>
      </c>
      <c r="N408" s="184">
        <f t="shared" si="61"/>
        <v>0.95808077014855164</v>
      </c>
      <c r="O408" s="184">
        <f t="shared" si="61"/>
        <v>0.95808077014855164</v>
      </c>
      <c r="P408" s="184">
        <f t="shared" si="61"/>
        <v>0.95808077014855164</v>
      </c>
      <c r="Q408" s="184">
        <f t="shared" si="61"/>
        <v>0.95808077014855164</v>
      </c>
      <c r="R408" s="184">
        <f t="shared" si="61"/>
        <v>0.95808077014855164</v>
      </c>
      <c r="S408" s="184">
        <f t="shared" si="61"/>
        <v>0.95808077014855164</v>
      </c>
      <c r="T408" s="184">
        <f t="shared" si="61"/>
        <v>0.95808077014855164</v>
      </c>
      <c r="U408" s="184">
        <f t="shared" si="61"/>
        <v>0.95808077014855164</v>
      </c>
      <c r="V408" s="184">
        <f t="shared" si="61"/>
        <v>0.95808077014855164</v>
      </c>
      <c r="W408" s="184">
        <f t="shared" si="61"/>
        <v>0.95808077014855164</v>
      </c>
      <c r="X408" s="184">
        <f t="shared" si="61"/>
        <v>0.95808077014855164</v>
      </c>
      <c r="Y408" s="184">
        <f t="shared" si="61"/>
        <v>0.95808077014855164</v>
      </c>
      <c r="Z408" s="184">
        <f t="shared" si="61"/>
        <v>0.95808077014855164</v>
      </c>
      <c r="AA408" s="184">
        <f t="shared" si="61"/>
        <v>0.95808077014855164</v>
      </c>
      <c r="AB408" s="184">
        <f t="shared" ref="AB408:AQ413" si="62">1/((1+AB$85)*(1+AB$63))^$K408</f>
        <v>0.95808077014855164</v>
      </c>
      <c r="AC408" s="184">
        <f t="shared" si="62"/>
        <v>0.95808077014855164</v>
      </c>
      <c r="AD408" s="184">
        <f t="shared" si="62"/>
        <v>0.95808077014855164</v>
      </c>
      <c r="AE408" s="184">
        <f t="shared" si="62"/>
        <v>0.95808077014855164</v>
      </c>
      <c r="AF408" s="184">
        <f t="shared" si="62"/>
        <v>0.95808077014855164</v>
      </c>
      <c r="AG408" s="184">
        <f t="shared" si="62"/>
        <v>0.95808077014855164</v>
      </c>
      <c r="AH408" s="184">
        <f t="shared" si="62"/>
        <v>0.95808077014855164</v>
      </c>
      <c r="AI408" s="184">
        <f t="shared" si="62"/>
        <v>0.95808077014855164</v>
      </c>
      <c r="AJ408" s="184">
        <f t="shared" si="62"/>
        <v>0.95808077014855164</v>
      </c>
      <c r="AK408" s="184">
        <f t="shared" si="62"/>
        <v>0.95808077014855164</v>
      </c>
      <c r="AL408" s="184">
        <f t="shared" si="62"/>
        <v>0.95808077014855164</v>
      </c>
      <c r="AM408" s="184">
        <f t="shared" si="62"/>
        <v>0.95808077014855164</v>
      </c>
      <c r="AN408" s="184">
        <f t="shared" si="62"/>
        <v>0.95808077014855164</v>
      </c>
      <c r="AO408" s="184">
        <f t="shared" si="62"/>
        <v>0.95808077014855164</v>
      </c>
      <c r="AP408" s="184">
        <f t="shared" si="62"/>
        <v>0.95808077014855164</v>
      </c>
      <c r="AQ408" s="184">
        <f t="shared" si="62"/>
        <v>0.95808077014855164</v>
      </c>
    </row>
    <row r="409" spans="7:43" ht="14.1" customHeight="1">
      <c r="G409" s="22"/>
      <c r="H409" s="180"/>
      <c r="J409" s="229"/>
      <c r="K409" s="183">
        <v>2</v>
      </c>
      <c r="L409" s="184">
        <f t="shared" si="61"/>
        <v>0.91791876212844192</v>
      </c>
      <c r="M409" s="184">
        <f t="shared" si="61"/>
        <v>0.91791876212844192</v>
      </c>
      <c r="N409" s="184">
        <f t="shared" si="61"/>
        <v>0.91791876212844192</v>
      </c>
      <c r="O409" s="184">
        <f t="shared" si="61"/>
        <v>0.91791876212844192</v>
      </c>
      <c r="P409" s="184">
        <f t="shared" si="61"/>
        <v>0.91791876212844192</v>
      </c>
      <c r="Q409" s="184">
        <f t="shared" si="61"/>
        <v>0.91791876212844192</v>
      </c>
      <c r="R409" s="184">
        <f t="shared" si="61"/>
        <v>0.91791876212844192</v>
      </c>
      <c r="S409" s="184">
        <f t="shared" si="61"/>
        <v>0.91791876212844192</v>
      </c>
      <c r="T409" s="184">
        <f t="shared" si="61"/>
        <v>0.91791876212844192</v>
      </c>
      <c r="U409" s="184">
        <f t="shared" si="61"/>
        <v>0.91791876212844192</v>
      </c>
      <c r="V409" s="184">
        <f t="shared" si="61"/>
        <v>0.91791876212844192</v>
      </c>
      <c r="W409" s="184">
        <f t="shared" si="61"/>
        <v>0.91791876212844192</v>
      </c>
      <c r="X409" s="184">
        <f t="shared" si="61"/>
        <v>0.91791876212844192</v>
      </c>
      <c r="Y409" s="184">
        <f t="shared" si="61"/>
        <v>0.91791876212844192</v>
      </c>
      <c r="Z409" s="184">
        <f t="shared" si="61"/>
        <v>0.91791876212844192</v>
      </c>
      <c r="AA409" s="184">
        <f t="shared" si="61"/>
        <v>0.91791876212844192</v>
      </c>
      <c r="AB409" s="184">
        <f t="shared" si="62"/>
        <v>0.91791876212844192</v>
      </c>
      <c r="AC409" s="184">
        <f t="shared" si="62"/>
        <v>0.91791876212844192</v>
      </c>
      <c r="AD409" s="184">
        <f t="shared" si="62"/>
        <v>0.91791876212844192</v>
      </c>
      <c r="AE409" s="184">
        <f t="shared" si="62"/>
        <v>0.91791876212844192</v>
      </c>
      <c r="AF409" s="184">
        <f t="shared" si="62"/>
        <v>0.91791876212844192</v>
      </c>
      <c r="AG409" s="184">
        <f t="shared" si="62"/>
        <v>0.91791876212844192</v>
      </c>
      <c r="AH409" s="184">
        <f t="shared" si="62"/>
        <v>0.91791876212844192</v>
      </c>
      <c r="AI409" s="184">
        <f t="shared" si="62"/>
        <v>0.91791876212844192</v>
      </c>
      <c r="AJ409" s="184">
        <f t="shared" si="62"/>
        <v>0.91791876212844192</v>
      </c>
      <c r="AK409" s="184">
        <f t="shared" si="62"/>
        <v>0.91791876212844192</v>
      </c>
      <c r="AL409" s="184">
        <f t="shared" si="62"/>
        <v>0.91791876212844192</v>
      </c>
      <c r="AM409" s="184">
        <f t="shared" si="62"/>
        <v>0.91791876212844192</v>
      </c>
      <c r="AN409" s="184">
        <f t="shared" si="62"/>
        <v>0.91791876212844192</v>
      </c>
      <c r="AO409" s="184">
        <f t="shared" si="62"/>
        <v>0.91791876212844192</v>
      </c>
      <c r="AP409" s="184">
        <f t="shared" si="62"/>
        <v>0.91791876212844192</v>
      </c>
      <c r="AQ409" s="184">
        <f t="shared" si="62"/>
        <v>0.91791876212844192</v>
      </c>
    </row>
    <row r="410" spans="7:43" ht="14.1" customHeight="1">
      <c r="G410" s="22"/>
      <c r="H410" s="180"/>
      <c r="J410" s="229"/>
      <c r="K410" s="183">
        <v>3</v>
      </c>
      <c r="L410" s="184">
        <f t="shared" si="61"/>
        <v>0.87944031455382288</v>
      </c>
      <c r="M410" s="184">
        <f t="shared" si="61"/>
        <v>0.87944031455382288</v>
      </c>
      <c r="N410" s="184">
        <f t="shared" si="61"/>
        <v>0.87944031455382288</v>
      </c>
      <c r="O410" s="184">
        <f t="shared" si="61"/>
        <v>0.87944031455382288</v>
      </c>
      <c r="P410" s="184">
        <f t="shared" si="61"/>
        <v>0.87944031455382288</v>
      </c>
      <c r="Q410" s="184">
        <f t="shared" si="61"/>
        <v>0.87944031455382288</v>
      </c>
      <c r="R410" s="184">
        <f t="shared" si="61"/>
        <v>0.87944031455382288</v>
      </c>
      <c r="S410" s="184">
        <f t="shared" si="61"/>
        <v>0.87944031455382288</v>
      </c>
      <c r="T410" s="184">
        <f t="shared" si="61"/>
        <v>0.87944031455382288</v>
      </c>
      <c r="U410" s="184">
        <f t="shared" si="61"/>
        <v>0.87944031455382288</v>
      </c>
      <c r="V410" s="184">
        <f t="shared" si="61"/>
        <v>0.87944031455382288</v>
      </c>
      <c r="W410" s="184">
        <f t="shared" si="61"/>
        <v>0.87944031455382288</v>
      </c>
      <c r="X410" s="184">
        <f t="shared" si="61"/>
        <v>0.87944031455382288</v>
      </c>
      <c r="Y410" s="184">
        <f t="shared" si="61"/>
        <v>0.87944031455382288</v>
      </c>
      <c r="Z410" s="184">
        <f t="shared" si="61"/>
        <v>0.87944031455382288</v>
      </c>
      <c r="AA410" s="184">
        <f t="shared" si="61"/>
        <v>0.87944031455382288</v>
      </c>
      <c r="AB410" s="184">
        <f t="shared" si="62"/>
        <v>0.87944031455382288</v>
      </c>
      <c r="AC410" s="184">
        <f t="shared" si="62"/>
        <v>0.87944031455382288</v>
      </c>
      <c r="AD410" s="184">
        <f t="shared" si="62"/>
        <v>0.87944031455382288</v>
      </c>
      <c r="AE410" s="184">
        <f t="shared" si="62"/>
        <v>0.87944031455382288</v>
      </c>
      <c r="AF410" s="184">
        <f t="shared" si="62"/>
        <v>0.87944031455382288</v>
      </c>
      <c r="AG410" s="184">
        <f t="shared" si="62"/>
        <v>0.87944031455382288</v>
      </c>
      <c r="AH410" s="184">
        <f t="shared" si="62"/>
        <v>0.87944031455382288</v>
      </c>
      <c r="AI410" s="184">
        <f t="shared" si="62"/>
        <v>0.87944031455382288</v>
      </c>
      <c r="AJ410" s="184">
        <f t="shared" si="62"/>
        <v>0.87944031455382288</v>
      </c>
      <c r="AK410" s="184">
        <f t="shared" si="62"/>
        <v>0.87944031455382288</v>
      </c>
      <c r="AL410" s="184">
        <f t="shared" si="62"/>
        <v>0.87944031455382288</v>
      </c>
      <c r="AM410" s="184">
        <f t="shared" si="62"/>
        <v>0.87944031455382288</v>
      </c>
      <c r="AN410" s="184">
        <f t="shared" si="62"/>
        <v>0.87944031455382288</v>
      </c>
      <c r="AO410" s="184">
        <f t="shared" si="62"/>
        <v>0.87944031455382288</v>
      </c>
      <c r="AP410" s="184">
        <f t="shared" si="62"/>
        <v>0.87944031455382288</v>
      </c>
      <c r="AQ410" s="184">
        <f t="shared" si="62"/>
        <v>0.87944031455382288</v>
      </c>
    </row>
    <row r="411" spans="7:43" ht="14.1" customHeight="1">
      <c r="G411" s="22"/>
      <c r="H411" s="180"/>
      <c r="J411" s="229"/>
      <c r="K411" s="183">
        <v>4</v>
      </c>
      <c r="L411" s="184">
        <f t="shared" si="61"/>
        <v>0.84257485386741116</v>
      </c>
      <c r="M411" s="184">
        <f t="shared" si="61"/>
        <v>0.84257485386741116</v>
      </c>
      <c r="N411" s="184">
        <f t="shared" si="61"/>
        <v>0.84257485386741116</v>
      </c>
      <c r="O411" s="184">
        <f t="shared" si="61"/>
        <v>0.84257485386741116</v>
      </c>
      <c r="P411" s="184">
        <f t="shared" si="61"/>
        <v>0.84257485386741116</v>
      </c>
      <c r="Q411" s="184">
        <f t="shared" si="61"/>
        <v>0.84257485386741116</v>
      </c>
      <c r="R411" s="184">
        <f t="shared" si="61"/>
        <v>0.84257485386741116</v>
      </c>
      <c r="S411" s="184">
        <f t="shared" si="61"/>
        <v>0.84257485386741116</v>
      </c>
      <c r="T411" s="184">
        <f t="shared" si="61"/>
        <v>0.84257485386741116</v>
      </c>
      <c r="U411" s="184">
        <f t="shared" si="61"/>
        <v>0.84257485386741116</v>
      </c>
      <c r="V411" s="184">
        <f t="shared" si="61"/>
        <v>0.84257485386741116</v>
      </c>
      <c r="W411" s="184">
        <f t="shared" si="61"/>
        <v>0.84257485386741116</v>
      </c>
      <c r="X411" s="184">
        <f t="shared" si="61"/>
        <v>0.84257485386741116</v>
      </c>
      <c r="Y411" s="184">
        <f t="shared" si="61"/>
        <v>0.84257485386741116</v>
      </c>
      <c r="Z411" s="184">
        <f t="shared" si="61"/>
        <v>0.84257485386741116</v>
      </c>
      <c r="AA411" s="184">
        <f t="shared" si="61"/>
        <v>0.84257485386741116</v>
      </c>
      <c r="AB411" s="184">
        <f t="shared" si="62"/>
        <v>0.84257485386741116</v>
      </c>
      <c r="AC411" s="184">
        <f t="shared" si="62"/>
        <v>0.84257485386741116</v>
      </c>
      <c r="AD411" s="184">
        <f t="shared" si="62"/>
        <v>0.84257485386741116</v>
      </c>
      <c r="AE411" s="184">
        <f t="shared" si="62"/>
        <v>0.84257485386741116</v>
      </c>
      <c r="AF411" s="184">
        <f t="shared" si="62"/>
        <v>0.84257485386741116</v>
      </c>
      <c r="AG411" s="184">
        <f t="shared" si="62"/>
        <v>0.84257485386741116</v>
      </c>
      <c r="AH411" s="184">
        <f t="shared" si="62"/>
        <v>0.84257485386741116</v>
      </c>
      <c r="AI411" s="184">
        <f t="shared" si="62"/>
        <v>0.84257485386741116</v>
      </c>
      <c r="AJ411" s="184">
        <f t="shared" si="62"/>
        <v>0.84257485386741116</v>
      </c>
      <c r="AK411" s="184">
        <f t="shared" si="62"/>
        <v>0.84257485386741116</v>
      </c>
      <c r="AL411" s="184">
        <f t="shared" si="62"/>
        <v>0.84257485386741116</v>
      </c>
      <c r="AM411" s="184">
        <f t="shared" si="62"/>
        <v>0.84257485386741116</v>
      </c>
      <c r="AN411" s="184">
        <f t="shared" si="62"/>
        <v>0.84257485386741116</v>
      </c>
      <c r="AO411" s="184">
        <f t="shared" si="62"/>
        <v>0.84257485386741116</v>
      </c>
      <c r="AP411" s="184">
        <f t="shared" si="62"/>
        <v>0.84257485386741116</v>
      </c>
      <c r="AQ411" s="184">
        <f t="shared" si="62"/>
        <v>0.84257485386741116</v>
      </c>
    </row>
    <row r="412" spans="7:43" ht="14.1" customHeight="1">
      <c r="G412" s="22"/>
      <c r="H412" s="180"/>
      <c r="J412" s="229"/>
      <c r="K412" s="183">
        <v>5</v>
      </c>
      <c r="L412" s="184">
        <f t="shared" si="61"/>
        <v>0.80725476490109271</v>
      </c>
      <c r="M412" s="184">
        <f t="shared" si="61"/>
        <v>0.80725476490109271</v>
      </c>
      <c r="N412" s="184">
        <f t="shared" si="61"/>
        <v>0.80725476490109271</v>
      </c>
      <c r="O412" s="184">
        <f t="shared" si="61"/>
        <v>0.80725476490109271</v>
      </c>
      <c r="P412" s="184">
        <f t="shared" si="61"/>
        <v>0.80725476490109271</v>
      </c>
      <c r="Q412" s="184">
        <f t="shared" si="61"/>
        <v>0.80725476490109271</v>
      </c>
      <c r="R412" s="184">
        <f t="shared" si="61"/>
        <v>0.80725476490109271</v>
      </c>
      <c r="S412" s="184">
        <f t="shared" si="61"/>
        <v>0.80725476490109271</v>
      </c>
      <c r="T412" s="184">
        <f t="shared" si="61"/>
        <v>0.80725476490109271</v>
      </c>
      <c r="U412" s="184">
        <f t="shared" si="61"/>
        <v>0.80725476490109271</v>
      </c>
      <c r="V412" s="184">
        <f t="shared" si="61"/>
        <v>0.80725476490109271</v>
      </c>
      <c r="W412" s="184">
        <f t="shared" si="61"/>
        <v>0.80725476490109271</v>
      </c>
      <c r="X412" s="184">
        <f t="shared" si="61"/>
        <v>0.80725476490109271</v>
      </c>
      <c r="Y412" s="184">
        <f t="shared" si="61"/>
        <v>0.80725476490109271</v>
      </c>
      <c r="Z412" s="184">
        <f t="shared" si="61"/>
        <v>0.80725476490109271</v>
      </c>
      <c r="AA412" s="184">
        <f t="shared" si="61"/>
        <v>0.80725476490109271</v>
      </c>
      <c r="AB412" s="184">
        <f t="shared" si="62"/>
        <v>0.80725476490109271</v>
      </c>
      <c r="AC412" s="184">
        <f t="shared" si="62"/>
        <v>0.80725476490109271</v>
      </c>
      <c r="AD412" s="184">
        <f t="shared" si="62"/>
        <v>0.80725476490109271</v>
      </c>
      <c r="AE412" s="184">
        <f t="shared" si="62"/>
        <v>0.80725476490109271</v>
      </c>
      <c r="AF412" s="184">
        <f t="shared" si="62"/>
        <v>0.80725476490109271</v>
      </c>
      <c r="AG412" s="184">
        <f t="shared" si="62"/>
        <v>0.80725476490109271</v>
      </c>
      <c r="AH412" s="184">
        <f t="shared" si="62"/>
        <v>0.80725476490109271</v>
      </c>
      <c r="AI412" s="184">
        <f t="shared" si="62"/>
        <v>0.80725476490109271</v>
      </c>
      <c r="AJ412" s="184">
        <f t="shared" si="62"/>
        <v>0.80725476490109271</v>
      </c>
      <c r="AK412" s="184">
        <f t="shared" si="62"/>
        <v>0.80725476490109271</v>
      </c>
      <c r="AL412" s="184">
        <f t="shared" si="62"/>
        <v>0.80725476490109271</v>
      </c>
      <c r="AM412" s="184">
        <f t="shared" si="62"/>
        <v>0.80725476490109271</v>
      </c>
      <c r="AN412" s="184">
        <f t="shared" si="62"/>
        <v>0.80725476490109271</v>
      </c>
      <c r="AO412" s="184">
        <f t="shared" si="62"/>
        <v>0.80725476490109271</v>
      </c>
      <c r="AP412" s="184">
        <f t="shared" si="62"/>
        <v>0.80725476490109271</v>
      </c>
      <c r="AQ412" s="184">
        <f t="shared" si="62"/>
        <v>0.80725476490109271</v>
      </c>
    </row>
    <row r="413" spans="7:43" ht="14.1" customHeight="1">
      <c r="G413" s="22"/>
      <c r="H413" s="180"/>
      <c r="J413" s="229"/>
      <c r="K413" s="183">
        <v>6</v>
      </c>
      <c r="L413" s="184">
        <f t="shared" si="61"/>
        <v>0.77341526686252693</v>
      </c>
      <c r="M413" s="184">
        <f t="shared" si="61"/>
        <v>0.77341526686252693</v>
      </c>
      <c r="N413" s="184">
        <f t="shared" si="61"/>
        <v>0.77341526686252693</v>
      </c>
      <c r="O413" s="184">
        <f t="shared" si="61"/>
        <v>0.77341526686252693</v>
      </c>
      <c r="P413" s="184">
        <f t="shared" si="61"/>
        <v>0.77341526686252693</v>
      </c>
      <c r="Q413" s="184">
        <f t="shared" si="61"/>
        <v>0.77341526686252693</v>
      </c>
      <c r="R413" s="184">
        <f t="shared" si="61"/>
        <v>0.77341526686252693</v>
      </c>
      <c r="S413" s="184">
        <f t="shared" si="61"/>
        <v>0.77341526686252693</v>
      </c>
      <c r="T413" s="184">
        <f t="shared" si="61"/>
        <v>0.77341526686252693</v>
      </c>
      <c r="U413" s="184">
        <f t="shared" si="61"/>
        <v>0.77341526686252693</v>
      </c>
      <c r="V413" s="184">
        <f t="shared" si="61"/>
        <v>0.77341526686252693</v>
      </c>
      <c r="W413" s="184">
        <f t="shared" si="61"/>
        <v>0.77341526686252693</v>
      </c>
      <c r="X413" s="184">
        <f t="shared" si="61"/>
        <v>0.77341526686252693</v>
      </c>
      <c r="Y413" s="184">
        <f t="shared" si="61"/>
        <v>0.77341526686252693</v>
      </c>
      <c r="Z413" s="184">
        <f t="shared" si="61"/>
        <v>0.77341526686252693</v>
      </c>
      <c r="AA413" s="184">
        <f t="shared" si="61"/>
        <v>0.77341526686252693</v>
      </c>
      <c r="AB413" s="184">
        <f t="shared" si="62"/>
        <v>0.77341526686252693</v>
      </c>
      <c r="AC413" s="184">
        <f t="shared" si="62"/>
        <v>0.77341526686252693</v>
      </c>
      <c r="AD413" s="184">
        <f t="shared" si="62"/>
        <v>0.77341526686252693</v>
      </c>
      <c r="AE413" s="184">
        <f t="shared" si="62"/>
        <v>0.77341526686252693</v>
      </c>
      <c r="AF413" s="184">
        <f t="shared" si="62"/>
        <v>0.77341526686252693</v>
      </c>
      <c r="AG413" s="184">
        <f t="shared" si="62"/>
        <v>0.77341526686252693</v>
      </c>
      <c r="AH413" s="184">
        <f t="shared" si="62"/>
        <v>0.77341526686252693</v>
      </c>
      <c r="AI413" s="184">
        <f t="shared" si="62"/>
        <v>0.77341526686252693</v>
      </c>
      <c r="AJ413" s="184">
        <f t="shared" si="62"/>
        <v>0.77341526686252693</v>
      </c>
      <c r="AK413" s="184">
        <f t="shared" si="62"/>
        <v>0.77341526686252693</v>
      </c>
      <c r="AL413" s="184">
        <f t="shared" si="62"/>
        <v>0.77341526686252693</v>
      </c>
      <c r="AM413" s="184">
        <f t="shared" si="62"/>
        <v>0.77341526686252693</v>
      </c>
      <c r="AN413" s="184">
        <f t="shared" si="62"/>
        <v>0.77341526686252693</v>
      </c>
      <c r="AO413" s="184">
        <f t="shared" si="62"/>
        <v>0.77341526686252693</v>
      </c>
      <c r="AP413" s="184">
        <f t="shared" si="62"/>
        <v>0.77341526686252693</v>
      </c>
      <c r="AQ413" s="184">
        <f t="shared" si="62"/>
        <v>0.77341526686252693</v>
      </c>
    </row>
    <row r="414" spans="7:43" ht="14.1" customHeight="1">
      <c r="G414" s="22"/>
      <c r="H414" s="180"/>
      <c r="J414" s="229"/>
      <c r="K414" s="183" t="s">
        <v>189</v>
      </c>
      <c r="L414" s="128">
        <v>2019</v>
      </c>
      <c r="M414" s="128">
        <v>2020</v>
      </c>
      <c r="N414" s="128">
        <v>2021</v>
      </c>
      <c r="O414" s="128">
        <v>2022</v>
      </c>
      <c r="P414" s="128">
        <v>2023</v>
      </c>
      <c r="Q414" s="128">
        <v>2024</v>
      </c>
      <c r="R414" s="128">
        <v>2025</v>
      </c>
      <c r="S414" s="128">
        <v>2026</v>
      </c>
      <c r="T414" s="128">
        <v>2027</v>
      </c>
      <c r="U414" s="128">
        <v>2028</v>
      </c>
      <c r="V414" s="128">
        <v>2029</v>
      </c>
      <c r="W414" s="128">
        <v>2030</v>
      </c>
      <c r="X414" s="128">
        <v>2031</v>
      </c>
      <c r="Y414" s="128">
        <v>2032</v>
      </c>
      <c r="Z414" s="128">
        <v>2033</v>
      </c>
      <c r="AA414" s="128">
        <v>2034</v>
      </c>
      <c r="AB414" s="128">
        <v>2035</v>
      </c>
      <c r="AC414" s="128">
        <v>2036</v>
      </c>
      <c r="AD414" s="128">
        <v>2037</v>
      </c>
      <c r="AE414" s="128">
        <v>2038</v>
      </c>
      <c r="AF414" s="128">
        <v>2039</v>
      </c>
      <c r="AG414" s="128">
        <v>2040</v>
      </c>
      <c r="AH414" s="128">
        <v>2041</v>
      </c>
      <c r="AI414" s="128">
        <v>2042</v>
      </c>
      <c r="AJ414" s="128">
        <v>2043</v>
      </c>
      <c r="AK414" s="128">
        <v>2044</v>
      </c>
      <c r="AL414" s="128">
        <v>2045</v>
      </c>
      <c r="AM414" s="128">
        <v>2046</v>
      </c>
      <c r="AN414" s="128">
        <v>2047</v>
      </c>
      <c r="AO414" s="128">
        <v>2048</v>
      </c>
      <c r="AP414" s="128">
        <v>2049</v>
      </c>
      <c r="AQ414" s="128">
        <v>2050</v>
      </c>
    </row>
    <row r="415" spans="7:43" ht="14.1" customHeight="1">
      <c r="G415" s="22"/>
      <c r="H415" s="180"/>
      <c r="J415" s="229"/>
      <c r="K415" s="183">
        <v>1</v>
      </c>
      <c r="L415" s="184">
        <f t="shared" ref="L415:AA420" si="63">1/((1+L$86)*(1+L$63))^$K415</f>
        <v>0.95808077014855164</v>
      </c>
      <c r="M415" s="184">
        <f t="shared" si="63"/>
        <v>0.95808077014855164</v>
      </c>
      <c r="N415" s="184">
        <f t="shared" si="63"/>
        <v>0.95808077014855164</v>
      </c>
      <c r="O415" s="184">
        <f t="shared" si="63"/>
        <v>0.95808077014855164</v>
      </c>
      <c r="P415" s="184">
        <f t="shared" si="63"/>
        <v>0.95808077014855164</v>
      </c>
      <c r="Q415" s="184">
        <f t="shared" si="63"/>
        <v>0.95808077014855164</v>
      </c>
      <c r="R415" s="184">
        <f t="shared" si="63"/>
        <v>0.95808077014855164</v>
      </c>
      <c r="S415" s="184">
        <f t="shared" si="63"/>
        <v>0.95808077014855164</v>
      </c>
      <c r="T415" s="184">
        <f t="shared" si="63"/>
        <v>0.95808077014855164</v>
      </c>
      <c r="U415" s="184">
        <f t="shared" si="63"/>
        <v>0.95808077014855164</v>
      </c>
      <c r="V415" s="184">
        <f t="shared" si="63"/>
        <v>0.95808077014855164</v>
      </c>
      <c r="W415" s="184">
        <f t="shared" si="63"/>
        <v>0.95808077014855164</v>
      </c>
      <c r="X415" s="184">
        <f t="shared" si="63"/>
        <v>0.95808077014855164</v>
      </c>
      <c r="Y415" s="184">
        <f t="shared" si="63"/>
        <v>0.95808077014855164</v>
      </c>
      <c r="Z415" s="184">
        <f t="shared" si="63"/>
        <v>0.95808077014855164</v>
      </c>
      <c r="AA415" s="184">
        <f t="shared" si="63"/>
        <v>0.95808077014855164</v>
      </c>
      <c r="AB415" s="184">
        <f t="shared" ref="AB415:AQ420" si="64">1/((1+AB$86)*(1+AB$63))^$K415</f>
        <v>0.95808077014855164</v>
      </c>
      <c r="AC415" s="184">
        <f t="shared" si="64"/>
        <v>0.95808077014855164</v>
      </c>
      <c r="AD415" s="184">
        <f t="shared" si="64"/>
        <v>0.95808077014855164</v>
      </c>
      <c r="AE415" s="184">
        <f t="shared" si="64"/>
        <v>0.95808077014855164</v>
      </c>
      <c r="AF415" s="184">
        <f t="shared" si="64"/>
        <v>0.95808077014855164</v>
      </c>
      <c r="AG415" s="184">
        <f t="shared" si="64"/>
        <v>0.95808077014855164</v>
      </c>
      <c r="AH415" s="184">
        <f t="shared" si="64"/>
        <v>0.95808077014855164</v>
      </c>
      <c r="AI415" s="184">
        <f t="shared" si="64"/>
        <v>0.95808077014855164</v>
      </c>
      <c r="AJ415" s="184">
        <f t="shared" si="64"/>
        <v>0.95808077014855164</v>
      </c>
      <c r="AK415" s="184">
        <f t="shared" si="64"/>
        <v>0.95808077014855164</v>
      </c>
      <c r="AL415" s="184">
        <f t="shared" si="64"/>
        <v>0.95808077014855164</v>
      </c>
      <c r="AM415" s="184">
        <f t="shared" si="64"/>
        <v>0.95808077014855164</v>
      </c>
      <c r="AN415" s="184">
        <f t="shared" si="64"/>
        <v>0.95808077014855164</v>
      </c>
      <c r="AO415" s="184">
        <f t="shared" si="64"/>
        <v>0.95808077014855164</v>
      </c>
      <c r="AP415" s="184">
        <f t="shared" si="64"/>
        <v>0.95808077014855164</v>
      </c>
      <c r="AQ415" s="184">
        <f t="shared" si="64"/>
        <v>0.95808077014855164</v>
      </c>
    </row>
    <row r="416" spans="7:43" ht="14.1" customHeight="1">
      <c r="G416" s="22"/>
      <c r="H416" s="180"/>
      <c r="J416" s="229"/>
      <c r="K416" s="183">
        <v>2</v>
      </c>
      <c r="L416" s="184">
        <f t="shared" si="63"/>
        <v>0.91791876212844192</v>
      </c>
      <c r="M416" s="184">
        <f t="shared" si="63"/>
        <v>0.91791876212844192</v>
      </c>
      <c r="N416" s="184">
        <f t="shared" si="63"/>
        <v>0.91791876212844192</v>
      </c>
      <c r="O416" s="184">
        <f t="shared" si="63"/>
        <v>0.91791876212844192</v>
      </c>
      <c r="P416" s="184">
        <f t="shared" si="63"/>
        <v>0.91791876212844192</v>
      </c>
      <c r="Q416" s="184">
        <f t="shared" si="63"/>
        <v>0.91791876212844192</v>
      </c>
      <c r="R416" s="184">
        <f t="shared" si="63"/>
        <v>0.91791876212844192</v>
      </c>
      <c r="S416" s="184">
        <f t="shared" si="63"/>
        <v>0.91791876212844192</v>
      </c>
      <c r="T416" s="184">
        <f t="shared" si="63"/>
        <v>0.91791876212844192</v>
      </c>
      <c r="U416" s="184">
        <f t="shared" si="63"/>
        <v>0.91791876212844192</v>
      </c>
      <c r="V416" s="184">
        <f t="shared" si="63"/>
        <v>0.91791876212844192</v>
      </c>
      <c r="W416" s="184">
        <f t="shared" si="63"/>
        <v>0.91791876212844192</v>
      </c>
      <c r="X416" s="184">
        <f t="shared" si="63"/>
        <v>0.91791876212844192</v>
      </c>
      <c r="Y416" s="184">
        <f t="shared" si="63"/>
        <v>0.91791876212844192</v>
      </c>
      <c r="Z416" s="184">
        <f t="shared" si="63"/>
        <v>0.91791876212844192</v>
      </c>
      <c r="AA416" s="184">
        <f t="shared" si="63"/>
        <v>0.91791876212844192</v>
      </c>
      <c r="AB416" s="184">
        <f t="shared" si="64"/>
        <v>0.91791876212844192</v>
      </c>
      <c r="AC416" s="184">
        <f t="shared" si="64"/>
        <v>0.91791876212844192</v>
      </c>
      <c r="AD416" s="184">
        <f t="shared" si="64"/>
        <v>0.91791876212844192</v>
      </c>
      <c r="AE416" s="184">
        <f t="shared" si="64"/>
        <v>0.91791876212844192</v>
      </c>
      <c r="AF416" s="184">
        <f t="shared" si="64"/>
        <v>0.91791876212844192</v>
      </c>
      <c r="AG416" s="184">
        <f t="shared" si="64"/>
        <v>0.91791876212844192</v>
      </c>
      <c r="AH416" s="184">
        <f t="shared" si="64"/>
        <v>0.91791876212844192</v>
      </c>
      <c r="AI416" s="184">
        <f t="shared" si="64"/>
        <v>0.91791876212844192</v>
      </c>
      <c r="AJ416" s="184">
        <f t="shared" si="64"/>
        <v>0.91791876212844192</v>
      </c>
      <c r="AK416" s="184">
        <f t="shared" si="64"/>
        <v>0.91791876212844192</v>
      </c>
      <c r="AL416" s="184">
        <f t="shared" si="64"/>
        <v>0.91791876212844192</v>
      </c>
      <c r="AM416" s="184">
        <f t="shared" si="64"/>
        <v>0.91791876212844192</v>
      </c>
      <c r="AN416" s="184">
        <f t="shared" si="64"/>
        <v>0.91791876212844192</v>
      </c>
      <c r="AO416" s="184">
        <f t="shared" si="64"/>
        <v>0.91791876212844192</v>
      </c>
      <c r="AP416" s="184">
        <f t="shared" si="64"/>
        <v>0.91791876212844192</v>
      </c>
      <c r="AQ416" s="184">
        <f t="shared" si="64"/>
        <v>0.91791876212844192</v>
      </c>
    </row>
    <row r="417" spans="3:43" ht="14.1" customHeight="1">
      <c r="G417" s="22"/>
      <c r="H417" s="180"/>
      <c r="J417" s="229"/>
      <c r="K417" s="183">
        <v>3</v>
      </c>
      <c r="L417" s="184">
        <f t="shared" si="63"/>
        <v>0.87944031455382288</v>
      </c>
      <c r="M417" s="184">
        <f t="shared" si="63"/>
        <v>0.87944031455382288</v>
      </c>
      <c r="N417" s="184">
        <f t="shared" si="63"/>
        <v>0.87944031455382288</v>
      </c>
      <c r="O417" s="184">
        <f t="shared" si="63"/>
        <v>0.87944031455382288</v>
      </c>
      <c r="P417" s="184">
        <f t="shared" si="63"/>
        <v>0.87944031455382288</v>
      </c>
      <c r="Q417" s="184">
        <f t="shared" si="63"/>
        <v>0.87944031455382288</v>
      </c>
      <c r="R417" s="184">
        <f t="shared" si="63"/>
        <v>0.87944031455382288</v>
      </c>
      <c r="S417" s="184">
        <f t="shared" si="63"/>
        <v>0.87944031455382288</v>
      </c>
      <c r="T417" s="184">
        <f t="shared" si="63"/>
        <v>0.87944031455382288</v>
      </c>
      <c r="U417" s="184">
        <f t="shared" si="63"/>
        <v>0.87944031455382288</v>
      </c>
      <c r="V417" s="184">
        <f t="shared" si="63"/>
        <v>0.87944031455382288</v>
      </c>
      <c r="W417" s="184">
        <f t="shared" si="63"/>
        <v>0.87944031455382288</v>
      </c>
      <c r="X417" s="184">
        <f t="shared" si="63"/>
        <v>0.87944031455382288</v>
      </c>
      <c r="Y417" s="184">
        <f t="shared" si="63"/>
        <v>0.87944031455382288</v>
      </c>
      <c r="Z417" s="184">
        <f t="shared" si="63"/>
        <v>0.87944031455382288</v>
      </c>
      <c r="AA417" s="184">
        <f t="shared" si="63"/>
        <v>0.87944031455382288</v>
      </c>
      <c r="AB417" s="184">
        <f t="shared" si="64"/>
        <v>0.87944031455382288</v>
      </c>
      <c r="AC417" s="184">
        <f t="shared" si="64"/>
        <v>0.87944031455382288</v>
      </c>
      <c r="AD417" s="184">
        <f t="shared" si="64"/>
        <v>0.87944031455382288</v>
      </c>
      <c r="AE417" s="184">
        <f t="shared" si="64"/>
        <v>0.87944031455382288</v>
      </c>
      <c r="AF417" s="184">
        <f t="shared" si="64"/>
        <v>0.87944031455382288</v>
      </c>
      <c r="AG417" s="184">
        <f t="shared" si="64"/>
        <v>0.87944031455382288</v>
      </c>
      <c r="AH417" s="184">
        <f t="shared" si="64"/>
        <v>0.87944031455382288</v>
      </c>
      <c r="AI417" s="184">
        <f t="shared" si="64"/>
        <v>0.87944031455382288</v>
      </c>
      <c r="AJ417" s="184">
        <f t="shared" si="64"/>
        <v>0.87944031455382288</v>
      </c>
      <c r="AK417" s="184">
        <f t="shared" si="64"/>
        <v>0.87944031455382288</v>
      </c>
      <c r="AL417" s="184">
        <f t="shared" si="64"/>
        <v>0.87944031455382288</v>
      </c>
      <c r="AM417" s="184">
        <f t="shared" si="64"/>
        <v>0.87944031455382288</v>
      </c>
      <c r="AN417" s="184">
        <f t="shared" si="64"/>
        <v>0.87944031455382288</v>
      </c>
      <c r="AO417" s="184">
        <f t="shared" si="64"/>
        <v>0.87944031455382288</v>
      </c>
      <c r="AP417" s="184">
        <f t="shared" si="64"/>
        <v>0.87944031455382288</v>
      </c>
      <c r="AQ417" s="184">
        <f t="shared" si="64"/>
        <v>0.87944031455382288</v>
      </c>
    </row>
    <row r="418" spans="3:43" ht="14.1" customHeight="1">
      <c r="G418" s="22"/>
      <c r="H418" s="180"/>
      <c r="J418" s="229"/>
      <c r="K418" s="183">
        <v>4</v>
      </c>
      <c r="L418" s="184">
        <f t="shared" si="63"/>
        <v>0.84257485386741116</v>
      </c>
      <c r="M418" s="184">
        <f t="shared" si="63"/>
        <v>0.84257485386741116</v>
      </c>
      <c r="N418" s="184">
        <f t="shared" si="63"/>
        <v>0.84257485386741116</v>
      </c>
      <c r="O418" s="184">
        <f t="shared" si="63"/>
        <v>0.84257485386741116</v>
      </c>
      <c r="P418" s="184">
        <f t="shared" si="63"/>
        <v>0.84257485386741116</v>
      </c>
      <c r="Q418" s="184">
        <f t="shared" si="63"/>
        <v>0.84257485386741116</v>
      </c>
      <c r="R418" s="184">
        <f t="shared" si="63"/>
        <v>0.84257485386741116</v>
      </c>
      <c r="S418" s="184">
        <f t="shared" si="63"/>
        <v>0.84257485386741116</v>
      </c>
      <c r="T418" s="184">
        <f t="shared" si="63"/>
        <v>0.84257485386741116</v>
      </c>
      <c r="U418" s="184">
        <f t="shared" si="63"/>
        <v>0.84257485386741116</v>
      </c>
      <c r="V418" s="184">
        <f t="shared" si="63"/>
        <v>0.84257485386741116</v>
      </c>
      <c r="W418" s="184">
        <f t="shared" si="63"/>
        <v>0.84257485386741116</v>
      </c>
      <c r="X418" s="184">
        <f t="shared" si="63"/>
        <v>0.84257485386741116</v>
      </c>
      <c r="Y418" s="184">
        <f t="shared" si="63"/>
        <v>0.84257485386741116</v>
      </c>
      <c r="Z418" s="184">
        <f t="shared" si="63"/>
        <v>0.84257485386741116</v>
      </c>
      <c r="AA418" s="184">
        <f t="shared" si="63"/>
        <v>0.84257485386741116</v>
      </c>
      <c r="AB418" s="184">
        <f t="shared" si="64"/>
        <v>0.84257485386741116</v>
      </c>
      <c r="AC418" s="184">
        <f t="shared" si="64"/>
        <v>0.84257485386741116</v>
      </c>
      <c r="AD418" s="184">
        <f t="shared" si="64"/>
        <v>0.84257485386741116</v>
      </c>
      <c r="AE418" s="184">
        <f t="shared" si="64"/>
        <v>0.84257485386741116</v>
      </c>
      <c r="AF418" s="184">
        <f t="shared" si="64"/>
        <v>0.84257485386741116</v>
      </c>
      <c r="AG418" s="184">
        <f t="shared" si="64"/>
        <v>0.84257485386741116</v>
      </c>
      <c r="AH418" s="184">
        <f t="shared" si="64"/>
        <v>0.84257485386741116</v>
      </c>
      <c r="AI418" s="184">
        <f t="shared" si="64"/>
        <v>0.84257485386741116</v>
      </c>
      <c r="AJ418" s="184">
        <f t="shared" si="64"/>
        <v>0.84257485386741116</v>
      </c>
      <c r="AK418" s="184">
        <f t="shared" si="64"/>
        <v>0.84257485386741116</v>
      </c>
      <c r="AL418" s="184">
        <f t="shared" si="64"/>
        <v>0.84257485386741116</v>
      </c>
      <c r="AM418" s="184">
        <f t="shared" si="64"/>
        <v>0.84257485386741116</v>
      </c>
      <c r="AN418" s="184">
        <f t="shared" si="64"/>
        <v>0.84257485386741116</v>
      </c>
      <c r="AO418" s="184">
        <f t="shared" si="64"/>
        <v>0.84257485386741116</v>
      </c>
      <c r="AP418" s="184">
        <f t="shared" si="64"/>
        <v>0.84257485386741116</v>
      </c>
      <c r="AQ418" s="184">
        <f t="shared" si="64"/>
        <v>0.84257485386741116</v>
      </c>
    </row>
    <row r="419" spans="3:43" ht="14.1" customHeight="1">
      <c r="G419" s="22"/>
      <c r="H419" s="180"/>
      <c r="J419" s="229"/>
      <c r="K419" s="183">
        <v>5</v>
      </c>
      <c r="L419" s="184">
        <f t="shared" si="63"/>
        <v>0.80725476490109271</v>
      </c>
      <c r="M419" s="184">
        <f t="shared" si="63"/>
        <v>0.80725476490109271</v>
      </c>
      <c r="N419" s="184">
        <f t="shared" si="63"/>
        <v>0.80725476490109271</v>
      </c>
      <c r="O419" s="184">
        <f t="shared" si="63"/>
        <v>0.80725476490109271</v>
      </c>
      <c r="P419" s="184">
        <f t="shared" si="63"/>
        <v>0.80725476490109271</v>
      </c>
      <c r="Q419" s="184">
        <f t="shared" si="63"/>
        <v>0.80725476490109271</v>
      </c>
      <c r="R419" s="184">
        <f t="shared" si="63"/>
        <v>0.80725476490109271</v>
      </c>
      <c r="S419" s="184">
        <f t="shared" si="63"/>
        <v>0.80725476490109271</v>
      </c>
      <c r="T419" s="184">
        <f t="shared" si="63"/>
        <v>0.80725476490109271</v>
      </c>
      <c r="U419" s="184">
        <f t="shared" si="63"/>
        <v>0.80725476490109271</v>
      </c>
      <c r="V419" s="184">
        <f t="shared" si="63"/>
        <v>0.80725476490109271</v>
      </c>
      <c r="W419" s="184">
        <f t="shared" si="63"/>
        <v>0.80725476490109271</v>
      </c>
      <c r="X419" s="184">
        <f t="shared" si="63"/>
        <v>0.80725476490109271</v>
      </c>
      <c r="Y419" s="184">
        <f t="shared" si="63"/>
        <v>0.80725476490109271</v>
      </c>
      <c r="Z419" s="184">
        <f t="shared" si="63"/>
        <v>0.80725476490109271</v>
      </c>
      <c r="AA419" s="184">
        <f t="shared" si="63"/>
        <v>0.80725476490109271</v>
      </c>
      <c r="AB419" s="184">
        <f t="shared" si="64"/>
        <v>0.80725476490109271</v>
      </c>
      <c r="AC419" s="184">
        <f t="shared" si="64"/>
        <v>0.80725476490109271</v>
      </c>
      <c r="AD419" s="184">
        <f t="shared" si="64"/>
        <v>0.80725476490109271</v>
      </c>
      <c r="AE419" s="184">
        <f t="shared" si="64"/>
        <v>0.80725476490109271</v>
      </c>
      <c r="AF419" s="184">
        <f t="shared" si="64"/>
        <v>0.80725476490109271</v>
      </c>
      <c r="AG419" s="184">
        <f t="shared" si="64"/>
        <v>0.80725476490109271</v>
      </c>
      <c r="AH419" s="184">
        <f t="shared" si="64"/>
        <v>0.80725476490109271</v>
      </c>
      <c r="AI419" s="184">
        <f t="shared" si="64"/>
        <v>0.80725476490109271</v>
      </c>
      <c r="AJ419" s="184">
        <f t="shared" si="64"/>
        <v>0.80725476490109271</v>
      </c>
      <c r="AK419" s="184">
        <f t="shared" si="64"/>
        <v>0.80725476490109271</v>
      </c>
      <c r="AL419" s="184">
        <f t="shared" si="64"/>
        <v>0.80725476490109271</v>
      </c>
      <c r="AM419" s="184">
        <f t="shared" si="64"/>
        <v>0.80725476490109271</v>
      </c>
      <c r="AN419" s="184">
        <f t="shared" si="64"/>
        <v>0.80725476490109271</v>
      </c>
      <c r="AO419" s="184">
        <f t="shared" si="64"/>
        <v>0.80725476490109271</v>
      </c>
      <c r="AP419" s="184">
        <f t="shared" si="64"/>
        <v>0.80725476490109271</v>
      </c>
      <c r="AQ419" s="184">
        <f t="shared" si="64"/>
        <v>0.80725476490109271</v>
      </c>
    </row>
    <row r="420" spans="3:43" ht="14.1" customHeight="1">
      <c r="G420" s="133"/>
      <c r="H420" s="134"/>
      <c r="I420" s="134"/>
      <c r="J420" s="230"/>
      <c r="K420" s="183">
        <v>6</v>
      </c>
      <c r="L420" s="184">
        <f t="shared" si="63"/>
        <v>0.77341526686252693</v>
      </c>
      <c r="M420" s="184">
        <f t="shared" si="63"/>
        <v>0.77341526686252693</v>
      </c>
      <c r="N420" s="184">
        <f t="shared" si="63"/>
        <v>0.77341526686252693</v>
      </c>
      <c r="O420" s="184">
        <f t="shared" si="63"/>
        <v>0.77341526686252693</v>
      </c>
      <c r="P420" s="184">
        <f t="shared" si="63"/>
        <v>0.77341526686252693</v>
      </c>
      <c r="Q420" s="184">
        <f t="shared" si="63"/>
        <v>0.77341526686252693</v>
      </c>
      <c r="R420" s="184">
        <f t="shared" si="63"/>
        <v>0.77341526686252693</v>
      </c>
      <c r="S420" s="184">
        <f t="shared" si="63"/>
        <v>0.77341526686252693</v>
      </c>
      <c r="T420" s="184">
        <f t="shared" si="63"/>
        <v>0.77341526686252693</v>
      </c>
      <c r="U420" s="184">
        <f t="shared" si="63"/>
        <v>0.77341526686252693</v>
      </c>
      <c r="V420" s="184">
        <f t="shared" si="63"/>
        <v>0.77341526686252693</v>
      </c>
      <c r="W420" s="184">
        <f t="shared" si="63"/>
        <v>0.77341526686252693</v>
      </c>
      <c r="X420" s="184">
        <f t="shared" si="63"/>
        <v>0.77341526686252693</v>
      </c>
      <c r="Y420" s="184">
        <f t="shared" si="63"/>
        <v>0.77341526686252693</v>
      </c>
      <c r="Z420" s="184">
        <f t="shared" si="63"/>
        <v>0.77341526686252693</v>
      </c>
      <c r="AA420" s="184">
        <f t="shared" si="63"/>
        <v>0.77341526686252693</v>
      </c>
      <c r="AB420" s="184">
        <f t="shared" si="64"/>
        <v>0.77341526686252693</v>
      </c>
      <c r="AC420" s="184">
        <f t="shared" si="64"/>
        <v>0.77341526686252693</v>
      </c>
      <c r="AD420" s="184">
        <f t="shared" si="64"/>
        <v>0.77341526686252693</v>
      </c>
      <c r="AE420" s="184">
        <f t="shared" si="64"/>
        <v>0.77341526686252693</v>
      </c>
      <c r="AF420" s="184">
        <f t="shared" si="64"/>
        <v>0.77341526686252693</v>
      </c>
      <c r="AG420" s="184">
        <f t="shared" si="64"/>
        <v>0.77341526686252693</v>
      </c>
      <c r="AH420" s="184">
        <f t="shared" si="64"/>
        <v>0.77341526686252693</v>
      </c>
      <c r="AI420" s="184">
        <f t="shared" si="64"/>
        <v>0.77341526686252693</v>
      </c>
      <c r="AJ420" s="184">
        <f t="shared" si="64"/>
        <v>0.77341526686252693</v>
      </c>
      <c r="AK420" s="184">
        <f t="shared" si="64"/>
        <v>0.77341526686252693</v>
      </c>
      <c r="AL420" s="184">
        <f t="shared" si="64"/>
        <v>0.77341526686252693</v>
      </c>
      <c r="AM420" s="184">
        <f t="shared" si="64"/>
        <v>0.77341526686252693</v>
      </c>
      <c r="AN420" s="184">
        <f t="shared" si="64"/>
        <v>0.77341526686252693</v>
      </c>
      <c r="AO420" s="184">
        <f t="shared" si="64"/>
        <v>0.77341526686252693</v>
      </c>
      <c r="AP420" s="184">
        <f t="shared" si="64"/>
        <v>0.77341526686252693</v>
      </c>
      <c r="AQ420" s="184">
        <f t="shared" si="64"/>
        <v>0.77341526686252693</v>
      </c>
    </row>
    <row r="421" spans="3:43" ht="14.1" customHeight="1">
      <c r="G421" s="22"/>
      <c r="J421" s="185" t="s">
        <v>190</v>
      </c>
      <c r="K421" s="183" t="s">
        <v>191</v>
      </c>
      <c r="L421" s="186">
        <v>0</v>
      </c>
      <c r="M421" s="186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  <c r="Y421" s="186">
        <v>0</v>
      </c>
      <c r="Z421" s="186">
        <v>0</v>
      </c>
      <c r="AA421" s="186">
        <v>0</v>
      </c>
      <c r="AB421" s="186">
        <v>0</v>
      </c>
      <c r="AC421" s="186">
        <v>0</v>
      </c>
      <c r="AD421" s="186">
        <v>0</v>
      </c>
      <c r="AE421" s="186">
        <v>0</v>
      </c>
      <c r="AF421" s="186">
        <v>0</v>
      </c>
      <c r="AG421" s="186">
        <v>0</v>
      </c>
      <c r="AH421" s="186">
        <v>0</v>
      </c>
      <c r="AI421" s="186">
        <v>0</v>
      </c>
      <c r="AJ421" s="186">
        <v>0</v>
      </c>
      <c r="AK421" s="186">
        <v>0</v>
      </c>
      <c r="AL421" s="186">
        <v>0</v>
      </c>
      <c r="AM421" s="186">
        <v>0</v>
      </c>
      <c r="AN421" s="186">
        <v>0</v>
      </c>
      <c r="AO421" s="186">
        <v>0</v>
      </c>
      <c r="AP421" s="186">
        <v>0</v>
      </c>
      <c r="AQ421" s="186">
        <v>0</v>
      </c>
    </row>
    <row r="422" spans="3:43" ht="14.1" customHeight="1">
      <c r="G422" s="22"/>
    </row>
    <row r="423" spans="3:43" ht="14.1" customHeight="1">
      <c r="G423" s="22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</row>
    <row r="424" spans="3:43" ht="14.1" customHeight="1">
      <c r="G424" s="22"/>
    </row>
    <row r="426" spans="3:43" ht="14.1" customHeight="1">
      <c r="C426" s="21" t="s">
        <v>62</v>
      </c>
      <c r="G426" s="231" t="s">
        <v>192</v>
      </c>
      <c r="H426" s="231"/>
      <c r="I426" s="231"/>
      <c r="J426" s="231"/>
      <c r="K426" s="231"/>
      <c r="L426" s="231"/>
      <c r="M426" s="231"/>
      <c r="N426" s="231"/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1"/>
      <c r="AB426" s="231"/>
    </row>
    <row r="428" spans="3:43" ht="14.1" customHeight="1" thickBot="1">
      <c r="I428" s="187"/>
      <c r="J428" s="187"/>
      <c r="K428" s="187"/>
      <c r="L428" s="187"/>
      <c r="M428" s="187"/>
    </row>
    <row r="429" spans="3:43" ht="14.1" customHeight="1">
      <c r="I429" s="218" t="s">
        <v>193</v>
      </c>
      <c r="J429" s="219"/>
      <c r="K429" s="219"/>
      <c r="L429" s="219"/>
      <c r="M429" s="219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3"/>
    </row>
    <row r="430" spans="3:43" ht="14.1" customHeight="1">
      <c r="I430" s="212" t="s">
        <v>194</v>
      </c>
      <c r="J430" s="213"/>
      <c r="K430" s="213"/>
      <c r="L430" s="213"/>
      <c r="M430" s="213"/>
      <c r="N430" s="188" t="s">
        <v>195</v>
      </c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90"/>
    </row>
    <row r="431" spans="3:43" ht="14.1" customHeight="1">
      <c r="I431" s="212" t="s">
        <v>133</v>
      </c>
      <c r="J431" s="213"/>
      <c r="K431" s="213"/>
      <c r="L431" s="213"/>
      <c r="M431" s="213"/>
      <c r="N431" s="234" t="s">
        <v>196</v>
      </c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  <c r="AA431" s="235"/>
      <c r="AB431" s="236"/>
    </row>
    <row r="432" spans="3:43" ht="14.1" customHeight="1">
      <c r="I432" s="212" t="s">
        <v>12</v>
      </c>
      <c r="J432" s="213"/>
      <c r="K432" s="213"/>
      <c r="L432" s="213"/>
      <c r="M432" s="213"/>
      <c r="N432" s="191" t="s">
        <v>197</v>
      </c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3"/>
      <c r="AC432" s="16" t="s">
        <v>198</v>
      </c>
    </row>
    <row r="433" spans="9:29" ht="14.1" customHeight="1">
      <c r="I433" s="212" t="s">
        <v>199</v>
      </c>
      <c r="J433" s="213"/>
      <c r="K433" s="213"/>
      <c r="L433" s="213"/>
      <c r="M433" s="213"/>
      <c r="N433" s="191" t="s">
        <v>200</v>
      </c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3"/>
      <c r="AC433" s="16" t="s">
        <v>201</v>
      </c>
    </row>
    <row r="434" spans="9:29" ht="14.1" customHeight="1">
      <c r="I434" s="212" t="s">
        <v>202</v>
      </c>
      <c r="J434" s="213"/>
      <c r="K434" s="213"/>
      <c r="L434" s="213"/>
      <c r="M434" s="213"/>
      <c r="N434" s="214" t="s">
        <v>203</v>
      </c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6"/>
    </row>
    <row r="435" spans="9:29" ht="14.1" customHeight="1">
      <c r="I435" s="212" t="s">
        <v>204</v>
      </c>
      <c r="J435" s="213"/>
      <c r="K435" s="213"/>
      <c r="L435" s="213"/>
      <c r="M435" s="213"/>
      <c r="N435" s="214" t="s">
        <v>203</v>
      </c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6"/>
    </row>
    <row r="436" spans="9:29" ht="14.1" customHeight="1" thickBot="1">
      <c r="I436" s="207" t="s">
        <v>205</v>
      </c>
      <c r="J436" s="208"/>
      <c r="K436" s="208"/>
      <c r="L436" s="208"/>
      <c r="M436" s="208"/>
      <c r="N436" s="209" t="s">
        <v>203</v>
      </c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1"/>
    </row>
    <row r="437" spans="9:29" ht="14.1" customHeight="1" thickBot="1">
      <c r="I437" s="217"/>
      <c r="J437" s="217"/>
      <c r="K437" s="217"/>
      <c r="L437" s="217"/>
      <c r="M437" s="217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</row>
    <row r="438" spans="9:29" ht="14.1" customHeight="1">
      <c r="I438" s="218" t="s">
        <v>206</v>
      </c>
      <c r="J438" s="219"/>
      <c r="K438" s="219"/>
      <c r="L438" s="219"/>
      <c r="M438" s="219"/>
      <c r="N438" s="220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  <c r="AA438" s="221"/>
      <c r="AB438" s="222"/>
    </row>
    <row r="439" spans="9:29" ht="14.1" customHeight="1">
      <c r="I439" s="212" t="s">
        <v>133</v>
      </c>
      <c r="J439" s="213"/>
      <c r="K439" s="213"/>
      <c r="L439" s="213"/>
      <c r="M439" s="213"/>
      <c r="N439" s="195" t="s">
        <v>207</v>
      </c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90"/>
    </row>
    <row r="440" spans="9:29" ht="14.1" customHeight="1">
      <c r="I440" s="212" t="s">
        <v>12</v>
      </c>
      <c r="J440" s="213"/>
      <c r="K440" s="213"/>
      <c r="L440" s="213"/>
      <c r="M440" s="213"/>
      <c r="N440" s="195" t="s">
        <v>208</v>
      </c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90"/>
    </row>
    <row r="441" spans="9:29" ht="27.75" customHeight="1">
      <c r="I441" s="223" t="s">
        <v>199</v>
      </c>
      <c r="J441" s="224"/>
      <c r="K441" s="224"/>
      <c r="L441" s="224"/>
      <c r="M441" s="225"/>
      <c r="N441" s="196" t="s">
        <v>200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6" t="s">
        <v>201</v>
      </c>
    </row>
    <row r="442" spans="9:29" ht="14.1" customHeight="1">
      <c r="I442" s="212" t="s">
        <v>202</v>
      </c>
      <c r="J442" s="213"/>
      <c r="K442" s="213"/>
      <c r="L442" s="213"/>
      <c r="M442" s="213"/>
      <c r="N442" s="214" t="s">
        <v>203</v>
      </c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6"/>
    </row>
    <row r="443" spans="9:29" ht="14.1" customHeight="1" thickBot="1">
      <c r="I443" s="207" t="s">
        <v>209</v>
      </c>
      <c r="J443" s="208"/>
      <c r="K443" s="208"/>
      <c r="L443" s="208"/>
      <c r="M443" s="208"/>
      <c r="N443" s="209" t="s">
        <v>203</v>
      </c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1"/>
    </row>
    <row r="493" spans="12:46" ht="14.1" customHeight="1"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</row>
  </sheetData>
  <mergeCells count="55">
    <mergeCell ref="G7:X7"/>
    <mergeCell ref="H9:H30"/>
    <mergeCell ref="J14:O14"/>
    <mergeCell ref="J15:O15"/>
    <mergeCell ref="J16:O16"/>
    <mergeCell ref="J17:O17"/>
    <mergeCell ref="L26:Q30"/>
    <mergeCell ref="H32:H92"/>
    <mergeCell ref="Y39:AA39"/>
    <mergeCell ref="Y42:AA42"/>
    <mergeCell ref="M53:M56"/>
    <mergeCell ref="N53:N56"/>
    <mergeCell ref="O53:O56"/>
    <mergeCell ref="J63:J90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292:H322"/>
    <mergeCell ref="J293:J322"/>
    <mergeCell ref="H325:H354"/>
    <mergeCell ref="J325:J354"/>
    <mergeCell ref="H357:H386"/>
    <mergeCell ref="J357:J386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I430:M430"/>
    <mergeCell ref="I431:M431"/>
    <mergeCell ref="N431:AB431"/>
    <mergeCell ref="I432:M432"/>
    <mergeCell ref="I433:M433"/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9:M439"/>
    <mergeCell ref="I440:M440"/>
    <mergeCell ref="I441:M441"/>
    <mergeCell ref="I442:M442"/>
    <mergeCell ref="N442:AB442"/>
  </mergeCells>
  <phoneticPr fontId="27" type="noConversion"/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792480</xdr:colOff>
                    <xdr:row>2</xdr:row>
                    <xdr:rowOff>106680</xdr:rowOff>
                  </from>
                  <to>
                    <xdr:col>11</xdr:col>
                    <xdr:colOff>381000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106680</xdr:colOff>
                    <xdr:row>2</xdr:row>
                    <xdr:rowOff>106680</xdr:rowOff>
                  </from>
                  <to>
                    <xdr:col>16</xdr:col>
                    <xdr:colOff>106680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678180</xdr:colOff>
                    <xdr:row>2</xdr:row>
                    <xdr:rowOff>106680</xdr:rowOff>
                  </from>
                  <to>
                    <xdr:col>13</xdr:col>
                    <xdr:colOff>754380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792480</xdr:colOff>
                    <xdr:row>2</xdr:row>
                    <xdr:rowOff>106680</xdr:rowOff>
                  </from>
                  <to>
                    <xdr:col>11</xdr:col>
                    <xdr:colOff>381000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106680</xdr:colOff>
                    <xdr:row>2</xdr:row>
                    <xdr:rowOff>106680</xdr:rowOff>
                  </from>
                  <to>
                    <xdr:col>16</xdr:col>
                    <xdr:colOff>106680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678180</xdr:colOff>
                    <xdr:row>2</xdr:row>
                    <xdr:rowOff>106680</xdr:rowOff>
                  </from>
                  <to>
                    <xdr:col>13</xdr:col>
                    <xdr:colOff>754380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 macro="[1]!Module4.CurrentCostsJump">
                <anchor moveWithCells="1" sizeWithCells="1">
                  <from>
                    <xdr:col>9</xdr:col>
                    <xdr:colOff>792480</xdr:colOff>
                    <xdr:row>2</xdr:row>
                    <xdr:rowOff>106680</xdr:rowOff>
                  </from>
                  <to>
                    <xdr:col>11</xdr:col>
                    <xdr:colOff>381000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106680</xdr:colOff>
                    <xdr:row>2</xdr:row>
                    <xdr:rowOff>106680</xdr:rowOff>
                  </from>
                  <to>
                    <xdr:col>16</xdr:col>
                    <xdr:colOff>106680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678180</xdr:colOff>
                    <xdr:row>2</xdr:row>
                    <xdr:rowOff>106680</xdr:rowOff>
                  </from>
                  <to>
                    <xdr:col>13</xdr:col>
                    <xdr:colOff>754380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 macro="[1]!CurrentCostsJump">
                <anchor moveWithCells="1" sizeWithCells="1">
                  <from>
                    <xdr:col>9</xdr:col>
                    <xdr:colOff>792480</xdr:colOff>
                    <xdr:row>2</xdr:row>
                    <xdr:rowOff>106680</xdr:rowOff>
                  </from>
                  <to>
                    <xdr:col>11</xdr:col>
                    <xdr:colOff>381000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 macro="[1]!HistoricTrendsJump">
                <anchor moveWithCells="1" sizeWithCells="1">
                  <from>
                    <xdr:col>14</xdr:col>
                    <xdr:colOff>106680</xdr:colOff>
                    <xdr:row>2</xdr:row>
                    <xdr:rowOff>106680</xdr:rowOff>
                  </from>
                  <to>
                    <xdr:col>16</xdr:col>
                    <xdr:colOff>106680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 macro="[1]!FutureProjectionsJump">
                <anchor moveWithCells="1" sizeWithCells="1">
                  <from>
                    <xdr:col>11</xdr:col>
                    <xdr:colOff>678180</xdr:colOff>
                    <xdr:row>2</xdr:row>
                    <xdr:rowOff>106680</xdr:rowOff>
                  </from>
                  <to>
                    <xdr:col>13</xdr:col>
                    <xdr:colOff>754380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 macro="[1]!DPV_RD">
                <anchor moveWithCells="1">
                  <from>
                    <xdr:col>15</xdr:col>
                    <xdr:colOff>670560</xdr:colOff>
                    <xdr:row>34</xdr:row>
                    <xdr:rowOff>60960</xdr:rowOff>
                  </from>
                  <to>
                    <xdr:col>19</xdr:col>
                    <xdr:colOff>342900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 macro="[1]!DPV_Market">
                <anchor moveWithCells="1">
                  <from>
                    <xdr:col>15</xdr:col>
                    <xdr:colOff>678180</xdr:colOff>
                    <xdr:row>36</xdr:row>
                    <xdr:rowOff>137160</xdr:rowOff>
                  </from>
                  <to>
                    <xdr:col>18</xdr:col>
                    <xdr:colOff>678180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 macro="[1]!ThisWorkbook.TwentyYearButton_Click">
                <anchor moveWithCells="1">
                  <from>
                    <xdr:col>15</xdr:col>
                    <xdr:colOff>617220</xdr:colOff>
                    <xdr:row>41</xdr:row>
                    <xdr:rowOff>68580</xdr:rowOff>
                  </from>
                  <to>
                    <xdr:col>17</xdr:col>
                    <xdr:colOff>99060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 macro="[1]!ThisWorkbook.ThirtyYearButton_Click">
                <anchor moveWithCells="1">
                  <from>
                    <xdr:col>15</xdr:col>
                    <xdr:colOff>609600</xdr:colOff>
                    <xdr:row>42</xdr:row>
                    <xdr:rowOff>60960</xdr:rowOff>
                  </from>
                  <to>
                    <xdr:col>17</xdr:col>
                    <xdr:colOff>99060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 macro="[1]!ThisWorkbook.TechLifeButton_Click">
                <anchor moveWithCells="1">
                  <from>
                    <xdr:col>15</xdr:col>
                    <xdr:colOff>609600</xdr:colOff>
                    <xdr:row>43</xdr:row>
                    <xdr:rowOff>38100</xdr:rowOff>
                  </from>
                  <to>
                    <xdr:col>17</xdr:col>
                    <xdr:colOff>548640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 macro="[1]!ThisWorkbook.CustomLifeButton_Click">
                <anchor moveWithCells="1">
                  <from>
                    <xdr:col>15</xdr:col>
                    <xdr:colOff>609600</xdr:colOff>
                    <xdr:row>44</xdr:row>
                    <xdr:rowOff>30480</xdr:rowOff>
                  </from>
                  <to>
                    <xdr:col>17</xdr:col>
                    <xdr:colOff>106680</xdr:colOff>
                    <xdr:row>44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15</xdr:col>
                    <xdr:colOff>320040</xdr:colOff>
                    <xdr:row>39</xdr:row>
                    <xdr:rowOff>0</xdr:rowOff>
                  </from>
                  <to>
                    <xdr:col>19</xdr:col>
                    <xdr:colOff>91440</xdr:colOff>
                    <xdr:row>45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 macro="[1]!ThisWorkbook.ApplyAllFinances">
                <anchor moveWithCells="1" sizeWithCells="1">
                  <from>
                    <xdr:col>18</xdr:col>
                    <xdr:colOff>579120</xdr:colOff>
                    <xdr:row>34</xdr:row>
                    <xdr:rowOff>60960</xdr:rowOff>
                  </from>
                  <to>
                    <xdr:col>21</xdr:col>
                    <xdr:colOff>495300</xdr:colOff>
                    <xdr:row>36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 macro="[1]!ThisWorkbook.ApplyAll">
                <anchor moveWithCells="1" sizeWithCells="1">
                  <from>
                    <xdr:col>19</xdr:col>
                    <xdr:colOff>99060</xdr:colOff>
                    <xdr:row>40</xdr:row>
                    <xdr:rowOff>22860</xdr:rowOff>
                  </from>
                  <to>
                    <xdr:col>22</xdr:col>
                    <xdr:colOff>403860</xdr:colOff>
                    <xdr:row>43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workbookViewId="0">
      <selection activeCell="C1" sqref="C1"/>
    </sheetView>
  </sheetViews>
  <sheetFormatPr defaultRowHeight="14.4"/>
  <sheetData>
    <row r="1" spans="2:4">
      <c r="C1" s="202" t="s">
        <v>135</v>
      </c>
    </row>
    <row r="2" spans="2:4">
      <c r="C2" s="202" t="s">
        <v>210</v>
      </c>
      <c r="D2" s="202" t="s">
        <v>211</v>
      </c>
    </row>
    <row r="3" spans="2:4">
      <c r="B3">
        <v>2019</v>
      </c>
      <c r="C3">
        <f>INDEX('Solar - PV Dist. Comm'!$L$165:$AQ$165,MATCH('NREL calcs'!$B3,'Solar - PV Dist. Comm'!$L$163:$AQ$163,0))</f>
        <v>1806.462617457503</v>
      </c>
      <c r="D3">
        <f>C3*About!$B$31</f>
        <v>1622.3024528666845</v>
      </c>
    </row>
    <row r="4" spans="2:4">
      <c r="B4">
        <v>2020</v>
      </c>
      <c r="C4">
        <f>INDEX('Solar - PV Dist. Comm'!$L$165:$AQ$165,MATCH('NREL calcs'!$B4,'Solar - PV Dist. Comm'!$L$163:$AQ$163,0))</f>
        <v>1762.4295834724421</v>
      </c>
      <c r="D4">
        <f>C4*About!$B$31</f>
        <v>1582.7583746495181</v>
      </c>
    </row>
    <row r="5" spans="2:4">
      <c r="B5">
        <v>2021</v>
      </c>
      <c r="C5">
        <f>INDEX('Solar - PV Dist. Comm'!$L$165:$AQ$165,MATCH('NREL calcs'!$B5,'Solar - PV Dist. Comm'!$L$163:$AQ$163,0))</f>
        <v>1677.4111728866005</v>
      </c>
      <c r="D5">
        <f>C5*About!$B$31</f>
        <v>1506.4071816055346</v>
      </c>
    </row>
    <row r="6" spans="2:4">
      <c r="B6">
        <v>2022</v>
      </c>
      <c r="C6">
        <f>INDEX('Solar - PV Dist. Comm'!$L$165:$AQ$165,MATCH('NREL calcs'!$B6,'Solar - PV Dist. Comm'!$L$163:$AQ$163,0))</f>
        <v>1592.3927623007592</v>
      </c>
      <c r="D6">
        <f>C6*About!$B$31</f>
        <v>1430.0559885615512</v>
      </c>
    </row>
    <row r="7" spans="2:4">
      <c r="B7">
        <v>2023</v>
      </c>
      <c r="C7">
        <f>INDEX('Solar - PV Dist. Comm'!$L$165:$AQ$165,MATCH('NREL calcs'!$B7,'Solar - PV Dist. Comm'!$L$163:$AQ$163,0))</f>
        <v>1507.3743517149178</v>
      </c>
      <c r="D7">
        <f>C7*About!$B$31</f>
        <v>1353.7047955175676</v>
      </c>
    </row>
    <row r="8" spans="2:4">
      <c r="B8">
        <v>2024</v>
      </c>
      <c r="C8">
        <f>INDEX('Solar - PV Dist. Comm'!$L$165:$AQ$165,MATCH('NREL calcs'!$B8,'Solar - PV Dist. Comm'!$L$163:$AQ$163,0))</f>
        <v>1422.3559411290762</v>
      </c>
      <c r="D8">
        <f>C8*About!$B$31</f>
        <v>1277.353602473584</v>
      </c>
    </row>
    <row r="9" spans="2:4">
      <c r="B9">
        <v>2025</v>
      </c>
      <c r="C9">
        <f>INDEX('Solar - PV Dist. Comm'!$L$165:$AQ$165,MATCH('NREL calcs'!$B9,'Solar - PV Dist. Comm'!$L$163:$AQ$163,0))</f>
        <v>1337.3375305432346</v>
      </c>
      <c r="D9">
        <f>C9*About!$B$31</f>
        <v>1201.0024094296004</v>
      </c>
    </row>
    <row r="10" spans="2:4">
      <c r="B10">
        <v>2026</v>
      </c>
      <c r="C10">
        <f>INDEX('Solar - PV Dist. Comm'!$L$165:$AQ$165,MATCH('NREL calcs'!$B10,'Solar - PV Dist. Comm'!$L$163:$AQ$163,0))</f>
        <v>1252.3191199573932</v>
      </c>
      <c r="D10">
        <f>C10*About!$B$31</f>
        <v>1124.6512163856171</v>
      </c>
    </row>
    <row r="11" spans="2:4">
      <c r="B11">
        <v>2027</v>
      </c>
      <c r="C11">
        <f>INDEX('Solar - PV Dist. Comm'!$L$165:$AQ$165,MATCH('NREL calcs'!$B11,'Solar - PV Dist. Comm'!$L$163:$AQ$163,0))</f>
        <v>1167.3007093715519</v>
      </c>
      <c r="D11">
        <f>C11*About!$B$31</f>
        <v>1048.3000233416337</v>
      </c>
    </row>
    <row r="12" spans="2:4">
      <c r="B12">
        <v>2028</v>
      </c>
      <c r="C12">
        <f>INDEX('Solar - PV Dist. Comm'!$L$165:$AQ$165,MATCH('NREL calcs'!$B12,'Solar - PV Dist. Comm'!$L$163:$AQ$163,0))</f>
        <v>1082.2822987857103</v>
      </c>
      <c r="D12">
        <f>C12*About!$B$31</f>
        <v>971.94883029765015</v>
      </c>
    </row>
    <row r="13" spans="2:4">
      <c r="B13">
        <v>2029</v>
      </c>
      <c r="C13">
        <f>INDEX('Solar - PV Dist. Comm'!$L$165:$AQ$165,MATCH('NREL calcs'!$B13,'Solar - PV Dist. Comm'!$L$163:$AQ$163,0))</f>
        <v>997.26388819986892</v>
      </c>
      <c r="D13">
        <f>C13*About!$B$31</f>
        <v>895.59763725366679</v>
      </c>
    </row>
    <row r="14" spans="2:4">
      <c r="B14">
        <v>2030</v>
      </c>
      <c r="C14">
        <f>INDEX('Solar - PV Dist. Comm'!$L$165:$AQ$165,MATCH('NREL calcs'!$B14,'Solar - PV Dist. Comm'!$L$163:$AQ$163,0))</f>
        <v>912.24547761402732</v>
      </c>
      <c r="D14">
        <f>C14*About!$B$31</f>
        <v>819.2464442096832</v>
      </c>
    </row>
    <row r="15" spans="2:4">
      <c r="B15">
        <v>2031</v>
      </c>
      <c r="C15">
        <f>INDEX('Solar - PV Dist. Comm'!$L$165:$AQ$165,MATCH('NREL calcs'!$B15,'Solar - PV Dist. Comm'!$L$163:$AQ$163,0))</f>
        <v>901.64954647099535</v>
      </c>
      <c r="D15">
        <f>C15*About!$B$31</f>
        <v>809.73071722057955</v>
      </c>
    </row>
    <row r="16" spans="2:4">
      <c r="B16">
        <v>2032</v>
      </c>
      <c r="C16">
        <f>INDEX('Solar - PV Dist. Comm'!$L$165:$AQ$165,MATCH('NREL calcs'!$B16,'Solar - PV Dist. Comm'!$L$163:$AQ$163,0))</f>
        <v>891.05361532796337</v>
      </c>
      <c r="D16">
        <f>C16*About!$B$31</f>
        <v>800.21499023147578</v>
      </c>
    </row>
    <row r="17" spans="2:4">
      <c r="B17">
        <v>2033</v>
      </c>
      <c r="C17">
        <f>INDEX('Solar - PV Dist. Comm'!$L$165:$AQ$165,MATCH('NREL calcs'!$B17,'Solar - PV Dist. Comm'!$L$163:$AQ$163,0))</f>
        <v>880.4576841849314</v>
      </c>
      <c r="D17">
        <f>C17*About!$B$31</f>
        <v>790.69926324237213</v>
      </c>
    </row>
    <row r="18" spans="2:4">
      <c r="B18">
        <v>2034</v>
      </c>
      <c r="C18">
        <f>INDEX('Solar - PV Dist. Comm'!$L$165:$AQ$165,MATCH('NREL calcs'!$B18,'Solar - PV Dist. Comm'!$L$163:$AQ$163,0))</f>
        <v>869.86175304189942</v>
      </c>
      <c r="D18">
        <f>C18*About!$B$31</f>
        <v>781.18353625326836</v>
      </c>
    </row>
    <row r="19" spans="2:4">
      <c r="B19">
        <v>2035</v>
      </c>
      <c r="C19">
        <f>INDEX('Solar - PV Dist. Comm'!$L$165:$AQ$165,MATCH('NREL calcs'!$B19,'Solar - PV Dist. Comm'!$L$163:$AQ$163,0))</f>
        <v>859.26582189886733</v>
      </c>
      <c r="D19">
        <f>C19*About!$B$31</f>
        <v>771.66780926416459</v>
      </c>
    </row>
    <row r="20" spans="2:4">
      <c r="B20">
        <v>2036</v>
      </c>
      <c r="C20">
        <f>INDEX('Solar - PV Dist. Comm'!$L$165:$AQ$165,MATCH('NREL calcs'!$B20,'Solar - PV Dist. Comm'!$L$163:$AQ$163,0))</f>
        <v>848.66989075583547</v>
      </c>
      <c r="D20">
        <f>C20*About!$B$31</f>
        <v>762.15208227506105</v>
      </c>
    </row>
    <row r="21" spans="2:4">
      <c r="B21">
        <v>2037</v>
      </c>
      <c r="C21">
        <f>INDEX('Solar - PV Dist. Comm'!$L$165:$AQ$165,MATCH('NREL calcs'!$B21,'Solar - PV Dist. Comm'!$L$163:$AQ$163,0))</f>
        <v>838.07395961280338</v>
      </c>
      <c r="D21">
        <f>C21*About!$B$31</f>
        <v>752.63635528595728</v>
      </c>
    </row>
    <row r="22" spans="2:4">
      <c r="B22">
        <v>2038</v>
      </c>
      <c r="C22">
        <f>INDEX('Solar - PV Dist. Comm'!$L$165:$AQ$165,MATCH('NREL calcs'!$B22,'Solar - PV Dist. Comm'!$L$163:$AQ$163,0))</f>
        <v>827.4780284697714</v>
      </c>
      <c r="D22">
        <f>C22*About!$B$31</f>
        <v>743.12062829685351</v>
      </c>
    </row>
    <row r="23" spans="2:4">
      <c r="B23">
        <v>2039</v>
      </c>
      <c r="C23">
        <f>INDEX('Solar - PV Dist. Comm'!$L$165:$AQ$165,MATCH('NREL calcs'!$B23,'Solar - PV Dist. Comm'!$L$163:$AQ$163,0))</f>
        <v>816.88209732673943</v>
      </c>
      <c r="D23">
        <f>C23*About!$B$31</f>
        <v>733.60490130774986</v>
      </c>
    </row>
    <row r="24" spans="2:4">
      <c r="B24">
        <v>2040</v>
      </c>
      <c r="C24">
        <f>INDEX('Solar - PV Dist. Comm'!$L$165:$AQ$165,MATCH('NREL calcs'!$B24,'Solar - PV Dist. Comm'!$L$163:$AQ$163,0))</f>
        <v>806.28616618370745</v>
      </c>
      <c r="D24">
        <f>C24*About!$B$31</f>
        <v>724.08917431864609</v>
      </c>
    </row>
    <row r="25" spans="2:4">
      <c r="B25">
        <v>2041</v>
      </c>
      <c r="C25">
        <f>INDEX('Solar - PV Dist. Comm'!$L$165:$AQ$165,MATCH('NREL calcs'!$B25,'Solar - PV Dist. Comm'!$L$163:$AQ$163,0))</f>
        <v>795.69023504067536</v>
      </c>
      <c r="D25">
        <f>C25*About!$B$31</f>
        <v>714.57344732954232</v>
      </c>
    </row>
    <row r="26" spans="2:4">
      <c r="B26">
        <v>2042</v>
      </c>
      <c r="C26">
        <f>INDEX('Solar - PV Dist. Comm'!$L$165:$AQ$165,MATCH('NREL calcs'!$B26,'Solar - PV Dist. Comm'!$L$163:$AQ$163,0))</f>
        <v>785.09430389764339</v>
      </c>
      <c r="D26">
        <f>C26*About!$B$31</f>
        <v>705.05772034043866</v>
      </c>
    </row>
    <row r="27" spans="2:4">
      <c r="B27">
        <v>2043</v>
      </c>
      <c r="C27">
        <f>INDEX('Solar - PV Dist. Comm'!$L$165:$AQ$165,MATCH('NREL calcs'!$B27,'Solar - PV Dist. Comm'!$L$163:$AQ$163,0))</f>
        <v>774.49837275461141</v>
      </c>
      <c r="D27">
        <f>C27*About!$B$31</f>
        <v>695.54199335133501</v>
      </c>
    </row>
    <row r="28" spans="2:4">
      <c r="B28">
        <v>2044</v>
      </c>
      <c r="C28">
        <f>INDEX('Solar - PV Dist. Comm'!$L$165:$AQ$165,MATCH('NREL calcs'!$B28,'Solar - PV Dist. Comm'!$L$163:$AQ$163,0))</f>
        <v>763.90244161157943</v>
      </c>
      <c r="D28">
        <f>C28*About!$B$31</f>
        <v>686.02626636223124</v>
      </c>
    </row>
    <row r="29" spans="2:4">
      <c r="B29">
        <v>2045</v>
      </c>
      <c r="C29">
        <f>INDEX('Solar - PV Dist. Comm'!$L$165:$AQ$165,MATCH('NREL calcs'!$B29,'Solar - PV Dist. Comm'!$L$163:$AQ$163,0))</f>
        <v>753.30651046854746</v>
      </c>
      <c r="D29">
        <f>C29*About!$B$31</f>
        <v>676.51053937312759</v>
      </c>
    </row>
    <row r="30" spans="2:4">
      <c r="B30">
        <v>2046</v>
      </c>
      <c r="C30">
        <f>INDEX('Solar - PV Dist. Comm'!$L$165:$AQ$165,MATCH('NREL calcs'!$B30,'Solar - PV Dist. Comm'!$L$163:$AQ$163,0))</f>
        <v>742.71057932551548</v>
      </c>
      <c r="D30">
        <f>C30*About!$B$31</f>
        <v>666.99481238402382</v>
      </c>
    </row>
    <row r="31" spans="2:4">
      <c r="B31">
        <v>2047</v>
      </c>
      <c r="C31">
        <f>INDEX('Solar - PV Dist. Comm'!$L$165:$AQ$165,MATCH('NREL calcs'!$B31,'Solar - PV Dist. Comm'!$L$163:$AQ$163,0))</f>
        <v>732.11464818248351</v>
      </c>
      <c r="D31">
        <f>C31*About!$B$31</f>
        <v>657.47908539492016</v>
      </c>
    </row>
    <row r="32" spans="2:4">
      <c r="B32">
        <v>2048</v>
      </c>
      <c r="C32">
        <f>INDEX('Solar - PV Dist. Comm'!$L$165:$AQ$165,MATCH('NREL calcs'!$B32,'Solar - PV Dist. Comm'!$L$163:$AQ$163,0))</f>
        <v>721.51871703945142</v>
      </c>
      <c r="D32">
        <f>C32*About!$B$31</f>
        <v>647.96335840581639</v>
      </c>
    </row>
    <row r="33" spans="2:4">
      <c r="B33">
        <v>2049</v>
      </c>
      <c r="C33">
        <f>INDEX('Solar - PV Dist. Comm'!$L$165:$AQ$165,MATCH('NREL calcs'!$B33,'Solar - PV Dist. Comm'!$L$163:$AQ$163,0))</f>
        <v>710.92278589641955</v>
      </c>
      <c r="D33">
        <f>C33*About!$B$31</f>
        <v>638.44763141671274</v>
      </c>
    </row>
    <row r="34" spans="2:4">
      <c r="B34">
        <v>2050</v>
      </c>
      <c r="C34">
        <f>INDEX('Solar - PV Dist. Comm'!$L$165:$AQ$165,MATCH('NREL calcs'!$B34,'Solar - PV Dist. Comm'!$L$163:$AQ$163,0))</f>
        <v>700.32685475338667</v>
      </c>
      <c r="D34">
        <f>C34*About!$B$31</f>
        <v>628.93190442760829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30" sqref="C30"/>
    </sheetView>
  </sheetViews>
  <sheetFormatPr defaultRowHeight="14.4"/>
  <cols>
    <col min="1" max="1" width="25.88671875" customWidth="1"/>
    <col min="2" max="2" width="33.21875" customWidth="1"/>
  </cols>
  <sheetData>
    <row r="1" spans="1:35">
      <c r="A1" t="s">
        <v>19</v>
      </c>
    </row>
    <row r="3" spans="1:3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>
      <c r="B11" t="s">
        <v>27</v>
      </c>
      <c r="C11" s="197">
        <v>3054.318209074861</v>
      </c>
      <c r="D11" s="197">
        <v>2796.2450712039476</v>
      </c>
      <c r="E11" s="197">
        <v>2644.2786630962364</v>
      </c>
      <c r="F11" s="197">
        <v>2492.3122549885256</v>
      </c>
      <c r="G11" s="197">
        <v>2340.3458468808144</v>
      </c>
      <c r="H11" s="197">
        <v>2188.3794387731036</v>
      </c>
      <c r="I11" s="197">
        <v>2036.4130306653924</v>
      </c>
      <c r="J11" s="197">
        <v>1884.4466225576816</v>
      </c>
      <c r="K11" s="197">
        <v>1732.4802144499708</v>
      </c>
      <c r="L11" s="197">
        <v>1580.5138063422601</v>
      </c>
      <c r="M11" s="197">
        <v>1428.5473982345493</v>
      </c>
      <c r="N11" s="197">
        <v>1276.5809901268385</v>
      </c>
      <c r="O11" s="197">
        <v>1124.6145820191289</v>
      </c>
      <c r="P11" s="197">
        <v>1111.2667070863747</v>
      </c>
      <c r="Q11" s="197">
        <v>1097.9188321536203</v>
      </c>
      <c r="R11" s="197">
        <v>1084.5709572208661</v>
      </c>
      <c r="S11" s="197">
        <v>1071.223082288112</v>
      </c>
      <c r="T11" s="197">
        <v>1057.8752073553576</v>
      </c>
      <c r="U11" s="197">
        <v>1044.5273324226034</v>
      </c>
      <c r="V11" s="197">
        <v>1031.1794574898493</v>
      </c>
      <c r="W11" s="197">
        <v>1017.831582557095</v>
      </c>
      <c r="X11" s="197">
        <v>1004.4837076243407</v>
      </c>
      <c r="Y11" s="197">
        <v>991.13583269158642</v>
      </c>
      <c r="Z11" s="197">
        <v>977.78795775883225</v>
      </c>
      <c r="AA11" s="197">
        <v>964.44008282607797</v>
      </c>
      <c r="AB11" s="197">
        <v>951.09220789332369</v>
      </c>
      <c r="AC11" s="197">
        <v>937.74433296056952</v>
      </c>
      <c r="AD11" s="197">
        <v>924.39645802781524</v>
      </c>
      <c r="AE11" s="197">
        <v>911.04858309506096</v>
      </c>
      <c r="AF11" s="197">
        <v>897.70070816230668</v>
      </c>
      <c r="AG11" s="197">
        <v>884.35283322955252</v>
      </c>
      <c r="AH11" s="197">
        <v>871.00495829679824</v>
      </c>
      <c r="AI11" s="197">
        <v>857.6570833640435</v>
      </c>
    </row>
    <row r="12" spans="1:3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" thickBot="1">
      <c r="A20" s="282" t="s">
        <v>10</v>
      </c>
      <c r="B20" s="283"/>
      <c r="C20" s="283"/>
      <c r="D20" s="283"/>
      <c r="E20" s="283"/>
      <c r="F20" s="284"/>
    </row>
    <row r="21" spans="1:35">
      <c r="A21" s="263" t="s">
        <v>17</v>
      </c>
      <c r="B21" s="266"/>
      <c r="C21" s="266"/>
      <c r="D21" s="266"/>
      <c r="E21" s="266"/>
      <c r="F21" s="267"/>
    </row>
    <row r="22" spans="1:35">
      <c r="A22" s="263" t="s">
        <v>18</v>
      </c>
      <c r="B22" s="266"/>
      <c r="C22" s="266"/>
      <c r="D22" s="266"/>
      <c r="E22" s="266"/>
      <c r="F22" s="267"/>
    </row>
    <row r="23" spans="1:35" ht="15" thickBot="1">
      <c r="A23" s="282" t="s">
        <v>11</v>
      </c>
      <c r="B23" s="283"/>
      <c r="C23" s="283"/>
      <c r="D23" s="283"/>
      <c r="E23" s="283"/>
      <c r="F23" s="284"/>
    </row>
  </sheetData>
  <mergeCells count="4">
    <mergeCell ref="A20:F20"/>
    <mergeCell ref="A21:F21"/>
    <mergeCell ref="A22:F22"/>
    <mergeCell ref="A23:F23"/>
  </mergeCells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E24" sqref="E24"/>
    </sheetView>
  </sheetViews>
  <sheetFormatPr defaultRowHeight="14.4"/>
  <cols>
    <col min="1" max="1" width="17.6640625" customWidth="1"/>
    <col min="2" max="2" width="22" customWidth="1"/>
  </cols>
  <sheetData>
    <row r="1" spans="1:3">
      <c r="A1" s="9" t="s">
        <v>38</v>
      </c>
      <c r="B1" s="9"/>
      <c r="C1" s="9"/>
    </row>
    <row r="3" spans="1:3">
      <c r="A3" s="1" t="s">
        <v>39</v>
      </c>
      <c r="B3" s="10" t="s">
        <v>40</v>
      </c>
    </row>
    <row r="4" spans="1:3">
      <c r="A4" t="s">
        <v>41</v>
      </c>
      <c r="B4" s="11">
        <v>0.63</v>
      </c>
    </row>
    <row r="5" spans="1:3">
      <c r="A5" t="s">
        <v>42</v>
      </c>
      <c r="B5" s="11">
        <v>0.56000000000000005</v>
      </c>
    </row>
    <row r="6" spans="1:3">
      <c r="A6" t="s">
        <v>43</v>
      </c>
      <c r="B6" s="11">
        <v>0.35</v>
      </c>
    </row>
    <row r="8" spans="1:3">
      <c r="A8" t="s">
        <v>51</v>
      </c>
    </row>
    <row r="9" spans="1:3">
      <c r="A9" t="s">
        <v>52</v>
      </c>
    </row>
    <row r="10" spans="1:3">
      <c r="A10" t="s">
        <v>53</v>
      </c>
      <c r="B10" s="12">
        <f>AVERAGE(B4:B5)</f>
        <v>0.59499999999999997</v>
      </c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E33"/>
  <sheetViews>
    <sheetView workbookViewId="0">
      <selection activeCell="E4" sqref="E4"/>
    </sheetView>
  </sheetViews>
  <sheetFormatPr defaultRowHeight="14.4"/>
  <cols>
    <col min="1" max="1" width="12.21875" customWidth="1"/>
    <col min="2" max="2" width="15.109375" customWidth="1"/>
    <col min="4" max="4" width="17.21875" bestFit="1" customWidth="1"/>
    <col min="5" max="5" width="16.109375" bestFit="1" customWidth="1"/>
  </cols>
  <sheetData>
    <row r="1" spans="1:5">
      <c r="A1" s="14" t="s">
        <v>54</v>
      </c>
      <c r="B1" t="s">
        <v>56</v>
      </c>
      <c r="E1">
        <v>0.13851126202725372</v>
      </c>
    </row>
    <row r="2" spans="1:5">
      <c r="A2">
        <v>2019</v>
      </c>
      <c r="B2" s="204">
        <f>(INDEX('NREL calcs'!$D$3:$D$34,MATCH('Total Cost Calculation'!$A2,'NREL calcs'!$B$3:$B$34,0))*1000)/'DC to AC'!$A$3</f>
        <v>1888594.2408226826</v>
      </c>
      <c r="C2" s="7"/>
      <c r="D2" s="204">
        <f>4000*1000</f>
        <v>4000000</v>
      </c>
      <c r="E2" s="205">
        <f>D2*E1</f>
        <v>554045.04810901487</v>
      </c>
    </row>
    <row r="3" spans="1:5">
      <c r="A3">
        <v>2020</v>
      </c>
      <c r="B3" s="7">
        <f>(INDEX('NREL calcs'!$D$3:$D$34,MATCH('Total Cost Calculation'!$A3,'NREL calcs'!$B$3:$B$34,0))*1000)/'DC to AC'!$A$3</f>
        <v>1842559.2254359932</v>
      </c>
      <c r="C3" s="7"/>
      <c r="D3" s="204"/>
      <c r="E3" s="205">
        <f>E2*B3/B2</f>
        <v>540540.04435367824</v>
      </c>
    </row>
    <row r="4" spans="1:5">
      <c r="A4">
        <v>2021</v>
      </c>
      <c r="B4" s="7">
        <f>(INDEX('NREL calcs'!$D$3:$D$34,MATCH('Total Cost Calculation'!$A4,'NREL calcs'!$B$3:$B$34,0))*1000)/'DC to AC'!$A$3</f>
        <v>1753675.4151403198</v>
      </c>
      <c r="C4" s="7"/>
      <c r="E4" s="205">
        <f t="shared" ref="E4:E33" si="0">E3*B4/B3</f>
        <v>514464.75836216361</v>
      </c>
    </row>
    <row r="5" spans="1:5">
      <c r="A5">
        <v>2022</v>
      </c>
      <c r="B5" s="7">
        <f>(INDEX('NREL calcs'!$D$3:$D$34,MATCH('Total Cost Calculation'!$A5,'NREL calcs'!$B$3:$B$34,0))*1000)/'DC to AC'!$A$3</f>
        <v>1664791.6048446463</v>
      </c>
      <c r="C5" s="7"/>
      <c r="E5" s="205">
        <f t="shared" si="0"/>
        <v>488389.47237064893</v>
      </c>
    </row>
    <row r="6" spans="1:5">
      <c r="A6">
        <v>2023</v>
      </c>
      <c r="B6" s="7">
        <f>(INDEX('NREL calcs'!$D$3:$D$34,MATCH('Total Cost Calculation'!$A6,'NREL calcs'!$B$3:$B$34,0))*1000)/'DC to AC'!$A$3</f>
        <v>1575907.7945489727</v>
      </c>
      <c r="C6" s="7"/>
      <c r="E6" s="205">
        <f t="shared" si="0"/>
        <v>462314.18637913425</v>
      </c>
    </row>
    <row r="7" spans="1:5">
      <c r="A7">
        <v>2024</v>
      </c>
      <c r="B7" s="7">
        <f>(INDEX('NREL calcs'!$D$3:$D$34,MATCH('Total Cost Calculation'!$A7,'NREL calcs'!$B$3:$B$34,0))*1000)/'DC to AC'!$A$3</f>
        <v>1487023.9842532992</v>
      </c>
      <c r="C7" s="7"/>
      <c r="E7" s="205">
        <f t="shared" si="0"/>
        <v>436238.90038761951</v>
      </c>
    </row>
    <row r="8" spans="1:5">
      <c r="A8">
        <v>2025</v>
      </c>
      <c r="B8" s="7">
        <f>(INDEX('NREL calcs'!$D$3:$D$34,MATCH('Total Cost Calculation'!$A8,'NREL calcs'!$B$3:$B$34,0))*1000)/'DC to AC'!$A$3</f>
        <v>1398140.1739576256</v>
      </c>
      <c r="C8" s="7"/>
      <c r="E8" s="205">
        <f t="shared" si="0"/>
        <v>410163.61439610482</v>
      </c>
    </row>
    <row r="9" spans="1:5">
      <c r="A9">
        <v>2026</v>
      </c>
      <c r="B9" s="7">
        <f>(INDEX('NREL calcs'!$D$3:$D$34,MATCH('Total Cost Calculation'!$A9,'NREL calcs'!$B$3:$B$34,0))*1000)/'DC to AC'!$A$3</f>
        <v>1309256.3636619525</v>
      </c>
      <c r="C9" s="7"/>
      <c r="E9" s="205">
        <f t="shared" si="0"/>
        <v>384088.32840459025</v>
      </c>
    </row>
    <row r="10" spans="1:5">
      <c r="A10">
        <v>2027</v>
      </c>
      <c r="B10" s="7">
        <f>(INDEX('NREL calcs'!$D$3:$D$34,MATCH('Total Cost Calculation'!$A10,'NREL calcs'!$B$3:$B$34,0))*1000)/'DC to AC'!$A$3</f>
        <v>1220372.553366279</v>
      </c>
      <c r="C10" s="7"/>
      <c r="E10" s="205">
        <f t="shared" si="0"/>
        <v>358013.04241307557</v>
      </c>
    </row>
    <row r="11" spans="1:5">
      <c r="A11">
        <v>2028</v>
      </c>
      <c r="B11" s="7">
        <f>(INDEX('NREL calcs'!$D$3:$D$34,MATCH('Total Cost Calculation'!$A11,'NREL calcs'!$B$3:$B$34,0))*1000)/'DC to AC'!$A$3</f>
        <v>1131488.7430706057</v>
      </c>
      <c r="C11" s="7"/>
      <c r="E11" s="205">
        <f t="shared" si="0"/>
        <v>331937.75642156095</v>
      </c>
    </row>
    <row r="12" spans="1:5">
      <c r="A12">
        <v>2029</v>
      </c>
      <c r="B12" s="7">
        <f>(INDEX('NREL calcs'!$D$3:$D$34,MATCH('Total Cost Calculation'!$A12,'NREL calcs'!$B$3:$B$34,0))*1000)/'DC to AC'!$A$3</f>
        <v>1042604.9327749322</v>
      </c>
      <c r="C12" s="7"/>
      <c r="E12" s="205">
        <f t="shared" si="0"/>
        <v>305862.47043004632</v>
      </c>
    </row>
    <row r="13" spans="1:5">
      <c r="A13">
        <v>2030</v>
      </c>
      <c r="B13" s="7">
        <f>(INDEX('NREL calcs'!$D$3:$D$34,MATCH('Total Cost Calculation'!$A13,'NREL calcs'!$B$3:$B$34,0))*1000)/'DC to AC'!$A$3</f>
        <v>953721.12247925869</v>
      </c>
      <c r="C13" s="7"/>
      <c r="E13" s="205">
        <f t="shared" si="0"/>
        <v>279787.18443853164</v>
      </c>
    </row>
    <row r="14" spans="1:5">
      <c r="A14">
        <v>2031</v>
      </c>
      <c r="B14" s="7">
        <f>(INDEX('NREL calcs'!$D$3:$D$34,MATCH('Total Cost Calculation'!$A14,'NREL calcs'!$B$3:$B$34,0))*1000)/'DC to AC'!$A$3</f>
        <v>942643.44263164094</v>
      </c>
      <c r="C14" s="7"/>
      <c r="E14" s="205">
        <f t="shared" si="0"/>
        <v>276537.39497531898</v>
      </c>
    </row>
    <row r="15" spans="1:5">
      <c r="A15">
        <v>2032</v>
      </c>
      <c r="B15" s="7">
        <f>(INDEX('NREL calcs'!$D$3:$D$34,MATCH('Total Cost Calculation'!$A15,'NREL calcs'!$B$3:$B$34,0))*1000)/'DC to AC'!$A$3</f>
        <v>931565.76278402307</v>
      </c>
      <c r="C15" s="7"/>
      <c r="E15" s="205">
        <f t="shared" si="0"/>
        <v>273287.60551210627</v>
      </c>
    </row>
    <row r="16" spans="1:5">
      <c r="A16">
        <v>2033</v>
      </c>
      <c r="B16" s="7">
        <f>(INDEX('NREL calcs'!$D$3:$D$34,MATCH('Total Cost Calculation'!$A16,'NREL calcs'!$B$3:$B$34,0))*1000)/'DC to AC'!$A$3</f>
        <v>920488.0829364052</v>
      </c>
      <c r="C16" s="7"/>
      <c r="E16" s="205">
        <f t="shared" si="0"/>
        <v>270037.81604889361</v>
      </c>
    </row>
    <row r="17" spans="1:5">
      <c r="A17">
        <v>2034</v>
      </c>
      <c r="B17" s="7">
        <f>(INDEX('NREL calcs'!$D$3:$D$34,MATCH('Total Cost Calculation'!$A17,'NREL calcs'!$B$3:$B$34,0))*1000)/'DC to AC'!$A$3</f>
        <v>909410.40308878745</v>
      </c>
      <c r="C17" s="7"/>
      <c r="E17" s="205">
        <f t="shared" si="0"/>
        <v>266788.02658568096</v>
      </c>
    </row>
    <row r="18" spans="1:5">
      <c r="A18">
        <v>2035</v>
      </c>
      <c r="B18" s="7">
        <f>(INDEX('NREL calcs'!$D$3:$D$34,MATCH('Total Cost Calculation'!$A18,'NREL calcs'!$B$3:$B$34,0))*1000)/'DC to AC'!$A$3</f>
        <v>898332.72324116947</v>
      </c>
      <c r="C18" s="7"/>
      <c r="E18" s="205">
        <f t="shared" si="0"/>
        <v>263538.23712246824</v>
      </c>
    </row>
    <row r="19" spans="1:5">
      <c r="A19">
        <v>2036</v>
      </c>
      <c r="B19" s="7">
        <f>(INDEX('NREL calcs'!$D$3:$D$34,MATCH('Total Cost Calculation'!$A19,'NREL calcs'!$B$3:$B$34,0))*1000)/'DC to AC'!$A$3</f>
        <v>887255.04339355184</v>
      </c>
      <c r="C19" s="7"/>
      <c r="E19" s="205">
        <f t="shared" si="0"/>
        <v>260288.44765925565</v>
      </c>
    </row>
    <row r="20" spans="1:5">
      <c r="A20">
        <v>2037</v>
      </c>
      <c r="B20" s="7">
        <f>(INDEX('NREL calcs'!$D$3:$D$34,MATCH('Total Cost Calculation'!$A20,'NREL calcs'!$B$3:$B$34,0))*1000)/'DC to AC'!$A$3</f>
        <v>876177.36354593397</v>
      </c>
      <c r="C20" s="7"/>
      <c r="E20" s="205">
        <f t="shared" si="0"/>
        <v>257038.65819604296</v>
      </c>
    </row>
    <row r="21" spans="1:5">
      <c r="A21">
        <v>2038</v>
      </c>
      <c r="B21" s="7">
        <f>(INDEX('NREL calcs'!$D$3:$D$34,MATCH('Total Cost Calculation'!$A21,'NREL calcs'!$B$3:$B$34,0))*1000)/'DC to AC'!$A$3</f>
        <v>865099.6836983161</v>
      </c>
      <c r="C21" s="7"/>
      <c r="E21" s="205">
        <f t="shared" si="0"/>
        <v>253788.86873283028</v>
      </c>
    </row>
    <row r="22" spans="1:5">
      <c r="A22">
        <v>2039</v>
      </c>
      <c r="B22" s="7">
        <f>(INDEX('NREL calcs'!$D$3:$D$34,MATCH('Total Cost Calculation'!$A22,'NREL calcs'!$B$3:$B$34,0))*1000)/'DC to AC'!$A$3</f>
        <v>854022.00385069835</v>
      </c>
      <c r="C22" s="7"/>
      <c r="E22" s="205">
        <f t="shared" si="0"/>
        <v>250539.07926961762</v>
      </c>
    </row>
    <row r="23" spans="1:5">
      <c r="A23">
        <v>2040</v>
      </c>
      <c r="B23" s="7">
        <f>(INDEX('NREL calcs'!$D$3:$D$34,MATCH('Total Cost Calculation'!$A23,'NREL calcs'!$B$3:$B$34,0))*1000)/'DC to AC'!$A$3</f>
        <v>842944.32400308049</v>
      </c>
      <c r="C23" s="7"/>
      <c r="E23" s="205">
        <f t="shared" si="0"/>
        <v>247289.28980640494</v>
      </c>
    </row>
    <row r="24" spans="1:5">
      <c r="A24">
        <v>2041</v>
      </c>
      <c r="B24" s="7">
        <f>(INDEX('NREL calcs'!$D$3:$D$34,MATCH('Total Cost Calculation'!$A24,'NREL calcs'!$B$3:$B$34,0))*1000)/'DC to AC'!$A$3</f>
        <v>831866.64415546262</v>
      </c>
      <c r="C24" s="7"/>
      <c r="E24" s="205">
        <f t="shared" si="0"/>
        <v>244039.50034319228</v>
      </c>
    </row>
    <row r="25" spans="1:5">
      <c r="A25">
        <v>2042</v>
      </c>
      <c r="B25" s="7">
        <f>(INDEX('NREL calcs'!$D$3:$D$34,MATCH('Total Cost Calculation'!$A25,'NREL calcs'!$B$3:$B$34,0))*1000)/'DC to AC'!$A$3</f>
        <v>820788.96430784476</v>
      </c>
      <c r="C25" s="7"/>
      <c r="E25" s="205">
        <f t="shared" si="0"/>
        <v>240789.71087997963</v>
      </c>
    </row>
    <row r="26" spans="1:5">
      <c r="A26">
        <v>2043</v>
      </c>
      <c r="B26" s="7">
        <f>(INDEX('NREL calcs'!$D$3:$D$34,MATCH('Total Cost Calculation'!$A26,'NREL calcs'!$B$3:$B$34,0))*1000)/'DC to AC'!$A$3</f>
        <v>809711.28446022712</v>
      </c>
      <c r="C26" s="7"/>
      <c r="E26" s="205">
        <f t="shared" si="0"/>
        <v>237539.921416767</v>
      </c>
    </row>
    <row r="27" spans="1:5">
      <c r="A27">
        <v>2044</v>
      </c>
      <c r="B27" s="7">
        <f>(INDEX('NREL calcs'!$D$3:$D$34,MATCH('Total Cost Calculation'!$A27,'NREL calcs'!$B$3:$B$34,0))*1000)/'DC to AC'!$A$3</f>
        <v>798633.60461260914</v>
      </c>
      <c r="C27" s="7"/>
      <c r="E27" s="205">
        <f t="shared" si="0"/>
        <v>234290.13195355429</v>
      </c>
    </row>
    <row r="28" spans="1:5">
      <c r="A28">
        <v>2045</v>
      </c>
      <c r="B28" s="7">
        <f>(INDEX('NREL calcs'!$D$3:$D$34,MATCH('Total Cost Calculation'!$A28,'NREL calcs'!$B$3:$B$34,0))*1000)/'DC to AC'!$A$3</f>
        <v>787555.92476499139</v>
      </c>
      <c r="C28" s="7"/>
      <c r="E28" s="205">
        <f t="shared" si="0"/>
        <v>231040.34249034166</v>
      </c>
    </row>
    <row r="29" spans="1:5">
      <c r="A29">
        <v>2046</v>
      </c>
      <c r="B29" s="7">
        <f>(INDEX('NREL calcs'!$D$3:$D$34,MATCH('Total Cost Calculation'!$A29,'NREL calcs'!$B$3:$B$34,0))*1000)/'DC to AC'!$A$3</f>
        <v>776478.24491737352</v>
      </c>
      <c r="C29" s="7"/>
      <c r="E29" s="205">
        <f t="shared" si="0"/>
        <v>227790.55302712898</v>
      </c>
    </row>
    <row r="30" spans="1:5">
      <c r="A30">
        <v>2047</v>
      </c>
      <c r="B30" s="7">
        <f>(INDEX('NREL calcs'!$D$3:$D$34,MATCH('Total Cost Calculation'!$A30,'NREL calcs'!$B$3:$B$34,0))*1000)/'DC to AC'!$A$3</f>
        <v>765400.56506975577</v>
      </c>
      <c r="C30" s="7"/>
      <c r="E30" s="205">
        <f t="shared" si="0"/>
        <v>224540.76356391635</v>
      </c>
    </row>
    <row r="31" spans="1:5">
      <c r="A31">
        <v>2048</v>
      </c>
      <c r="B31" s="7">
        <f>(INDEX('NREL calcs'!$D$3:$D$34,MATCH('Total Cost Calculation'!$A31,'NREL calcs'!$B$3:$B$34,0))*1000)/'DC to AC'!$A$3</f>
        <v>754322.88522213779</v>
      </c>
      <c r="C31" s="7"/>
      <c r="E31" s="205">
        <f t="shared" si="0"/>
        <v>221290.97410070364</v>
      </c>
    </row>
    <row r="32" spans="1:5">
      <c r="A32">
        <v>2049</v>
      </c>
      <c r="B32" s="7">
        <f>(INDEX('NREL calcs'!$D$3:$D$34,MATCH('Total Cost Calculation'!$A32,'NREL calcs'!$B$3:$B$34,0))*1000)/'DC to AC'!$A$3</f>
        <v>743245.20537452016</v>
      </c>
      <c r="C32" s="7"/>
      <c r="E32" s="205">
        <f t="shared" si="0"/>
        <v>218041.18463749104</v>
      </c>
    </row>
    <row r="33" spans="1:5">
      <c r="A33">
        <v>2050</v>
      </c>
      <c r="B33" s="7">
        <f>(INDEX('NREL calcs'!$D$3:$D$34,MATCH('Total Cost Calculation'!$A33,'NREL calcs'!$B$3:$B$34,0))*1000)/'DC to AC'!$A$3</f>
        <v>732167.52552690136</v>
      </c>
      <c r="C33" s="7"/>
      <c r="E33" s="205">
        <f t="shared" si="0"/>
        <v>214791.39517427806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BE56-FFE5-40D8-81E2-9E82954BC367}">
  <sheetPr>
    <tabColor theme="3"/>
  </sheetPr>
  <dimension ref="A1:E33"/>
  <sheetViews>
    <sheetView tabSelected="1" workbookViewId="0">
      <selection activeCell="B2" sqref="B2:B33"/>
    </sheetView>
  </sheetViews>
  <sheetFormatPr defaultRowHeight="14.4"/>
  <cols>
    <col min="1" max="1" width="12.21875" style="203" customWidth="1"/>
    <col min="2" max="2" width="15.109375" style="203" customWidth="1"/>
    <col min="3" max="3" width="8.88671875" style="203"/>
    <col min="4" max="4" width="17.21875" style="203" bestFit="1" customWidth="1"/>
    <col min="5" max="5" width="16.109375" style="203" bestFit="1" customWidth="1"/>
    <col min="6" max="16384" width="8.88671875" style="203"/>
  </cols>
  <sheetData>
    <row r="1" spans="1:5">
      <c r="A1" s="14" t="s">
        <v>54</v>
      </c>
      <c r="B1" s="203" t="s">
        <v>56</v>
      </c>
    </row>
    <row r="2" spans="1:5">
      <c r="A2" s="203">
        <v>2019</v>
      </c>
      <c r="B2" s="206">
        <f>'Total Cost Calculation'!E2</f>
        <v>554045.04810901487</v>
      </c>
      <c r="C2" s="7"/>
      <c r="D2" s="204"/>
      <c r="E2" s="205"/>
    </row>
    <row r="3" spans="1:5">
      <c r="A3" s="203">
        <v>2020</v>
      </c>
      <c r="B3" s="206">
        <f>'Total Cost Calculation'!E3</f>
        <v>540540.04435367824</v>
      </c>
      <c r="C3" s="7"/>
      <c r="D3" s="204"/>
      <c r="E3" s="205"/>
    </row>
    <row r="4" spans="1:5">
      <c r="A4" s="203">
        <v>2021</v>
      </c>
      <c r="B4" s="206">
        <f>'Total Cost Calculation'!E4</f>
        <v>514464.75836216361</v>
      </c>
      <c r="C4" s="7"/>
      <c r="E4" s="205"/>
    </row>
    <row r="5" spans="1:5">
      <c r="A5" s="203">
        <v>2022</v>
      </c>
      <c r="B5" s="206">
        <f>'Total Cost Calculation'!E5</f>
        <v>488389.47237064893</v>
      </c>
      <c r="C5" s="7"/>
      <c r="E5" s="205"/>
    </row>
    <row r="6" spans="1:5">
      <c r="A6" s="203">
        <v>2023</v>
      </c>
      <c r="B6" s="206">
        <f>'Total Cost Calculation'!E6</f>
        <v>462314.18637913425</v>
      </c>
      <c r="C6" s="7"/>
      <c r="E6" s="205"/>
    </row>
    <row r="7" spans="1:5">
      <c r="A7" s="203">
        <v>2024</v>
      </c>
      <c r="B7" s="206">
        <f>'Total Cost Calculation'!E7</f>
        <v>436238.90038761951</v>
      </c>
      <c r="C7" s="7"/>
      <c r="E7" s="205"/>
    </row>
    <row r="8" spans="1:5">
      <c r="A8" s="203">
        <v>2025</v>
      </c>
      <c r="B8" s="206">
        <f>'Total Cost Calculation'!E8</f>
        <v>410163.61439610482</v>
      </c>
      <c r="C8" s="7"/>
      <c r="E8" s="205"/>
    </row>
    <row r="9" spans="1:5">
      <c r="A9" s="203">
        <v>2026</v>
      </c>
      <c r="B9" s="206">
        <f>'Total Cost Calculation'!E9</f>
        <v>384088.32840459025</v>
      </c>
      <c r="C9" s="7"/>
      <c r="E9" s="205"/>
    </row>
    <row r="10" spans="1:5">
      <c r="A10" s="203">
        <v>2027</v>
      </c>
      <c r="B10" s="206">
        <f>'Total Cost Calculation'!E10</f>
        <v>358013.04241307557</v>
      </c>
      <c r="C10" s="7"/>
      <c r="E10" s="205"/>
    </row>
    <row r="11" spans="1:5">
      <c r="A11" s="203">
        <v>2028</v>
      </c>
      <c r="B11" s="206">
        <f>'Total Cost Calculation'!E11</f>
        <v>331937.75642156095</v>
      </c>
      <c r="C11" s="7"/>
      <c r="E11" s="205"/>
    </row>
    <row r="12" spans="1:5">
      <c r="A12" s="203">
        <v>2029</v>
      </c>
      <c r="B12" s="206">
        <f>'Total Cost Calculation'!E12</f>
        <v>305862.47043004632</v>
      </c>
      <c r="C12" s="7"/>
      <c r="E12" s="205"/>
    </row>
    <row r="13" spans="1:5">
      <c r="A13" s="203">
        <v>2030</v>
      </c>
      <c r="B13" s="206">
        <f>'Total Cost Calculation'!E13</f>
        <v>279787.18443853164</v>
      </c>
      <c r="C13" s="7"/>
      <c r="E13" s="205"/>
    </row>
    <row r="14" spans="1:5">
      <c r="A14" s="203">
        <v>2031</v>
      </c>
      <c r="B14" s="206">
        <f>'Total Cost Calculation'!E14</f>
        <v>276537.39497531898</v>
      </c>
      <c r="C14" s="7"/>
      <c r="E14" s="205"/>
    </row>
    <row r="15" spans="1:5">
      <c r="A15" s="203">
        <v>2032</v>
      </c>
      <c r="B15" s="206">
        <f>'Total Cost Calculation'!E15</f>
        <v>273287.60551210627</v>
      </c>
      <c r="C15" s="7"/>
      <c r="E15" s="205"/>
    </row>
    <row r="16" spans="1:5">
      <c r="A16" s="203">
        <v>2033</v>
      </c>
      <c r="B16" s="206">
        <f>'Total Cost Calculation'!E16</f>
        <v>270037.81604889361</v>
      </c>
      <c r="C16" s="7"/>
      <c r="E16" s="205"/>
    </row>
    <row r="17" spans="1:5">
      <c r="A17" s="203">
        <v>2034</v>
      </c>
      <c r="B17" s="206">
        <f>'Total Cost Calculation'!E17</f>
        <v>266788.02658568096</v>
      </c>
      <c r="C17" s="7"/>
      <c r="E17" s="205"/>
    </row>
    <row r="18" spans="1:5">
      <c r="A18" s="203">
        <v>2035</v>
      </c>
      <c r="B18" s="206">
        <f>'Total Cost Calculation'!E18</f>
        <v>263538.23712246824</v>
      </c>
      <c r="C18" s="7"/>
      <c r="E18" s="205"/>
    </row>
    <row r="19" spans="1:5">
      <c r="A19" s="203">
        <v>2036</v>
      </c>
      <c r="B19" s="206">
        <f>'Total Cost Calculation'!E19</f>
        <v>260288.44765925565</v>
      </c>
      <c r="C19" s="7"/>
      <c r="E19" s="205"/>
    </row>
    <row r="20" spans="1:5">
      <c r="A20" s="203">
        <v>2037</v>
      </c>
      <c r="B20" s="206">
        <f>'Total Cost Calculation'!E20</f>
        <v>257038.65819604296</v>
      </c>
      <c r="C20" s="7"/>
      <c r="E20" s="205"/>
    </row>
    <row r="21" spans="1:5">
      <c r="A21" s="203">
        <v>2038</v>
      </c>
      <c r="B21" s="206">
        <f>'Total Cost Calculation'!E21</f>
        <v>253788.86873283028</v>
      </c>
      <c r="C21" s="7"/>
      <c r="E21" s="205"/>
    </row>
    <row r="22" spans="1:5">
      <c r="A22" s="203">
        <v>2039</v>
      </c>
      <c r="B22" s="206">
        <f>'Total Cost Calculation'!E22</f>
        <v>250539.07926961762</v>
      </c>
      <c r="C22" s="7"/>
      <c r="E22" s="205"/>
    </row>
    <row r="23" spans="1:5">
      <c r="A23" s="203">
        <v>2040</v>
      </c>
      <c r="B23" s="206">
        <f>'Total Cost Calculation'!E23</f>
        <v>247289.28980640494</v>
      </c>
      <c r="C23" s="7"/>
      <c r="E23" s="205"/>
    </row>
    <row r="24" spans="1:5">
      <c r="A24" s="203">
        <v>2041</v>
      </c>
      <c r="B24" s="206">
        <f>'Total Cost Calculation'!E24</f>
        <v>244039.50034319228</v>
      </c>
      <c r="C24" s="7"/>
      <c r="E24" s="205"/>
    </row>
    <row r="25" spans="1:5">
      <c r="A25" s="203">
        <v>2042</v>
      </c>
      <c r="B25" s="206">
        <f>'Total Cost Calculation'!E25</f>
        <v>240789.71087997963</v>
      </c>
      <c r="C25" s="7"/>
      <c r="E25" s="205"/>
    </row>
    <row r="26" spans="1:5">
      <c r="A26" s="203">
        <v>2043</v>
      </c>
      <c r="B26" s="206">
        <f>'Total Cost Calculation'!E26</f>
        <v>237539.921416767</v>
      </c>
      <c r="C26" s="7"/>
      <c r="E26" s="205"/>
    </row>
    <row r="27" spans="1:5">
      <c r="A27" s="203">
        <v>2044</v>
      </c>
      <c r="B27" s="206">
        <f>'Total Cost Calculation'!E27</f>
        <v>234290.13195355429</v>
      </c>
      <c r="C27" s="7"/>
      <c r="E27" s="205"/>
    </row>
    <row r="28" spans="1:5">
      <c r="A28" s="203">
        <v>2045</v>
      </c>
      <c r="B28" s="206">
        <f>'Total Cost Calculation'!E28</f>
        <v>231040.34249034166</v>
      </c>
      <c r="C28" s="7"/>
      <c r="E28" s="205"/>
    </row>
    <row r="29" spans="1:5">
      <c r="A29" s="203">
        <v>2046</v>
      </c>
      <c r="B29" s="206">
        <f>'Total Cost Calculation'!E29</f>
        <v>227790.55302712898</v>
      </c>
      <c r="C29" s="7"/>
      <c r="E29" s="205"/>
    </row>
    <row r="30" spans="1:5">
      <c r="A30" s="203">
        <v>2047</v>
      </c>
      <c r="B30" s="206">
        <f>'Total Cost Calculation'!E30</f>
        <v>224540.76356391635</v>
      </c>
      <c r="C30" s="7"/>
      <c r="E30" s="205"/>
    </row>
    <row r="31" spans="1:5">
      <c r="A31" s="203">
        <v>2048</v>
      </c>
      <c r="B31" s="206">
        <f>'Total Cost Calculation'!E31</f>
        <v>221290.97410070364</v>
      </c>
      <c r="C31" s="7"/>
      <c r="E31" s="205"/>
    </row>
    <row r="32" spans="1:5">
      <c r="A32" s="203">
        <v>2049</v>
      </c>
      <c r="B32" s="206">
        <f>'Total Cost Calculation'!E32</f>
        <v>218041.18463749104</v>
      </c>
      <c r="C32" s="7"/>
      <c r="E32" s="205"/>
    </row>
    <row r="33" spans="1:5">
      <c r="A33" s="203">
        <v>2050</v>
      </c>
      <c r="B33" s="206">
        <f>'Total Cost Calculation'!E33</f>
        <v>214791.39517427806</v>
      </c>
      <c r="C33" s="7"/>
      <c r="E33" s="2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4" sqref="B4"/>
    </sheetView>
  </sheetViews>
  <sheetFormatPr defaultRowHeight="14.4"/>
  <cols>
    <col min="1" max="1" width="12.21875" customWidth="1"/>
    <col min="2" max="2" width="15.109375" customWidth="1"/>
  </cols>
  <sheetData>
    <row r="1" spans="1:2">
      <c r="A1" s="14" t="s">
        <v>54</v>
      </c>
      <c r="B1" t="s">
        <v>55</v>
      </c>
    </row>
    <row r="2" spans="1:2">
      <c r="A2">
        <v>2019</v>
      </c>
      <c r="B2" s="7">
        <f>'Soft Cost Data'!$B$10*'CpUDSC-totalcosts'!B2</f>
        <v>329656.80362486385</v>
      </c>
    </row>
    <row r="3" spans="1:2">
      <c r="A3">
        <v>2020</v>
      </c>
      <c r="B3" s="7">
        <f>'Soft Cost Data'!$B$10*'CpUDSC-totalcosts'!B3</f>
        <v>321621.32639043854</v>
      </c>
    </row>
    <row r="4" spans="1:2">
      <c r="A4">
        <v>2021</v>
      </c>
      <c r="B4" s="7">
        <f>'Soft Cost Data'!$B$10*'CpUDSC-totalcosts'!B4</f>
        <v>306106.53122548736</v>
      </c>
    </row>
    <row r="5" spans="1:2">
      <c r="A5">
        <v>2022</v>
      </c>
      <c r="B5" s="7">
        <f>'Soft Cost Data'!$B$10*'CpUDSC-totalcosts'!B5</f>
        <v>290591.73606053612</v>
      </c>
    </row>
    <row r="6" spans="1:2">
      <c r="A6">
        <v>2023</v>
      </c>
      <c r="B6" s="7">
        <f>'Soft Cost Data'!$B$10*'CpUDSC-totalcosts'!B6</f>
        <v>275076.94089558488</v>
      </c>
    </row>
    <row r="7" spans="1:2">
      <c r="A7">
        <v>2024</v>
      </c>
      <c r="B7" s="7">
        <f>'Soft Cost Data'!$B$10*'CpUDSC-totalcosts'!B7</f>
        <v>259562.14573063361</v>
      </c>
    </row>
    <row r="8" spans="1:2">
      <c r="A8">
        <v>2025</v>
      </c>
      <c r="B8" s="7">
        <f>'Soft Cost Data'!$B$10*'CpUDSC-totalcosts'!B8</f>
        <v>244047.35056568237</v>
      </c>
    </row>
    <row r="9" spans="1:2">
      <c r="A9">
        <v>2026</v>
      </c>
      <c r="B9" s="7">
        <f>'Soft Cost Data'!$B$10*'CpUDSC-totalcosts'!B9</f>
        <v>228532.55540073119</v>
      </c>
    </row>
    <row r="10" spans="1:2">
      <c r="A10">
        <v>2027</v>
      </c>
      <c r="B10" s="7">
        <f>'Soft Cost Data'!$B$10*'CpUDSC-totalcosts'!B10</f>
        <v>213017.76023577995</v>
      </c>
    </row>
    <row r="11" spans="1:2">
      <c r="A11">
        <v>2028</v>
      </c>
      <c r="B11" s="7">
        <f>'Soft Cost Data'!$B$10*'CpUDSC-totalcosts'!B11</f>
        <v>197502.96507082877</v>
      </c>
    </row>
    <row r="12" spans="1:2">
      <c r="A12">
        <v>2029</v>
      </c>
      <c r="B12" s="7">
        <f>'Soft Cost Data'!$B$10*'CpUDSC-totalcosts'!B12</f>
        <v>181988.16990587756</v>
      </c>
    </row>
    <row r="13" spans="1:2">
      <c r="A13">
        <v>2030</v>
      </c>
      <c r="B13" s="7">
        <f>'Soft Cost Data'!$B$10*'CpUDSC-totalcosts'!B13</f>
        <v>166473.37474092632</v>
      </c>
    </row>
    <row r="14" spans="1:2">
      <c r="A14">
        <v>2031</v>
      </c>
      <c r="B14" s="7">
        <f>'Soft Cost Data'!$B$10*'CpUDSC-totalcosts'!B14</f>
        <v>164539.75001031478</v>
      </c>
    </row>
    <row r="15" spans="1:2">
      <c r="A15">
        <v>2032</v>
      </c>
      <c r="B15" s="7">
        <f>'Soft Cost Data'!$B$10*'CpUDSC-totalcosts'!B15</f>
        <v>162606.12527970324</v>
      </c>
    </row>
    <row r="16" spans="1:2">
      <c r="A16">
        <v>2033</v>
      </c>
      <c r="B16" s="7">
        <f>'Soft Cost Data'!$B$10*'CpUDSC-totalcosts'!B16</f>
        <v>160672.5005490917</v>
      </c>
    </row>
    <row r="17" spans="1:2">
      <c r="A17">
        <v>2034</v>
      </c>
      <c r="B17" s="7">
        <f>'Soft Cost Data'!$B$10*'CpUDSC-totalcosts'!B17</f>
        <v>158738.87581848016</v>
      </c>
    </row>
    <row r="18" spans="1:2">
      <c r="A18">
        <v>2035</v>
      </c>
      <c r="B18" s="7">
        <f>'Soft Cost Data'!$B$10*'CpUDSC-totalcosts'!B18</f>
        <v>156805.25108786859</v>
      </c>
    </row>
    <row r="19" spans="1:2">
      <c r="A19">
        <v>2036</v>
      </c>
      <c r="B19" s="7">
        <f>'Soft Cost Data'!$B$10*'CpUDSC-totalcosts'!B19</f>
        <v>154871.6263572571</v>
      </c>
    </row>
    <row r="20" spans="1:2">
      <c r="A20">
        <v>2037</v>
      </c>
      <c r="B20" s="7">
        <f>'Soft Cost Data'!$B$10*'CpUDSC-totalcosts'!B20</f>
        <v>152938.00162664556</v>
      </c>
    </row>
    <row r="21" spans="1:2">
      <c r="A21">
        <v>2038</v>
      </c>
      <c r="B21" s="7">
        <f>'Soft Cost Data'!$B$10*'CpUDSC-totalcosts'!B21</f>
        <v>151004.37689603399</v>
      </c>
    </row>
    <row r="22" spans="1:2">
      <c r="A22">
        <v>2039</v>
      </c>
      <c r="B22" s="7">
        <f>'Soft Cost Data'!$B$10*'CpUDSC-totalcosts'!B22</f>
        <v>149070.75216542248</v>
      </c>
    </row>
    <row r="23" spans="1:2">
      <c r="A23">
        <v>2040</v>
      </c>
      <c r="B23" s="7">
        <f>'Soft Cost Data'!$B$10*'CpUDSC-totalcosts'!B23</f>
        <v>147137.12743481094</v>
      </c>
    </row>
    <row r="24" spans="1:2">
      <c r="A24">
        <v>2041</v>
      </c>
      <c r="B24" s="7">
        <f>'Soft Cost Data'!$B$10*'CpUDSC-totalcosts'!B24</f>
        <v>145203.5027041994</v>
      </c>
    </row>
    <row r="25" spans="1:2">
      <c r="A25">
        <v>2042</v>
      </c>
      <c r="B25" s="7">
        <f>'Soft Cost Data'!$B$10*'CpUDSC-totalcosts'!B25</f>
        <v>143269.87797358786</v>
      </c>
    </row>
    <row r="26" spans="1:2">
      <c r="A26">
        <v>2043</v>
      </c>
      <c r="B26" s="7">
        <f>'Soft Cost Data'!$B$10*'CpUDSC-totalcosts'!B26</f>
        <v>141336.25324297635</v>
      </c>
    </row>
    <row r="27" spans="1:2">
      <c r="A27">
        <v>2044</v>
      </c>
      <c r="B27" s="7">
        <f>'Soft Cost Data'!$B$10*'CpUDSC-totalcosts'!B27</f>
        <v>139402.62851236478</v>
      </c>
    </row>
    <row r="28" spans="1:2">
      <c r="A28">
        <v>2045</v>
      </c>
      <c r="B28" s="7">
        <f>'Soft Cost Data'!$B$10*'CpUDSC-totalcosts'!B28</f>
        <v>137469.00378175327</v>
      </c>
    </row>
    <row r="29" spans="1:2">
      <c r="A29">
        <v>2046</v>
      </c>
      <c r="B29" s="7">
        <f>'Soft Cost Data'!$B$10*'CpUDSC-totalcosts'!B29</f>
        <v>135535.37905114173</v>
      </c>
    </row>
    <row r="30" spans="1:2">
      <c r="A30">
        <v>2047</v>
      </c>
      <c r="B30" s="7">
        <f>'Soft Cost Data'!$B$10*'CpUDSC-totalcosts'!B30</f>
        <v>133601.75432053022</v>
      </c>
    </row>
    <row r="31" spans="1:2">
      <c r="A31">
        <v>2048</v>
      </c>
      <c r="B31" s="7">
        <f>'Soft Cost Data'!$B$10*'CpUDSC-totalcosts'!B31</f>
        <v>131668.12958991865</v>
      </c>
    </row>
    <row r="32" spans="1:2">
      <c r="A32">
        <v>2049</v>
      </c>
      <c r="B32" s="7">
        <f>'Soft Cost Data'!$B$10*'CpUDSC-totalcosts'!B32</f>
        <v>129734.50485930716</v>
      </c>
    </row>
    <row r="33" spans="1:2">
      <c r="A33">
        <v>2050</v>
      </c>
      <c r="B33" s="7">
        <f>'Soft Cost Data'!$B$10*'CpUDSC-totalcosts'!B33</f>
        <v>127800.88012869544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DC to AC</vt:lpstr>
      <vt:lpstr>Solar - PV Dist. Comm</vt:lpstr>
      <vt:lpstr>NREL calcs</vt:lpstr>
      <vt:lpstr>NREL ATB</vt:lpstr>
      <vt:lpstr>Soft Cost Data</vt:lpstr>
      <vt:lpstr>Total Cost Calculation</vt:lpstr>
      <vt:lpstr>CpUDSC-totalcosts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Wang Rui 2nd</cp:lastModifiedBy>
  <dcterms:created xsi:type="dcterms:W3CDTF">2016-01-28T21:18:50Z</dcterms:created>
  <dcterms:modified xsi:type="dcterms:W3CDTF">2022-02-27T06:53:12Z</dcterms:modified>
</cp:coreProperties>
</file>