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eps-shandong\InputData\elec\EIaE\"/>
    </mc:Choice>
  </mc:AlternateContent>
  <xr:revisionPtr revIDLastSave="0" documentId="8_{9EEFB995-2A7E-4729-AC08-EC335264985D}" xr6:coauthVersionLast="47" xr6:coauthVersionMax="47" xr10:uidLastSave="{00000000-0000-0000-0000-000000000000}"/>
  <bookViews>
    <workbookView xWindow="-120" yWindow="-120" windowWidth="29040" windowHeight="15840" tabRatio="731" activeTab="8" xr2:uid="{6D9AD459-80AB-4D9B-97B4-D87E96460E5A}"/>
  </bookViews>
  <sheets>
    <sheet name="Pivot Table" sheetId="11" r:id="rId1"/>
    <sheet name="跨省传输项目" sheetId="5" r:id="rId2"/>
    <sheet name="跨区域电量交换" sheetId="4" r:id="rId3"/>
    <sheet name="分省发电量比例" sheetId="6" r:id="rId4"/>
    <sheet name="分省传输电力比例" sheetId="7" r:id="rId5"/>
    <sheet name="Imports" sheetId="1" r:id="rId6"/>
    <sheet name="Exports" sheetId="2" r:id="rId7"/>
    <sheet name="Display" sheetId="3" r:id="rId8"/>
    <sheet name="EIaE-BIE" sheetId="12" r:id="rId9"/>
    <sheet name="EIaE-BEE" sheetId="13" r:id="rId10"/>
    <sheet name="EIaE-IEP" sheetId="15" r:id="rId11"/>
    <sheet name="EIaE-BEEP" sheetId="16" r:id="rId12"/>
  </sheets>
  <externalReferences>
    <externalReference r:id="rId13"/>
    <externalReference r:id="rId14"/>
  </externalReferences>
  <definedNames>
    <definedName name="_xlnm._FilterDatabase" localSheetId="1" hidden="1">跨省传输项目!$A$2:$M$2</definedName>
    <definedName name="lignite_multiplier">'[2]Hard Coal and Lig Multipliers'!$N$16</definedName>
    <definedName name="nonlignite_multiplier">'[2]Hard Coal and Lig Multipliers'!$N$17</definedName>
  </definedNames>
  <calcPr calcId="191029"/>
  <pivotCaches>
    <pivotCache cacheId="37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16" l="1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Z6" i="3"/>
  <c r="AA6" i="3" s="1"/>
  <c r="R6" i="3"/>
  <c r="Q6" i="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12" i="12"/>
  <c r="B11" i="12"/>
  <c r="B9" i="12"/>
  <c r="B7" i="12"/>
  <c r="B6" i="12"/>
  <c r="B5" i="12"/>
  <c r="B4" i="12"/>
  <c r="B3" i="12"/>
  <c r="B2" i="12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2" i="7"/>
  <c r="Q5" i="3"/>
  <c r="AB6" i="3" l="1"/>
  <c r="S6" i="3"/>
  <c r="AC6" i="3" l="1"/>
  <c r="AD6" i="3" s="1"/>
  <c r="T6" i="3"/>
  <c r="AF6" i="3" l="1"/>
  <c r="AE6" i="3"/>
  <c r="U6" i="3"/>
  <c r="AG6" i="3" l="1"/>
  <c r="V6" i="3"/>
  <c r="W6" i="3" s="1"/>
  <c r="AH6" i="3" l="1"/>
  <c r="X6" i="3"/>
  <c r="Y6" i="3" s="1"/>
  <c r="Y10" i="3" s="1"/>
  <c r="Y2" i="13" s="1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Q2" i="13" s="1"/>
  <c r="R10" i="3"/>
  <c r="R2" i="13" s="1"/>
  <c r="S10" i="3"/>
  <c r="S2" i="13" s="1"/>
  <c r="T10" i="3"/>
  <c r="T2" i="13" s="1"/>
  <c r="U10" i="3"/>
  <c r="U2" i="13" s="1"/>
  <c r="V10" i="3"/>
  <c r="V2" i="13" s="1"/>
  <c r="W10" i="3"/>
  <c r="W2" i="13" s="1"/>
  <c r="X10" i="3"/>
  <c r="X2" i="13" s="1"/>
  <c r="AA10" i="3"/>
  <c r="AA2" i="13" s="1"/>
  <c r="AB10" i="3"/>
  <c r="AB2" i="13" s="1"/>
  <c r="AC10" i="3"/>
  <c r="AC2" i="13" s="1"/>
  <c r="AD10" i="3"/>
  <c r="AD2" i="13" s="1"/>
  <c r="AE10" i="3"/>
  <c r="AE2" i="13" s="1"/>
  <c r="AF10" i="3"/>
  <c r="AF2" i="13" s="1"/>
  <c r="AG10" i="3"/>
  <c r="AG2" i="13" s="1"/>
  <c r="B10" i="3"/>
  <c r="C2" i="7"/>
  <c r="D2" i="7"/>
  <c r="E2" i="7"/>
  <c r="F2" i="7"/>
  <c r="G2" i="7"/>
  <c r="H2" i="7"/>
  <c r="I2" i="7"/>
  <c r="J2" i="7"/>
  <c r="K2" i="7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B6" i="3"/>
  <c r="B5" i="3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J3" i="7"/>
  <c r="I3" i="7"/>
  <c r="H3" i="7"/>
  <c r="C4" i="7"/>
  <c r="D4" i="7"/>
  <c r="E4" i="7"/>
  <c r="F4" i="7"/>
  <c r="G4" i="7"/>
  <c r="H4" i="7"/>
  <c r="K4" i="7"/>
  <c r="C5" i="7"/>
  <c r="D5" i="7"/>
  <c r="E5" i="7"/>
  <c r="F5" i="7"/>
  <c r="G5" i="7"/>
  <c r="H5" i="7"/>
  <c r="K5" i="7"/>
  <c r="C6" i="7"/>
  <c r="D6" i="7"/>
  <c r="E6" i="7"/>
  <c r="F6" i="7"/>
  <c r="G6" i="7"/>
  <c r="H6" i="7"/>
  <c r="K6" i="7"/>
  <c r="C7" i="7"/>
  <c r="D7" i="7"/>
  <c r="E7" i="7"/>
  <c r="F7" i="7"/>
  <c r="G7" i="7"/>
  <c r="H7" i="7"/>
  <c r="K7" i="7"/>
  <c r="C8" i="7"/>
  <c r="D8" i="7"/>
  <c r="E8" i="7"/>
  <c r="F8" i="7"/>
  <c r="G8" i="7"/>
  <c r="H8" i="7"/>
  <c r="K8" i="7"/>
  <c r="C9" i="7"/>
  <c r="D9" i="7"/>
  <c r="E9" i="7"/>
  <c r="F9" i="7"/>
  <c r="G9" i="7"/>
  <c r="H9" i="7"/>
  <c r="K9" i="7"/>
  <c r="C10" i="7"/>
  <c r="D10" i="7"/>
  <c r="E10" i="7"/>
  <c r="F10" i="7"/>
  <c r="G10" i="7"/>
  <c r="H10" i="7"/>
  <c r="K10" i="7"/>
  <c r="C11" i="7"/>
  <c r="D11" i="7"/>
  <c r="E11" i="7"/>
  <c r="F11" i="7"/>
  <c r="G11" i="7"/>
  <c r="H11" i="7"/>
  <c r="K11" i="7"/>
  <c r="C12" i="7"/>
  <c r="D12" i="7"/>
  <c r="E12" i="7"/>
  <c r="F12" i="7"/>
  <c r="G12" i="7"/>
  <c r="H12" i="7"/>
  <c r="K12" i="7"/>
  <c r="C13" i="7"/>
  <c r="D13" i="7"/>
  <c r="E13" i="7"/>
  <c r="F13" i="7"/>
  <c r="G13" i="7"/>
  <c r="H13" i="7"/>
  <c r="K13" i="7"/>
  <c r="C14" i="7"/>
  <c r="D14" i="7"/>
  <c r="E14" i="7"/>
  <c r="F14" i="7"/>
  <c r="G14" i="7"/>
  <c r="H14" i="7"/>
  <c r="K14" i="7"/>
  <c r="C15" i="7"/>
  <c r="D15" i="7"/>
  <c r="E15" i="7"/>
  <c r="F15" i="7"/>
  <c r="G15" i="7"/>
  <c r="H15" i="7"/>
  <c r="K15" i="7"/>
  <c r="C16" i="7"/>
  <c r="D16" i="7"/>
  <c r="E16" i="7"/>
  <c r="F16" i="7"/>
  <c r="G16" i="7"/>
  <c r="H16" i="7"/>
  <c r="K16" i="7"/>
  <c r="C17" i="7"/>
  <c r="D17" i="7"/>
  <c r="E17" i="7"/>
  <c r="F17" i="7"/>
  <c r="G17" i="7"/>
  <c r="H17" i="7"/>
  <c r="K17" i="7"/>
  <c r="C18" i="7"/>
  <c r="D18" i="7"/>
  <c r="E18" i="7"/>
  <c r="F18" i="7"/>
  <c r="G18" i="7"/>
  <c r="H18" i="7"/>
  <c r="K18" i="7"/>
  <c r="C19" i="7"/>
  <c r="D19" i="7"/>
  <c r="E19" i="7"/>
  <c r="F19" i="7"/>
  <c r="G19" i="7"/>
  <c r="H19" i="7"/>
  <c r="K19" i="7"/>
  <c r="C20" i="7"/>
  <c r="D20" i="7"/>
  <c r="E20" i="7"/>
  <c r="F20" i="7"/>
  <c r="G20" i="7"/>
  <c r="H20" i="7"/>
  <c r="K20" i="7"/>
  <c r="C21" i="7"/>
  <c r="D21" i="7"/>
  <c r="E21" i="7"/>
  <c r="F21" i="7"/>
  <c r="G21" i="7"/>
  <c r="H21" i="7"/>
  <c r="K21" i="7"/>
  <c r="C22" i="7"/>
  <c r="D22" i="7"/>
  <c r="E22" i="7"/>
  <c r="F22" i="7"/>
  <c r="G22" i="7"/>
  <c r="H22" i="7"/>
  <c r="K22" i="7"/>
  <c r="C23" i="7"/>
  <c r="D23" i="7"/>
  <c r="E23" i="7"/>
  <c r="F23" i="7"/>
  <c r="G23" i="7"/>
  <c r="H23" i="7"/>
  <c r="K23" i="7"/>
  <c r="C24" i="7"/>
  <c r="D24" i="7"/>
  <c r="E24" i="7"/>
  <c r="F24" i="7"/>
  <c r="G24" i="7"/>
  <c r="H24" i="7"/>
  <c r="K24" i="7"/>
  <c r="C25" i="7"/>
  <c r="D25" i="7"/>
  <c r="E25" i="7"/>
  <c r="F25" i="7"/>
  <c r="G25" i="7"/>
  <c r="H25" i="7"/>
  <c r="K25" i="7"/>
  <c r="C26" i="7"/>
  <c r="D26" i="7"/>
  <c r="E26" i="7"/>
  <c r="F26" i="7"/>
  <c r="G26" i="7"/>
  <c r="H26" i="7"/>
  <c r="K26" i="7"/>
  <c r="C27" i="7"/>
  <c r="D27" i="7"/>
  <c r="E27" i="7"/>
  <c r="F27" i="7"/>
  <c r="G27" i="7"/>
  <c r="H27" i="7"/>
  <c r="K27" i="7"/>
  <c r="C28" i="7"/>
  <c r="D28" i="7"/>
  <c r="E28" i="7"/>
  <c r="F28" i="7"/>
  <c r="G28" i="7"/>
  <c r="H28" i="7"/>
  <c r="K28" i="7"/>
  <c r="C29" i="7"/>
  <c r="D29" i="7"/>
  <c r="E29" i="7"/>
  <c r="F29" i="7"/>
  <c r="G29" i="7"/>
  <c r="H29" i="7"/>
  <c r="K29" i="7"/>
  <c r="C30" i="7"/>
  <c r="D30" i="7"/>
  <c r="E30" i="7"/>
  <c r="F30" i="7"/>
  <c r="G30" i="7"/>
  <c r="H30" i="7"/>
  <c r="K30" i="7"/>
  <c r="C31" i="7"/>
  <c r="D31" i="7"/>
  <c r="E31" i="7"/>
  <c r="F31" i="7"/>
  <c r="G31" i="7"/>
  <c r="H31" i="7"/>
  <c r="K31" i="7"/>
  <c r="C32" i="7"/>
  <c r="D32" i="7"/>
  <c r="E32" i="7"/>
  <c r="F32" i="7"/>
  <c r="G32" i="7"/>
  <c r="H32" i="7"/>
  <c r="K32" i="7"/>
  <c r="C33" i="7"/>
  <c r="D33" i="7"/>
  <c r="E33" i="7"/>
  <c r="F33" i="7"/>
  <c r="G33" i="7"/>
  <c r="H33" i="7"/>
  <c r="K33" i="7"/>
  <c r="D3" i="7"/>
  <c r="E3" i="7"/>
  <c r="F3" i="7"/>
  <c r="G3" i="7"/>
  <c r="K3" i="7"/>
  <c r="C3" i="7"/>
  <c r="O21" i="7"/>
  <c r="V22" i="7"/>
  <c r="T24" i="7"/>
  <c r="R26" i="7"/>
  <c r="P28" i="7"/>
  <c r="W29" i="7"/>
  <c r="U31" i="7"/>
  <c r="P21" i="7"/>
  <c r="W22" i="7"/>
  <c r="U24" i="7"/>
  <c r="S26" i="7"/>
  <c r="Q28" i="7"/>
  <c r="O30" i="7"/>
  <c r="V31" i="7"/>
  <c r="V24" i="7"/>
  <c r="Q21" i="7"/>
  <c r="O23" i="7"/>
  <c r="T26" i="7"/>
  <c r="R28" i="7"/>
  <c r="P30" i="7"/>
  <c r="W31" i="7"/>
  <c r="R21" i="7"/>
  <c r="P23" i="7"/>
  <c r="W24" i="7"/>
  <c r="U26" i="7"/>
  <c r="S28" i="7"/>
  <c r="Q30" i="7"/>
  <c r="O32" i="7"/>
  <c r="S21" i="7"/>
  <c r="Q23" i="7"/>
  <c r="O25" i="7"/>
  <c r="V26" i="7"/>
  <c r="T28" i="7"/>
  <c r="R30" i="7"/>
  <c r="P32" i="7"/>
  <c r="T21" i="7"/>
  <c r="R23" i="7"/>
  <c r="P25" i="7"/>
  <c r="W26" i="7"/>
  <c r="U28" i="7"/>
  <c r="S30" i="7"/>
  <c r="Q32" i="7"/>
  <c r="U21" i="7"/>
  <c r="S23" i="7"/>
  <c r="Q25" i="7"/>
  <c r="O27" i="7"/>
  <c r="V28" i="7"/>
  <c r="T30" i="7"/>
  <c r="R32" i="7"/>
  <c r="V21" i="7"/>
  <c r="T23" i="7"/>
  <c r="R25" i="7"/>
  <c r="P27" i="7"/>
  <c r="W28" i="7"/>
  <c r="U30" i="7"/>
  <c r="S32" i="7"/>
  <c r="W21" i="7"/>
  <c r="U23" i="7"/>
  <c r="S25" i="7"/>
  <c r="Q27" i="7"/>
  <c r="O29" i="7"/>
  <c r="V30" i="7"/>
  <c r="T32" i="7"/>
  <c r="S27" i="7"/>
  <c r="O22" i="7"/>
  <c r="V23" i="7"/>
  <c r="T25" i="7"/>
  <c r="R27" i="7"/>
  <c r="P29" i="7"/>
  <c r="W30" i="7"/>
  <c r="U32" i="7"/>
  <c r="O31" i="7"/>
  <c r="P22" i="7"/>
  <c r="W23" i="7"/>
  <c r="U25" i="7"/>
  <c r="Q29" i="7"/>
  <c r="V32" i="7"/>
  <c r="Q22" i="7"/>
  <c r="O24" i="7"/>
  <c r="V25" i="7"/>
  <c r="T27" i="7"/>
  <c r="R29" i="7"/>
  <c r="P31" i="7"/>
  <c r="W32" i="7"/>
  <c r="R22" i="7"/>
  <c r="P24" i="7"/>
  <c r="W25" i="7"/>
  <c r="U27" i="7"/>
  <c r="S29" i="7"/>
  <c r="Q31" i="7"/>
  <c r="S22" i="7"/>
  <c r="Q24" i="7"/>
  <c r="O26" i="7"/>
  <c r="V27" i="7"/>
  <c r="T29" i="7"/>
  <c r="R31" i="7"/>
  <c r="T22" i="7"/>
  <c r="R24" i="7"/>
  <c r="P26" i="7"/>
  <c r="W27" i="7"/>
  <c r="U29" i="7"/>
  <c r="S31" i="7"/>
  <c r="U22" i="7"/>
  <c r="S24" i="7"/>
  <c r="Q26" i="7"/>
  <c r="O28" i="7"/>
  <c r="V29" i="7"/>
  <c r="T31" i="7"/>
  <c r="O3" i="7"/>
  <c r="V4" i="7"/>
  <c r="T6" i="7"/>
  <c r="R8" i="7"/>
  <c r="P10" i="7"/>
  <c r="W11" i="7"/>
  <c r="U13" i="7"/>
  <c r="S15" i="7"/>
  <c r="Q17" i="7"/>
  <c r="O19" i="7"/>
  <c r="V20" i="7"/>
  <c r="O12" i="7"/>
  <c r="R17" i="7"/>
  <c r="W20" i="7"/>
  <c r="P8" i="7"/>
  <c r="P3" i="7"/>
  <c r="W4" i="7"/>
  <c r="U6" i="7"/>
  <c r="S8" i="7"/>
  <c r="Q10" i="7"/>
  <c r="V13" i="7"/>
  <c r="T15" i="7"/>
  <c r="P19" i="7"/>
  <c r="T4" i="7"/>
  <c r="Q3" i="7"/>
  <c r="O5" i="7"/>
  <c r="V6" i="7"/>
  <c r="T8" i="7"/>
  <c r="R10" i="7"/>
  <c r="P12" i="7"/>
  <c r="W13" i="7"/>
  <c r="U15" i="7"/>
  <c r="S17" i="7"/>
  <c r="Q19" i="7"/>
  <c r="R6" i="7"/>
  <c r="W18" i="7"/>
  <c r="R3" i="7"/>
  <c r="P5" i="7"/>
  <c r="W6" i="7"/>
  <c r="U8" i="7"/>
  <c r="S10" i="7"/>
  <c r="Q12" i="7"/>
  <c r="O14" i="7"/>
  <c r="V15" i="7"/>
  <c r="T17" i="7"/>
  <c r="R19" i="7"/>
  <c r="S13" i="7"/>
  <c r="T13" i="7"/>
  <c r="S3" i="7"/>
  <c r="Q5" i="7"/>
  <c r="O7" i="7"/>
  <c r="V8" i="7"/>
  <c r="T10" i="7"/>
  <c r="R12" i="7"/>
  <c r="P14" i="7"/>
  <c r="W15" i="7"/>
  <c r="U17" i="7"/>
  <c r="S19" i="7"/>
  <c r="W9" i="7"/>
  <c r="T3" i="7"/>
  <c r="R5" i="7"/>
  <c r="P7" i="7"/>
  <c r="W8" i="7"/>
  <c r="U10" i="7"/>
  <c r="S12" i="7"/>
  <c r="Q14" i="7"/>
  <c r="O16" i="7"/>
  <c r="V17" i="7"/>
  <c r="T19" i="7"/>
  <c r="P20" i="7"/>
  <c r="V9" i="7"/>
  <c r="U11" i="7"/>
  <c r="U20" i="7"/>
  <c r="U3" i="7"/>
  <c r="S5" i="7"/>
  <c r="Q7" i="7"/>
  <c r="O9" i="7"/>
  <c r="V10" i="7"/>
  <c r="T12" i="7"/>
  <c r="R14" i="7"/>
  <c r="P16" i="7"/>
  <c r="W17" i="7"/>
  <c r="U19" i="7"/>
  <c r="R18" i="7"/>
  <c r="R13" i="7"/>
  <c r="Q15" i="7"/>
  <c r="V11" i="7"/>
  <c r="V3" i="7"/>
  <c r="T5" i="7"/>
  <c r="R7" i="7"/>
  <c r="P9" i="7"/>
  <c r="W10" i="7"/>
  <c r="U12" i="7"/>
  <c r="S14" i="7"/>
  <c r="Q16" i="7"/>
  <c r="O18" i="7"/>
  <c r="V19" i="7"/>
  <c r="V14" i="7"/>
  <c r="Q6" i="7"/>
  <c r="Q8" i="7"/>
  <c r="W3" i="7"/>
  <c r="U5" i="7"/>
  <c r="S7" i="7"/>
  <c r="Q9" i="7"/>
  <c r="O11" i="7"/>
  <c r="V12" i="7"/>
  <c r="T14" i="7"/>
  <c r="R16" i="7"/>
  <c r="P18" i="7"/>
  <c r="W19" i="7"/>
  <c r="T16" i="7"/>
  <c r="T11" i="7"/>
  <c r="S6" i="7"/>
  <c r="O4" i="7"/>
  <c r="V5" i="7"/>
  <c r="T7" i="7"/>
  <c r="R9" i="7"/>
  <c r="P11" i="7"/>
  <c r="W12" i="7"/>
  <c r="U14" i="7"/>
  <c r="S16" i="7"/>
  <c r="Q18" i="7"/>
  <c r="O20" i="7"/>
  <c r="Q11" i="7"/>
  <c r="O8" i="7"/>
  <c r="U18" i="7"/>
  <c r="U4" i="7"/>
  <c r="P4" i="7"/>
  <c r="W5" i="7"/>
  <c r="U7" i="7"/>
  <c r="S9" i="7"/>
  <c r="O13" i="7"/>
  <c r="S4" i="7"/>
  <c r="T20" i="7"/>
  <c r="R15" i="7"/>
  <c r="Q4" i="7"/>
  <c r="O6" i="7"/>
  <c r="V7" i="7"/>
  <c r="T9" i="7"/>
  <c r="R11" i="7"/>
  <c r="P13" i="7"/>
  <c r="W14" i="7"/>
  <c r="U16" i="7"/>
  <c r="S18" i="7"/>
  <c r="Q20" i="7"/>
  <c r="V16" i="7"/>
  <c r="R20" i="7"/>
  <c r="P15" i="7"/>
  <c r="S20" i="7"/>
  <c r="V18" i="7"/>
  <c r="O10" i="7"/>
  <c r="R4" i="7"/>
  <c r="P6" i="7"/>
  <c r="W7" i="7"/>
  <c r="U9" i="7"/>
  <c r="S11" i="7"/>
  <c r="Q13" i="7"/>
  <c r="O15" i="7"/>
  <c r="T18" i="7"/>
  <c r="W16" i="7"/>
  <c r="O17" i="7"/>
  <c r="P17" i="7"/>
  <c r="T2" i="7"/>
  <c r="U2" i="7"/>
  <c r="V2" i="7"/>
  <c r="S2" i="7"/>
  <c r="W2" i="7"/>
  <c r="R2" i="7"/>
  <c r="Q2" i="7"/>
  <c r="P2" i="7"/>
  <c r="O2" i="7"/>
  <c r="R5" i="3"/>
  <c r="AH10" i="3" l="1"/>
  <c r="AH2" i="13" s="1"/>
  <c r="AI6" i="3"/>
  <c r="Z10" i="3"/>
  <c r="Z2" i="13" s="1"/>
  <c r="L19" i="3"/>
  <c r="B19" i="3"/>
  <c r="B17" i="3"/>
  <c r="P16" i="3"/>
  <c r="P4" i="12" s="1"/>
  <c r="O14" i="3"/>
  <c r="O9" i="12" s="1"/>
  <c r="N14" i="3"/>
  <c r="N9" i="12" s="1"/>
  <c r="M12" i="3"/>
  <c r="M3" i="12" s="1"/>
  <c r="L12" i="3"/>
  <c r="L3" i="12" s="1"/>
  <c r="K19" i="3"/>
  <c r="J17" i="3"/>
  <c r="J6" i="12" s="1"/>
  <c r="H15" i="3"/>
  <c r="H5" i="12" s="1"/>
  <c r="E13" i="3"/>
  <c r="E11" i="12" s="1"/>
  <c r="I17" i="3"/>
  <c r="I6" i="12" s="1"/>
  <c r="D11" i="3"/>
  <c r="C18" i="3"/>
  <c r="C7" i="12" s="1"/>
  <c r="B18" i="3"/>
  <c r="F13" i="3"/>
  <c r="F11" i="12" s="1"/>
  <c r="G15" i="3"/>
  <c r="G5" i="12" s="1"/>
  <c r="J19" i="3"/>
  <c r="I19" i="3"/>
  <c r="H17" i="3"/>
  <c r="H6" i="12" s="1"/>
  <c r="G17" i="3"/>
  <c r="G6" i="12" s="1"/>
  <c r="O16" i="3"/>
  <c r="O4" i="12" s="1"/>
  <c r="N16" i="3"/>
  <c r="N4" i="12" s="1"/>
  <c r="F15" i="3"/>
  <c r="F5" i="12" s="1"/>
  <c r="E15" i="3"/>
  <c r="E5" i="12" s="1"/>
  <c r="M14" i="3"/>
  <c r="M9" i="12" s="1"/>
  <c r="L14" i="3"/>
  <c r="L9" i="12" s="1"/>
  <c r="D13" i="3"/>
  <c r="D11" i="12" s="1"/>
  <c r="K12" i="3"/>
  <c r="K3" i="12" s="1"/>
  <c r="J12" i="3"/>
  <c r="J3" i="12" s="1"/>
  <c r="R18" i="3"/>
  <c r="R7" i="12" s="1"/>
  <c r="R16" i="3"/>
  <c r="R4" i="12" s="1"/>
  <c r="R14" i="3"/>
  <c r="R9" i="12" s="1"/>
  <c r="R12" i="3"/>
  <c r="R3" i="12" s="1"/>
  <c r="R19" i="3"/>
  <c r="R11" i="3"/>
  <c r="R2" i="12" s="1"/>
  <c r="R17" i="3"/>
  <c r="R6" i="12" s="1"/>
  <c r="R15" i="3"/>
  <c r="R5" i="12" s="1"/>
  <c r="R13" i="3"/>
  <c r="R11" i="12" s="1"/>
  <c r="Q16" i="3"/>
  <c r="Q4" i="12" s="1"/>
  <c r="Q14" i="3"/>
  <c r="Q9" i="12" s="1"/>
  <c r="Q12" i="3"/>
  <c r="Q3" i="12" s="1"/>
  <c r="Q18" i="3"/>
  <c r="Q7" i="12" s="1"/>
  <c r="Q19" i="3"/>
  <c r="Q17" i="3"/>
  <c r="Q6" i="12" s="1"/>
  <c r="Q15" i="3"/>
  <c r="Q5" i="12" s="1"/>
  <c r="Q13" i="3"/>
  <c r="Q11" i="12" s="1"/>
  <c r="Q11" i="3"/>
  <c r="Q2" i="12" s="1"/>
  <c r="H19" i="3"/>
  <c r="O18" i="3"/>
  <c r="O7" i="12" s="1"/>
  <c r="F17" i="3"/>
  <c r="F6" i="12" s="1"/>
  <c r="M16" i="3"/>
  <c r="M4" i="12" s="1"/>
  <c r="D15" i="3"/>
  <c r="D5" i="12" s="1"/>
  <c r="K14" i="3"/>
  <c r="K9" i="12" s="1"/>
  <c r="I12" i="3"/>
  <c r="I3" i="12" s="1"/>
  <c r="P11" i="3"/>
  <c r="G19" i="3"/>
  <c r="N18" i="3"/>
  <c r="N7" i="12" s="1"/>
  <c r="E17" i="3"/>
  <c r="E6" i="12" s="1"/>
  <c r="L16" i="3"/>
  <c r="L4" i="12" s="1"/>
  <c r="C15" i="3"/>
  <c r="C5" i="12" s="1"/>
  <c r="J14" i="3"/>
  <c r="J9" i="12" s="1"/>
  <c r="H12" i="3"/>
  <c r="H3" i="12" s="1"/>
  <c r="O11" i="3"/>
  <c r="F19" i="3"/>
  <c r="M18" i="3"/>
  <c r="M7" i="12" s="1"/>
  <c r="D17" i="3"/>
  <c r="D6" i="12" s="1"/>
  <c r="K16" i="3"/>
  <c r="K4" i="12" s="1"/>
  <c r="I14" i="3"/>
  <c r="I9" i="12" s="1"/>
  <c r="P13" i="3"/>
  <c r="P11" i="12" s="1"/>
  <c r="G12" i="3"/>
  <c r="G3" i="12" s="1"/>
  <c r="N11" i="3"/>
  <c r="E19" i="3"/>
  <c r="L18" i="3"/>
  <c r="L7" i="12" s="1"/>
  <c r="C17" i="3"/>
  <c r="C6" i="12" s="1"/>
  <c r="J16" i="3"/>
  <c r="J4" i="12" s="1"/>
  <c r="H14" i="3"/>
  <c r="H9" i="12" s="1"/>
  <c r="O13" i="3"/>
  <c r="O11" i="12" s="1"/>
  <c r="F12" i="3"/>
  <c r="F3" i="12" s="1"/>
  <c r="M11" i="3"/>
  <c r="D19" i="3"/>
  <c r="K18" i="3"/>
  <c r="K7" i="12" s="1"/>
  <c r="I16" i="3"/>
  <c r="I4" i="12" s="1"/>
  <c r="P15" i="3"/>
  <c r="P5" i="12" s="1"/>
  <c r="G14" i="3"/>
  <c r="G9" i="12" s="1"/>
  <c r="N13" i="3"/>
  <c r="N11" i="12" s="1"/>
  <c r="E12" i="3"/>
  <c r="E3" i="12" s="1"/>
  <c r="L11" i="3"/>
  <c r="C19" i="3"/>
  <c r="J18" i="3"/>
  <c r="J7" i="12" s="1"/>
  <c r="H16" i="3"/>
  <c r="H4" i="12" s="1"/>
  <c r="O15" i="3"/>
  <c r="O5" i="12" s="1"/>
  <c r="F14" i="3"/>
  <c r="F9" i="12" s="1"/>
  <c r="M13" i="3"/>
  <c r="M11" i="12" s="1"/>
  <c r="D12" i="3"/>
  <c r="D3" i="12" s="1"/>
  <c r="K11" i="3"/>
  <c r="B11" i="3"/>
  <c r="I18" i="3"/>
  <c r="I7" i="12" s="1"/>
  <c r="P17" i="3"/>
  <c r="P6" i="12" s="1"/>
  <c r="G16" i="3"/>
  <c r="G4" i="12" s="1"/>
  <c r="N15" i="3"/>
  <c r="N5" i="12" s="1"/>
  <c r="E14" i="3"/>
  <c r="E9" i="12" s="1"/>
  <c r="L13" i="3"/>
  <c r="L11" i="12" s="1"/>
  <c r="C12" i="3"/>
  <c r="C3" i="12" s="1"/>
  <c r="J11" i="3"/>
  <c r="P18" i="3"/>
  <c r="P7" i="12" s="1"/>
  <c r="C13" i="3"/>
  <c r="C11" i="12" s="1"/>
  <c r="B12" i="3"/>
  <c r="H18" i="3"/>
  <c r="H7" i="12" s="1"/>
  <c r="O17" i="3"/>
  <c r="O6" i="12" s="1"/>
  <c r="F16" i="3"/>
  <c r="F4" i="12" s="1"/>
  <c r="M15" i="3"/>
  <c r="M5" i="12" s="1"/>
  <c r="D14" i="3"/>
  <c r="D9" i="12" s="1"/>
  <c r="K13" i="3"/>
  <c r="K11" i="12" s="1"/>
  <c r="I11" i="3"/>
  <c r="B13" i="3"/>
  <c r="P19" i="3"/>
  <c r="G18" i="3"/>
  <c r="G7" i="12" s="1"/>
  <c r="N17" i="3"/>
  <c r="N6" i="12" s="1"/>
  <c r="E16" i="3"/>
  <c r="E4" i="12" s="1"/>
  <c r="L15" i="3"/>
  <c r="L5" i="12" s="1"/>
  <c r="C14" i="3"/>
  <c r="C9" i="12" s="1"/>
  <c r="J13" i="3"/>
  <c r="J11" i="12" s="1"/>
  <c r="H11" i="3"/>
  <c r="B14" i="3"/>
  <c r="O19" i="3"/>
  <c r="F18" i="3"/>
  <c r="F7" i="12" s="1"/>
  <c r="M17" i="3"/>
  <c r="M6" i="12" s="1"/>
  <c r="D16" i="3"/>
  <c r="D4" i="12" s="1"/>
  <c r="K15" i="3"/>
  <c r="K5" i="12" s="1"/>
  <c r="I13" i="3"/>
  <c r="I11" i="12" s="1"/>
  <c r="P12" i="3"/>
  <c r="P3" i="12" s="1"/>
  <c r="G11" i="3"/>
  <c r="B15" i="3"/>
  <c r="N19" i="3"/>
  <c r="E18" i="3"/>
  <c r="E7" i="12" s="1"/>
  <c r="L17" i="3"/>
  <c r="L6" i="12" s="1"/>
  <c r="C16" i="3"/>
  <c r="C4" i="12" s="1"/>
  <c r="J15" i="3"/>
  <c r="J5" i="12" s="1"/>
  <c r="H13" i="3"/>
  <c r="H11" i="12" s="1"/>
  <c r="O12" i="3"/>
  <c r="O3" i="12" s="1"/>
  <c r="F11" i="3"/>
  <c r="F7" i="3"/>
  <c r="B16" i="3"/>
  <c r="M19" i="3"/>
  <c r="D18" i="3"/>
  <c r="D7" i="12" s="1"/>
  <c r="K17" i="3"/>
  <c r="K6" i="12" s="1"/>
  <c r="I15" i="3"/>
  <c r="I5" i="12" s="1"/>
  <c r="P14" i="3"/>
  <c r="P9" i="12" s="1"/>
  <c r="G13" i="3"/>
  <c r="G11" i="12" s="1"/>
  <c r="N12" i="3"/>
  <c r="N3" i="12" s="1"/>
  <c r="E11" i="3"/>
  <c r="C7" i="3"/>
  <c r="C11" i="3"/>
  <c r="I7" i="3"/>
  <c r="H7" i="3"/>
  <c r="D7" i="3"/>
  <c r="L7" i="3"/>
  <c r="K7" i="3"/>
  <c r="J7" i="3"/>
  <c r="G7" i="3"/>
  <c r="E7" i="3"/>
  <c r="P7" i="3"/>
  <c r="N7" i="3"/>
  <c r="O7" i="3"/>
  <c r="M7" i="3"/>
  <c r="S5" i="3"/>
  <c r="AI10" i="3" l="1"/>
  <c r="AI2" i="13" s="1"/>
  <c r="AJ6" i="3"/>
  <c r="S11" i="3"/>
  <c r="S2" i="12" s="1"/>
  <c r="S18" i="3"/>
  <c r="S7" i="12" s="1"/>
  <c r="S16" i="3"/>
  <c r="S4" i="12" s="1"/>
  <c r="S14" i="3"/>
  <c r="S9" i="12" s="1"/>
  <c r="S12" i="3"/>
  <c r="S3" i="12" s="1"/>
  <c r="S19" i="3"/>
  <c r="S17" i="3"/>
  <c r="S6" i="12" s="1"/>
  <c r="S13" i="3"/>
  <c r="S11" i="12" s="1"/>
  <c r="S15" i="3"/>
  <c r="S5" i="12" s="1"/>
  <c r="T5" i="3"/>
  <c r="AJ10" i="3" l="1"/>
  <c r="AJ2" i="13" s="1"/>
  <c r="AK6" i="3"/>
  <c r="T11" i="3"/>
  <c r="T2" i="12" s="1"/>
  <c r="T18" i="3"/>
  <c r="T7" i="12" s="1"/>
  <c r="T16" i="3"/>
  <c r="T4" i="12" s="1"/>
  <c r="T14" i="3"/>
  <c r="T9" i="12" s="1"/>
  <c r="T12" i="3"/>
  <c r="T3" i="12" s="1"/>
  <c r="T19" i="3"/>
  <c r="T13" i="3"/>
  <c r="T11" i="12" s="1"/>
  <c r="T17" i="3"/>
  <c r="T6" i="12" s="1"/>
  <c r="T15" i="3"/>
  <c r="T5" i="12" s="1"/>
  <c r="U5" i="3"/>
  <c r="AK10" i="3" l="1"/>
  <c r="AK2" i="13" s="1"/>
  <c r="AL6" i="3"/>
  <c r="U13" i="3"/>
  <c r="U11" i="12" s="1"/>
  <c r="U11" i="3"/>
  <c r="U2" i="12" s="1"/>
  <c r="U18" i="3"/>
  <c r="U7" i="12" s="1"/>
  <c r="U16" i="3"/>
  <c r="U4" i="12" s="1"/>
  <c r="U15" i="3"/>
  <c r="U5" i="12" s="1"/>
  <c r="U14" i="3"/>
  <c r="U9" i="12" s="1"/>
  <c r="U12" i="3"/>
  <c r="U3" i="12" s="1"/>
  <c r="U19" i="3"/>
  <c r="U17" i="3"/>
  <c r="U6" i="12" s="1"/>
  <c r="V5" i="3"/>
  <c r="AL10" i="3" l="1"/>
  <c r="AL2" i="13" s="1"/>
  <c r="AM6" i="3"/>
  <c r="V13" i="3"/>
  <c r="V11" i="12" s="1"/>
  <c r="V11" i="3"/>
  <c r="V2" i="12" s="1"/>
  <c r="V18" i="3"/>
  <c r="V7" i="12" s="1"/>
  <c r="V16" i="3"/>
  <c r="V4" i="12" s="1"/>
  <c r="V14" i="3"/>
  <c r="V9" i="12" s="1"/>
  <c r="V15" i="3"/>
  <c r="V5" i="12" s="1"/>
  <c r="V12" i="3"/>
  <c r="V3" i="12" s="1"/>
  <c r="V19" i="3"/>
  <c r="V17" i="3"/>
  <c r="V6" i="12" s="1"/>
  <c r="W5" i="3"/>
  <c r="AN6" i="3" l="1"/>
  <c r="AM10" i="3"/>
  <c r="AM2" i="13" s="1"/>
  <c r="W15" i="3"/>
  <c r="W5" i="12" s="1"/>
  <c r="W13" i="3"/>
  <c r="W11" i="12" s="1"/>
  <c r="W11" i="3"/>
  <c r="W2" i="12" s="1"/>
  <c r="W18" i="3"/>
  <c r="W7" i="12" s="1"/>
  <c r="W16" i="3"/>
  <c r="W4" i="12" s="1"/>
  <c r="W17" i="3"/>
  <c r="W6" i="12" s="1"/>
  <c r="W14" i="3"/>
  <c r="W9" i="12" s="1"/>
  <c r="W12" i="3"/>
  <c r="W3" i="12" s="1"/>
  <c r="W19" i="3"/>
  <c r="AN10" i="3" l="1"/>
  <c r="AN2" i="13" s="1"/>
  <c r="AO6" i="3"/>
  <c r="B7" i="3"/>
  <c r="Q7" i="3"/>
  <c r="U7" i="3"/>
  <c r="V7" i="3"/>
  <c r="T7" i="3"/>
  <c r="W7" i="3"/>
  <c r="R7" i="3"/>
  <c r="S7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AO10" i="3" l="1"/>
  <c r="AO2" i="13" s="1"/>
  <c r="AP6" i="3"/>
  <c r="BE17" i="3"/>
  <c r="BE6" i="12" s="1"/>
  <c r="BE15" i="3"/>
  <c r="BE5" i="12" s="1"/>
  <c r="BE13" i="3"/>
  <c r="BE11" i="12" s="1"/>
  <c r="BE19" i="3"/>
  <c r="BE11" i="3"/>
  <c r="BE2" i="12" s="1"/>
  <c r="BE18" i="3"/>
  <c r="BE7" i="12" s="1"/>
  <c r="BE16" i="3"/>
  <c r="BE4" i="12" s="1"/>
  <c r="BE14" i="3"/>
  <c r="BE9" i="12" s="1"/>
  <c r="BE12" i="3"/>
  <c r="BE3" i="12" s="1"/>
  <c r="BD15" i="3"/>
  <c r="BD5" i="12" s="1"/>
  <c r="BD13" i="3"/>
  <c r="BD11" i="12" s="1"/>
  <c r="BD11" i="3"/>
  <c r="BD2" i="12" s="1"/>
  <c r="BD18" i="3"/>
  <c r="BD7" i="12" s="1"/>
  <c r="BD17" i="3"/>
  <c r="BD6" i="12" s="1"/>
  <c r="BD16" i="3"/>
  <c r="BD4" i="12" s="1"/>
  <c r="BD14" i="3"/>
  <c r="BD9" i="12" s="1"/>
  <c r="BD12" i="3"/>
  <c r="BD3" i="12" s="1"/>
  <c r="BD19" i="3"/>
  <c r="BC15" i="3"/>
  <c r="BC5" i="12" s="1"/>
  <c r="BC13" i="3"/>
  <c r="BC11" i="12" s="1"/>
  <c r="BC11" i="3"/>
  <c r="BC2" i="12" s="1"/>
  <c r="BC18" i="3"/>
  <c r="BC7" i="12" s="1"/>
  <c r="BC16" i="3"/>
  <c r="BC4" i="12" s="1"/>
  <c r="BC14" i="3"/>
  <c r="BC9" i="12" s="1"/>
  <c r="BC17" i="3"/>
  <c r="BC6" i="12" s="1"/>
  <c r="BC12" i="3"/>
  <c r="BC3" i="12" s="1"/>
  <c r="BC19" i="3"/>
  <c r="BB13" i="3"/>
  <c r="BB11" i="12" s="1"/>
  <c r="BB11" i="3"/>
  <c r="BB2" i="12" s="1"/>
  <c r="BB15" i="3"/>
  <c r="BB5" i="12" s="1"/>
  <c r="BB18" i="3"/>
  <c r="BB7" i="12" s="1"/>
  <c r="BB16" i="3"/>
  <c r="BB4" i="12" s="1"/>
  <c r="BB14" i="3"/>
  <c r="BB9" i="12" s="1"/>
  <c r="BB12" i="3"/>
  <c r="BB3" i="12" s="1"/>
  <c r="BB19" i="3"/>
  <c r="BB17" i="3"/>
  <c r="BB6" i="12" s="1"/>
  <c r="BA13" i="3"/>
  <c r="BA11" i="12" s="1"/>
  <c r="BA11" i="3"/>
  <c r="BA2" i="12" s="1"/>
  <c r="BA18" i="3"/>
  <c r="BA7" i="12" s="1"/>
  <c r="BA16" i="3"/>
  <c r="BA4" i="12" s="1"/>
  <c r="BA15" i="3"/>
  <c r="BA5" i="12" s="1"/>
  <c r="BA14" i="3"/>
  <c r="BA9" i="12" s="1"/>
  <c r="BA12" i="3"/>
  <c r="BA3" i="12" s="1"/>
  <c r="BA19" i="3"/>
  <c r="BA17" i="3"/>
  <c r="BA6" i="12" s="1"/>
  <c r="AZ11" i="3"/>
  <c r="AZ2" i="12" s="1"/>
  <c r="AZ18" i="3"/>
  <c r="AZ7" i="12" s="1"/>
  <c r="AZ16" i="3"/>
  <c r="AZ4" i="12" s="1"/>
  <c r="AZ14" i="3"/>
  <c r="AZ9" i="12" s="1"/>
  <c r="AZ12" i="3"/>
  <c r="AZ3" i="12" s="1"/>
  <c r="AZ19" i="3"/>
  <c r="AZ17" i="3"/>
  <c r="AZ6" i="12" s="1"/>
  <c r="AZ13" i="3"/>
  <c r="AZ11" i="12" s="1"/>
  <c r="AZ15" i="3"/>
  <c r="AZ5" i="12" s="1"/>
  <c r="AY11" i="3"/>
  <c r="AY2" i="12" s="1"/>
  <c r="AY18" i="3"/>
  <c r="AY7" i="12" s="1"/>
  <c r="AY16" i="3"/>
  <c r="AY4" i="12" s="1"/>
  <c r="AY14" i="3"/>
  <c r="AY9" i="12" s="1"/>
  <c r="AY12" i="3"/>
  <c r="AY3" i="12" s="1"/>
  <c r="AY19" i="3"/>
  <c r="AY17" i="3"/>
  <c r="AY6" i="12" s="1"/>
  <c r="AY13" i="3"/>
  <c r="AY11" i="12" s="1"/>
  <c r="AY15" i="3"/>
  <c r="AY5" i="12" s="1"/>
  <c r="AX18" i="3"/>
  <c r="AX7" i="12" s="1"/>
  <c r="AX16" i="3"/>
  <c r="AX4" i="12" s="1"/>
  <c r="AX14" i="3"/>
  <c r="AX9" i="12" s="1"/>
  <c r="AX12" i="3"/>
  <c r="AX3" i="12" s="1"/>
  <c r="AX19" i="3"/>
  <c r="AX17" i="3"/>
  <c r="AX6" i="12" s="1"/>
  <c r="AX11" i="3"/>
  <c r="AX2" i="12" s="1"/>
  <c r="AX15" i="3"/>
  <c r="AX5" i="12" s="1"/>
  <c r="AX13" i="3"/>
  <c r="AX11" i="12" s="1"/>
  <c r="AW16" i="3"/>
  <c r="AW4" i="12" s="1"/>
  <c r="AW14" i="3"/>
  <c r="AW9" i="12" s="1"/>
  <c r="AW12" i="3"/>
  <c r="AW3" i="12" s="1"/>
  <c r="AW19" i="3"/>
  <c r="AW17" i="3"/>
  <c r="AW6" i="12" s="1"/>
  <c r="AW15" i="3"/>
  <c r="AW5" i="12" s="1"/>
  <c r="AW11" i="3"/>
  <c r="AW2" i="12" s="1"/>
  <c r="AW13" i="3"/>
  <c r="AW11" i="12" s="1"/>
  <c r="AW18" i="3"/>
  <c r="AW7" i="12" s="1"/>
  <c r="AV16" i="3"/>
  <c r="AV4" i="12" s="1"/>
  <c r="AV14" i="3"/>
  <c r="AV9" i="12" s="1"/>
  <c r="AV18" i="3"/>
  <c r="AV7" i="12" s="1"/>
  <c r="AV12" i="3"/>
  <c r="AV3" i="12" s="1"/>
  <c r="AV19" i="3"/>
  <c r="AV17" i="3"/>
  <c r="AV6" i="12" s="1"/>
  <c r="AV15" i="3"/>
  <c r="AV5" i="12" s="1"/>
  <c r="AV13" i="3"/>
  <c r="AV11" i="12" s="1"/>
  <c r="AV11" i="3"/>
  <c r="AV2" i="12" s="1"/>
  <c r="AU14" i="3"/>
  <c r="AU9" i="12" s="1"/>
  <c r="AU16" i="3"/>
  <c r="AU4" i="12" s="1"/>
  <c r="AU12" i="3"/>
  <c r="AU3" i="12" s="1"/>
  <c r="AU19" i="3"/>
  <c r="AU17" i="3"/>
  <c r="AU6" i="12" s="1"/>
  <c r="AU15" i="3"/>
  <c r="AU5" i="12" s="1"/>
  <c r="AU13" i="3"/>
  <c r="AU11" i="12" s="1"/>
  <c r="AU11" i="3"/>
  <c r="AU2" i="12" s="1"/>
  <c r="AU18" i="3"/>
  <c r="AU7" i="12" s="1"/>
  <c r="AT14" i="3"/>
  <c r="AT9" i="12" s="1"/>
  <c r="AT12" i="3"/>
  <c r="AT3" i="12" s="1"/>
  <c r="AT19" i="3"/>
  <c r="AT17" i="3"/>
  <c r="AT6" i="12" s="1"/>
  <c r="AT15" i="3"/>
  <c r="AT5" i="12" s="1"/>
  <c r="AT13" i="3"/>
  <c r="AT11" i="12" s="1"/>
  <c r="AT16" i="3"/>
  <c r="AT4" i="12" s="1"/>
  <c r="AT11" i="3"/>
  <c r="AT2" i="12" s="1"/>
  <c r="AT18" i="3"/>
  <c r="AT7" i="12" s="1"/>
  <c r="AS12" i="3"/>
  <c r="AS3" i="12" s="1"/>
  <c r="AS19" i="3"/>
  <c r="AS17" i="3"/>
  <c r="AS6" i="12" s="1"/>
  <c r="AS15" i="3"/>
  <c r="AS5" i="12" s="1"/>
  <c r="AS13" i="3"/>
  <c r="AS11" i="12" s="1"/>
  <c r="AS11" i="3"/>
  <c r="AS2" i="12" s="1"/>
  <c r="AS18" i="3"/>
  <c r="AS7" i="12" s="1"/>
  <c r="AS16" i="3"/>
  <c r="AS4" i="12" s="1"/>
  <c r="AS14" i="3"/>
  <c r="AS9" i="12" s="1"/>
  <c r="AR12" i="3"/>
  <c r="AR3" i="12" s="1"/>
  <c r="AR19" i="3"/>
  <c r="AR17" i="3"/>
  <c r="AR6" i="12" s="1"/>
  <c r="AR15" i="3"/>
  <c r="AR5" i="12" s="1"/>
  <c r="AR13" i="3"/>
  <c r="AR11" i="12" s="1"/>
  <c r="AR11" i="3"/>
  <c r="AR2" i="12" s="1"/>
  <c r="AR18" i="3"/>
  <c r="AR7" i="12" s="1"/>
  <c r="AR16" i="3"/>
  <c r="AR4" i="12" s="1"/>
  <c r="AR14" i="3"/>
  <c r="AR9" i="12" s="1"/>
  <c r="AQ19" i="3"/>
  <c r="AQ17" i="3"/>
  <c r="AQ6" i="12" s="1"/>
  <c r="AQ12" i="3"/>
  <c r="AQ3" i="12" s="1"/>
  <c r="AQ15" i="3"/>
  <c r="AQ5" i="12" s="1"/>
  <c r="AQ13" i="3"/>
  <c r="AQ11" i="12" s="1"/>
  <c r="AQ11" i="3"/>
  <c r="AQ2" i="12" s="1"/>
  <c r="AQ18" i="3"/>
  <c r="AQ7" i="12" s="1"/>
  <c r="AQ16" i="3"/>
  <c r="AQ4" i="12" s="1"/>
  <c r="AQ14" i="3"/>
  <c r="AQ9" i="12" s="1"/>
  <c r="AP17" i="3"/>
  <c r="AP6" i="12" s="1"/>
  <c r="AP15" i="3"/>
  <c r="AP5" i="12" s="1"/>
  <c r="AP13" i="3"/>
  <c r="AP11" i="12" s="1"/>
  <c r="AP19" i="3"/>
  <c r="AP11" i="3"/>
  <c r="AP2" i="12" s="1"/>
  <c r="AP18" i="3"/>
  <c r="AP7" i="12" s="1"/>
  <c r="AP12" i="3"/>
  <c r="AP3" i="12" s="1"/>
  <c r="AP16" i="3"/>
  <c r="AP4" i="12" s="1"/>
  <c r="AP14" i="3"/>
  <c r="AP9" i="12" s="1"/>
  <c r="AO17" i="3"/>
  <c r="AO6" i="12" s="1"/>
  <c r="AO15" i="3"/>
  <c r="AO5" i="12" s="1"/>
  <c r="AO13" i="3"/>
  <c r="AO11" i="12" s="1"/>
  <c r="AO19" i="3"/>
  <c r="AO11" i="3"/>
  <c r="AO2" i="12" s="1"/>
  <c r="AO18" i="3"/>
  <c r="AO7" i="12" s="1"/>
  <c r="AO16" i="3"/>
  <c r="AO4" i="12" s="1"/>
  <c r="AO14" i="3"/>
  <c r="AO9" i="12" s="1"/>
  <c r="AO12" i="3"/>
  <c r="AO3" i="12" s="1"/>
  <c r="AN15" i="3"/>
  <c r="AN5" i="12" s="1"/>
  <c r="AN13" i="3"/>
  <c r="AN11" i="12" s="1"/>
  <c r="AN11" i="3"/>
  <c r="AN2" i="12" s="1"/>
  <c r="AN18" i="3"/>
  <c r="AN7" i="12" s="1"/>
  <c r="AN16" i="3"/>
  <c r="AN4" i="12" s="1"/>
  <c r="AN14" i="3"/>
  <c r="AN9" i="12" s="1"/>
  <c r="AN12" i="3"/>
  <c r="AN3" i="12" s="1"/>
  <c r="AN17" i="3"/>
  <c r="AN6" i="12" s="1"/>
  <c r="AN19" i="3"/>
  <c r="AM15" i="3"/>
  <c r="AM5" i="12" s="1"/>
  <c r="AM13" i="3"/>
  <c r="AM11" i="12" s="1"/>
  <c r="AM11" i="3"/>
  <c r="AM2" i="12" s="1"/>
  <c r="AM18" i="3"/>
  <c r="AM7" i="12" s="1"/>
  <c r="AM16" i="3"/>
  <c r="AM4" i="12" s="1"/>
  <c r="AM14" i="3"/>
  <c r="AM9" i="12" s="1"/>
  <c r="AM12" i="3"/>
  <c r="AM3" i="12" s="1"/>
  <c r="AM19" i="3"/>
  <c r="AM17" i="3"/>
  <c r="AM6" i="12" s="1"/>
  <c r="AL13" i="3"/>
  <c r="AL11" i="12" s="1"/>
  <c r="AL11" i="3"/>
  <c r="AL2" i="12" s="1"/>
  <c r="AL18" i="3"/>
  <c r="AL7" i="12" s="1"/>
  <c r="AL16" i="3"/>
  <c r="AL4" i="12" s="1"/>
  <c r="AL15" i="3"/>
  <c r="AL5" i="12" s="1"/>
  <c r="AL14" i="3"/>
  <c r="AL9" i="12" s="1"/>
  <c r="AL12" i="3"/>
  <c r="AL3" i="12" s="1"/>
  <c r="AL19" i="3"/>
  <c r="AL17" i="3"/>
  <c r="AL6" i="12" s="1"/>
  <c r="AK13" i="3"/>
  <c r="AK11" i="12" s="1"/>
  <c r="AK11" i="3"/>
  <c r="AK2" i="12" s="1"/>
  <c r="AK18" i="3"/>
  <c r="AK7" i="12" s="1"/>
  <c r="AK16" i="3"/>
  <c r="AK4" i="12" s="1"/>
  <c r="AK14" i="3"/>
  <c r="AK9" i="12" s="1"/>
  <c r="AK12" i="3"/>
  <c r="AK3" i="12" s="1"/>
  <c r="AK19" i="3"/>
  <c r="AK15" i="3"/>
  <c r="AK5" i="12" s="1"/>
  <c r="AK17" i="3"/>
  <c r="AK6" i="12" s="1"/>
  <c r="AJ11" i="3"/>
  <c r="AJ2" i="12" s="1"/>
  <c r="AJ18" i="3"/>
  <c r="AJ7" i="12" s="1"/>
  <c r="AJ16" i="3"/>
  <c r="AJ4" i="12" s="1"/>
  <c r="AJ14" i="3"/>
  <c r="AJ9" i="12" s="1"/>
  <c r="AJ13" i="3"/>
  <c r="AJ11" i="12" s="1"/>
  <c r="AJ12" i="3"/>
  <c r="AJ3" i="12" s="1"/>
  <c r="AJ19" i="3"/>
  <c r="AJ17" i="3"/>
  <c r="AJ6" i="12" s="1"/>
  <c r="AJ15" i="3"/>
  <c r="AJ5" i="12" s="1"/>
  <c r="AI11" i="3"/>
  <c r="AI2" i="12" s="1"/>
  <c r="AI18" i="3"/>
  <c r="AI7" i="12" s="1"/>
  <c r="AI16" i="3"/>
  <c r="AI4" i="12" s="1"/>
  <c r="AI14" i="3"/>
  <c r="AI9" i="12" s="1"/>
  <c r="AI12" i="3"/>
  <c r="AI3" i="12" s="1"/>
  <c r="AI19" i="3"/>
  <c r="AI17" i="3"/>
  <c r="AI6" i="12" s="1"/>
  <c r="AI15" i="3"/>
  <c r="AI5" i="12" s="1"/>
  <c r="AI13" i="3"/>
  <c r="AI11" i="12" s="1"/>
  <c r="AH18" i="3"/>
  <c r="AH7" i="12" s="1"/>
  <c r="AH16" i="3"/>
  <c r="AH4" i="12" s="1"/>
  <c r="AH14" i="3"/>
  <c r="AH9" i="12" s="1"/>
  <c r="AH12" i="3"/>
  <c r="AH3" i="12" s="1"/>
  <c r="AH19" i="3"/>
  <c r="AH17" i="3"/>
  <c r="AH6" i="12" s="1"/>
  <c r="AH15" i="3"/>
  <c r="AH5" i="12" s="1"/>
  <c r="AH13" i="3"/>
  <c r="AH11" i="12" s="1"/>
  <c r="AH11" i="3"/>
  <c r="AH2" i="12" s="1"/>
  <c r="AG16" i="3"/>
  <c r="AG4" i="12" s="1"/>
  <c r="AG14" i="3"/>
  <c r="AG9" i="12" s="1"/>
  <c r="AG18" i="3"/>
  <c r="AG7" i="12" s="1"/>
  <c r="AG12" i="3"/>
  <c r="AG3" i="12" s="1"/>
  <c r="AG19" i="3"/>
  <c r="AG11" i="3"/>
  <c r="AG2" i="12" s="1"/>
  <c r="AG17" i="3"/>
  <c r="AG6" i="12" s="1"/>
  <c r="AG15" i="3"/>
  <c r="AG5" i="12" s="1"/>
  <c r="AG13" i="3"/>
  <c r="AG11" i="12" s="1"/>
  <c r="AF16" i="3"/>
  <c r="AF4" i="12" s="1"/>
  <c r="AF14" i="3"/>
  <c r="AF9" i="12" s="1"/>
  <c r="AF18" i="3"/>
  <c r="AF7" i="12" s="1"/>
  <c r="AF12" i="3"/>
  <c r="AF3" i="12" s="1"/>
  <c r="AF19" i="3"/>
  <c r="AF17" i="3"/>
  <c r="AF6" i="12" s="1"/>
  <c r="AF15" i="3"/>
  <c r="AF5" i="12" s="1"/>
  <c r="AF13" i="3"/>
  <c r="AF11" i="12" s="1"/>
  <c r="AF11" i="3"/>
  <c r="AF2" i="12" s="1"/>
  <c r="AE14" i="3"/>
  <c r="AE9" i="12" s="1"/>
  <c r="AE16" i="3"/>
  <c r="AE4" i="12" s="1"/>
  <c r="AE12" i="3"/>
  <c r="AE3" i="12" s="1"/>
  <c r="AE19" i="3"/>
  <c r="AE17" i="3"/>
  <c r="AE6" i="12" s="1"/>
  <c r="AE15" i="3"/>
  <c r="AE5" i="12" s="1"/>
  <c r="AE13" i="3"/>
  <c r="AE11" i="12" s="1"/>
  <c r="AE11" i="3"/>
  <c r="AE2" i="12" s="1"/>
  <c r="AE18" i="3"/>
  <c r="AE7" i="12" s="1"/>
  <c r="AD14" i="3"/>
  <c r="AD9" i="12" s="1"/>
  <c r="AD12" i="3"/>
  <c r="AD3" i="12" s="1"/>
  <c r="AD19" i="3"/>
  <c r="AD16" i="3"/>
  <c r="AD4" i="12" s="1"/>
  <c r="AD17" i="3"/>
  <c r="AD6" i="12" s="1"/>
  <c r="AD15" i="3"/>
  <c r="AD5" i="12" s="1"/>
  <c r="AD13" i="3"/>
  <c r="AD11" i="12" s="1"/>
  <c r="AD11" i="3"/>
  <c r="AD2" i="12" s="1"/>
  <c r="AD18" i="3"/>
  <c r="AD7" i="12" s="1"/>
  <c r="AC12" i="3"/>
  <c r="AC3" i="12" s="1"/>
  <c r="AC19" i="3"/>
  <c r="AC17" i="3"/>
  <c r="AC6" i="12" s="1"/>
  <c r="AC14" i="3"/>
  <c r="AC9" i="12" s="1"/>
  <c r="AC15" i="3"/>
  <c r="AC5" i="12" s="1"/>
  <c r="AC13" i="3"/>
  <c r="AC11" i="12" s="1"/>
  <c r="AC11" i="3"/>
  <c r="AC2" i="12" s="1"/>
  <c r="AC18" i="3"/>
  <c r="AC7" i="12" s="1"/>
  <c r="AC16" i="3"/>
  <c r="AC4" i="12" s="1"/>
  <c r="AB12" i="3"/>
  <c r="AB3" i="12" s="1"/>
  <c r="AB19" i="3"/>
  <c r="AB17" i="3"/>
  <c r="AB6" i="12" s="1"/>
  <c r="AB15" i="3"/>
  <c r="AB5" i="12" s="1"/>
  <c r="AB13" i="3"/>
  <c r="AB11" i="12" s="1"/>
  <c r="AB14" i="3"/>
  <c r="AB9" i="12" s="1"/>
  <c r="AB11" i="3"/>
  <c r="AB2" i="12" s="1"/>
  <c r="AB18" i="3"/>
  <c r="AB7" i="12" s="1"/>
  <c r="AB16" i="3"/>
  <c r="AB4" i="12" s="1"/>
  <c r="AA19" i="3"/>
  <c r="AA17" i="3"/>
  <c r="AA6" i="12" s="1"/>
  <c r="AA12" i="3"/>
  <c r="AA3" i="12" s="1"/>
  <c r="AA15" i="3"/>
  <c r="AA5" i="12" s="1"/>
  <c r="AA13" i="3"/>
  <c r="AA11" i="12" s="1"/>
  <c r="AA11" i="3"/>
  <c r="AA2" i="12" s="1"/>
  <c r="AA18" i="3"/>
  <c r="AA7" i="12" s="1"/>
  <c r="AA16" i="3"/>
  <c r="AA4" i="12" s="1"/>
  <c r="AA14" i="3"/>
  <c r="AA9" i="12" s="1"/>
  <c r="Z17" i="3"/>
  <c r="Z6" i="12" s="1"/>
  <c r="Z15" i="3"/>
  <c r="Z5" i="12" s="1"/>
  <c r="Z13" i="3"/>
  <c r="Z11" i="12" s="1"/>
  <c r="Z11" i="3"/>
  <c r="Z2" i="12" s="1"/>
  <c r="Z18" i="3"/>
  <c r="Z7" i="12" s="1"/>
  <c r="Z12" i="3"/>
  <c r="Z3" i="12" s="1"/>
  <c r="Z19" i="3"/>
  <c r="Z16" i="3"/>
  <c r="Z4" i="12" s="1"/>
  <c r="Z14" i="3"/>
  <c r="Z9" i="12" s="1"/>
  <c r="Y17" i="3"/>
  <c r="Y6" i="12" s="1"/>
  <c r="Y15" i="3"/>
  <c r="Y5" i="12" s="1"/>
  <c r="Y13" i="3"/>
  <c r="Y11" i="12" s="1"/>
  <c r="Y11" i="3"/>
  <c r="Y2" i="12" s="1"/>
  <c r="Y18" i="3"/>
  <c r="Y7" i="12" s="1"/>
  <c r="Y16" i="3"/>
  <c r="Y4" i="12" s="1"/>
  <c r="Y14" i="3"/>
  <c r="Y9" i="12" s="1"/>
  <c r="Y19" i="3"/>
  <c r="Y12" i="3"/>
  <c r="Y3" i="12" s="1"/>
  <c r="X15" i="3"/>
  <c r="X5" i="12" s="1"/>
  <c r="X13" i="3"/>
  <c r="X11" i="12" s="1"/>
  <c r="X11" i="3"/>
  <c r="X2" i="12" s="1"/>
  <c r="X18" i="3"/>
  <c r="X7" i="12" s="1"/>
  <c r="X16" i="3"/>
  <c r="X4" i="12" s="1"/>
  <c r="X14" i="3"/>
  <c r="X9" i="12" s="1"/>
  <c r="X17" i="3"/>
  <c r="X6" i="12" s="1"/>
  <c r="X12" i="3"/>
  <c r="X3" i="12" s="1"/>
  <c r="X19" i="3"/>
  <c r="AO7" i="3"/>
  <c r="AL7" i="3"/>
  <c r="AN7" i="3"/>
  <c r="AI7" i="3"/>
  <c r="AD7" i="3"/>
  <c r="AH7" i="3"/>
  <c r="AP7" i="3"/>
  <c r="AB7" i="3"/>
  <c r="AC7" i="3"/>
  <c r="AJ7" i="3"/>
  <c r="AF7" i="3"/>
  <c r="AK7" i="3"/>
  <c r="AA7" i="3"/>
  <c r="Y7" i="3"/>
  <c r="Z7" i="3"/>
  <c r="AG7" i="3"/>
  <c r="AM7" i="3"/>
  <c r="AE7" i="3"/>
  <c r="X7" i="3"/>
  <c r="AP10" i="3" l="1"/>
  <c r="AP2" i="13" s="1"/>
  <c r="AQ6" i="3"/>
  <c r="AR6" i="3" s="1"/>
  <c r="AR10" i="3" l="1"/>
  <c r="AR2" i="13" s="1"/>
  <c r="AR7" i="3"/>
  <c r="AQ10" i="3"/>
  <c r="AQ2" i="13" s="1"/>
  <c r="AQ7" i="3"/>
  <c r="AS6" i="3"/>
  <c r="AT6" i="3" l="1"/>
  <c r="AU6" i="3" s="1"/>
  <c r="AS10" i="3"/>
  <c r="AS2" i="13" s="1"/>
  <c r="AS7" i="3"/>
  <c r="AU10" i="3" l="1"/>
  <c r="AU2" i="13" s="1"/>
  <c r="AU7" i="3"/>
  <c r="AT10" i="3"/>
  <c r="AT2" i="13" s="1"/>
  <c r="AT7" i="3"/>
  <c r="AV6" i="3"/>
  <c r="AW6" i="3" s="1"/>
  <c r="AW10" i="3" l="1"/>
  <c r="AW2" i="13" s="1"/>
  <c r="AW7" i="3"/>
  <c r="AV10" i="3"/>
  <c r="AV2" i="13" s="1"/>
  <c r="AV7" i="3"/>
  <c r="AX6" i="3"/>
  <c r="AX10" i="3" l="1"/>
  <c r="AX2" i="13" s="1"/>
  <c r="AX7" i="3"/>
  <c r="AY6" i="3"/>
  <c r="AY10" i="3" l="1"/>
  <c r="AY2" i="13" s="1"/>
  <c r="AY7" i="3"/>
  <c r="AZ6" i="3"/>
  <c r="AZ10" i="3" l="1"/>
  <c r="AZ2" i="13" s="1"/>
  <c r="AZ7" i="3"/>
  <c r="BA6" i="3"/>
  <c r="BA10" i="3" l="1"/>
  <c r="BA2" i="13" s="1"/>
  <c r="BA7" i="3"/>
  <c r="BB6" i="3"/>
  <c r="BB10" i="3" l="1"/>
  <c r="BB2" i="13" s="1"/>
  <c r="BB7" i="3"/>
  <c r="BC6" i="3"/>
  <c r="BC10" i="3" l="1"/>
  <c r="BC2" i="13" s="1"/>
  <c r="BC7" i="3"/>
  <c r="BD6" i="3"/>
  <c r="BD10" i="3" l="1"/>
  <c r="BD2" i="13" s="1"/>
  <c r="BD7" i="3"/>
  <c r="BE6" i="3"/>
  <c r="BE10" i="3" l="1"/>
  <c r="BE2" i="13" s="1"/>
  <c r="BE7" i="3"/>
</calcChain>
</file>

<file path=xl/sharedStrings.xml><?xml version="1.0" encoding="utf-8"?>
<sst xmlns="http://schemas.openxmlformats.org/spreadsheetml/2006/main" count="522" uniqueCount="178">
  <si>
    <t>行标签</t>
  </si>
  <si>
    <t>安徽省</t>
  </si>
  <si>
    <t>北京市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</si>
  <si>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</si>
  <si>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</si>
  <si>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</si>
  <si>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</si>
  <si>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</si>
  <si>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</si>
  <si>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</si>
  <si>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</si>
  <si>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</si>
  <si>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</si>
  <si>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</si>
  <si>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</si>
  <si>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</si>
  <si>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</si>
  <si>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</si>
  <si>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内蒙古自治区</t>
  </si>
  <si>
    <t>宁夏回族自治区</t>
  </si>
  <si>
    <t>青海省</t>
  </si>
  <si>
    <t>山东省</t>
  </si>
  <si>
    <t>山西省</t>
  </si>
  <si>
    <t>陕西省</t>
  </si>
  <si>
    <t>上海市</t>
  </si>
  <si>
    <t>四川省</t>
  </si>
  <si>
    <t>天津市</t>
  </si>
  <si>
    <t>新疆维吾尔自治区</t>
  </si>
  <si>
    <t>云南省</t>
  </si>
  <si>
    <t>浙江省</t>
  </si>
  <si>
    <t>重庆市</t>
  </si>
  <si>
    <t>1.2. 外省(区、市)调入量</t>
  </si>
  <si>
    <t>1.3. 进口量</t>
  </si>
  <si>
    <t>1.5. 本省(区、市)调出量(-)</t>
  </si>
  <si>
    <t>1.6. 出口量(-)</t>
  </si>
  <si>
    <t>Province</t>
    <phoneticPr fontId="3" type="noConversion"/>
  </si>
  <si>
    <t>Imports</t>
    <phoneticPr fontId="3" type="noConversion"/>
  </si>
  <si>
    <t>Exports</t>
    <phoneticPr fontId="3" type="noConversion"/>
  </si>
  <si>
    <t>Net Imports</t>
    <phoneticPr fontId="3" type="noConversion"/>
  </si>
  <si>
    <t>10^8 KWh</t>
    <phoneticPr fontId="3" type="noConversion"/>
  </si>
  <si>
    <t>跨区域电量交换</t>
    <phoneticPr fontId="3" type="noConversion"/>
  </si>
  <si>
    <t>送云南</t>
    <phoneticPr fontId="3" type="noConversion"/>
  </si>
  <si>
    <t>云南送</t>
    <phoneticPr fontId="3" type="noConversion"/>
  </si>
  <si>
    <t>送山东</t>
    <phoneticPr fontId="3" type="noConversion"/>
  </si>
  <si>
    <t>万千瓦时</t>
    <phoneticPr fontId="3" type="noConversion"/>
  </si>
  <si>
    <t>同比增长</t>
    <phoneticPr fontId="3" type="noConversion"/>
  </si>
  <si>
    <t>山东送</t>
    <phoneticPr fontId="3" type="noConversion"/>
  </si>
  <si>
    <t>向上直流</t>
    <phoneticPr fontId="3" type="noConversion"/>
  </si>
  <si>
    <t>东北鲁固直流</t>
    <phoneticPr fontId="3" type="noConversion"/>
  </si>
  <si>
    <t>锦苏直流？</t>
    <phoneticPr fontId="3" type="noConversion"/>
  </si>
  <si>
    <t>西北送山东</t>
    <phoneticPr fontId="3" type="noConversion"/>
  </si>
  <si>
    <t>送四川</t>
    <phoneticPr fontId="3" type="noConversion"/>
  </si>
  <si>
    <t>送向家坝</t>
    <phoneticPr fontId="3" type="noConversion"/>
  </si>
  <si>
    <t>送越南</t>
    <phoneticPr fontId="3" type="noConversion"/>
  </si>
  <si>
    <t>售缅甸</t>
    <phoneticPr fontId="3" type="noConversion"/>
  </si>
  <si>
    <t>售老挝</t>
    <phoneticPr fontId="3" type="noConversion"/>
  </si>
  <si>
    <t>广西送</t>
    <phoneticPr fontId="3" type="noConversion"/>
  </si>
  <si>
    <t>送贵州</t>
    <phoneticPr fontId="3" type="noConversion"/>
  </si>
  <si>
    <t>内蒙送</t>
    <phoneticPr fontId="3" type="noConversion"/>
  </si>
  <si>
    <t>河北</t>
    <phoneticPr fontId="3" type="noConversion"/>
  </si>
  <si>
    <t>购缅甸</t>
    <phoneticPr fontId="3" type="noConversion"/>
  </si>
  <si>
    <t>宁夏送</t>
    <phoneticPr fontId="3" type="noConversion"/>
  </si>
  <si>
    <t>天津</t>
    <phoneticPr fontId="3" type="noConversion"/>
  </si>
  <si>
    <t>购老挝</t>
    <phoneticPr fontId="3" type="noConversion"/>
  </si>
  <si>
    <t>送广东</t>
    <phoneticPr fontId="3" type="noConversion"/>
  </si>
  <si>
    <t>送广西</t>
    <phoneticPr fontId="3" type="noConversion"/>
  </si>
  <si>
    <t>向家坝送国网</t>
    <phoneticPr fontId="3" type="noConversion"/>
  </si>
  <si>
    <t>电压等级</t>
    <phoneticPr fontId="3" type="noConversion"/>
  </si>
  <si>
    <t>回数</t>
    <phoneticPr fontId="3" type="noConversion"/>
  </si>
  <si>
    <t>设计容量</t>
    <phoneticPr fontId="3" type="noConversion"/>
  </si>
  <si>
    <t>鲁固直流</t>
    <phoneticPr fontId="3" type="noConversion"/>
  </si>
  <si>
    <t>扎鲁特</t>
    <phoneticPr fontId="3" type="noConversion"/>
  </si>
  <si>
    <t>青州</t>
    <phoneticPr fontId="3" type="noConversion"/>
  </si>
  <si>
    <t>除了拉闸限电，东北电力缺口咋办？第二条特高压电力外送通道还要不要建？_腾讯新闻 (qq.com)</t>
  </si>
  <si>
    <t>锡盟</t>
    <phoneticPr fontId="3" type="noConversion"/>
  </si>
  <si>
    <t>济南</t>
    <phoneticPr fontId="3" type="noConversion"/>
  </si>
  <si>
    <t>2回</t>
    <phoneticPr fontId="3" type="noConversion"/>
  </si>
  <si>
    <t>锡盟—山东1000千伏特高压交流工程开工(图)_网易新闻 (163.com)</t>
  </si>
  <si>
    <t>银东直流</t>
    <phoneticPr fontId="3" type="noConversion"/>
  </si>
  <si>
    <t>银川</t>
    <phoneticPr fontId="3" type="noConversion"/>
  </si>
  <si>
    <t>青岛</t>
    <phoneticPr fontId="3" type="noConversion"/>
  </si>
  <si>
    <t>昭沂直流</t>
    <phoneticPr fontId="3" type="noConversion"/>
  </si>
  <si>
    <t>上海庙</t>
    <phoneticPr fontId="3" type="noConversion"/>
  </si>
  <si>
    <t>圣智，临沂</t>
    <phoneticPr fontId="3" type="noConversion"/>
  </si>
  <si>
    <t>优化能源结构 “宁电入鲁”今年将达316亿千瓦时 (baidu.com)</t>
  </si>
  <si>
    <t>榆横</t>
    <phoneticPr fontId="3" type="noConversion"/>
  </si>
  <si>
    <t>潍坊</t>
    <phoneticPr fontId="3" type="noConversion"/>
  </si>
  <si>
    <t>燃煤</t>
  </si>
  <si>
    <t>燃气</t>
  </si>
  <si>
    <t>燃油</t>
  </si>
  <si>
    <t>生物质</t>
  </si>
  <si>
    <t>水电</t>
  </si>
  <si>
    <t>核能</t>
  </si>
  <si>
    <t>风电</t>
  </si>
  <si>
    <t>光伏</t>
  </si>
  <si>
    <t>其他</t>
  </si>
  <si>
    <t>全国</t>
  </si>
  <si>
    <t>风光要求比例</t>
    <phoneticPr fontId="3" type="noConversion"/>
  </si>
  <si>
    <t>起点站</t>
    <phoneticPr fontId="3" type="noConversion"/>
  </si>
  <si>
    <t>起始省</t>
    <phoneticPr fontId="3" type="noConversion"/>
  </si>
  <si>
    <t>终止省</t>
    <phoneticPr fontId="3" type="noConversion"/>
  </si>
  <si>
    <t>终点站</t>
    <phoneticPr fontId="3" type="noConversion"/>
  </si>
  <si>
    <t>跨省输送</t>
    <phoneticPr fontId="3" type="noConversion"/>
  </si>
  <si>
    <t>直流</t>
    <phoneticPr fontId="3" type="noConversion"/>
  </si>
  <si>
    <t>交流</t>
    <phoneticPr fontId="3" type="noConversion"/>
  </si>
  <si>
    <t>输电性质</t>
    <phoneticPr fontId="3" type="noConversion"/>
  </si>
  <si>
    <t>锡盟-北京东-山东</t>
    <phoneticPr fontId="3" type="noConversion"/>
  </si>
  <si>
    <t>榆横-晋中-石家庄-潍坊</t>
    <phoneticPr fontId="3" type="noConversion"/>
  </si>
  <si>
    <t>千伏</t>
    <phoneticPr fontId="3" type="noConversion"/>
  </si>
  <si>
    <t>MW</t>
    <phoneticPr fontId="3" type="noConversion"/>
  </si>
  <si>
    <t>MWh</t>
    <phoneticPr fontId="3" type="noConversion"/>
  </si>
  <si>
    <t>输送电量</t>
    <phoneticPr fontId="3" type="noConversion"/>
  </si>
  <si>
    <t>亿千瓦时</t>
    <phoneticPr fontId="3" type="noConversion"/>
  </si>
  <si>
    <t>投运年份</t>
    <phoneticPr fontId="3" type="noConversion"/>
  </si>
  <si>
    <t>ID</t>
    <phoneticPr fontId="3" type="noConversion"/>
  </si>
  <si>
    <t>相关信息</t>
    <phoneticPr fontId="3" type="noConversion"/>
  </si>
  <si>
    <t>列标签</t>
  </si>
  <si>
    <t>(空白)</t>
  </si>
  <si>
    <t>总计</t>
  </si>
  <si>
    <t>求和项:输送电量</t>
  </si>
  <si>
    <t>宁夏回族自治区</t>
    <phoneticPr fontId="3" type="noConversion"/>
  </si>
  <si>
    <t>内蒙古自治区</t>
    <phoneticPr fontId="3" type="noConversion"/>
  </si>
  <si>
    <t>山西省</t>
    <phoneticPr fontId="3" type="noConversion"/>
  </si>
  <si>
    <t>吉林省</t>
    <phoneticPr fontId="3" type="noConversion"/>
  </si>
  <si>
    <t>锡泰直流</t>
    <phoneticPr fontId="3" type="noConversion"/>
  </si>
  <si>
    <t>泰州</t>
    <phoneticPr fontId="3" type="noConversion"/>
  </si>
  <si>
    <t>输出省份</t>
    <phoneticPr fontId="3" type="noConversion"/>
  </si>
  <si>
    <t>输入省份</t>
    <phoneticPr fontId="3" type="noConversion"/>
  </si>
  <si>
    <t>山东省</t>
    <phoneticPr fontId="3" type="noConversion"/>
  </si>
  <si>
    <t>西藏自治区</t>
  </si>
  <si>
    <t>西藏自治区</t>
    <phoneticPr fontId="3" type="noConversion"/>
  </si>
  <si>
    <t>北京市</t>
    <phoneticPr fontId="3" type="noConversion"/>
  </si>
  <si>
    <t>天津市</t>
    <phoneticPr fontId="3" type="noConversion"/>
  </si>
  <si>
    <t>河北省</t>
    <phoneticPr fontId="3" type="noConversion"/>
  </si>
  <si>
    <t>辽宁省</t>
    <phoneticPr fontId="3" type="noConversion"/>
  </si>
  <si>
    <t>江苏省</t>
    <phoneticPr fontId="3" type="noConversion"/>
  </si>
  <si>
    <t>黑龙江省</t>
    <phoneticPr fontId="3" type="noConversion"/>
  </si>
  <si>
    <t>上海市</t>
    <phoneticPr fontId="3" type="noConversion"/>
  </si>
  <si>
    <t>浙江省</t>
    <phoneticPr fontId="3" type="noConversion"/>
  </si>
  <si>
    <t>安徽省</t>
    <phoneticPr fontId="3" type="noConversion"/>
  </si>
  <si>
    <t>福建省</t>
    <phoneticPr fontId="3" type="noConversion"/>
  </si>
  <si>
    <t>江西省</t>
    <phoneticPr fontId="3" type="noConversion"/>
  </si>
  <si>
    <t>河南省</t>
    <phoneticPr fontId="3" type="noConversion"/>
  </si>
  <si>
    <t>湖北省</t>
    <phoneticPr fontId="3" type="noConversion"/>
  </si>
  <si>
    <t>湖南省</t>
    <phoneticPr fontId="3" type="noConversion"/>
  </si>
  <si>
    <t>广东省</t>
    <phoneticPr fontId="3" type="noConversion"/>
  </si>
  <si>
    <t>广西壮族自治区</t>
    <phoneticPr fontId="3" type="noConversion"/>
  </si>
  <si>
    <t>海南省</t>
    <phoneticPr fontId="3" type="noConversion"/>
  </si>
  <si>
    <t>重庆市</t>
    <phoneticPr fontId="3" type="noConversion"/>
  </si>
  <si>
    <t>四川省</t>
    <phoneticPr fontId="3" type="noConversion"/>
  </si>
  <si>
    <t>贵州省</t>
    <phoneticPr fontId="3" type="noConversion"/>
  </si>
  <si>
    <t>云南省</t>
    <phoneticPr fontId="3" type="noConversion"/>
  </si>
  <si>
    <t>甘肃省</t>
    <phoneticPr fontId="3" type="noConversion"/>
  </si>
  <si>
    <t>青海省</t>
    <phoneticPr fontId="3" type="noConversion"/>
  </si>
  <si>
    <t>新疆维吾尔自治区</t>
    <phoneticPr fontId="3" type="noConversion"/>
  </si>
  <si>
    <t>陕西省</t>
    <phoneticPr fontId="3" type="noConversion"/>
  </si>
  <si>
    <t>Export</t>
    <phoneticPr fontId="3" type="noConversion"/>
  </si>
  <si>
    <t>Imported Electricity (MW*hour)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</si>
  <si>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</si>
  <si>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</si>
  <si>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</si>
  <si>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</si>
  <si>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</si>
  <si>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</si>
  <si>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</si>
  <si>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</si>
  <si>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</si>
  <si>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</si>
  <si>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</si>
  <si>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</si>
  <si>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</si>
  <si>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</si>
  <si>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</si>
  <si>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</si>
  <si>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Electricity Exports (MWh)</t>
  </si>
  <si>
    <t>Unit: 2012 USD/MWh</t>
  </si>
  <si>
    <t>Imported Electricity Price</t>
  </si>
  <si>
    <t>Exported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</si>
</sst>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_(* #,##0.00_);_(* \(#,##0.00\);_(* &quot;-&quot;??_);_(@_)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/>
    <xf numFmtId="178" fontId="1" fillId="0" borderId="0" applyFont="0" applyFill="0" applyBorder="0" applyAlignment="0" applyProtection="0"/>
  </cellStyleXfs>
  <cellXfs count="42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" fillId="0" borderId="0" xfId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9" fontId="0" fillId="0" borderId="4" xfId="0" applyNumberFormat="1" applyBorder="1">
      <alignment vertical="center"/>
    </xf>
    <xf numFmtId="9" fontId="0" fillId="0" borderId="5" xfId="0" applyNumberFormat="1" applyBorder="1">
      <alignment vertical="center"/>
    </xf>
    <xf numFmtId="9" fontId="0" fillId="0" borderId="6" xfId="0" applyNumberFormat="1" applyBorder="1">
      <alignment vertical="center"/>
    </xf>
    <xf numFmtId="9" fontId="0" fillId="0" borderId="7" xfId="0" applyNumberFormat="1" applyBorder="1">
      <alignment vertical="center"/>
    </xf>
    <xf numFmtId="9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9" fontId="0" fillId="0" borderId="12" xfId="0" applyNumberFormat="1" applyBorder="1">
      <alignment vertical="center"/>
    </xf>
    <xf numFmtId="9" fontId="0" fillId="0" borderId="13" xfId="0" applyNumberFormat="1" applyBorder="1">
      <alignment vertical="center"/>
    </xf>
    <xf numFmtId="9" fontId="0" fillId="0" borderId="14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0" borderId="0" xfId="0" applyNumberFormat="1">
      <alignment vertical="center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2" applyFont="1" applyAlignment="1">
      <alignment wrapText="1"/>
    </xf>
    <xf numFmtId="0" fontId="1" fillId="0" borderId="0" xfId="2"/>
    <xf numFmtId="2" fontId="0" fillId="0" borderId="0" xfId="3" applyNumberFormat="1" applyFont="1"/>
  </cellXfs>
  <cellStyles count="4">
    <cellStyle name="常规" xfId="0" builtinId="0"/>
    <cellStyle name="常规 2" xfId="2" xr:uid="{3BA989BC-5E81-4142-9A44-91EB8685F317}"/>
    <cellStyle name="超链接" xfId="1" builtinId="8"/>
    <cellStyle name="千位分隔 2" xfId="3" xr:uid="{74D29150-D336-4187-A46B-1CEEB16C31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622081038153494"/>
          <c:y val="0.18039370078740158"/>
          <c:w val="0.84193369605623336"/>
          <c:h val="0.662777048702245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Display!$A$5</c:f>
              <c:strCache>
                <c:ptCount val="1"/>
                <c:pt idx="0">
                  <c:v>Imports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Display!$B$4:$BE$4</c:f>
              <c:numCache>
                <c:formatCode>General</c:formatCode>
                <c:ptCount val="5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2015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2025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2035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2055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2055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</c:numCache>
            </c:numRef>
          </c:xVal>
          <c:yVal>
            <c:numRef>
              <c:f>Display!$B$5:$BE$5</c:f>
              <c:numCache>
                <c:formatCode>0_ </c:formatCode>
                <c:ptCount val="56"/>
                <c:pt idx="0">
                  <c:v>0.28000000000000003</c:v>
                </c:pt>
                <c:pt idx="1">
                  <c:v>2.5099999999999998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207.60599999999999</c:v>
                </c:pt>
                <c:pt idx="6">
                  <c:v>462.81810000000002</c:v>
                </c:pt>
                <c:pt idx="7">
                  <c:v>488.75</c:v>
                </c:pt>
                <c:pt idx="8">
                  <c:v>485.6626</c:v>
                </c:pt>
                <c:pt idx="9">
                  <c:v>497.61</c:v>
                </c:pt>
                <c:pt idx="10">
                  <c:v>497.61</c:v>
                </c:pt>
                <c:pt idx="11">
                  <c:v>528.01790000000005</c:v>
                </c:pt>
                <c:pt idx="12">
                  <c:v>572.20000000000005</c:v>
                </c:pt>
                <c:pt idx="13">
                  <c:v>710.89</c:v>
                </c:pt>
                <c:pt idx="14">
                  <c:v>941.36</c:v>
                </c:pt>
                <c:pt idx="15">
                  <c:v>971.12721000000602</c:v>
                </c:pt>
                <c:pt idx="16">
                  <c:v>1121.332607999997</c:v>
                </c:pt>
                <c:pt idx="17">
                  <c:v>1270.9326913999976</c:v>
                </c:pt>
                <c:pt idx="18">
                  <c:v>1393.1458991200489</c:v>
                </c:pt>
                <c:pt idx="19">
                  <c:v>1620.9305935600423</c:v>
                </c:pt>
                <c:pt idx="20">
                  <c:v>1638.1423939210945</c:v>
                </c:pt>
                <c:pt idx="21">
                  <c:v>1757.9455438419536</c:v>
                </c:pt>
                <c:pt idx="22">
                  <c:v>1874.2243718551181</c:v>
                </c:pt>
                <c:pt idx="23">
                  <c:v>1880</c:v>
                </c:pt>
                <c:pt idx="24">
                  <c:v>1880</c:v>
                </c:pt>
                <c:pt idx="25">
                  <c:v>1880</c:v>
                </c:pt>
                <c:pt idx="26">
                  <c:v>1880</c:v>
                </c:pt>
                <c:pt idx="27">
                  <c:v>1880</c:v>
                </c:pt>
                <c:pt idx="28">
                  <c:v>1880</c:v>
                </c:pt>
                <c:pt idx="29">
                  <c:v>1880</c:v>
                </c:pt>
                <c:pt idx="30">
                  <c:v>1880</c:v>
                </c:pt>
                <c:pt idx="31">
                  <c:v>1880</c:v>
                </c:pt>
                <c:pt idx="32">
                  <c:v>1880</c:v>
                </c:pt>
                <c:pt idx="33">
                  <c:v>1880</c:v>
                </c:pt>
                <c:pt idx="34">
                  <c:v>1880</c:v>
                </c:pt>
                <c:pt idx="35">
                  <c:v>1880</c:v>
                </c:pt>
                <c:pt idx="36">
                  <c:v>1880</c:v>
                </c:pt>
                <c:pt idx="37">
                  <c:v>1880</c:v>
                </c:pt>
                <c:pt idx="38">
                  <c:v>1880</c:v>
                </c:pt>
                <c:pt idx="39">
                  <c:v>1880</c:v>
                </c:pt>
                <c:pt idx="40">
                  <c:v>1880</c:v>
                </c:pt>
                <c:pt idx="41">
                  <c:v>1880</c:v>
                </c:pt>
                <c:pt idx="42">
                  <c:v>1880</c:v>
                </c:pt>
                <c:pt idx="43">
                  <c:v>1880</c:v>
                </c:pt>
                <c:pt idx="44">
                  <c:v>1880</c:v>
                </c:pt>
                <c:pt idx="45">
                  <c:v>1880</c:v>
                </c:pt>
                <c:pt idx="46">
                  <c:v>1880</c:v>
                </c:pt>
                <c:pt idx="47">
                  <c:v>1880</c:v>
                </c:pt>
                <c:pt idx="48">
                  <c:v>1880</c:v>
                </c:pt>
                <c:pt idx="49">
                  <c:v>1880</c:v>
                </c:pt>
                <c:pt idx="50">
                  <c:v>1880</c:v>
                </c:pt>
                <c:pt idx="51">
                  <c:v>1880</c:v>
                </c:pt>
                <c:pt idx="52">
                  <c:v>1880</c:v>
                </c:pt>
                <c:pt idx="53">
                  <c:v>1880</c:v>
                </c:pt>
                <c:pt idx="54">
                  <c:v>1880</c:v>
                </c:pt>
                <c:pt idx="55">
                  <c:v>1880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73-4CD3-9C14-970C98072A5B}"/>
            </c:ext>
          </c:extLst>
        </c:ser>
        <c:ser>
          <c:idx val="1"/>
          <c:order val="1"/>
          <c:tx>
            <c:strRef>
              <c:f>Display!$A$6</c:f>
              <c:strCache>
                <c:ptCount val="1"/>
                <c:pt idx="0">
                  <c:v>Exports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Display!$B$4:$BE$4</c:f>
              <c:numCache>
                <c:formatCode>General</c:formatCode>
                <c:ptCount val="5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2015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2025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2035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2055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2055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</c:numCache>
            </c:numRef>
          </c:xVal>
          <c:yVal>
            <c:numRef>
              <c:f>Display!$B$6:$BE$6</c:f>
              <c:numCache>
                <c:formatCode>0_ </c:formatCode>
                <c:ptCount val="56"/>
                <c:pt idx="0">
                  <c:v>0</c:v>
                </c:pt>
                <c:pt idx="1">
                  <c:v>3.04</c:v>
                </c:pt>
                <c:pt idx="2">
                  <c:v>0</c:v>
                </c:pt>
                <c:pt idx="3">
                  <c:v>2.25</c:v>
                </c:pt>
                <c:pt idx="4">
                  <c:v>0</c:v>
                </c:pt>
                <c:pt idx="5">
                  <c:v>0</c:v>
                </c:pt>
                <c:pt idx="6">
                  <c:v>0.44379999999999997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296.230705</c:v>
                </c:pt>
                <c:pt idx="12">
                  <c:v>2.2799999999999998</c:v>
                </c:pt>
                <c:pt idx="13">
                  <c:v>12</c:v>
                </c:pt>
                <c:pt idx="14">
                  <c:v>7.28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73-4CD3-9C14-970C98072A5B}"/>
            </c:ext>
          </c:extLst>
        </c:ser>
        <c:ser>
          <c:idx val="2"/>
          <c:order val="2"/>
          <c:tx>
            <c:strRef>
              <c:f>Display!$A$7</c:f>
              <c:strCache>
                <c:ptCount val="1"/>
                <c:pt idx="0">
                  <c:v>Net Imports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Display!$B$4:$BE$4</c:f>
              <c:numCache>
                <c:formatCode>General</c:formatCode>
                <c:ptCount val="5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2015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2025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2035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2055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2055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</c:numCache>
            </c:numRef>
          </c:xVal>
          <c:yVal>
            <c:numRef>
              <c:f>Display!$B$7:$BE$7</c:f>
              <c:numCache>
                <c:formatCode>0_ </c:formatCode>
                <c:ptCount val="56"/>
                <c:pt idx="0">
                  <c:v>0.28000000000000003</c:v>
                </c:pt>
                <c:pt idx="1">
                  <c:v>-0.53000000000000025</c:v>
                </c:pt>
                <c:pt idx="2">
                  <c:v>0</c:v>
                </c:pt>
                <c:pt idx="3">
                  <c:v>27.75</c:v>
                </c:pt>
                <c:pt idx="4">
                  <c:v>0</c:v>
                </c:pt>
                <c:pt idx="5">
                  <c:v>207.60599999999999</c:v>
                </c:pt>
                <c:pt idx="6">
                  <c:v>462.37430000000001</c:v>
                </c:pt>
                <c:pt idx="7">
                  <c:v>488.75</c:v>
                </c:pt>
                <c:pt idx="8">
                  <c:v>485.6626</c:v>
                </c:pt>
                <c:pt idx="9">
                  <c:v>497.61</c:v>
                </c:pt>
                <c:pt idx="10">
                  <c:v>497.61</c:v>
                </c:pt>
                <c:pt idx="11">
                  <c:v>231.78719500000005</c:v>
                </c:pt>
                <c:pt idx="12">
                  <c:v>569.92000000000007</c:v>
                </c:pt>
                <c:pt idx="13">
                  <c:v>698.89</c:v>
                </c:pt>
                <c:pt idx="14">
                  <c:v>934.08</c:v>
                </c:pt>
                <c:pt idx="15">
                  <c:v>971.12721000000602</c:v>
                </c:pt>
                <c:pt idx="16">
                  <c:v>1121.332607999997</c:v>
                </c:pt>
                <c:pt idx="17">
                  <c:v>1270.9326913999976</c:v>
                </c:pt>
                <c:pt idx="18">
                  <c:v>1393.1458991200489</c:v>
                </c:pt>
                <c:pt idx="19">
                  <c:v>1620.9305935600423</c:v>
                </c:pt>
                <c:pt idx="20">
                  <c:v>1638.1423939210945</c:v>
                </c:pt>
                <c:pt idx="21">
                  <c:v>1757.9455438419536</c:v>
                </c:pt>
                <c:pt idx="22">
                  <c:v>1874.2243718551181</c:v>
                </c:pt>
                <c:pt idx="23">
                  <c:v>1880</c:v>
                </c:pt>
                <c:pt idx="24">
                  <c:v>1880</c:v>
                </c:pt>
                <c:pt idx="25">
                  <c:v>1880</c:v>
                </c:pt>
                <c:pt idx="26">
                  <c:v>1880</c:v>
                </c:pt>
                <c:pt idx="27">
                  <c:v>1880</c:v>
                </c:pt>
                <c:pt idx="28">
                  <c:v>1880</c:v>
                </c:pt>
                <c:pt idx="29">
                  <c:v>1880</c:v>
                </c:pt>
                <c:pt idx="30">
                  <c:v>1880</c:v>
                </c:pt>
                <c:pt idx="31">
                  <c:v>1880</c:v>
                </c:pt>
                <c:pt idx="32">
                  <c:v>1880</c:v>
                </c:pt>
                <c:pt idx="33">
                  <c:v>1880</c:v>
                </c:pt>
                <c:pt idx="34">
                  <c:v>1880</c:v>
                </c:pt>
                <c:pt idx="35">
                  <c:v>1880</c:v>
                </c:pt>
                <c:pt idx="36">
                  <c:v>1880</c:v>
                </c:pt>
                <c:pt idx="37">
                  <c:v>1880</c:v>
                </c:pt>
                <c:pt idx="38">
                  <c:v>1880</c:v>
                </c:pt>
                <c:pt idx="39">
                  <c:v>1880</c:v>
                </c:pt>
                <c:pt idx="40">
                  <c:v>1880</c:v>
                </c:pt>
                <c:pt idx="41">
                  <c:v>1880</c:v>
                </c:pt>
                <c:pt idx="42">
                  <c:v>1880</c:v>
                </c:pt>
                <c:pt idx="43">
                  <c:v>1880</c:v>
                </c:pt>
                <c:pt idx="44">
                  <c:v>1880</c:v>
                </c:pt>
                <c:pt idx="45">
                  <c:v>1880</c:v>
                </c:pt>
                <c:pt idx="46">
                  <c:v>1880</c:v>
                </c:pt>
                <c:pt idx="47">
                  <c:v>1880</c:v>
                </c:pt>
                <c:pt idx="48">
                  <c:v>1880</c:v>
                </c:pt>
                <c:pt idx="49">
                  <c:v>1880</c:v>
                </c:pt>
                <c:pt idx="50">
                  <c:v>1880</c:v>
                </c:pt>
                <c:pt idx="51">
                  <c:v>1880</c:v>
                </c:pt>
                <c:pt idx="52">
                  <c:v>1880</c:v>
                </c:pt>
                <c:pt idx="53">
                  <c:v>1880</c:v>
                </c:pt>
                <c:pt idx="54">
                  <c:v>1880</c:v>
                </c:pt>
                <c:pt idx="55">
                  <c:v>1880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73-4CD3-9C14-970C9807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60128"/>
        <c:axId val="319065952"/>
      </c:scatterChart>
      <c:valAx>
        <c:axId val="319060128"/>
        <c:scaling>
          <c:orientation val="minMax"/>
          <c:max val="2060"/>
          <c:min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065952"/>
        <c:crosses val="autoZero"/>
        <c:crossBetween val="midCat"/>
      </c:valAx>
      <c:valAx>
        <c:axId val="3190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06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Display!$A$11</c:f>
              <c:strCache>
                <c:ptCount val="1"/>
                <c:pt idx="0">
                  <c:v>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Display!$B$4:$BE$4</c:f>
              <c:numCache>
                <c:formatCode>General</c:formatCode>
                <c:ptCount val="5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2015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2025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2035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2055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2055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</c:numCache>
            </c:numRef>
          </c:cat>
          <c:val>
            <c:numRef>
              <c:f>Display!$B$11:$BE$11</c:f>
              <c:numCache>
                <c:formatCode>0.00E+00</c:formatCode>
                <c:ptCount val="56"/>
                <c:pt idx="0">
                  <c:v>19053.694862480537</c:v>
                </c:pt>
                <c:pt idx="1">
                  <c:v>170802.76466009335</c:v>
                </c:pt>
                <c:pt idx="2">
                  <c:v>0</c:v>
                </c:pt>
                <c:pt idx="3">
                  <c:v>2041467.3066943432</c:v>
                </c:pt>
                <c:pt idx="4">
                  <c:v>0</c:v>
                </c:pt>
                <c:pt idx="5">
                  <c:v>14127362.055786192</c:v>
                </c:pt>
                <c:pt idx="6">
                  <c:v>31494267.336546443</c:v>
                </c:pt>
                <c:pt idx="7">
                  <c:v>33258904.871562008</c:v>
                </c:pt>
                <c:pt idx="8">
                  <c:v>33048810.66613907</c:v>
                </c:pt>
                <c:pt idx="9">
                  <c:v>33861818.216139071</c:v>
                </c:pt>
                <c:pt idx="10">
                  <c:v>33861818.216139071</c:v>
                </c:pt>
                <c:pt idx="11">
                  <c:v>35931042.673313439</c:v>
                </c:pt>
                <c:pt idx="12">
                  <c:v>38937586.429683447</c:v>
                </c:pt>
                <c:pt idx="13">
                  <c:v>48375289.788531385</c:v>
                </c:pt>
                <c:pt idx="14">
                  <c:v>64058522.127659567</c:v>
                </c:pt>
                <c:pt idx="15">
                  <c:v>66084148.328543469</c:v>
                </c:pt>
                <c:pt idx="16">
                  <c:v>76305461.972076595</c:v>
                </c:pt>
                <c:pt idx="17">
                  <c:v>86485584.6167382</c:v>
                </c:pt>
                <c:pt idx="18">
                  <c:v>94802060.216962516</c:v>
                </c:pt>
                <c:pt idx="19">
                  <c:v>110302560.43911609</c:v>
                </c:pt>
                <c:pt idx="20">
                  <c:v>111473804.69666402</c:v>
                </c:pt>
                <c:pt idx="21">
                  <c:v>119626278.49007852</c:v>
                </c:pt>
                <c:pt idx="22">
                  <c:v>127538926.01839884</c:v>
                </c:pt>
                <c:pt idx="23">
                  <c:v>127931951.21951219</c:v>
                </c:pt>
                <c:pt idx="24">
                  <c:v>127931951.21951219</c:v>
                </c:pt>
                <c:pt idx="25">
                  <c:v>127931951.21951219</c:v>
                </c:pt>
                <c:pt idx="26">
                  <c:v>127931951.21951219</c:v>
                </c:pt>
                <c:pt idx="27">
                  <c:v>127931951.21951219</c:v>
                </c:pt>
                <c:pt idx="28">
                  <c:v>127931951.21951219</c:v>
                </c:pt>
                <c:pt idx="29">
                  <c:v>127931951.21951219</c:v>
                </c:pt>
                <c:pt idx="30">
                  <c:v>127931951.21951219</c:v>
                </c:pt>
                <c:pt idx="31">
                  <c:v>127931951.21951219</c:v>
                </c:pt>
                <c:pt idx="32">
                  <c:v>127931951.21951219</c:v>
                </c:pt>
                <c:pt idx="33">
                  <c:v>127931951.21951219</c:v>
                </c:pt>
                <c:pt idx="34">
                  <c:v>127931951.21951219</c:v>
                </c:pt>
                <c:pt idx="35">
                  <c:v>127931951.21951219</c:v>
                </c:pt>
                <c:pt idx="36">
                  <c:v>127931951.21951219</c:v>
                </c:pt>
                <c:pt idx="37">
                  <c:v>127931951.21951219</c:v>
                </c:pt>
                <c:pt idx="38">
                  <c:v>127931951.21951219</c:v>
                </c:pt>
                <c:pt idx="39">
                  <c:v>127931951.21951219</c:v>
                </c:pt>
                <c:pt idx="40">
                  <c:v>127931951.21951219</c:v>
                </c:pt>
                <c:pt idx="41">
                  <c:v>127931951.21951219</c:v>
                </c:pt>
                <c:pt idx="42">
                  <c:v>127931951.21951219</c:v>
                </c:pt>
                <c:pt idx="43">
                  <c:v>127931951.21951219</c:v>
                </c:pt>
                <c:pt idx="44">
                  <c:v>127931951.21951219</c:v>
                </c:pt>
                <c:pt idx="45">
                  <c:v>127931951.21951219</c:v>
                </c:pt>
                <c:pt idx="46">
                  <c:v>127931951.21951219</c:v>
                </c:pt>
                <c:pt idx="47">
                  <c:v>127931951.21951219</c:v>
                </c:pt>
                <c:pt idx="48">
                  <c:v>127931951.21951219</c:v>
                </c:pt>
                <c:pt idx="49">
                  <c:v>127931951.21951219</c:v>
                </c:pt>
                <c:pt idx="50">
                  <c:v>127931951.21951219</c:v>
                </c:pt>
                <c:pt idx="51">
                  <c:v>127931951.21951219</c:v>
                </c:pt>
                <c:pt idx="52">
                  <c:v>127931951.21951219</c:v>
                </c:pt>
                <c:pt idx="53">
                  <c:v>127931951.21951219</c:v>
                </c:pt>
                <c:pt idx="54">
                  <c:v>127931951.21951219</c:v>
                </c:pt>
                <c:pt idx="55">
                  <c:v>127931951.21951219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2-43F7-83A6-1ADD0AD8CB0F}"/>
            </c:ext>
          </c:extLst>
        </c:ser>
        <c:ser>
          <c:idx val="1"/>
          <c:order val="1"/>
          <c:tx>
            <c:strRef>
              <c:f>Display!$A$12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Display!$B$4:$BE$4</c:f>
              <c:numCache>
                <c:formatCode>General</c:formatCode>
                <c:ptCount val="5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2015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2025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2035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2055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2055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</c:numCache>
            </c:numRef>
          </c:cat>
          <c:val>
            <c:numRef>
              <c:f>Display!$B$12:$BE$12</c:f>
              <c:numCache>
                <c:formatCode>0.00E+00</c:formatCode>
                <c:ptCount val="56"/>
                <c:pt idx="0">
                  <c:v>222.3144784639336</c:v>
                </c:pt>
                <c:pt idx="1">
                  <c:v>1992.8905033731185</c:v>
                </c:pt>
                <c:pt idx="2">
                  <c:v>0</c:v>
                </c:pt>
                <c:pt idx="3">
                  <c:v>23819.408406850023</c:v>
                </c:pt>
                <c:pt idx="4">
                  <c:v>0</c:v>
                </c:pt>
                <c:pt idx="5">
                  <c:v>164835.07005708353</c:v>
                </c:pt>
                <c:pt idx="6">
                  <c:v>367468.44473274518</c:v>
                </c:pt>
                <c:pt idx="7">
                  <c:v>388057.86196159833</c:v>
                </c:pt>
                <c:pt idx="8">
                  <c:v>385606.52724442136</c:v>
                </c:pt>
                <c:pt idx="9">
                  <c:v>395092.52724442136</c:v>
                </c:pt>
                <c:pt idx="10">
                  <c:v>395092.52724442136</c:v>
                </c:pt>
                <c:pt idx="11">
                  <c:v>419235.8002075766</c:v>
                </c:pt>
                <c:pt idx="12">
                  <c:v>454315.51634665282</c:v>
                </c:pt>
                <c:pt idx="13">
                  <c:v>564432.64141152042</c:v>
                </c:pt>
                <c:pt idx="14">
                  <c:v>747421.27659574465</c:v>
                </c:pt>
                <c:pt idx="15">
                  <c:v>771055.8543331651</c:v>
                </c:pt>
                <c:pt idx="16">
                  <c:v>890315.97832900647</c:v>
                </c:pt>
                <c:pt idx="17">
                  <c:v>1009095.4944691211</c:v>
                </c:pt>
                <c:pt idx="18">
                  <c:v>1106130.371382291</c:v>
                </c:pt>
                <c:pt idx="19">
                  <c:v>1286986.9269054823</c:v>
                </c:pt>
                <c:pt idx="20">
                  <c:v>1300652.7569793847</c:v>
                </c:pt>
                <c:pt idx="21">
                  <c:v>1395774.0955257856</c:v>
                </c:pt>
                <c:pt idx="22">
                  <c:v>1488097.1919763002</c:v>
                </c:pt>
                <c:pt idx="23">
                  <c:v>1492682.9268292682</c:v>
                </c:pt>
                <c:pt idx="24">
                  <c:v>1492682.9268292682</c:v>
                </c:pt>
                <c:pt idx="25">
                  <c:v>1492682.9268292682</c:v>
                </c:pt>
                <c:pt idx="26">
                  <c:v>1492682.9268292682</c:v>
                </c:pt>
                <c:pt idx="27">
                  <c:v>1492682.9268292682</c:v>
                </c:pt>
                <c:pt idx="28">
                  <c:v>1492682.9268292682</c:v>
                </c:pt>
                <c:pt idx="29">
                  <c:v>1492682.9268292682</c:v>
                </c:pt>
                <c:pt idx="30">
                  <c:v>1492682.9268292682</c:v>
                </c:pt>
                <c:pt idx="31">
                  <c:v>1492682.9268292682</c:v>
                </c:pt>
                <c:pt idx="32">
                  <c:v>1492682.9268292682</c:v>
                </c:pt>
                <c:pt idx="33">
                  <c:v>1492682.9268292682</c:v>
                </c:pt>
                <c:pt idx="34">
                  <c:v>1492682.9268292682</c:v>
                </c:pt>
                <c:pt idx="35">
                  <c:v>1492682.9268292682</c:v>
                </c:pt>
                <c:pt idx="36">
                  <c:v>1492682.9268292682</c:v>
                </c:pt>
                <c:pt idx="37">
                  <c:v>1492682.9268292682</c:v>
                </c:pt>
                <c:pt idx="38">
                  <c:v>1492682.9268292682</c:v>
                </c:pt>
                <c:pt idx="39">
                  <c:v>1492682.9268292682</c:v>
                </c:pt>
                <c:pt idx="40">
                  <c:v>1492682.9268292682</c:v>
                </c:pt>
                <c:pt idx="41">
                  <c:v>1492682.9268292682</c:v>
                </c:pt>
                <c:pt idx="42">
                  <c:v>1492682.9268292682</c:v>
                </c:pt>
                <c:pt idx="43">
                  <c:v>1492682.9268292682</c:v>
                </c:pt>
                <c:pt idx="44">
                  <c:v>1492682.9268292682</c:v>
                </c:pt>
                <c:pt idx="45">
                  <c:v>1492682.9268292682</c:v>
                </c:pt>
                <c:pt idx="46">
                  <c:v>1492682.9268292682</c:v>
                </c:pt>
                <c:pt idx="47">
                  <c:v>1492682.9268292682</c:v>
                </c:pt>
                <c:pt idx="48">
                  <c:v>1492682.9268292682</c:v>
                </c:pt>
                <c:pt idx="49">
                  <c:v>1492682.9268292682</c:v>
                </c:pt>
                <c:pt idx="50">
                  <c:v>1492682.9268292682</c:v>
                </c:pt>
                <c:pt idx="51">
                  <c:v>1492682.9268292682</c:v>
                </c:pt>
                <c:pt idx="52">
                  <c:v>1492682.9268292682</c:v>
                </c:pt>
                <c:pt idx="53">
                  <c:v>1492682.9268292682</c:v>
                </c:pt>
                <c:pt idx="54">
                  <c:v>1492682.9268292682</c:v>
                </c:pt>
                <c:pt idx="55">
                  <c:v>1492682.9268292682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2-43F7-83A6-1ADD0AD8CB0F}"/>
            </c:ext>
          </c:extLst>
        </c:ser>
        <c:ser>
          <c:idx val="2"/>
          <c:order val="2"/>
          <c:tx>
            <c:strRef>
              <c:f>Display!$A$13</c:f>
              <c:strCache>
                <c:ptCount val="1"/>
                <c:pt idx="0">
                  <c:v>燃油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Display!$B$4:$BE$4</c:f>
              <c:numCache>
                <c:formatCode>General</c:formatCode>
                <c:ptCount val="5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2015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2025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2035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2055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2055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</c:numCache>
            </c:numRef>
          </c:cat>
          <c:val>
            <c:numRef>
              <c:f>Display!$B$13:$BE$13</c:f>
              <c:numCache>
                <c:formatCode>0.00E+00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2-43F7-83A6-1ADD0AD8CB0F}"/>
            </c:ext>
          </c:extLst>
        </c:ser>
        <c:ser>
          <c:idx val="3"/>
          <c:order val="3"/>
          <c:tx>
            <c:strRef>
              <c:f>Display!$A$14</c:f>
              <c:strCache>
                <c:ptCount val="1"/>
                <c:pt idx="0">
                  <c:v>生物质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Display!$B$4:$BE$4</c:f>
              <c:numCache>
                <c:formatCode>General</c:formatCode>
                <c:ptCount val="5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2015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2025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2035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2055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2055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</c:numCache>
            </c:numRef>
          </c:cat>
          <c:val>
            <c:numRef>
              <c:f>Display!$B$14:$BE$14</c:f>
              <c:numCache>
                <c:formatCode>0.00E+00</c:formatCode>
                <c:ptCount val="56"/>
                <c:pt idx="0">
                  <c:v>832.95277633627404</c:v>
                </c:pt>
                <c:pt idx="1">
                  <c:v>7466.8266735858842</c:v>
                </c:pt>
                <c:pt idx="2">
                  <c:v>0</c:v>
                </c:pt>
                <c:pt idx="3">
                  <c:v>89244.940321743648</c:v>
                </c:pt>
                <c:pt idx="4">
                  <c:v>0</c:v>
                </c:pt>
                <c:pt idx="5">
                  <c:v>617592.83601453039</c:v>
                </c:pt>
                <c:pt idx="6">
                  <c:v>1376805.7904774263</c:v>
                </c:pt>
                <c:pt idx="7">
                  <c:v>1453948.8194084067</c:v>
                </c:pt>
                <c:pt idx="8">
                  <c:v>1444764.325116762</c:v>
                </c:pt>
                <c:pt idx="9">
                  <c:v>1480305.825116762</c:v>
                </c:pt>
                <c:pt idx="10">
                  <c:v>1480305.825116762</c:v>
                </c:pt>
                <c:pt idx="11">
                  <c:v>1570764.1991437469</c:v>
                </c:pt>
                <c:pt idx="12">
                  <c:v>1702198.4950700575</c:v>
                </c:pt>
                <c:pt idx="13">
                  <c:v>2114777.8541774782</c:v>
                </c:pt>
                <c:pt idx="14">
                  <c:v>2800387.2340425532</c:v>
                </c:pt>
                <c:pt idx="15">
                  <c:v>2888939.6633757316</c:v>
                </c:pt>
                <c:pt idx="16">
                  <c:v>3335775.38939283</c:v>
                </c:pt>
                <c:pt idx="17">
                  <c:v>3780810.4065648606</c:v>
                </c:pt>
                <c:pt idx="18">
                  <c:v>4144374.0875483551</c:v>
                </c:pt>
                <c:pt idx="19">
                  <c:v>4821995.1362651493</c:v>
                </c:pt>
                <c:pt idx="20">
                  <c:v>4873197.3394668782</c:v>
                </c:pt>
                <c:pt idx="21">
                  <c:v>5229591.5049683442</c:v>
                </c:pt>
                <c:pt idx="22">
                  <c:v>5575501.4071922498</c:v>
                </c:pt>
                <c:pt idx="23">
                  <c:v>5592682.9268292682</c:v>
                </c:pt>
                <c:pt idx="24">
                  <c:v>5592682.9268292682</c:v>
                </c:pt>
                <c:pt idx="25">
                  <c:v>5592682.9268292682</c:v>
                </c:pt>
                <c:pt idx="26">
                  <c:v>5592682.9268292682</c:v>
                </c:pt>
                <c:pt idx="27">
                  <c:v>5592682.9268292682</c:v>
                </c:pt>
                <c:pt idx="28">
                  <c:v>5592682.9268292682</c:v>
                </c:pt>
                <c:pt idx="29">
                  <c:v>5592682.9268292682</c:v>
                </c:pt>
                <c:pt idx="30">
                  <c:v>5592682.9268292682</c:v>
                </c:pt>
                <c:pt idx="31">
                  <c:v>5592682.9268292682</c:v>
                </c:pt>
                <c:pt idx="32">
                  <c:v>5592682.9268292682</c:v>
                </c:pt>
                <c:pt idx="33">
                  <c:v>5592682.9268292682</c:v>
                </c:pt>
                <c:pt idx="34">
                  <c:v>5592682.9268292682</c:v>
                </c:pt>
                <c:pt idx="35">
                  <c:v>5592682.9268292682</c:v>
                </c:pt>
                <c:pt idx="36">
                  <c:v>5592682.9268292682</c:v>
                </c:pt>
                <c:pt idx="37">
                  <c:v>5592682.9268292682</c:v>
                </c:pt>
                <c:pt idx="38">
                  <c:v>5592682.9268292682</c:v>
                </c:pt>
                <c:pt idx="39">
                  <c:v>5592682.9268292682</c:v>
                </c:pt>
                <c:pt idx="40">
                  <c:v>5592682.9268292682</c:v>
                </c:pt>
                <c:pt idx="41">
                  <c:v>5592682.9268292682</c:v>
                </c:pt>
                <c:pt idx="42">
                  <c:v>5592682.9268292682</c:v>
                </c:pt>
                <c:pt idx="43">
                  <c:v>5592682.9268292682</c:v>
                </c:pt>
                <c:pt idx="44">
                  <c:v>5592682.9268292682</c:v>
                </c:pt>
                <c:pt idx="45">
                  <c:v>5592682.9268292682</c:v>
                </c:pt>
                <c:pt idx="46">
                  <c:v>5592682.9268292682</c:v>
                </c:pt>
                <c:pt idx="47">
                  <c:v>5592682.9268292682</c:v>
                </c:pt>
                <c:pt idx="48">
                  <c:v>5592682.9268292682</c:v>
                </c:pt>
                <c:pt idx="49">
                  <c:v>5592682.9268292682</c:v>
                </c:pt>
                <c:pt idx="50">
                  <c:v>5592682.9268292682</c:v>
                </c:pt>
                <c:pt idx="51">
                  <c:v>5592682.9268292682</c:v>
                </c:pt>
                <c:pt idx="52">
                  <c:v>5592682.9268292682</c:v>
                </c:pt>
                <c:pt idx="53">
                  <c:v>5592682.9268292682</c:v>
                </c:pt>
                <c:pt idx="54">
                  <c:v>5592682.9268292682</c:v>
                </c:pt>
                <c:pt idx="55">
                  <c:v>5592682.9268292682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B2-43F7-83A6-1ADD0AD8CB0F}"/>
            </c:ext>
          </c:extLst>
        </c:ser>
        <c:ser>
          <c:idx val="4"/>
          <c:order val="4"/>
          <c:tx>
            <c:strRef>
              <c:f>Display!$A$15</c:f>
              <c:strCache>
                <c:ptCount val="1"/>
                <c:pt idx="0">
                  <c:v>水电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Display!$B$4:$BE$4</c:f>
              <c:numCache>
                <c:formatCode>General</c:formatCode>
                <c:ptCount val="5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2015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2025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2035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2055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2055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</c:numCache>
            </c:numRef>
          </c:cat>
          <c:val>
            <c:numRef>
              <c:f>Display!$B$15:$BE$15</c:f>
              <c:numCache>
                <c:formatCode>0.00E+00</c:formatCode>
                <c:ptCount val="56"/>
                <c:pt idx="0">
                  <c:v>783.80384016606149</c:v>
                </c:pt>
                <c:pt idx="1">
                  <c:v>7026.2415672029065</c:v>
                </c:pt>
                <c:pt idx="2">
                  <c:v>0</c:v>
                </c:pt>
                <c:pt idx="3">
                  <c:v>83978.982874935144</c:v>
                </c:pt>
                <c:pt idx="4">
                  <c:v>0</c:v>
                </c:pt>
                <c:pt idx="5">
                  <c:v>581151.35729112616</c:v>
                </c:pt>
                <c:pt idx="6">
                  <c:v>1295566.4431370008</c:v>
                </c:pt>
                <c:pt idx="7">
                  <c:v>1368157.5960041517</c:v>
                </c:pt>
                <c:pt idx="8">
                  <c:v>1359515.0389465494</c:v>
                </c:pt>
                <c:pt idx="9">
                  <c:v>1392959.3889465493</c:v>
                </c:pt>
                <c:pt idx="10">
                  <c:v>1392959.3889465493</c:v>
                </c:pt>
                <c:pt idx="11">
                  <c:v>1478080.2060586407</c:v>
                </c:pt>
                <c:pt idx="12">
                  <c:v>1601759.1333679298</c:v>
                </c:pt>
                <c:pt idx="13">
                  <c:v>1989993.9711987549</c:v>
                </c:pt>
                <c:pt idx="14">
                  <c:v>2635148.5106382985</c:v>
                </c:pt>
                <c:pt idx="15">
                  <c:v>2718475.8445991348</c:v>
                </c:pt>
                <c:pt idx="16">
                  <c:v>3138945.7294779369</c:v>
                </c:pt>
                <c:pt idx="17">
                  <c:v>3557721.1575425211</c:v>
                </c:pt>
                <c:pt idx="18">
                  <c:v>3899832.5201496235</c:v>
                </c:pt>
                <c:pt idx="19">
                  <c:v>4537470.0852679079</c:v>
                </c:pt>
                <c:pt idx="20">
                  <c:v>4585651.0681934953</c:v>
                </c:pt>
                <c:pt idx="21">
                  <c:v>4921015.9573790655</c:v>
                </c:pt>
                <c:pt idx="22">
                  <c:v>5246515.2142602345</c:v>
                </c:pt>
                <c:pt idx="23">
                  <c:v>5262682.9268292692</c:v>
                </c:pt>
                <c:pt idx="24">
                  <c:v>5262682.9268292692</c:v>
                </c:pt>
                <c:pt idx="25">
                  <c:v>5262682.9268292692</c:v>
                </c:pt>
                <c:pt idx="26">
                  <c:v>5262682.9268292692</c:v>
                </c:pt>
                <c:pt idx="27">
                  <c:v>5262682.9268292692</c:v>
                </c:pt>
                <c:pt idx="28">
                  <c:v>5262682.9268292692</c:v>
                </c:pt>
                <c:pt idx="29">
                  <c:v>5262682.9268292692</c:v>
                </c:pt>
                <c:pt idx="30">
                  <c:v>5262682.9268292692</c:v>
                </c:pt>
                <c:pt idx="31">
                  <c:v>5262682.9268292692</c:v>
                </c:pt>
                <c:pt idx="32">
                  <c:v>5262682.9268292692</c:v>
                </c:pt>
                <c:pt idx="33">
                  <c:v>5262682.9268292692</c:v>
                </c:pt>
                <c:pt idx="34">
                  <c:v>5262682.9268292692</c:v>
                </c:pt>
                <c:pt idx="35">
                  <c:v>5262682.9268292692</c:v>
                </c:pt>
                <c:pt idx="36">
                  <c:v>5262682.9268292692</c:v>
                </c:pt>
                <c:pt idx="37">
                  <c:v>5262682.9268292692</c:v>
                </c:pt>
                <c:pt idx="38">
                  <c:v>5262682.9268292692</c:v>
                </c:pt>
                <c:pt idx="39">
                  <c:v>5262682.9268292692</c:v>
                </c:pt>
                <c:pt idx="40">
                  <c:v>5262682.9268292692</c:v>
                </c:pt>
                <c:pt idx="41">
                  <c:v>5262682.9268292692</c:v>
                </c:pt>
                <c:pt idx="42">
                  <c:v>5262682.9268292692</c:v>
                </c:pt>
                <c:pt idx="43">
                  <c:v>5262682.9268292692</c:v>
                </c:pt>
                <c:pt idx="44">
                  <c:v>5262682.9268292692</c:v>
                </c:pt>
                <c:pt idx="45">
                  <c:v>5262682.9268292692</c:v>
                </c:pt>
                <c:pt idx="46">
                  <c:v>5262682.9268292692</c:v>
                </c:pt>
                <c:pt idx="47">
                  <c:v>5262682.9268292692</c:v>
                </c:pt>
                <c:pt idx="48">
                  <c:v>5262682.9268292692</c:v>
                </c:pt>
                <c:pt idx="49">
                  <c:v>5262682.9268292692</c:v>
                </c:pt>
                <c:pt idx="50">
                  <c:v>5262682.9268292692</c:v>
                </c:pt>
                <c:pt idx="51">
                  <c:v>5262682.9268292692</c:v>
                </c:pt>
                <c:pt idx="52">
                  <c:v>5262682.9268292692</c:v>
                </c:pt>
                <c:pt idx="53">
                  <c:v>5262682.9268292692</c:v>
                </c:pt>
                <c:pt idx="54">
                  <c:v>5262682.9268292692</c:v>
                </c:pt>
                <c:pt idx="55">
                  <c:v>5262682.9268292692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B2-43F7-83A6-1ADD0AD8CB0F}"/>
            </c:ext>
          </c:extLst>
        </c:ser>
        <c:ser>
          <c:idx val="5"/>
          <c:order val="5"/>
          <c:tx>
            <c:strRef>
              <c:f>Display!$A$16</c:f>
              <c:strCache>
                <c:ptCount val="1"/>
                <c:pt idx="0">
                  <c:v>核能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Display!$B$4:$BE$4</c:f>
              <c:numCache>
                <c:formatCode>General</c:formatCode>
                <c:ptCount val="5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2015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2025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2035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2055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2055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</c:numCache>
            </c:numRef>
          </c:cat>
          <c:val>
            <c:numRef>
              <c:f>Display!$B$16:$BE$16</c:f>
              <c:numCache>
                <c:formatCode>0.00E+00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B2-43F7-83A6-1ADD0AD8CB0F}"/>
            </c:ext>
          </c:extLst>
        </c:ser>
        <c:ser>
          <c:idx val="6"/>
          <c:order val="6"/>
          <c:tx>
            <c:strRef>
              <c:f>Display!$A$17</c:f>
              <c:strCache>
                <c:ptCount val="1"/>
                <c:pt idx="0">
                  <c:v>风电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Display!$B$4:$BE$4</c:f>
              <c:numCache>
                <c:formatCode>General</c:formatCode>
                <c:ptCount val="5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2015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2025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2035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2055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2055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</c:numCache>
            </c:numRef>
          </c:cat>
          <c:val>
            <c:numRef>
              <c:f>Display!$B$17:$BE$17</c:f>
              <c:numCache>
                <c:formatCode>0.00E+00</c:formatCode>
                <c:ptCount val="56"/>
                <c:pt idx="0">
                  <c:v>4637.8723404255325</c:v>
                </c:pt>
                <c:pt idx="1">
                  <c:v>41575.21276595744</c:v>
                </c:pt>
                <c:pt idx="2">
                  <c:v>0</c:v>
                </c:pt>
                <c:pt idx="3">
                  <c:v>496914.89361702121</c:v>
                </c:pt>
                <c:pt idx="4">
                  <c:v>0</c:v>
                </c:pt>
                <c:pt idx="5">
                  <c:v>3438750.4468085105</c:v>
                </c:pt>
                <c:pt idx="6">
                  <c:v>7666040.2308510644</c:v>
                </c:pt>
                <c:pt idx="7">
                  <c:v>8095571.8085106388</c:v>
                </c:pt>
                <c:pt idx="8">
                  <c:v>8044432.6404255303</c:v>
                </c:pt>
                <c:pt idx="9">
                  <c:v>8242327.3404255314</c:v>
                </c:pt>
                <c:pt idx="10">
                  <c:v>8242327.3404255314</c:v>
                </c:pt>
                <c:pt idx="11">
                  <c:v>8745998.6202127673</c:v>
                </c:pt>
                <c:pt idx="12">
                  <c:v>9477823.4042553194</c:v>
                </c:pt>
                <c:pt idx="13">
                  <c:v>11775060.957446808</c:v>
                </c:pt>
                <c:pt idx="14">
                  <c:v>15592526.808510639</c:v>
                </c:pt>
                <c:pt idx="15">
                  <c:v>16085585.808191586</c:v>
                </c:pt>
                <c:pt idx="16">
                  <c:v>18573562.453787182</c:v>
                </c:pt>
                <c:pt idx="17">
                  <c:v>21051512.771380808</c:v>
                </c:pt>
                <c:pt idx="18">
                  <c:v>23075831.541807618</c:v>
                </c:pt>
                <c:pt idx="19">
                  <c:v>26848818.448648784</c:v>
                </c:pt>
                <c:pt idx="20">
                  <c:v>27133911.780161105</c:v>
                </c:pt>
                <c:pt idx="21">
                  <c:v>29118310.763424698</c:v>
                </c:pt>
                <c:pt idx="22">
                  <c:v>31044333.478493813</c:v>
                </c:pt>
                <c:pt idx="23">
                  <c:v>31139999.999999996</c:v>
                </c:pt>
                <c:pt idx="24">
                  <c:v>31139999.999999996</c:v>
                </c:pt>
                <c:pt idx="25">
                  <c:v>31139999.999999996</c:v>
                </c:pt>
                <c:pt idx="26">
                  <c:v>31139999.999999996</c:v>
                </c:pt>
                <c:pt idx="27">
                  <c:v>31139999.999999996</c:v>
                </c:pt>
                <c:pt idx="28">
                  <c:v>31139999.999999996</c:v>
                </c:pt>
                <c:pt idx="29">
                  <c:v>31139999.999999996</c:v>
                </c:pt>
                <c:pt idx="30">
                  <c:v>31139999.999999996</c:v>
                </c:pt>
                <c:pt idx="31">
                  <c:v>31139999.999999996</c:v>
                </c:pt>
                <c:pt idx="32">
                  <c:v>31139999.999999996</c:v>
                </c:pt>
                <c:pt idx="33">
                  <c:v>31139999.999999996</c:v>
                </c:pt>
                <c:pt idx="34">
                  <c:v>31139999.999999996</c:v>
                </c:pt>
                <c:pt idx="35">
                  <c:v>31139999.999999996</c:v>
                </c:pt>
                <c:pt idx="36">
                  <c:v>31139999.999999996</c:v>
                </c:pt>
                <c:pt idx="37">
                  <c:v>31139999.999999996</c:v>
                </c:pt>
                <c:pt idx="38">
                  <c:v>31139999.999999996</c:v>
                </c:pt>
                <c:pt idx="39">
                  <c:v>31139999.999999996</c:v>
                </c:pt>
                <c:pt idx="40">
                  <c:v>31139999.999999996</c:v>
                </c:pt>
                <c:pt idx="41">
                  <c:v>31139999.999999996</c:v>
                </c:pt>
                <c:pt idx="42">
                  <c:v>31139999.999999996</c:v>
                </c:pt>
                <c:pt idx="43">
                  <c:v>31139999.999999996</c:v>
                </c:pt>
                <c:pt idx="44">
                  <c:v>31139999.999999996</c:v>
                </c:pt>
                <c:pt idx="45">
                  <c:v>31139999.999999996</c:v>
                </c:pt>
                <c:pt idx="46">
                  <c:v>31139999.999999996</c:v>
                </c:pt>
                <c:pt idx="47">
                  <c:v>31139999.999999996</c:v>
                </c:pt>
                <c:pt idx="48">
                  <c:v>31139999.999999996</c:v>
                </c:pt>
                <c:pt idx="49">
                  <c:v>31139999.999999996</c:v>
                </c:pt>
                <c:pt idx="50">
                  <c:v>31139999.999999996</c:v>
                </c:pt>
                <c:pt idx="51">
                  <c:v>31139999.999999996</c:v>
                </c:pt>
                <c:pt idx="52">
                  <c:v>31139999.999999996</c:v>
                </c:pt>
                <c:pt idx="53">
                  <c:v>31139999.999999996</c:v>
                </c:pt>
                <c:pt idx="54">
                  <c:v>31139999.999999996</c:v>
                </c:pt>
                <c:pt idx="55">
                  <c:v>31139999.999999996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B2-43F7-83A6-1ADD0AD8CB0F}"/>
            </c:ext>
          </c:extLst>
        </c:ser>
        <c:ser>
          <c:idx val="7"/>
          <c:order val="7"/>
          <c:tx>
            <c:strRef>
              <c:f>Display!$A$18</c:f>
              <c:strCache>
                <c:ptCount val="1"/>
                <c:pt idx="0">
                  <c:v>光伏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Display!$B$4:$BE$4</c:f>
              <c:numCache>
                <c:formatCode>General</c:formatCode>
                <c:ptCount val="5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2015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2025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2035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2055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2055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</c:numCache>
            </c:numRef>
          </c:cat>
          <c:val>
            <c:numRef>
              <c:f>Display!$B$18:$BE$18</c:f>
              <c:numCache>
                <c:formatCode>0.00E+00</c:formatCode>
                <c:ptCount val="56"/>
                <c:pt idx="0">
                  <c:v>2481.2765957446818</c:v>
                </c:pt>
                <c:pt idx="1">
                  <c:v>22242.872340425536</c:v>
                </c:pt>
                <c:pt idx="2">
                  <c:v>0</c:v>
                </c:pt>
                <c:pt idx="3">
                  <c:v>265851.06382978731</c:v>
                </c:pt>
                <c:pt idx="4">
                  <c:v>0</c:v>
                </c:pt>
                <c:pt idx="5">
                  <c:v>1839742.531914894</c:v>
                </c:pt>
                <c:pt idx="6">
                  <c:v>4101356.1414893628</c:v>
                </c:pt>
                <c:pt idx="7">
                  <c:v>4331156.9148936179</c:v>
                </c:pt>
                <c:pt idx="8">
                  <c:v>4303797.2957446817</c:v>
                </c:pt>
                <c:pt idx="9">
                  <c:v>4409671.5957446815</c:v>
                </c:pt>
                <c:pt idx="10">
                  <c:v>4409671.5957446815</c:v>
                </c:pt>
                <c:pt idx="11">
                  <c:v>4679137.347872342</c:v>
                </c:pt>
                <c:pt idx="12">
                  <c:v>5070665.9574468099</c:v>
                </c:pt>
                <c:pt idx="13">
                  <c:v>6299695.4255319163</c:v>
                </c:pt>
                <c:pt idx="14">
                  <c:v>8342051.9148936197</c:v>
                </c:pt>
                <c:pt idx="15">
                  <c:v>8605840.063085163</c:v>
                </c:pt>
                <c:pt idx="16">
                  <c:v>9936915.5581276342</c:v>
                </c:pt>
                <c:pt idx="17">
                  <c:v>11262626.935491471</c:v>
                </c:pt>
                <c:pt idx="18">
                  <c:v>12345643.97837235</c:v>
                </c:pt>
                <c:pt idx="19">
                  <c:v>14364204.089739528</c:v>
                </c:pt>
                <c:pt idx="20">
                  <c:v>14516729.937619913</c:v>
                </c:pt>
                <c:pt idx="21">
                  <c:v>15578389.76617391</c:v>
                </c:pt>
                <c:pt idx="22">
                  <c:v>16608818.103779932</c:v>
                </c:pt>
                <c:pt idx="23">
                  <c:v>16660000.000000002</c:v>
                </c:pt>
                <c:pt idx="24">
                  <c:v>16660000.000000002</c:v>
                </c:pt>
                <c:pt idx="25">
                  <c:v>16660000.000000002</c:v>
                </c:pt>
                <c:pt idx="26">
                  <c:v>16660000.000000002</c:v>
                </c:pt>
                <c:pt idx="27">
                  <c:v>16660000.000000002</c:v>
                </c:pt>
                <c:pt idx="28">
                  <c:v>16660000.000000002</c:v>
                </c:pt>
                <c:pt idx="29">
                  <c:v>16660000.000000002</c:v>
                </c:pt>
                <c:pt idx="30">
                  <c:v>16660000.000000002</c:v>
                </c:pt>
                <c:pt idx="31">
                  <c:v>16660000.000000002</c:v>
                </c:pt>
                <c:pt idx="32">
                  <c:v>16660000.000000002</c:v>
                </c:pt>
                <c:pt idx="33">
                  <c:v>16660000.000000002</c:v>
                </c:pt>
                <c:pt idx="34">
                  <c:v>16660000.000000002</c:v>
                </c:pt>
                <c:pt idx="35">
                  <c:v>16660000.000000002</c:v>
                </c:pt>
                <c:pt idx="36">
                  <c:v>16660000.000000002</c:v>
                </c:pt>
                <c:pt idx="37">
                  <c:v>16660000.000000002</c:v>
                </c:pt>
                <c:pt idx="38">
                  <c:v>16660000.000000002</c:v>
                </c:pt>
                <c:pt idx="39">
                  <c:v>16660000.000000002</c:v>
                </c:pt>
                <c:pt idx="40">
                  <c:v>16660000.000000002</c:v>
                </c:pt>
                <c:pt idx="41">
                  <c:v>16660000.000000002</c:v>
                </c:pt>
                <c:pt idx="42">
                  <c:v>16660000.000000002</c:v>
                </c:pt>
                <c:pt idx="43">
                  <c:v>16660000.000000002</c:v>
                </c:pt>
                <c:pt idx="44">
                  <c:v>16660000.000000002</c:v>
                </c:pt>
                <c:pt idx="45">
                  <c:v>16660000.000000002</c:v>
                </c:pt>
                <c:pt idx="46">
                  <c:v>16660000.000000002</c:v>
                </c:pt>
                <c:pt idx="47">
                  <c:v>16660000.000000002</c:v>
                </c:pt>
                <c:pt idx="48">
                  <c:v>16660000.000000002</c:v>
                </c:pt>
                <c:pt idx="49">
                  <c:v>16660000.000000002</c:v>
                </c:pt>
                <c:pt idx="50">
                  <c:v>16660000.000000002</c:v>
                </c:pt>
                <c:pt idx="51">
                  <c:v>16660000.000000002</c:v>
                </c:pt>
                <c:pt idx="52">
                  <c:v>16660000.000000002</c:v>
                </c:pt>
                <c:pt idx="53">
                  <c:v>16660000.000000002</c:v>
                </c:pt>
                <c:pt idx="54">
                  <c:v>16660000.000000002</c:v>
                </c:pt>
                <c:pt idx="55">
                  <c:v>16660000.000000002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B2-43F7-83A6-1ADD0AD8CB0F}"/>
            </c:ext>
          </c:extLst>
        </c:ser>
        <c:ser>
          <c:idx val="8"/>
          <c:order val="8"/>
          <c:tx>
            <c:strRef>
              <c:f>Display!$A$19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Display!$B$4:$BE$4</c:f>
              <c:numCache>
                <c:formatCode>General</c:formatCode>
                <c:ptCount val="5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2015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2025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2035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2055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2055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</c:numCache>
            </c:numRef>
          </c:cat>
          <c:val>
            <c:numRef>
              <c:f>Display!$B$19:$BE$19</c:f>
              <c:numCache>
                <c:formatCode>0.00E+00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B2-43F7-83A6-1ADD0AD8C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126704"/>
        <c:axId val="1905129200"/>
      </c:areaChart>
      <c:catAx>
        <c:axId val="190512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129200"/>
        <c:crosses val="autoZero"/>
        <c:auto val="1"/>
        <c:lblAlgn val="ctr"/>
        <c:lblOffset val="100"/>
        <c:noMultiLvlLbl val="0"/>
      </c:catAx>
      <c:valAx>
        <c:axId val="19051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1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7</xdr:col>
      <xdr:colOff>438150</xdr:colOff>
      <xdr:row>35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EF6C06-EA71-4B45-A815-050C6AABB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20</xdr:row>
      <xdr:rowOff>19050</xdr:rowOff>
    </xdr:from>
    <xdr:to>
      <xdr:col>15</xdr:col>
      <xdr:colOff>576262</xdr:colOff>
      <xdr:row>35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9275E2F-1D61-4725-BFE1-9F8CA8618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ming\EPS\Existing%20Models\eps-shandong\InputData\elec\EIaE\Elec%20Imports%20and%20Ex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ff-nonadmin\CodeRepositories\eps-us\InputData\fuels\BFCpUEbS\BAU%20Fuel%20Cost%20per%20Unit%20Energy%20by%20Se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10"/>
      <sheetName val="Canada Electricity Generation"/>
      <sheetName val="Canada Elec Mix"/>
      <sheetName val="AEO Table 3"/>
      <sheetName val="EIaE-BIE"/>
      <sheetName val="EIaE-BEE"/>
      <sheetName val="EIaE-IEP"/>
      <sheetName val="EIaE-BEEP"/>
    </sheetNames>
    <sheetDataSet>
      <sheetData sheetId="0">
        <row r="51">
          <cell r="A51">
            <v>2.931E-7</v>
          </cell>
        </row>
        <row r="52">
          <cell r="A52">
            <v>0.91400000000000003</v>
          </cell>
        </row>
      </sheetData>
      <sheetData sheetId="1"/>
      <sheetData sheetId="2"/>
      <sheetData sheetId="3"/>
      <sheetData sheetId="4">
        <row r="1">
          <cell r="B1" t="str">
            <v>highogs.d120120a</v>
          </cell>
          <cell r="C1">
            <v>2020</v>
          </cell>
          <cell r="D1">
            <v>2021</v>
          </cell>
          <cell r="E1">
            <v>2022</v>
          </cell>
          <cell r="F1">
            <v>2023</v>
          </cell>
          <cell r="G1">
            <v>2024</v>
          </cell>
          <cell r="H1">
            <v>2025</v>
          </cell>
          <cell r="I1">
            <v>2026</v>
          </cell>
          <cell r="J1">
            <v>2027</v>
          </cell>
          <cell r="K1">
            <v>2028</v>
          </cell>
          <cell r="L1">
            <v>2029</v>
          </cell>
          <cell r="M1">
            <v>2030</v>
          </cell>
          <cell r="N1">
            <v>2031</v>
          </cell>
          <cell r="O1">
            <v>2032</v>
          </cell>
          <cell r="P1">
            <v>2033</v>
          </cell>
          <cell r="Q1">
            <v>2034</v>
          </cell>
          <cell r="R1">
            <v>2035</v>
          </cell>
          <cell r="S1">
            <v>2036</v>
          </cell>
          <cell r="T1">
            <v>2037</v>
          </cell>
          <cell r="U1">
            <v>2038</v>
          </cell>
          <cell r="V1">
            <v>2039</v>
          </cell>
          <cell r="W1">
            <v>2040</v>
          </cell>
          <cell r="X1">
            <v>2041</v>
          </cell>
          <cell r="Y1">
            <v>2042</v>
          </cell>
          <cell r="Z1">
            <v>2043</v>
          </cell>
          <cell r="AA1">
            <v>2044</v>
          </cell>
          <cell r="AB1">
            <v>2045</v>
          </cell>
          <cell r="AC1">
            <v>2046</v>
          </cell>
          <cell r="AD1">
            <v>2047</v>
          </cell>
          <cell r="AE1">
            <v>2048</v>
          </cell>
          <cell r="AF1">
            <v>2049</v>
          </cell>
          <cell r="AG1">
            <v>2050</v>
          </cell>
        </row>
        <row r="67">
          <cell r="A67" t="str">
            <v>PRC000:ha_Electricity</v>
          </cell>
          <cell r="B67" t="str">
            <v xml:space="preserve">   Electricity</v>
          </cell>
          <cell r="C67">
            <v>30.523893000000001</v>
          </cell>
          <cell r="D67">
            <v>31.073757000000001</v>
          </cell>
          <cell r="E67">
            <v>30.644400000000001</v>
          </cell>
          <cell r="F67">
            <v>30.064250999999999</v>
          </cell>
          <cell r="G67">
            <v>29.625053000000001</v>
          </cell>
          <cell r="H67">
            <v>29.354122</v>
          </cell>
          <cell r="I67">
            <v>29.175063999999999</v>
          </cell>
          <cell r="J67">
            <v>29.083216</v>
          </cell>
          <cell r="K67">
            <v>28.980820000000001</v>
          </cell>
          <cell r="L67">
            <v>28.902287999999999</v>
          </cell>
          <cell r="M67">
            <v>28.841974</v>
          </cell>
          <cell r="N67">
            <v>28.919063999999999</v>
          </cell>
          <cell r="O67">
            <v>28.865849999999998</v>
          </cell>
          <cell r="P67">
            <v>28.825009999999999</v>
          </cell>
          <cell r="Q67">
            <v>28.718841999999999</v>
          </cell>
          <cell r="R67">
            <v>28.568573000000001</v>
          </cell>
          <cell r="S67">
            <v>28.420290000000001</v>
          </cell>
          <cell r="T67">
            <v>28.288022999999999</v>
          </cell>
          <cell r="U67">
            <v>28.189094999999998</v>
          </cell>
          <cell r="V67">
            <v>28.082899000000001</v>
          </cell>
          <cell r="W67">
            <v>27.978746000000001</v>
          </cell>
          <cell r="X67">
            <v>27.888967999999998</v>
          </cell>
          <cell r="Y67">
            <v>27.78153</v>
          </cell>
          <cell r="Z67">
            <v>27.658246999999999</v>
          </cell>
          <cell r="AA67">
            <v>27.550391999999999</v>
          </cell>
          <cell r="AB67">
            <v>27.461987000000001</v>
          </cell>
          <cell r="AC67">
            <v>27.334007</v>
          </cell>
          <cell r="AD67">
            <v>27.199771999999999</v>
          </cell>
          <cell r="AE67">
            <v>27.024487000000001</v>
          </cell>
          <cell r="AF67">
            <v>26.797374999999999</v>
          </cell>
          <cell r="AG67">
            <v>26.609511999999999</v>
          </cell>
          <cell r="AH67">
            <v>-4.5640000000000003E-3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AEO Table 3"/>
      <sheetName val="AEO Table 12"/>
      <sheetName val="Natural Gas Adjustment"/>
      <sheetName val="Hard Coal and Lig Multipliers"/>
      <sheetName val="Hydrogen"/>
      <sheetName val="Other Fuels"/>
      <sheetName val="BFCpUEbS-electricity"/>
      <sheetName val="BFCpUEbS-coal"/>
      <sheetName val="BFCpUEbS-natural-gas"/>
      <sheetName val="BFCpUEbS-nuclear"/>
      <sheetName val="BFCpUEbS-hydro"/>
      <sheetName val="BFCpUEbS-wind"/>
      <sheetName val="BFCpUEbS-solar"/>
      <sheetName val="BFCpUEbS-biomass"/>
      <sheetName val="BFCpUEbS-petroleum-gasoline"/>
      <sheetName val="BFCpUEbS-petroleum-diesel"/>
      <sheetName val="BFCpUEbS-biofuel-gasoline"/>
      <sheetName val="BFCpUEbS-biofuel-diesel"/>
      <sheetName val="BFCpUEbS-jet-fuel-or-kerosene"/>
      <sheetName val="BFCpUEbS-heat"/>
      <sheetName val="BFCpUEbS-lignite"/>
      <sheetName val="BFCpUEbS-geothermal"/>
      <sheetName val="BFCpUEbS-crude-oil"/>
      <sheetName val="BFCpUEbS-heavy-fuel-oil"/>
      <sheetName val="BFCpUEbS-lpg-propane-or-butane"/>
      <sheetName val="BFCpUEbS-municipal-solid-waste"/>
      <sheetName val="BFCpUEbS-hydrogen"/>
    </sheetNames>
    <sheetDataSet>
      <sheetData sheetId="0"/>
      <sheetData sheetId="1"/>
      <sheetData sheetId="2"/>
      <sheetData sheetId="3"/>
      <sheetData sheetId="4"/>
      <sheetData sheetId="5">
        <row r="16">
          <cell r="N16">
            <v>0.92062879123815489</v>
          </cell>
        </row>
        <row r="17">
          <cell r="N17">
            <v>1.0036394752510358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580.692035532411" createdVersion="7" refreshedVersion="7" minRefreshableVersion="3" recordCount="38" xr:uid="{44A8419B-89B9-4593-A592-9DEC61329CBB}">
  <cacheSource type="worksheet">
    <worksheetSource ref="A1:M39" sheet="跨省传输项目"/>
  </cacheSource>
  <cacheFields count="13">
    <cacheField name="ID" numFmtId="0">
      <sharedItems containsString="0" containsBlank="1" containsNumber="1" containsInteger="1" minValue="1" maxValue="5"/>
    </cacheField>
    <cacheField name="跨省输送" numFmtId="0">
      <sharedItems containsBlank="1"/>
    </cacheField>
    <cacheField name="输电性质" numFmtId="0">
      <sharedItems containsBlank="1"/>
    </cacheField>
    <cacheField name="起始省" numFmtId="0">
      <sharedItems containsBlank="1" count="63">
        <m/>
        <s v="安徽省"/>
        <s v="北京市"/>
        <s v="福建省"/>
        <s v="甘肃省"/>
        <s v="广东省"/>
        <s v="广西壮族自治区"/>
        <s v="贵州省"/>
        <s v="海南省"/>
        <s v="河北省"/>
        <s v="河南省"/>
        <s v="黑龙江省"/>
        <s v="湖北省"/>
        <s v="湖南省"/>
        <s v="吉林省"/>
        <s v="江苏省"/>
        <s v="江西省"/>
        <s v="辽宁省"/>
        <s v="内蒙古自治区"/>
        <s v="宁夏回族自治区"/>
        <s v="青海省"/>
        <s v="山东省"/>
        <s v="山西省"/>
        <s v="陕西省"/>
        <s v="上海市"/>
        <s v="四川省"/>
        <s v="天津市"/>
        <s v="新疆维吾尔自治区"/>
        <s v="云南省"/>
        <s v="浙江省"/>
        <s v="重庆市"/>
        <s v="西藏自治区"/>
        <s v="广东" u="1"/>
        <s v="西藏" u="1"/>
        <s v="宁夏" u="1"/>
        <s v="新疆" u="1"/>
        <s v="河南" u="1"/>
        <s v="天津" u="1"/>
        <s v="湖南" u="1"/>
        <s v="黑龙江" u="1"/>
        <s v="四川" u="1"/>
        <s v="北京" u="1"/>
        <s v="重庆" u="1"/>
        <s v="江苏" u="1"/>
        <s v="陕西" u="1"/>
        <s v="辽宁" u="1"/>
        <s v="山西" u="1"/>
        <s v="甘肃" u="1"/>
        <s v="内蒙古" u="1"/>
        <s v="江西" u="1"/>
        <s v="福建" u="1"/>
        <s v="安徽" u="1"/>
        <s v="浙江" u="1"/>
        <s v="云南" u="1"/>
        <s v="广西" u="1"/>
        <s v="青海" u="1"/>
        <s v="山东" u="1"/>
        <s v="吉林" u="1"/>
        <s v="河北" u="1"/>
        <s v="湖北" u="1"/>
        <s v="贵州" u="1"/>
        <s v="上海" u="1"/>
        <s v="海南" u="1"/>
      </sharedItems>
    </cacheField>
    <cacheField name="起点站" numFmtId="0">
      <sharedItems containsBlank="1"/>
    </cacheField>
    <cacheField name="终止省" numFmtId="0">
      <sharedItems containsBlank="1" count="63">
        <m/>
        <s v="安徽省"/>
        <s v="北京市"/>
        <s v="福建省"/>
        <s v="甘肃省"/>
        <s v="广东省"/>
        <s v="广西壮族自治区"/>
        <s v="贵州省"/>
        <s v="海南省"/>
        <s v="河北省"/>
        <s v="河南省"/>
        <s v="黑龙江省"/>
        <s v="湖北省"/>
        <s v="湖南省"/>
        <s v="吉林省"/>
        <s v="江苏省"/>
        <s v="江西省"/>
        <s v="辽宁省"/>
        <s v="内蒙古自治区"/>
        <s v="宁夏回族自治区"/>
        <s v="青海省"/>
        <s v="山东省"/>
        <s v="山西省"/>
        <s v="陕西省"/>
        <s v="上海市"/>
        <s v="四川省"/>
        <s v="天津市"/>
        <s v="新疆维吾尔自治区"/>
        <s v="云南省"/>
        <s v="浙江省"/>
        <s v="重庆市"/>
        <s v="西藏自治区"/>
        <s v="广东" u="1"/>
        <s v="西藏" u="1"/>
        <s v="宁夏" u="1"/>
        <s v="新疆" u="1"/>
        <s v="河南" u="1"/>
        <s v="天津" u="1"/>
        <s v="湖南" u="1"/>
        <s v="黑龙江" u="1"/>
        <s v="四川" u="1"/>
        <s v="北京" u="1"/>
        <s v="重庆" u="1"/>
        <s v="江苏" u="1"/>
        <s v="陕西" u="1"/>
        <s v="辽宁" u="1"/>
        <s v="山西" u="1"/>
        <s v="甘肃" u="1"/>
        <s v="内蒙古" u="1"/>
        <s v="江西" u="1"/>
        <s v="福建" u="1"/>
        <s v="安徽" u="1"/>
        <s v="浙江" u="1"/>
        <s v="云南" u="1"/>
        <s v="广西" u="1"/>
        <s v="青海" u="1"/>
        <s v="山东" u="1"/>
        <s v="吉林" u="1"/>
        <s v="河北" u="1"/>
        <s v="湖北" u="1"/>
        <s v="贵州" u="1"/>
        <s v="上海" u="1"/>
        <s v="海南" u="1"/>
      </sharedItems>
    </cacheField>
    <cacheField name="终点站" numFmtId="0">
      <sharedItems containsBlank="1"/>
    </cacheField>
    <cacheField name="电压等级" numFmtId="0">
      <sharedItems containsBlank="1" containsMixedTypes="1" containsNumber="1" containsInteger="1" minValue="660" maxValue="1000"/>
    </cacheField>
    <cacheField name="回数" numFmtId="0">
      <sharedItems containsBlank="1"/>
    </cacheField>
    <cacheField name="设计容量" numFmtId="0">
      <sharedItems containsBlank="1" containsMixedTypes="1" containsNumber="1" containsInteger="1" minValue="400" maxValue="1000"/>
    </cacheField>
    <cacheField name="输送电量" numFmtId="0">
      <sharedItems containsBlank="1" containsMixedTypes="1" containsNumber="1" containsInteger="1" minValue="220" maxValue="550"/>
    </cacheField>
    <cacheField name="投运年份" numFmtId="0">
      <sharedItems containsString="0" containsBlank="1" containsNumber="1" containsInteger="1" minValue="2011" maxValue="2020"/>
    </cacheField>
    <cacheField name="相关信息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m/>
    <m/>
    <m/>
    <x v="0"/>
    <m/>
    <x v="0"/>
    <m/>
    <s v="千伏"/>
    <m/>
    <s v="MW"/>
    <s v="亿千瓦时"/>
    <m/>
    <m/>
  </r>
  <r>
    <m/>
    <m/>
    <m/>
    <x v="1"/>
    <m/>
    <x v="1"/>
    <m/>
    <m/>
    <m/>
    <m/>
    <m/>
    <m/>
    <m/>
  </r>
  <r>
    <m/>
    <m/>
    <m/>
    <x v="2"/>
    <m/>
    <x v="2"/>
    <m/>
    <m/>
    <m/>
    <m/>
    <m/>
    <m/>
    <m/>
  </r>
  <r>
    <m/>
    <m/>
    <m/>
    <x v="3"/>
    <m/>
    <x v="3"/>
    <m/>
    <m/>
    <m/>
    <m/>
    <m/>
    <m/>
    <m/>
  </r>
  <r>
    <m/>
    <m/>
    <m/>
    <x v="4"/>
    <m/>
    <x v="4"/>
    <m/>
    <m/>
    <m/>
    <m/>
    <m/>
    <m/>
    <m/>
  </r>
  <r>
    <m/>
    <m/>
    <m/>
    <x v="5"/>
    <m/>
    <x v="5"/>
    <m/>
    <m/>
    <m/>
    <m/>
    <m/>
    <m/>
    <m/>
  </r>
  <r>
    <m/>
    <m/>
    <m/>
    <x v="6"/>
    <m/>
    <x v="6"/>
    <m/>
    <m/>
    <m/>
    <m/>
    <m/>
    <m/>
    <m/>
  </r>
  <r>
    <m/>
    <m/>
    <m/>
    <x v="7"/>
    <m/>
    <x v="7"/>
    <m/>
    <m/>
    <m/>
    <m/>
    <m/>
    <m/>
    <m/>
  </r>
  <r>
    <m/>
    <m/>
    <m/>
    <x v="8"/>
    <m/>
    <x v="8"/>
    <m/>
    <m/>
    <m/>
    <m/>
    <m/>
    <m/>
    <m/>
  </r>
  <r>
    <m/>
    <m/>
    <m/>
    <x v="9"/>
    <m/>
    <x v="9"/>
    <m/>
    <m/>
    <m/>
    <m/>
    <m/>
    <m/>
    <m/>
  </r>
  <r>
    <m/>
    <m/>
    <m/>
    <x v="10"/>
    <m/>
    <x v="10"/>
    <m/>
    <m/>
    <m/>
    <m/>
    <m/>
    <m/>
    <m/>
  </r>
  <r>
    <m/>
    <m/>
    <m/>
    <x v="11"/>
    <m/>
    <x v="11"/>
    <m/>
    <m/>
    <m/>
    <m/>
    <m/>
    <m/>
    <m/>
  </r>
  <r>
    <m/>
    <m/>
    <m/>
    <x v="12"/>
    <m/>
    <x v="12"/>
    <m/>
    <m/>
    <m/>
    <m/>
    <m/>
    <m/>
    <m/>
  </r>
  <r>
    <m/>
    <m/>
    <m/>
    <x v="13"/>
    <m/>
    <x v="13"/>
    <m/>
    <m/>
    <m/>
    <m/>
    <m/>
    <m/>
    <m/>
  </r>
  <r>
    <m/>
    <m/>
    <m/>
    <x v="14"/>
    <m/>
    <x v="14"/>
    <m/>
    <m/>
    <m/>
    <m/>
    <m/>
    <m/>
    <m/>
  </r>
  <r>
    <m/>
    <m/>
    <m/>
    <x v="15"/>
    <m/>
    <x v="15"/>
    <m/>
    <m/>
    <m/>
    <m/>
    <m/>
    <m/>
    <m/>
  </r>
  <r>
    <m/>
    <m/>
    <m/>
    <x v="16"/>
    <m/>
    <x v="16"/>
    <m/>
    <m/>
    <m/>
    <m/>
    <m/>
    <m/>
    <m/>
  </r>
  <r>
    <m/>
    <m/>
    <m/>
    <x v="17"/>
    <m/>
    <x v="17"/>
    <m/>
    <m/>
    <m/>
    <m/>
    <m/>
    <m/>
    <m/>
  </r>
  <r>
    <m/>
    <m/>
    <m/>
    <x v="18"/>
    <m/>
    <x v="18"/>
    <m/>
    <m/>
    <m/>
    <m/>
    <m/>
    <m/>
    <m/>
  </r>
  <r>
    <m/>
    <m/>
    <m/>
    <x v="19"/>
    <m/>
    <x v="19"/>
    <m/>
    <m/>
    <m/>
    <m/>
    <m/>
    <m/>
    <m/>
  </r>
  <r>
    <m/>
    <m/>
    <m/>
    <x v="20"/>
    <m/>
    <x v="20"/>
    <m/>
    <m/>
    <m/>
    <m/>
    <m/>
    <m/>
    <m/>
  </r>
  <r>
    <m/>
    <m/>
    <m/>
    <x v="21"/>
    <m/>
    <x v="21"/>
    <m/>
    <m/>
    <m/>
    <m/>
    <m/>
    <m/>
    <m/>
  </r>
  <r>
    <m/>
    <m/>
    <m/>
    <x v="22"/>
    <m/>
    <x v="22"/>
    <m/>
    <m/>
    <m/>
    <m/>
    <m/>
    <m/>
    <m/>
  </r>
  <r>
    <m/>
    <m/>
    <m/>
    <x v="23"/>
    <m/>
    <x v="23"/>
    <m/>
    <m/>
    <m/>
    <m/>
    <m/>
    <m/>
    <m/>
  </r>
  <r>
    <m/>
    <m/>
    <m/>
    <x v="24"/>
    <m/>
    <x v="24"/>
    <m/>
    <m/>
    <m/>
    <m/>
    <m/>
    <m/>
    <m/>
  </r>
  <r>
    <m/>
    <m/>
    <m/>
    <x v="25"/>
    <m/>
    <x v="25"/>
    <m/>
    <m/>
    <m/>
    <m/>
    <m/>
    <m/>
    <m/>
  </r>
  <r>
    <m/>
    <m/>
    <m/>
    <x v="26"/>
    <m/>
    <x v="26"/>
    <m/>
    <m/>
    <m/>
    <m/>
    <m/>
    <m/>
    <m/>
  </r>
  <r>
    <m/>
    <m/>
    <m/>
    <x v="27"/>
    <m/>
    <x v="27"/>
    <m/>
    <m/>
    <m/>
    <m/>
    <m/>
    <m/>
    <m/>
  </r>
  <r>
    <m/>
    <m/>
    <m/>
    <x v="28"/>
    <m/>
    <x v="28"/>
    <m/>
    <m/>
    <m/>
    <m/>
    <m/>
    <m/>
    <m/>
  </r>
  <r>
    <m/>
    <m/>
    <m/>
    <x v="29"/>
    <m/>
    <x v="29"/>
    <m/>
    <m/>
    <m/>
    <m/>
    <m/>
    <m/>
    <m/>
  </r>
  <r>
    <m/>
    <m/>
    <m/>
    <x v="30"/>
    <m/>
    <x v="30"/>
    <m/>
    <m/>
    <m/>
    <m/>
    <m/>
    <m/>
    <m/>
  </r>
  <r>
    <m/>
    <m/>
    <m/>
    <x v="31"/>
    <m/>
    <x v="31"/>
    <m/>
    <m/>
    <m/>
    <m/>
    <m/>
    <m/>
    <m/>
  </r>
  <r>
    <n v="1"/>
    <s v="银东直流"/>
    <s v="直流"/>
    <x v="19"/>
    <s v="银川"/>
    <x v="21"/>
    <s v="青岛"/>
    <n v="660"/>
    <m/>
    <n v="400"/>
    <n v="280"/>
    <n v="2011"/>
    <s v="除了拉闸限电，东北电力缺口咋办？第二条特高压电力外送通道还要不要建？_腾讯新闻 (qq.com)"/>
  </r>
  <r>
    <n v="2"/>
    <s v="锡盟-北京东-山东"/>
    <s v="交流"/>
    <x v="18"/>
    <s v="锡盟"/>
    <x v="21"/>
    <s v="济南"/>
    <n v="1000"/>
    <s v="2回"/>
    <n v="600"/>
    <n v="220"/>
    <n v="2016"/>
    <s v="锡盟—山东1000千伏特高压交流工程开工(图)_网易新闻 (163.com)"/>
  </r>
  <r>
    <n v="3"/>
    <s v="榆横-晋中-石家庄-潍坊"/>
    <s v="交流"/>
    <x v="22"/>
    <s v="榆横"/>
    <x v="21"/>
    <s v="潍坊"/>
    <n v="1000"/>
    <s v="2回"/>
    <n v="1000"/>
    <n v="300"/>
    <n v="2017"/>
    <m/>
  </r>
  <r>
    <n v="4"/>
    <s v="昭沂直流"/>
    <s v="直流"/>
    <x v="19"/>
    <s v="上海庙"/>
    <x v="21"/>
    <s v="圣智，临沂"/>
    <n v="800"/>
    <m/>
    <n v="1000"/>
    <n v="530"/>
    <n v="2018"/>
    <s v="优化能源结构 “宁电入鲁”今年将达316亿千瓦时 (baidu.com)"/>
  </r>
  <r>
    <n v="5"/>
    <s v="鲁固直流"/>
    <s v="直流"/>
    <x v="14"/>
    <s v="扎鲁特"/>
    <x v="21"/>
    <s v="青州"/>
    <n v="800"/>
    <m/>
    <n v="1000"/>
    <n v="550"/>
    <n v="2020"/>
    <m/>
  </r>
  <r>
    <m/>
    <s v="锡泰直流"/>
    <s v="直流"/>
    <x v="18"/>
    <s v="锡盟"/>
    <x v="15"/>
    <s v="泰州"/>
    <n v="800"/>
    <m/>
    <n v="100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B874A-0840-4DBB-88E4-4A682C1EEC59}" name="数据透视表3" cacheId="3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1:AH35" firstHeaderRow="1" firstDataRow="2" firstDataCol="1"/>
  <pivotFields count="13">
    <pivotField showAll="0"/>
    <pivotField showAll="0"/>
    <pivotField showAll="0"/>
    <pivotField axis="axisRow" showAll="0">
      <items count="64">
        <item m="1" x="51"/>
        <item m="1" x="41"/>
        <item m="1" x="50"/>
        <item m="1" x="47"/>
        <item m="1" x="32"/>
        <item m="1" x="54"/>
        <item m="1" x="60"/>
        <item m="1" x="62"/>
        <item m="1" x="58"/>
        <item m="1" x="36"/>
        <item m="1" x="39"/>
        <item m="1" x="59"/>
        <item m="1" x="38"/>
        <item m="1" x="57"/>
        <item m="1" x="43"/>
        <item m="1" x="49"/>
        <item m="1" x="45"/>
        <item m="1" x="48"/>
        <item m="1" x="34"/>
        <item m="1" x="55"/>
        <item m="1" x="56"/>
        <item m="1" x="46"/>
        <item m="1" x="44"/>
        <item m="1" x="61"/>
        <item m="1" x="40"/>
        <item m="1" x="37"/>
        <item m="1" x="33"/>
        <item m="1" x="35"/>
        <item m="1" x="53"/>
        <item m="1" x="52"/>
        <item m="1"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axis="axisCol" showAll="0">
      <items count="64">
        <item m="1" x="51"/>
        <item m="1" x="41"/>
        <item m="1" x="50"/>
        <item m="1" x="47"/>
        <item m="1" x="32"/>
        <item m="1" x="54"/>
        <item m="1" x="60"/>
        <item m="1" x="62"/>
        <item m="1" x="58"/>
        <item m="1" x="36"/>
        <item m="1" x="39"/>
        <item m="1" x="59"/>
        <item m="1" x="38"/>
        <item m="1" x="57"/>
        <item m="1" x="43"/>
        <item m="1" x="49"/>
        <item m="1" x="45"/>
        <item m="1" x="48"/>
        <item m="1" x="34"/>
        <item m="1" x="55"/>
        <item m="1" x="56"/>
        <item m="1" x="46"/>
        <item m="1" x="44"/>
        <item m="1" x="61"/>
        <item m="1" x="40"/>
        <item m="1" x="37"/>
        <item m="1" x="33"/>
        <item m="1" x="35"/>
        <item m="1" x="53"/>
        <item m="1" x="52"/>
        <item m="1" x="42"/>
        <item x="0"/>
        <item x="2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33"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5"/>
  </colFields>
  <colItems count="33"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colItems>
  <dataFields count="1">
    <dataField name="求和项:输送电量" fld="1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aijiahao.baidu.com/s?id=1693988290444377918" TargetMode="External"/><Relationship Id="rId2" Type="http://schemas.openxmlformats.org/officeDocument/2006/relationships/hyperlink" Target="https://new.qq.com/omn/20211004/20211004A007UX00.html" TargetMode="External"/><Relationship Id="rId1" Type="http://schemas.openxmlformats.org/officeDocument/2006/relationships/hyperlink" Target="https://www.163.com/news/article/AABKUKLI00014AEE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C49-D64D-4D1E-ABD3-5108AB5E4295}">
  <dimension ref="A1:AH35"/>
  <sheetViews>
    <sheetView workbookViewId="0">
      <selection activeCell="F21" sqref="F21"/>
    </sheetView>
  </sheetViews>
  <sheetFormatPr defaultRowHeight="14.25" x14ac:dyDescent="0.2"/>
  <cols>
    <col min="1" max="1" width="17.25" bestFit="1" customWidth="1"/>
    <col min="2" max="2" width="9.125" bestFit="1" customWidth="1"/>
    <col min="3" max="8" width="7.125" bestFit="1" customWidth="1"/>
    <col min="9" max="9" width="15.125" bestFit="1" customWidth="1"/>
    <col min="10" max="13" width="7.125" bestFit="1" customWidth="1"/>
    <col min="14" max="14" width="9" bestFit="1" customWidth="1"/>
    <col min="15" max="20" width="7.125" bestFit="1" customWidth="1"/>
    <col min="21" max="21" width="13" bestFit="1" customWidth="1"/>
    <col min="22" max="22" width="15.125" bestFit="1" customWidth="1"/>
    <col min="23" max="28" width="7.125" bestFit="1" customWidth="1"/>
    <col min="29" max="29" width="17.25" bestFit="1" customWidth="1"/>
    <col min="30" max="32" width="7.125" bestFit="1" customWidth="1"/>
    <col min="33" max="33" width="11" bestFit="1" customWidth="1"/>
    <col min="34" max="35" width="5.5" bestFit="1" customWidth="1"/>
  </cols>
  <sheetData>
    <row r="1" spans="1:34" x14ac:dyDescent="0.2">
      <c r="A1" s="8" t="s">
        <v>119</v>
      </c>
      <c r="B1" s="8" t="s">
        <v>116</v>
      </c>
    </row>
    <row r="2" spans="1:34" x14ac:dyDescent="0.2">
      <c r="A2" s="8" t="s">
        <v>0</v>
      </c>
      <c r="B2" t="s">
        <v>117</v>
      </c>
      <c r="C2" t="s">
        <v>21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129</v>
      </c>
      <c r="AH2" t="s">
        <v>118</v>
      </c>
    </row>
    <row r="3" spans="1:34" x14ac:dyDescent="0.2">
      <c r="A3" s="2" t="s">
        <v>117</v>
      </c>
      <c r="B3" s="9">
        <v>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>
        <v>0</v>
      </c>
    </row>
    <row r="4" spans="1:34" x14ac:dyDescent="0.2">
      <c r="A4" s="2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 x14ac:dyDescent="0.2">
      <c r="A5" s="2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x14ac:dyDescent="0.2">
      <c r="A6" s="2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x14ac:dyDescent="0.2">
      <c r="A7" s="2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4" x14ac:dyDescent="0.2">
      <c r="A8" s="2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4" x14ac:dyDescent="0.2">
      <c r="A9" s="2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34" x14ac:dyDescent="0.2">
      <c r="A10" s="2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4" x14ac:dyDescent="0.2">
      <c r="A11" s="2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1:34" x14ac:dyDescent="0.2">
      <c r="A12" s="2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x14ac:dyDescent="0.2">
      <c r="A13" s="2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spans="1:34" x14ac:dyDescent="0.2">
      <c r="A14" s="2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34" x14ac:dyDescent="0.2">
      <c r="A15" s="2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1:34" x14ac:dyDescent="0.2">
      <c r="A16" s="2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spans="1:34" x14ac:dyDescent="0.2">
      <c r="A17" s="2" t="s">
        <v>14</v>
      </c>
      <c r="B17" s="9"/>
      <c r="C17" s="9">
        <v>550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>
        <v>550</v>
      </c>
    </row>
    <row r="18" spans="1:34" x14ac:dyDescent="0.2">
      <c r="A18" s="2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x14ac:dyDescent="0.2">
      <c r="A19" s="2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34" x14ac:dyDescent="0.2">
      <c r="A20" s="2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spans="1:34" x14ac:dyDescent="0.2">
      <c r="A21" s="2" t="s">
        <v>18</v>
      </c>
      <c r="B21" s="9"/>
      <c r="C21" s="9">
        <v>220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>
        <v>220</v>
      </c>
    </row>
    <row r="22" spans="1:34" x14ac:dyDescent="0.2">
      <c r="A22" s="2" t="s">
        <v>19</v>
      </c>
      <c r="B22" s="9"/>
      <c r="C22" s="9">
        <v>810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>
        <v>810</v>
      </c>
    </row>
    <row r="23" spans="1:34" x14ac:dyDescent="0.2">
      <c r="A23" s="2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spans="1:34" x14ac:dyDescent="0.2">
      <c r="A24" s="2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spans="1:34" x14ac:dyDescent="0.2">
      <c r="A25" s="2" t="s">
        <v>22</v>
      </c>
      <c r="B25" s="9"/>
      <c r="C25" s="9">
        <v>300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>
        <v>300</v>
      </c>
    </row>
    <row r="26" spans="1:34" x14ac:dyDescent="0.2">
      <c r="A26" s="2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4" x14ac:dyDescent="0.2">
      <c r="A27" s="2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x14ac:dyDescent="0.2">
      <c r="A28" s="2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4" x14ac:dyDescent="0.2">
      <c r="A29" s="2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34" x14ac:dyDescent="0.2">
      <c r="A30" s="2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 x14ac:dyDescent="0.2">
      <c r="A31" s="2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 x14ac:dyDescent="0.2">
      <c r="A32" s="2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x14ac:dyDescent="0.2">
      <c r="A33" s="2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x14ac:dyDescent="0.2">
      <c r="A34" s="2" t="s">
        <v>129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x14ac:dyDescent="0.2">
      <c r="A35" s="2" t="s">
        <v>118</v>
      </c>
      <c r="B35" s="9">
        <v>0</v>
      </c>
      <c r="C35" s="9">
        <v>1880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>
        <v>1880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7EBD-5446-468F-8905-4A633F90D2D1}">
  <sheetPr>
    <tabColor theme="4" tint="-0.499984740745262"/>
  </sheetPr>
  <dimension ref="A1:BE2"/>
  <sheetViews>
    <sheetView workbookViewId="0">
      <selection activeCell="BD20" sqref="BD20"/>
    </sheetView>
  </sheetViews>
  <sheetFormatPr defaultRowHeight="14.25" x14ac:dyDescent="0.2"/>
  <sheetData>
    <row r="1" spans="1:57" ht="28.5" x14ac:dyDescent="0.2">
      <c r="A1" s="36" t="s">
        <v>157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2015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  <c r="T1">
        <v>2023</v>
      </c>
      <c r="U1">
        <v>2025</v>
      </c>
      <c r="V1">
        <v>2025</v>
      </c>
      <c r="W1">
        <v>2026</v>
      </c>
      <c r="X1">
        <v>2027</v>
      </c>
      <c r="Y1">
        <v>2028</v>
      </c>
      <c r="Z1">
        <v>2029</v>
      </c>
      <c r="AA1">
        <v>2030</v>
      </c>
      <c r="AB1">
        <v>2031</v>
      </c>
      <c r="AC1">
        <v>2032</v>
      </c>
      <c r="AD1">
        <v>2033</v>
      </c>
      <c r="AE1">
        <v>2035</v>
      </c>
      <c r="AF1">
        <v>2035</v>
      </c>
      <c r="AG1">
        <v>2036</v>
      </c>
      <c r="AH1">
        <v>2037</v>
      </c>
      <c r="AI1">
        <v>2038</v>
      </c>
      <c r="AJ1">
        <v>2039</v>
      </c>
      <c r="AK1">
        <v>2050</v>
      </c>
      <c r="AL1">
        <v>2051</v>
      </c>
      <c r="AM1">
        <v>2052</v>
      </c>
      <c r="AN1">
        <v>2053</v>
      </c>
      <c r="AO1">
        <v>2055</v>
      </c>
      <c r="AP1">
        <v>2055</v>
      </c>
      <c r="AQ1">
        <v>2056</v>
      </c>
      <c r="AR1">
        <v>2057</v>
      </c>
      <c r="AS1">
        <v>2058</v>
      </c>
      <c r="AT1">
        <v>2059</v>
      </c>
      <c r="AU1">
        <v>2050</v>
      </c>
      <c r="AV1">
        <v>2051</v>
      </c>
      <c r="AW1">
        <v>2052</v>
      </c>
      <c r="AX1">
        <v>2053</v>
      </c>
      <c r="AY1">
        <v>2055</v>
      </c>
      <c r="AZ1">
        <v>2055</v>
      </c>
      <c r="BA1">
        <v>2056</v>
      </c>
      <c r="BB1">
        <v>2057</v>
      </c>
      <c r="BC1">
        <v>2058</v>
      </c>
      <c r="BD1">
        <v>2059</v>
      </c>
      <c r="BE1">
        <v>2060</v>
      </c>
    </row>
    <row r="2" spans="1:57" x14ac:dyDescent="0.2">
      <c r="A2" s="38" t="s">
        <v>174</v>
      </c>
      <c r="B2" s="35">
        <f>Display!B10</f>
        <v>0</v>
      </c>
      <c r="C2" s="35">
        <f>Display!C10</f>
        <v>304000</v>
      </c>
      <c r="D2" s="35">
        <f>Display!D10</f>
        <v>0</v>
      </c>
      <c r="E2" s="35">
        <f>Display!E10</f>
        <v>225000</v>
      </c>
      <c r="F2" s="35">
        <f>Display!F10</f>
        <v>0</v>
      </c>
      <c r="G2" s="35">
        <f>Display!G10</f>
        <v>0</v>
      </c>
      <c r="H2" s="35">
        <f>Display!H10</f>
        <v>44380</v>
      </c>
      <c r="I2" s="35">
        <f>Display!I10</f>
        <v>0</v>
      </c>
      <c r="J2" s="35">
        <f>Display!J10</f>
        <v>0</v>
      </c>
      <c r="K2" s="35">
        <f>Display!K10</f>
        <v>0</v>
      </c>
      <c r="L2" s="35">
        <f>Display!L10</f>
        <v>0</v>
      </c>
      <c r="M2" s="35">
        <f>Display!M10</f>
        <v>29623070.5</v>
      </c>
      <c r="N2" s="35">
        <f>Display!N10</f>
        <v>227999.99999999997</v>
      </c>
      <c r="O2" s="35">
        <f>Display!O10</f>
        <v>1200000</v>
      </c>
      <c r="P2" s="35">
        <f>Display!P10</f>
        <v>728000</v>
      </c>
      <c r="Q2" s="35">
        <f>Display!Q10</f>
        <v>0</v>
      </c>
      <c r="R2" s="35">
        <f>Display!R10</f>
        <v>0</v>
      </c>
      <c r="S2" s="35">
        <f>Display!S10</f>
        <v>0</v>
      </c>
      <c r="T2" s="35">
        <f>Display!T10</f>
        <v>0</v>
      </c>
      <c r="U2" s="35">
        <f>Display!U10</f>
        <v>0</v>
      </c>
      <c r="V2" s="35">
        <f>Display!V10</f>
        <v>0</v>
      </c>
      <c r="W2" s="35">
        <f>Display!W10</f>
        <v>0</v>
      </c>
      <c r="X2" s="35">
        <f>Display!X10</f>
        <v>0</v>
      </c>
      <c r="Y2" s="35">
        <f>Display!Y10</f>
        <v>0</v>
      </c>
      <c r="Z2" s="35">
        <f>Display!Z10</f>
        <v>0</v>
      </c>
      <c r="AA2" s="35">
        <f>Display!AA10</f>
        <v>0</v>
      </c>
      <c r="AB2" s="35">
        <f>Display!AB10</f>
        <v>0</v>
      </c>
      <c r="AC2" s="35">
        <f>Display!AC10</f>
        <v>0</v>
      </c>
      <c r="AD2" s="35">
        <f>Display!AD10</f>
        <v>0</v>
      </c>
      <c r="AE2" s="35">
        <f>Display!AE10</f>
        <v>0</v>
      </c>
      <c r="AF2" s="35">
        <f>Display!AF10</f>
        <v>0</v>
      </c>
      <c r="AG2" s="35">
        <f>Display!AG10</f>
        <v>0</v>
      </c>
      <c r="AH2" s="35">
        <f>Display!AH10</f>
        <v>0</v>
      </c>
      <c r="AI2" s="35">
        <f>Display!AI10</f>
        <v>0</v>
      </c>
      <c r="AJ2" s="35">
        <f>Display!AJ10</f>
        <v>0</v>
      </c>
      <c r="AK2" s="35">
        <f>Display!AK10</f>
        <v>0</v>
      </c>
      <c r="AL2" s="35">
        <f>Display!AL10</f>
        <v>0</v>
      </c>
      <c r="AM2" s="35">
        <f>Display!AM10</f>
        <v>0</v>
      </c>
      <c r="AN2" s="35">
        <f>Display!AN10</f>
        <v>0</v>
      </c>
      <c r="AO2" s="35">
        <f>Display!AO10</f>
        <v>0</v>
      </c>
      <c r="AP2" s="35">
        <f>Display!AP10</f>
        <v>0</v>
      </c>
      <c r="AQ2" s="35">
        <f>Display!AQ10</f>
        <v>0</v>
      </c>
      <c r="AR2" s="35">
        <f>Display!AR10</f>
        <v>0</v>
      </c>
      <c r="AS2" s="35">
        <f>Display!AS10</f>
        <v>0</v>
      </c>
      <c r="AT2" s="35">
        <f>Display!AT10</f>
        <v>0</v>
      </c>
      <c r="AU2" s="35">
        <f>Display!AU10</f>
        <v>0</v>
      </c>
      <c r="AV2" s="35">
        <f>Display!AV10</f>
        <v>0</v>
      </c>
      <c r="AW2" s="35">
        <f>Display!AW10</f>
        <v>0</v>
      </c>
      <c r="AX2" s="35">
        <f>Display!AX10</f>
        <v>0</v>
      </c>
      <c r="AY2" s="35">
        <f>Display!AY10</f>
        <v>0</v>
      </c>
      <c r="AZ2" s="35">
        <f>Display!AZ10</f>
        <v>0</v>
      </c>
      <c r="BA2" s="35">
        <f>Display!BA10</f>
        <v>0</v>
      </c>
      <c r="BB2" s="35">
        <f>Display!BB10</f>
        <v>0</v>
      </c>
      <c r="BC2" s="35">
        <f>Display!BC10</f>
        <v>0</v>
      </c>
      <c r="BD2" s="35">
        <f>Display!BD10</f>
        <v>0</v>
      </c>
      <c r="BE2" s="35">
        <f>Display!BE10</f>
        <v>0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B798-ABE2-4B87-8C44-FFD3B7C0830E}">
  <sheetPr>
    <tabColor theme="4" tint="-0.499984740745262"/>
  </sheetPr>
  <dimension ref="A1:AH2"/>
  <sheetViews>
    <sheetView workbookViewId="0">
      <selection activeCell="D10" sqref="D10"/>
    </sheetView>
  </sheetViews>
  <sheetFormatPr defaultRowHeight="14.25" x14ac:dyDescent="0.2"/>
  <cols>
    <col min="1" max="1" width="26.25" style="40" customWidth="1"/>
    <col min="2" max="16384" width="9" style="40"/>
  </cols>
  <sheetData>
    <row r="1" spans="1:34" x14ac:dyDescent="0.2">
      <c r="A1" s="39" t="s">
        <v>175</v>
      </c>
      <c r="B1" s="40">
        <v>2020</v>
      </c>
      <c r="C1" s="40">
        <v>2021</v>
      </c>
      <c r="D1" s="40">
        <v>2022</v>
      </c>
      <c r="E1" s="40">
        <v>2023</v>
      </c>
      <c r="F1" s="40">
        <v>2024</v>
      </c>
      <c r="G1" s="40">
        <v>2025</v>
      </c>
      <c r="H1" s="40">
        <v>2026</v>
      </c>
      <c r="I1" s="40">
        <v>2027</v>
      </c>
      <c r="J1" s="40">
        <v>2028</v>
      </c>
      <c r="K1" s="40">
        <v>2029</v>
      </c>
      <c r="L1" s="40">
        <v>2030</v>
      </c>
      <c r="M1" s="40">
        <v>2031</v>
      </c>
      <c r="N1" s="40">
        <v>2032</v>
      </c>
      <c r="O1" s="40">
        <v>2033</v>
      </c>
      <c r="P1" s="40">
        <v>2034</v>
      </c>
      <c r="Q1" s="40">
        <v>2035</v>
      </c>
      <c r="R1" s="40">
        <v>2036</v>
      </c>
      <c r="S1" s="40">
        <v>2037</v>
      </c>
      <c r="T1" s="40">
        <v>2038</v>
      </c>
      <c r="U1" s="40">
        <v>2039</v>
      </c>
      <c r="V1" s="40">
        <v>2040</v>
      </c>
      <c r="W1" s="40">
        <v>2041</v>
      </c>
      <c r="X1" s="40">
        <v>2042</v>
      </c>
      <c r="Y1" s="40">
        <v>2043</v>
      </c>
      <c r="Z1" s="40">
        <v>2044</v>
      </c>
      <c r="AA1" s="40">
        <v>2045</v>
      </c>
      <c r="AB1" s="40">
        <v>2046</v>
      </c>
      <c r="AC1" s="40">
        <v>2047</v>
      </c>
      <c r="AD1" s="40">
        <v>2048</v>
      </c>
      <c r="AE1" s="40">
        <v>2049</v>
      </c>
      <c r="AF1" s="40">
        <v>2050</v>
      </c>
    </row>
    <row r="2" spans="1:34" x14ac:dyDescent="0.2">
      <c r="A2" s="40" t="s">
        <v>176</v>
      </c>
      <c r="B2" s="41">
        <f>INDEX('[1]AEO Table 3'!67:67,MATCH(B1,'[1]AEO Table 3'!1:1,0))/10^6*[1]About!$A$52/[1]About!$A$51</f>
        <v>95.185391340839317</v>
      </c>
      <c r="C2" s="41">
        <f>INDEX('[1]AEO Table 3'!67:67,MATCH(C1,'[1]AEO Table 3'!1:1,0))/10^6*[1]About!$A$52/[1]About!$A$51</f>
        <v>96.900081535312196</v>
      </c>
      <c r="D2" s="41">
        <f>INDEX('[1]AEO Table 3'!67:67,MATCH(D1,'[1]AEO Table 3'!1:1,0))/10^6*[1]About!$A$52/[1]About!$A$51</f>
        <v>95.561179119754357</v>
      </c>
      <c r="E2" s="41">
        <f>INDEX('[1]AEO Table 3'!67:67,MATCH(E1,'[1]AEO Table 3'!1:1,0))/10^6*[1]About!$A$52/[1]About!$A$51</f>
        <v>93.752048495394064</v>
      </c>
      <c r="F2" s="41">
        <f>INDEX('[1]AEO Table 3'!67:67,MATCH(F1,'[1]AEO Table 3'!1:1,0))/10^6*[1]About!$A$52/[1]About!$A$51</f>
        <v>92.382458007505974</v>
      </c>
      <c r="G2" s="41">
        <f>INDEX('[1]AEO Table 3'!67:67,MATCH(G1,'[1]AEO Table 3'!1:1,0))/10^6*[1]About!$A$52/[1]About!$A$51</f>
        <v>91.537589587171624</v>
      </c>
      <c r="H2" s="41">
        <f>INDEX('[1]AEO Table 3'!67:67,MATCH(H1,'[1]AEO Table 3'!1:1,0))/10^6*[1]About!$A$52/[1]About!$A$51</f>
        <v>90.979216977140908</v>
      </c>
      <c r="I2" s="41">
        <f>INDEX('[1]AEO Table 3'!67:67,MATCH(I1,'[1]AEO Table 3'!1:1,0))/10^6*[1]About!$A$52/[1]About!$A$51</f>
        <v>90.692799126577967</v>
      </c>
      <c r="J2" s="41">
        <f>INDEX('[1]AEO Table 3'!67:67,MATCH(J1,'[1]AEO Table 3'!1:1,0))/10^6*[1]About!$A$52/[1]About!$A$51</f>
        <v>90.373488502217683</v>
      </c>
      <c r="K2" s="41">
        <f>INDEX('[1]AEO Table 3'!67:67,MATCH(K1,'[1]AEO Table 3'!1:1,0))/10^6*[1]About!$A$52/[1]About!$A$51</f>
        <v>90.128595127942674</v>
      </c>
      <c r="L2" s="41">
        <f>INDEX('[1]AEO Table 3'!67:67,MATCH(L1,'[1]AEO Table 3'!1:1,0))/10^6*[1]About!$A$52/[1]About!$A$51</f>
        <v>89.940512575912663</v>
      </c>
      <c r="M2" s="41">
        <f>INDEX('[1]AEO Table 3'!67:67,MATCH(M1,'[1]AEO Table 3'!1:1,0))/10^6*[1]About!$A$52/[1]About!$A$51</f>
        <v>90.180909232343907</v>
      </c>
      <c r="N2" s="41">
        <f>INDEX('[1]AEO Table 3'!67:67,MATCH(N1,'[1]AEO Table 3'!1:1,0))/10^6*[1]About!$A$52/[1]About!$A$51</f>
        <v>90.014967246673478</v>
      </c>
      <c r="O2" s="41">
        <f>INDEX('[1]AEO Table 3'!67:67,MATCH(O1,'[1]AEO Table 3'!1:1,0))/10^6*[1]About!$A$52/[1]About!$A$51</f>
        <v>89.887612214261353</v>
      </c>
      <c r="P2" s="41">
        <f>INDEX('[1]AEO Table 3'!67:67,MATCH(P1,'[1]AEO Table 3'!1:1,0))/10^6*[1]About!$A$52/[1]About!$A$51</f>
        <v>89.55653902422381</v>
      </c>
      <c r="Q2" s="41">
        <f>INDEX('[1]AEO Table 3'!67:67,MATCH(Q1,'[1]AEO Table 3'!1:1,0))/10^6*[1]About!$A$52/[1]About!$A$51</f>
        <v>89.087941733196857</v>
      </c>
      <c r="R2" s="41">
        <f>INDEX('[1]AEO Table 3'!67:67,MATCH(R1,'[1]AEO Table 3'!1:1,0))/10^6*[1]About!$A$52/[1]About!$A$51</f>
        <v>88.625537563971349</v>
      </c>
      <c r="S2" s="41">
        <f>INDEX('[1]AEO Table 3'!67:67,MATCH(S1,'[1]AEO Table 3'!1:1,0))/10^6*[1]About!$A$52/[1]About!$A$51</f>
        <v>88.213077523029682</v>
      </c>
      <c r="T2" s="41">
        <f>INDEX('[1]AEO Table 3'!67:67,MATCH(T1,'[1]AEO Table 3'!1:1,0))/10^6*[1]About!$A$52/[1]About!$A$51</f>
        <v>87.904581473899682</v>
      </c>
      <c r="U2" s="41">
        <f>INDEX('[1]AEO Table 3'!67:67,MATCH(U1,'[1]AEO Table 3'!1:1,0))/10^6*[1]About!$A$52/[1]About!$A$51</f>
        <v>87.57342096895259</v>
      </c>
      <c r="V2" s="41">
        <f>INDEX('[1]AEO Table 3'!67:67,MATCH(V1,'[1]AEO Table 3'!1:1,0))/10^6*[1]About!$A$52/[1]About!$A$51</f>
        <v>87.248631334015698</v>
      </c>
      <c r="W2" s="41">
        <f>INDEX('[1]AEO Table 3'!67:67,MATCH(W1,'[1]AEO Table 3'!1:1,0))/10^6*[1]About!$A$52/[1]About!$A$51</f>
        <v>86.968668549982951</v>
      </c>
      <c r="X2" s="41">
        <f>INDEX('[1]AEO Table 3'!67:67,MATCH(X1,'[1]AEO Table 3'!1:1,0))/10^6*[1]About!$A$52/[1]About!$A$51</f>
        <v>86.633635005117711</v>
      </c>
      <c r="Y2" s="41">
        <f>INDEX('[1]AEO Table 3'!67:67,MATCH(Y1,'[1]AEO Table 3'!1:1,0))/10^6*[1]About!$A$52/[1]About!$A$51</f>
        <v>86.249190576595026</v>
      </c>
      <c r="Z2" s="41">
        <f>INDEX('[1]AEO Table 3'!67:67,MATCH(Z1,'[1]AEO Table 3'!1:1,0))/10^6*[1]About!$A$52/[1]About!$A$51</f>
        <v>85.912856663254857</v>
      </c>
      <c r="AA2" s="41">
        <f>INDEX('[1]AEO Table 3'!67:67,MATCH(AA1,'[1]AEO Table 3'!1:1,0))/10^6*[1]About!$A$52/[1]About!$A$51</f>
        <v>85.637175428181507</v>
      </c>
      <c r="AB2" s="41">
        <f>INDEX('[1]AEO Table 3'!67:67,MATCH(AB1,'[1]AEO Table 3'!1:1,0))/10^6*[1]About!$A$52/[1]About!$A$51</f>
        <v>85.238083923575573</v>
      </c>
      <c r="AC2" s="41">
        <f>INDEX('[1]AEO Table 3'!67:67,MATCH(AC1,'[1]AEO Table 3'!1:1,0))/10^6*[1]About!$A$52/[1]About!$A$51</f>
        <v>84.819486891845798</v>
      </c>
      <c r="AD2" s="41">
        <f>INDEX('[1]AEO Table 3'!67:67,MATCH(AD1,'[1]AEO Table 3'!1:1,0))/10^6*[1]About!$A$52/[1]About!$A$51</f>
        <v>84.272879965881955</v>
      </c>
      <c r="AE2" s="41">
        <f>INDEX('[1]AEO Table 3'!67:67,MATCH(AE1,'[1]AEO Table 3'!1:1,0))/10^6*[1]About!$A$52/[1]About!$A$51</f>
        <v>83.564656260661891</v>
      </c>
      <c r="AF2" s="41">
        <f>INDEX('[1]AEO Table 3'!67:67,MATCH(AF1,'[1]AEO Table 3'!1:1,0))/10^6*[1]About!$A$52/[1]About!$A$51</f>
        <v>82.978826229955644</v>
      </c>
      <c r="AG2" s="41"/>
      <c r="AH2" s="41"/>
    </row>
  </sheetData>
  <phoneticPr fontId="3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1AC7-20AE-4D63-A8DE-BCB906F8306E}">
  <sheetPr>
    <tabColor theme="4" tint="-0.499984740745262"/>
  </sheetPr>
  <dimension ref="A1:AH2"/>
  <sheetViews>
    <sheetView workbookViewId="0">
      <selection activeCell="I24" sqref="I24"/>
    </sheetView>
  </sheetViews>
  <sheetFormatPr defaultRowHeight="14.25" x14ac:dyDescent="0.2"/>
  <cols>
    <col min="1" max="1" width="26.25" style="40" customWidth="1"/>
    <col min="2" max="16384" width="9" style="40"/>
  </cols>
  <sheetData>
    <row r="1" spans="1:34" x14ac:dyDescent="0.2">
      <c r="A1" s="39" t="s">
        <v>175</v>
      </c>
      <c r="B1" s="40">
        <v>2020</v>
      </c>
      <c r="C1" s="40">
        <v>2021</v>
      </c>
      <c r="D1" s="40">
        <v>2022</v>
      </c>
      <c r="E1" s="40">
        <v>2023</v>
      </c>
      <c r="F1" s="40">
        <v>2024</v>
      </c>
      <c r="G1" s="40">
        <v>2025</v>
      </c>
      <c r="H1" s="40">
        <v>2026</v>
      </c>
      <c r="I1" s="40">
        <v>2027</v>
      </c>
      <c r="J1" s="40">
        <v>2028</v>
      </c>
      <c r="K1" s="40">
        <v>2029</v>
      </c>
      <c r="L1" s="40">
        <v>2030</v>
      </c>
      <c r="M1" s="40">
        <v>2031</v>
      </c>
      <c r="N1" s="40">
        <v>2032</v>
      </c>
      <c r="O1" s="40">
        <v>2033</v>
      </c>
      <c r="P1" s="40">
        <v>2034</v>
      </c>
      <c r="Q1" s="40">
        <v>2035</v>
      </c>
      <c r="R1" s="40">
        <v>2036</v>
      </c>
      <c r="S1" s="40">
        <v>2037</v>
      </c>
      <c r="T1" s="40">
        <v>2038</v>
      </c>
      <c r="U1" s="40">
        <v>2039</v>
      </c>
      <c r="V1" s="40">
        <v>2040</v>
      </c>
      <c r="W1" s="40">
        <v>2041</v>
      </c>
      <c r="X1" s="40">
        <v>2042</v>
      </c>
      <c r="Y1" s="40">
        <v>2043</v>
      </c>
      <c r="Z1" s="40">
        <v>2044</v>
      </c>
      <c r="AA1" s="40">
        <v>2045</v>
      </c>
      <c r="AB1" s="40">
        <v>2046</v>
      </c>
      <c r="AC1" s="40">
        <v>2047</v>
      </c>
      <c r="AD1" s="40">
        <v>2048</v>
      </c>
      <c r="AE1" s="40">
        <v>2049</v>
      </c>
      <c r="AF1" s="40">
        <v>2050</v>
      </c>
    </row>
    <row r="2" spans="1:34" x14ac:dyDescent="0.2">
      <c r="A2" s="40" t="s">
        <v>177</v>
      </c>
      <c r="B2" s="41">
        <f>INDEX('[1]AEO Table 3'!67:67,MATCH(B1,'[1]AEO Table 3'!1:1,0))/10^6*[1]About!$A$52/[1]About!$A$51</f>
        <v>95.185391340839317</v>
      </c>
      <c r="C2" s="41">
        <f>INDEX('[1]AEO Table 3'!67:67,MATCH(C1,'[1]AEO Table 3'!1:1,0))/10^6*[1]About!$A$52/[1]About!$A$51</f>
        <v>96.900081535312196</v>
      </c>
      <c r="D2" s="41">
        <f>INDEX('[1]AEO Table 3'!67:67,MATCH(D1,'[1]AEO Table 3'!1:1,0))/10^6*[1]About!$A$52/[1]About!$A$51</f>
        <v>95.561179119754357</v>
      </c>
      <c r="E2" s="41">
        <f>INDEX('[1]AEO Table 3'!67:67,MATCH(E1,'[1]AEO Table 3'!1:1,0))/10^6*[1]About!$A$52/[1]About!$A$51</f>
        <v>93.752048495394064</v>
      </c>
      <c r="F2" s="41">
        <f>INDEX('[1]AEO Table 3'!67:67,MATCH(F1,'[1]AEO Table 3'!1:1,0))/10^6*[1]About!$A$52/[1]About!$A$51</f>
        <v>92.382458007505974</v>
      </c>
      <c r="G2" s="41">
        <f>INDEX('[1]AEO Table 3'!67:67,MATCH(G1,'[1]AEO Table 3'!1:1,0))/10^6*[1]About!$A$52/[1]About!$A$51</f>
        <v>91.537589587171624</v>
      </c>
      <c r="H2" s="41">
        <f>INDEX('[1]AEO Table 3'!67:67,MATCH(H1,'[1]AEO Table 3'!1:1,0))/10^6*[1]About!$A$52/[1]About!$A$51</f>
        <v>90.979216977140908</v>
      </c>
      <c r="I2" s="41">
        <f>INDEX('[1]AEO Table 3'!67:67,MATCH(I1,'[1]AEO Table 3'!1:1,0))/10^6*[1]About!$A$52/[1]About!$A$51</f>
        <v>90.692799126577967</v>
      </c>
      <c r="J2" s="41">
        <f>INDEX('[1]AEO Table 3'!67:67,MATCH(J1,'[1]AEO Table 3'!1:1,0))/10^6*[1]About!$A$52/[1]About!$A$51</f>
        <v>90.373488502217683</v>
      </c>
      <c r="K2" s="41">
        <f>INDEX('[1]AEO Table 3'!67:67,MATCH(K1,'[1]AEO Table 3'!1:1,0))/10^6*[1]About!$A$52/[1]About!$A$51</f>
        <v>90.128595127942674</v>
      </c>
      <c r="L2" s="41">
        <f>INDEX('[1]AEO Table 3'!67:67,MATCH(L1,'[1]AEO Table 3'!1:1,0))/10^6*[1]About!$A$52/[1]About!$A$51</f>
        <v>89.940512575912663</v>
      </c>
      <c r="M2" s="41">
        <f>INDEX('[1]AEO Table 3'!67:67,MATCH(M1,'[1]AEO Table 3'!1:1,0))/10^6*[1]About!$A$52/[1]About!$A$51</f>
        <v>90.180909232343907</v>
      </c>
      <c r="N2" s="41">
        <f>INDEX('[1]AEO Table 3'!67:67,MATCH(N1,'[1]AEO Table 3'!1:1,0))/10^6*[1]About!$A$52/[1]About!$A$51</f>
        <v>90.014967246673478</v>
      </c>
      <c r="O2" s="41">
        <f>INDEX('[1]AEO Table 3'!67:67,MATCH(O1,'[1]AEO Table 3'!1:1,0))/10^6*[1]About!$A$52/[1]About!$A$51</f>
        <v>89.887612214261353</v>
      </c>
      <c r="P2" s="41">
        <f>INDEX('[1]AEO Table 3'!67:67,MATCH(P1,'[1]AEO Table 3'!1:1,0))/10^6*[1]About!$A$52/[1]About!$A$51</f>
        <v>89.55653902422381</v>
      </c>
      <c r="Q2" s="41">
        <f>INDEX('[1]AEO Table 3'!67:67,MATCH(Q1,'[1]AEO Table 3'!1:1,0))/10^6*[1]About!$A$52/[1]About!$A$51</f>
        <v>89.087941733196857</v>
      </c>
      <c r="R2" s="41">
        <f>INDEX('[1]AEO Table 3'!67:67,MATCH(R1,'[1]AEO Table 3'!1:1,0))/10^6*[1]About!$A$52/[1]About!$A$51</f>
        <v>88.625537563971349</v>
      </c>
      <c r="S2" s="41">
        <f>INDEX('[1]AEO Table 3'!67:67,MATCH(S1,'[1]AEO Table 3'!1:1,0))/10^6*[1]About!$A$52/[1]About!$A$51</f>
        <v>88.213077523029682</v>
      </c>
      <c r="T2" s="41">
        <f>INDEX('[1]AEO Table 3'!67:67,MATCH(T1,'[1]AEO Table 3'!1:1,0))/10^6*[1]About!$A$52/[1]About!$A$51</f>
        <v>87.904581473899682</v>
      </c>
      <c r="U2" s="41">
        <f>INDEX('[1]AEO Table 3'!67:67,MATCH(U1,'[1]AEO Table 3'!1:1,0))/10^6*[1]About!$A$52/[1]About!$A$51</f>
        <v>87.57342096895259</v>
      </c>
      <c r="V2" s="41">
        <f>INDEX('[1]AEO Table 3'!67:67,MATCH(V1,'[1]AEO Table 3'!1:1,0))/10^6*[1]About!$A$52/[1]About!$A$51</f>
        <v>87.248631334015698</v>
      </c>
      <c r="W2" s="41">
        <f>INDEX('[1]AEO Table 3'!67:67,MATCH(W1,'[1]AEO Table 3'!1:1,0))/10^6*[1]About!$A$52/[1]About!$A$51</f>
        <v>86.968668549982951</v>
      </c>
      <c r="X2" s="41">
        <f>INDEX('[1]AEO Table 3'!67:67,MATCH(X1,'[1]AEO Table 3'!1:1,0))/10^6*[1]About!$A$52/[1]About!$A$51</f>
        <v>86.633635005117711</v>
      </c>
      <c r="Y2" s="41">
        <f>INDEX('[1]AEO Table 3'!67:67,MATCH(Y1,'[1]AEO Table 3'!1:1,0))/10^6*[1]About!$A$52/[1]About!$A$51</f>
        <v>86.249190576595026</v>
      </c>
      <c r="Z2" s="41">
        <f>INDEX('[1]AEO Table 3'!67:67,MATCH(Z1,'[1]AEO Table 3'!1:1,0))/10^6*[1]About!$A$52/[1]About!$A$51</f>
        <v>85.912856663254857</v>
      </c>
      <c r="AA2" s="41">
        <f>INDEX('[1]AEO Table 3'!67:67,MATCH(AA1,'[1]AEO Table 3'!1:1,0))/10^6*[1]About!$A$52/[1]About!$A$51</f>
        <v>85.637175428181507</v>
      </c>
      <c r="AB2" s="41">
        <f>INDEX('[1]AEO Table 3'!67:67,MATCH(AB1,'[1]AEO Table 3'!1:1,0))/10^6*[1]About!$A$52/[1]About!$A$51</f>
        <v>85.238083923575573</v>
      </c>
      <c r="AC2" s="41">
        <f>INDEX('[1]AEO Table 3'!67:67,MATCH(AC1,'[1]AEO Table 3'!1:1,0))/10^6*[1]About!$A$52/[1]About!$A$51</f>
        <v>84.819486891845798</v>
      </c>
      <c r="AD2" s="41">
        <f>INDEX('[1]AEO Table 3'!67:67,MATCH(AD1,'[1]AEO Table 3'!1:1,0))/10^6*[1]About!$A$52/[1]About!$A$51</f>
        <v>84.272879965881955</v>
      </c>
      <c r="AE2" s="41">
        <f>INDEX('[1]AEO Table 3'!67:67,MATCH(AE1,'[1]AEO Table 3'!1:1,0))/10^6*[1]About!$A$52/[1]About!$A$51</f>
        <v>83.564656260661891</v>
      </c>
      <c r="AF2" s="41">
        <f>INDEX('[1]AEO Table 3'!67:67,MATCH(AF1,'[1]AEO Table 3'!1:1,0))/10^6*[1]About!$A$52/[1]About!$A$51</f>
        <v>82.978826229955644</v>
      </c>
      <c r="AG2" s="41"/>
      <c r="AH2" s="41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FC72-AD21-4D75-8A81-A1299739422F}">
  <dimension ref="A1:M39"/>
  <sheetViews>
    <sheetView workbookViewId="0">
      <selection activeCell="G59" sqref="G59"/>
    </sheetView>
  </sheetViews>
  <sheetFormatPr defaultRowHeight="14.25" x14ac:dyDescent="0.2"/>
  <cols>
    <col min="1" max="1" width="3.25" bestFit="1" customWidth="1"/>
    <col min="2" max="2" width="22.625" bestFit="1" customWidth="1"/>
    <col min="3" max="3" width="8.125" customWidth="1"/>
    <col min="4" max="6" width="8.125" style="6" customWidth="1"/>
    <col min="7" max="10" width="8.125" customWidth="1"/>
    <col min="11" max="11" width="12.25" style="2" bestFit="1" customWidth="1"/>
    <col min="12" max="12" width="11.25" style="2" bestFit="1" customWidth="1"/>
  </cols>
  <sheetData>
    <row r="1" spans="1:13" x14ac:dyDescent="0.2">
      <c r="A1" t="s">
        <v>114</v>
      </c>
      <c r="B1" s="6" t="s">
        <v>102</v>
      </c>
      <c r="C1" s="6" t="s">
        <v>105</v>
      </c>
      <c r="D1" s="6" t="s">
        <v>99</v>
      </c>
      <c r="E1" s="6" t="s">
        <v>98</v>
      </c>
      <c r="F1" s="6" t="s">
        <v>100</v>
      </c>
      <c r="G1" s="6" t="s">
        <v>101</v>
      </c>
      <c r="H1" s="6" t="s">
        <v>67</v>
      </c>
      <c r="I1" s="6" t="s">
        <v>68</v>
      </c>
      <c r="J1" s="6" t="s">
        <v>69</v>
      </c>
      <c r="K1" s="6" t="s">
        <v>111</v>
      </c>
      <c r="L1" s="6" t="s">
        <v>113</v>
      </c>
      <c r="M1" s="6" t="s">
        <v>115</v>
      </c>
    </row>
    <row r="2" spans="1:13" x14ac:dyDescent="0.2">
      <c r="B2" s="6"/>
      <c r="C2" s="6"/>
      <c r="G2" s="6"/>
      <c r="H2" s="6" t="s">
        <v>108</v>
      </c>
      <c r="I2" s="6"/>
      <c r="J2" s="6" t="s">
        <v>109</v>
      </c>
      <c r="K2" s="6" t="s">
        <v>112</v>
      </c>
      <c r="L2" s="6"/>
    </row>
    <row r="3" spans="1:13" hidden="1" x14ac:dyDescent="0.2">
      <c r="D3" s="6" t="s">
        <v>1</v>
      </c>
      <c r="F3" s="6" t="s">
        <v>1</v>
      </c>
    </row>
    <row r="4" spans="1:13" hidden="1" x14ac:dyDescent="0.2">
      <c r="D4" s="6" t="s">
        <v>2</v>
      </c>
      <c r="F4" s="6" t="s">
        <v>2</v>
      </c>
    </row>
    <row r="5" spans="1:13" hidden="1" x14ac:dyDescent="0.2">
      <c r="D5" s="6" t="s">
        <v>3</v>
      </c>
      <c r="F5" s="6" t="s">
        <v>3</v>
      </c>
    </row>
    <row r="6" spans="1:13" hidden="1" x14ac:dyDescent="0.2">
      <c r="D6" s="6" t="s">
        <v>4</v>
      </c>
      <c r="F6" s="6" t="s">
        <v>4</v>
      </c>
    </row>
    <row r="7" spans="1:13" hidden="1" x14ac:dyDescent="0.2">
      <c r="D7" s="6" t="s">
        <v>5</v>
      </c>
      <c r="F7" s="6" t="s">
        <v>5</v>
      </c>
    </row>
    <row r="8" spans="1:13" hidden="1" x14ac:dyDescent="0.2">
      <c r="D8" s="6" t="s">
        <v>6</v>
      </c>
      <c r="F8" s="6" t="s">
        <v>6</v>
      </c>
    </row>
    <row r="9" spans="1:13" hidden="1" x14ac:dyDescent="0.2">
      <c r="D9" s="6" t="s">
        <v>7</v>
      </c>
      <c r="F9" s="6" t="s">
        <v>7</v>
      </c>
    </row>
    <row r="10" spans="1:13" hidden="1" x14ac:dyDescent="0.2">
      <c r="D10" s="6" t="s">
        <v>8</v>
      </c>
      <c r="F10" s="6" t="s">
        <v>8</v>
      </c>
    </row>
    <row r="11" spans="1:13" hidden="1" x14ac:dyDescent="0.2">
      <c r="D11" s="6" t="s">
        <v>9</v>
      </c>
      <c r="F11" s="6" t="s">
        <v>9</v>
      </c>
    </row>
    <row r="12" spans="1:13" hidden="1" x14ac:dyDescent="0.2">
      <c r="D12" s="6" t="s">
        <v>10</v>
      </c>
      <c r="F12" s="6" t="s">
        <v>10</v>
      </c>
    </row>
    <row r="13" spans="1:13" hidden="1" x14ac:dyDescent="0.2">
      <c r="D13" s="6" t="s">
        <v>11</v>
      </c>
      <c r="F13" s="6" t="s">
        <v>11</v>
      </c>
    </row>
    <row r="14" spans="1:13" hidden="1" x14ac:dyDescent="0.2">
      <c r="D14" s="6" t="s">
        <v>12</v>
      </c>
      <c r="F14" s="6" t="s">
        <v>12</v>
      </c>
    </row>
    <row r="15" spans="1:13" hidden="1" x14ac:dyDescent="0.2">
      <c r="D15" s="6" t="s">
        <v>13</v>
      </c>
      <c r="F15" s="6" t="s">
        <v>13</v>
      </c>
    </row>
    <row r="16" spans="1:13" hidden="1" x14ac:dyDescent="0.2">
      <c r="D16" s="6" t="s">
        <v>14</v>
      </c>
      <c r="F16" s="6" t="s">
        <v>14</v>
      </c>
    </row>
    <row r="17" spans="4:6" hidden="1" x14ac:dyDescent="0.2">
      <c r="D17" s="6" t="s">
        <v>15</v>
      </c>
      <c r="F17" s="6" t="s">
        <v>15</v>
      </c>
    </row>
    <row r="18" spans="4:6" hidden="1" x14ac:dyDescent="0.2">
      <c r="D18" s="6" t="s">
        <v>16</v>
      </c>
      <c r="F18" s="6" t="s">
        <v>16</v>
      </c>
    </row>
    <row r="19" spans="4:6" hidden="1" x14ac:dyDescent="0.2">
      <c r="D19" s="6" t="s">
        <v>17</v>
      </c>
      <c r="F19" s="6" t="s">
        <v>17</v>
      </c>
    </row>
    <row r="20" spans="4:6" hidden="1" x14ac:dyDescent="0.2">
      <c r="D20" s="6" t="s">
        <v>18</v>
      </c>
      <c r="F20" s="6" t="s">
        <v>18</v>
      </c>
    </row>
    <row r="21" spans="4:6" hidden="1" x14ac:dyDescent="0.2">
      <c r="D21" s="6" t="s">
        <v>19</v>
      </c>
      <c r="F21" s="6" t="s">
        <v>19</v>
      </c>
    </row>
    <row r="22" spans="4:6" hidden="1" x14ac:dyDescent="0.2">
      <c r="D22" s="6" t="s">
        <v>20</v>
      </c>
      <c r="F22" s="6" t="s">
        <v>20</v>
      </c>
    </row>
    <row r="23" spans="4:6" hidden="1" x14ac:dyDescent="0.2">
      <c r="D23" s="6" t="s">
        <v>21</v>
      </c>
      <c r="F23" s="6" t="s">
        <v>21</v>
      </c>
    </row>
    <row r="24" spans="4:6" hidden="1" x14ac:dyDescent="0.2">
      <c r="D24" s="6" t="s">
        <v>22</v>
      </c>
      <c r="F24" s="6" t="s">
        <v>22</v>
      </c>
    </row>
    <row r="25" spans="4:6" hidden="1" x14ac:dyDescent="0.2">
      <c r="D25" s="6" t="s">
        <v>23</v>
      </c>
      <c r="F25" s="6" t="s">
        <v>23</v>
      </c>
    </row>
    <row r="26" spans="4:6" hidden="1" x14ac:dyDescent="0.2">
      <c r="D26" s="6" t="s">
        <v>24</v>
      </c>
      <c r="F26" s="6" t="s">
        <v>24</v>
      </c>
    </row>
    <row r="27" spans="4:6" hidden="1" x14ac:dyDescent="0.2">
      <c r="D27" s="6" t="s">
        <v>25</v>
      </c>
      <c r="F27" s="6" t="s">
        <v>25</v>
      </c>
    </row>
    <row r="28" spans="4:6" hidden="1" x14ac:dyDescent="0.2">
      <c r="D28" s="6" t="s">
        <v>26</v>
      </c>
      <c r="F28" s="6" t="s">
        <v>26</v>
      </c>
    </row>
    <row r="29" spans="4:6" hidden="1" x14ac:dyDescent="0.2">
      <c r="D29" s="6" t="s">
        <v>27</v>
      </c>
      <c r="F29" s="6" t="s">
        <v>27</v>
      </c>
    </row>
    <row r="30" spans="4:6" hidden="1" x14ac:dyDescent="0.2">
      <c r="D30" s="6" t="s">
        <v>28</v>
      </c>
      <c r="F30" s="6" t="s">
        <v>28</v>
      </c>
    </row>
    <row r="31" spans="4:6" hidden="1" x14ac:dyDescent="0.2">
      <c r="D31" s="6" t="s">
        <v>29</v>
      </c>
      <c r="F31" s="6" t="s">
        <v>29</v>
      </c>
    </row>
    <row r="32" spans="4:6" hidden="1" x14ac:dyDescent="0.2">
      <c r="D32" s="6" t="s">
        <v>30</v>
      </c>
      <c r="F32" s="6" t="s">
        <v>30</v>
      </c>
    </row>
    <row r="33" spans="1:13" hidden="1" x14ac:dyDescent="0.2">
      <c r="D33" s="6" t="s">
        <v>130</v>
      </c>
      <c r="F33" s="6" t="s">
        <v>130</v>
      </c>
    </row>
    <row r="34" spans="1:13" x14ac:dyDescent="0.2">
      <c r="A34">
        <v>1</v>
      </c>
      <c r="B34" s="6" t="s">
        <v>78</v>
      </c>
      <c r="C34" s="6" t="s">
        <v>103</v>
      </c>
      <c r="D34" s="2" t="s">
        <v>19</v>
      </c>
      <c r="E34" s="6" t="s">
        <v>79</v>
      </c>
      <c r="F34" s="6" t="s">
        <v>128</v>
      </c>
      <c r="G34" s="6" t="s">
        <v>80</v>
      </c>
      <c r="H34" s="6">
        <v>660</v>
      </c>
      <c r="I34" s="6"/>
      <c r="J34" s="6">
        <v>400</v>
      </c>
      <c r="K34" s="6">
        <v>280</v>
      </c>
      <c r="L34" s="6">
        <v>2011</v>
      </c>
      <c r="M34" s="7" t="s">
        <v>73</v>
      </c>
    </row>
    <row r="35" spans="1:13" x14ac:dyDescent="0.2">
      <c r="A35">
        <v>2</v>
      </c>
      <c r="B35" s="6" t="s">
        <v>106</v>
      </c>
      <c r="C35" s="6" t="s">
        <v>104</v>
      </c>
      <c r="D35" s="2" t="s">
        <v>18</v>
      </c>
      <c r="E35" s="6" t="s">
        <v>74</v>
      </c>
      <c r="F35" s="6" t="s">
        <v>128</v>
      </c>
      <c r="G35" s="6" t="s">
        <v>75</v>
      </c>
      <c r="H35" s="6">
        <v>1000</v>
      </c>
      <c r="I35" s="6" t="s">
        <v>76</v>
      </c>
      <c r="J35" s="6">
        <v>600</v>
      </c>
      <c r="K35" s="6">
        <v>220</v>
      </c>
      <c r="L35" s="6">
        <v>2016</v>
      </c>
      <c r="M35" s="7" t="s">
        <v>77</v>
      </c>
    </row>
    <row r="36" spans="1:13" x14ac:dyDescent="0.2">
      <c r="A36">
        <v>3</v>
      </c>
      <c r="B36" s="6" t="s">
        <v>107</v>
      </c>
      <c r="C36" s="6" t="s">
        <v>104</v>
      </c>
      <c r="D36" s="6" t="s">
        <v>122</v>
      </c>
      <c r="E36" s="6" t="s">
        <v>85</v>
      </c>
      <c r="F36" s="6" t="s">
        <v>128</v>
      </c>
      <c r="G36" s="6" t="s">
        <v>86</v>
      </c>
      <c r="H36" s="6">
        <v>1000</v>
      </c>
      <c r="I36" s="6" t="s">
        <v>76</v>
      </c>
      <c r="J36" s="6">
        <v>1000</v>
      </c>
      <c r="K36" s="6">
        <v>300</v>
      </c>
      <c r="L36" s="6">
        <v>2017</v>
      </c>
    </row>
    <row r="37" spans="1:13" x14ac:dyDescent="0.2">
      <c r="A37">
        <v>4</v>
      </c>
      <c r="B37" s="6" t="s">
        <v>81</v>
      </c>
      <c r="C37" s="6" t="s">
        <v>103</v>
      </c>
      <c r="D37" s="2" t="s">
        <v>19</v>
      </c>
      <c r="E37" s="6" t="s">
        <v>82</v>
      </c>
      <c r="F37" s="6" t="s">
        <v>128</v>
      </c>
      <c r="G37" s="6" t="s">
        <v>83</v>
      </c>
      <c r="H37" s="6">
        <v>800</v>
      </c>
      <c r="I37" s="6"/>
      <c r="J37" s="6">
        <v>1000</v>
      </c>
      <c r="K37" s="6">
        <v>530</v>
      </c>
      <c r="L37" s="6">
        <v>2018</v>
      </c>
      <c r="M37" s="7" t="s">
        <v>84</v>
      </c>
    </row>
    <row r="38" spans="1:13" x14ac:dyDescent="0.2">
      <c r="A38">
        <v>5</v>
      </c>
      <c r="B38" s="6" t="s">
        <v>70</v>
      </c>
      <c r="C38" s="6" t="s">
        <v>103</v>
      </c>
      <c r="D38" s="6" t="s">
        <v>123</v>
      </c>
      <c r="E38" s="6" t="s">
        <v>71</v>
      </c>
      <c r="F38" s="6" t="s">
        <v>128</v>
      </c>
      <c r="G38" s="6" t="s">
        <v>72</v>
      </c>
      <c r="H38" s="6">
        <v>800</v>
      </c>
      <c r="I38" s="6"/>
      <c r="J38" s="6">
        <v>1000</v>
      </c>
      <c r="K38" s="6">
        <v>550</v>
      </c>
      <c r="L38" s="6">
        <v>2020</v>
      </c>
    </row>
    <row r="39" spans="1:13" x14ac:dyDescent="0.2">
      <c r="B39" s="6" t="s">
        <v>124</v>
      </c>
      <c r="C39" s="6" t="s">
        <v>103</v>
      </c>
      <c r="D39" s="2" t="s">
        <v>18</v>
      </c>
      <c r="E39" s="6" t="s">
        <v>74</v>
      </c>
      <c r="F39" s="6" t="s">
        <v>135</v>
      </c>
      <c r="G39" s="6" t="s">
        <v>125</v>
      </c>
      <c r="H39" s="6">
        <v>800</v>
      </c>
      <c r="J39" s="6">
        <v>1000</v>
      </c>
    </row>
  </sheetData>
  <autoFilter ref="A2:M2" xr:uid="{9281FC72-AD21-4D75-8A81-A1299739422F}"/>
  <phoneticPr fontId="3" type="noConversion"/>
  <hyperlinks>
    <hyperlink ref="M35" r:id="rId1" display="https://www.163.com/news/article/AABKUKLI00014AEE.html" xr:uid="{68E409AC-0B21-4546-9649-188742EA2C2E}"/>
    <hyperlink ref="M34" r:id="rId2" display="https://new.qq.com/omn/20211004/20211004A007UX00.html" xr:uid="{DBD437FA-A00C-4392-85AF-0D1485E05719}"/>
    <hyperlink ref="M37" r:id="rId3" display="https://baijiahao.baidu.com/s?id=1693988290444377918" xr:uid="{B840156B-0D03-4B34-A19A-E3632CEA15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5260-4994-4531-963B-7E2BA9EBAFE6}">
  <dimension ref="A1:L30"/>
  <sheetViews>
    <sheetView zoomScale="85" zoomScaleNormal="85" workbookViewId="0">
      <selection activeCell="E21" sqref="E21"/>
    </sheetView>
  </sheetViews>
  <sheetFormatPr defaultRowHeight="14.25" x14ac:dyDescent="0.2"/>
  <cols>
    <col min="1" max="1" width="15.625" customWidth="1"/>
    <col min="4" max="4" width="15.625" customWidth="1"/>
    <col min="5" max="5" width="9.5" bestFit="1" customWidth="1"/>
    <col min="7" max="7" width="15.625" customWidth="1"/>
    <col min="10" max="10" width="15.625" customWidth="1"/>
  </cols>
  <sheetData>
    <row r="1" spans="1:11" x14ac:dyDescent="0.2">
      <c r="A1" t="s">
        <v>40</v>
      </c>
    </row>
    <row r="3" spans="1:11" x14ac:dyDescent="0.2">
      <c r="A3" t="s">
        <v>41</v>
      </c>
      <c r="D3" t="s">
        <v>42</v>
      </c>
      <c r="G3" t="s">
        <v>43</v>
      </c>
      <c r="H3" t="s">
        <v>44</v>
      </c>
      <c r="I3" t="s">
        <v>45</v>
      </c>
      <c r="J3" t="s">
        <v>46</v>
      </c>
    </row>
    <row r="4" spans="1:11" x14ac:dyDescent="0.2">
      <c r="A4" t="s">
        <v>47</v>
      </c>
      <c r="B4">
        <v>7</v>
      </c>
      <c r="C4">
        <v>-69.569999999999993</v>
      </c>
      <c r="D4" t="s">
        <v>47</v>
      </c>
      <c r="E4">
        <v>3017900</v>
      </c>
      <c r="F4">
        <v>-1.68</v>
      </c>
      <c r="G4" t="s">
        <v>48</v>
      </c>
      <c r="H4">
        <v>2357031</v>
      </c>
      <c r="I4">
        <v>56.92</v>
      </c>
    </row>
    <row r="5" spans="1:11" x14ac:dyDescent="0.2">
      <c r="D5" t="s">
        <v>49</v>
      </c>
      <c r="E5">
        <v>3658897</v>
      </c>
      <c r="F5">
        <v>-5.52</v>
      </c>
      <c r="G5" t="s">
        <v>50</v>
      </c>
      <c r="H5">
        <v>3110196</v>
      </c>
      <c r="I5">
        <v>1.36</v>
      </c>
    </row>
    <row r="6" spans="1:11" x14ac:dyDescent="0.2">
      <c r="D6" t="s">
        <v>51</v>
      </c>
      <c r="E6">
        <v>52007</v>
      </c>
      <c r="F6">
        <v>143.1</v>
      </c>
    </row>
    <row r="7" spans="1:11" x14ac:dyDescent="0.2">
      <c r="D7" t="s">
        <v>52</v>
      </c>
      <c r="E7">
        <v>1686077</v>
      </c>
      <c r="F7">
        <v>1.94</v>
      </c>
    </row>
    <row r="8" spans="1:11" x14ac:dyDescent="0.2">
      <c r="D8" t="s">
        <v>53</v>
      </c>
      <c r="E8">
        <v>222211</v>
      </c>
      <c r="F8">
        <v>28.92</v>
      </c>
    </row>
    <row r="9" spans="1:11" x14ac:dyDescent="0.2">
      <c r="D9" t="s">
        <v>54</v>
      </c>
      <c r="E9">
        <v>53041</v>
      </c>
      <c r="F9">
        <v>72.010000000000005</v>
      </c>
    </row>
    <row r="10" spans="1:11" x14ac:dyDescent="0.2">
      <c r="D10" t="s">
        <v>55</v>
      </c>
      <c r="E10">
        <v>862</v>
      </c>
      <c r="F10">
        <v>-53.12</v>
      </c>
    </row>
    <row r="13" spans="1:11" x14ac:dyDescent="0.2">
      <c r="A13" t="s">
        <v>56</v>
      </c>
      <c r="B13">
        <v>21</v>
      </c>
      <c r="C13">
        <v>-64.41</v>
      </c>
      <c r="D13" t="s">
        <v>57</v>
      </c>
      <c r="E13">
        <v>0.3</v>
      </c>
      <c r="G13" t="s">
        <v>58</v>
      </c>
      <c r="H13">
        <v>3551874</v>
      </c>
      <c r="I13">
        <v>136.47</v>
      </c>
      <c r="J13" t="s">
        <v>59</v>
      </c>
      <c r="K13">
        <v>5985</v>
      </c>
    </row>
    <row r="14" spans="1:11" x14ac:dyDescent="0.2">
      <c r="A14" t="s">
        <v>60</v>
      </c>
      <c r="B14">
        <v>139292</v>
      </c>
      <c r="C14">
        <v>-2.91</v>
      </c>
      <c r="D14" t="s">
        <v>51</v>
      </c>
      <c r="E14">
        <v>52007</v>
      </c>
      <c r="G14" t="s">
        <v>61</v>
      </c>
      <c r="H14">
        <v>3110196</v>
      </c>
      <c r="I14">
        <v>1.36</v>
      </c>
      <c r="J14" t="s">
        <v>62</v>
      </c>
      <c r="K14">
        <v>66772</v>
      </c>
    </row>
    <row r="15" spans="1:11" x14ac:dyDescent="0.2">
      <c r="A15" t="s">
        <v>63</v>
      </c>
      <c r="B15">
        <v>107</v>
      </c>
      <c r="D15" t="s">
        <v>64</v>
      </c>
      <c r="E15">
        <v>14517179</v>
      </c>
    </row>
    <row r="16" spans="1:11" x14ac:dyDescent="0.2">
      <c r="D16" t="s">
        <v>65</v>
      </c>
      <c r="E16">
        <v>107009</v>
      </c>
    </row>
    <row r="17" spans="4:12" x14ac:dyDescent="0.2">
      <c r="D17" t="s">
        <v>53</v>
      </c>
      <c r="E17">
        <v>222211</v>
      </c>
    </row>
    <row r="18" spans="4:12" x14ac:dyDescent="0.2">
      <c r="D18" t="s">
        <v>54</v>
      </c>
      <c r="E18">
        <v>53041</v>
      </c>
    </row>
    <row r="19" spans="4:12" x14ac:dyDescent="0.2">
      <c r="D19" t="s">
        <v>55</v>
      </c>
      <c r="E19">
        <v>862</v>
      </c>
    </row>
    <row r="20" spans="4:12" x14ac:dyDescent="0.2">
      <c r="D20" t="s">
        <v>66</v>
      </c>
      <c r="E20">
        <v>1686077</v>
      </c>
    </row>
    <row r="25" spans="4:12" x14ac:dyDescent="0.2">
      <c r="G25" s="6"/>
      <c r="H25" s="6"/>
      <c r="I25" s="6"/>
      <c r="J25" s="6"/>
      <c r="K25" s="6"/>
      <c r="L25" s="6"/>
    </row>
    <row r="26" spans="4:12" x14ac:dyDescent="0.2">
      <c r="G26" s="6"/>
      <c r="H26" s="6"/>
      <c r="I26" s="6"/>
      <c r="J26" s="6"/>
      <c r="K26" s="6"/>
      <c r="L26" s="6"/>
    </row>
    <row r="27" spans="4:12" x14ac:dyDescent="0.2">
      <c r="G27" s="6"/>
      <c r="H27" s="6"/>
      <c r="I27" s="6"/>
      <c r="J27" s="6"/>
      <c r="K27" s="6"/>
      <c r="L27" s="6"/>
    </row>
    <row r="28" spans="4:12" x14ac:dyDescent="0.2">
      <c r="G28" s="6"/>
      <c r="H28" s="6"/>
      <c r="I28" s="6"/>
      <c r="J28" s="6"/>
      <c r="K28" s="6"/>
      <c r="L28" s="6"/>
    </row>
    <row r="29" spans="4:12" x14ac:dyDescent="0.2">
      <c r="G29" s="6"/>
      <c r="H29" s="6"/>
      <c r="I29" s="6"/>
      <c r="J29" s="6"/>
      <c r="K29" s="6"/>
      <c r="L29" s="6"/>
    </row>
    <row r="30" spans="4:12" x14ac:dyDescent="0.2">
      <c r="G30" s="6"/>
      <c r="H30" s="6"/>
      <c r="I30" s="6"/>
      <c r="J30" s="6"/>
      <c r="K30" s="6"/>
      <c r="L30" s="6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15A9-0951-4B84-9A47-9C82969E9591}">
  <dimension ref="A1:S33"/>
  <sheetViews>
    <sheetView workbookViewId="0">
      <selection activeCell="G36" sqref="G36"/>
    </sheetView>
  </sheetViews>
  <sheetFormatPr defaultRowHeight="14.25" x14ac:dyDescent="0.2"/>
  <cols>
    <col min="1" max="19" width="8.125" customWidth="1"/>
  </cols>
  <sheetData>
    <row r="1" spans="1:19" ht="15" thickBot="1" x14ac:dyDescent="0.25">
      <c r="A1" s="31"/>
      <c r="B1" s="32" t="s">
        <v>87</v>
      </c>
      <c r="C1" s="33" t="s">
        <v>88</v>
      </c>
      <c r="D1" s="33" t="s">
        <v>89</v>
      </c>
      <c r="E1" s="33" t="s">
        <v>90</v>
      </c>
      <c r="F1" s="33" t="s">
        <v>91</v>
      </c>
      <c r="G1" s="33" t="s">
        <v>92</v>
      </c>
      <c r="H1" s="33" t="s">
        <v>93</v>
      </c>
      <c r="I1" s="33" t="s">
        <v>94</v>
      </c>
      <c r="J1" s="34" t="s">
        <v>95</v>
      </c>
      <c r="K1" s="32" t="s">
        <v>87</v>
      </c>
      <c r="L1" s="33" t="s">
        <v>88</v>
      </c>
      <c r="M1" s="33" t="s">
        <v>89</v>
      </c>
      <c r="N1" s="33" t="s">
        <v>90</v>
      </c>
      <c r="O1" s="33" t="s">
        <v>91</v>
      </c>
      <c r="P1" s="33" t="s">
        <v>92</v>
      </c>
      <c r="Q1" s="33" t="s">
        <v>93</v>
      </c>
      <c r="R1" s="33" t="s">
        <v>94</v>
      </c>
      <c r="S1" s="34" t="s">
        <v>95</v>
      </c>
    </row>
    <row r="2" spans="1:19" x14ac:dyDescent="0.2">
      <c r="A2" s="24" t="s">
        <v>96</v>
      </c>
      <c r="B2" s="25">
        <v>45538</v>
      </c>
      <c r="C2" s="26">
        <v>2325</v>
      </c>
      <c r="D2" s="26">
        <v>13</v>
      </c>
      <c r="E2" s="26">
        <v>2361</v>
      </c>
      <c r="F2" s="26">
        <v>13021</v>
      </c>
      <c r="G2" s="26">
        <v>3487</v>
      </c>
      <c r="H2" s="26">
        <v>4053</v>
      </c>
      <c r="I2" s="26">
        <v>2240</v>
      </c>
      <c r="J2" s="27">
        <v>37</v>
      </c>
      <c r="K2" s="28">
        <v>0.62</v>
      </c>
      <c r="L2" s="29">
        <v>0.03</v>
      </c>
      <c r="M2" s="29">
        <v>0</v>
      </c>
      <c r="N2" s="29">
        <v>0.03</v>
      </c>
      <c r="O2" s="29">
        <v>0.18</v>
      </c>
      <c r="P2" s="29">
        <v>0.05</v>
      </c>
      <c r="Q2" s="29">
        <v>0.06</v>
      </c>
      <c r="R2" s="29">
        <v>0.03</v>
      </c>
      <c r="S2" s="30">
        <v>0</v>
      </c>
    </row>
    <row r="3" spans="1:19" x14ac:dyDescent="0.2">
      <c r="A3" s="22" t="s">
        <v>131</v>
      </c>
      <c r="B3" s="12">
        <v>15</v>
      </c>
      <c r="C3" s="10">
        <v>404</v>
      </c>
      <c r="D3" s="10">
        <v>5</v>
      </c>
      <c r="E3" s="10">
        <v>35</v>
      </c>
      <c r="F3" s="10">
        <v>10</v>
      </c>
      <c r="G3" s="10"/>
      <c r="H3" s="10">
        <v>3</v>
      </c>
      <c r="I3" s="10">
        <v>5</v>
      </c>
      <c r="J3" s="13"/>
      <c r="K3" s="17">
        <v>0.03</v>
      </c>
      <c r="L3" s="11">
        <v>0.85</v>
      </c>
      <c r="M3" s="11">
        <v>0.01</v>
      </c>
      <c r="N3" s="11">
        <v>7.0000000000000007E-2</v>
      </c>
      <c r="O3" s="11">
        <v>0.02</v>
      </c>
      <c r="P3" s="11">
        <v>0</v>
      </c>
      <c r="Q3" s="11">
        <v>0.01</v>
      </c>
      <c r="R3" s="11">
        <v>0.01</v>
      </c>
      <c r="S3" s="18">
        <v>0</v>
      </c>
    </row>
    <row r="4" spans="1:19" x14ac:dyDescent="0.2">
      <c r="A4" s="22" t="s">
        <v>132</v>
      </c>
      <c r="B4" s="12">
        <v>518</v>
      </c>
      <c r="C4" s="10">
        <v>114</v>
      </c>
      <c r="D4" s="10"/>
      <c r="E4" s="10">
        <v>16</v>
      </c>
      <c r="F4" s="10">
        <v>0.12</v>
      </c>
      <c r="G4" s="10"/>
      <c r="H4" s="10">
        <v>11</v>
      </c>
      <c r="I4" s="10">
        <v>15</v>
      </c>
      <c r="J4" s="13"/>
      <c r="K4" s="17">
        <v>0.77</v>
      </c>
      <c r="L4" s="11">
        <v>0.17</v>
      </c>
      <c r="M4" s="11">
        <v>0</v>
      </c>
      <c r="N4" s="11">
        <v>0.02</v>
      </c>
      <c r="O4" s="11">
        <v>0</v>
      </c>
      <c r="P4" s="11">
        <v>0</v>
      </c>
      <c r="Q4" s="11">
        <v>0.02</v>
      </c>
      <c r="R4" s="11">
        <v>0.02</v>
      </c>
      <c r="S4" s="18">
        <v>0</v>
      </c>
    </row>
    <row r="5" spans="1:19" x14ac:dyDescent="0.2">
      <c r="A5" s="22" t="s">
        <v>133</v>
      </c>
      <c r="B5" s="12">
        <v>2274</v>
      </c>
      <c r="C5" s="10">
        <v>1</v>
      </c>
      <c r="D5" s="10"/>
      <c r="E5" s="10">
        <v>88</v>
      </c>
      <c r="F5" s="10">
        <v>16</v>
      </c>
      <c r="G5" s="10"/>
      <c r="H5" s="10">
        <v>318</v>
      </c>
      <c r="I5" s="10">
        <v>176</v>
      </c>
      <c r="J5" s="13">
        <v>3</v>
      </c>
      <c r="K5" s="17">
        <v>0.79</v>
      </c>
      <c r="L5" s="11">
        <v>0</v>
      </c>
      <c r="M5" s="11">
        <v>0</v>
      </c>
      <c r="N5" s="11">
        <v>0.03</v>
      </c>
      <c r="O5" s="11">
        <v>0.01</v>
      </c>
      <c r="P5" s="11">
        <v>0</v>
      </c>
      <c r="Q5" s="11">
        <v>0.11</v>
      </c>
      <c r="R5" s="11">
        <v>0.06</v>
      </c>
      <c r="S5" s="18">
        <v>0</v>
      </c>
    </row>
    <row r="6" spans="1:19" x14ac:dyDescent="0.2">
      <c r="A6" s="22" t="s">
        <v>122</v>
      </c>
      <c r="B6" s="12">
        <v>2666</v>
      </c>
      <c r="C6" s="10">
        <v>105</v>
      </c>
      <c r="D6" s="10"/>
      <c r="E6" s="10">
        <v>57</v>
      </c>
      <c r="F6" s="10">
        <v>49</v>
      </c>
      <c r="G6" s="10"/>
      <c r="H6" s="10">
        <v>224</v>
      </c>
      <c r="I6" s="10">
        <v>128</v>
      </c>
      <c r="J6" s="13"/>
      <c r="K6" s="17">
        <v>0.83</v>
      </c>
      <c r="L6" s="11">
        <v>0.03</v>
      </c>
      <c r="M6" s="11">
        <v>0</v>
      </c>
      <c r="N6" s="11">
        <v>0.02</v>
      </c>
      <c r="O6" s="11">
        <v>0.02</v>
      </c>
      <c r="P6" s="11">
        <v>0</v>
      </c>
      <c r="Q6" s="11">
        <v>7.0000000000000007E-2</v>
      </c>
      <c r="R6" s="11">
        <v>0.04</v>
      </c>
      <c r="S6" s="18">
        <v>0</v>
      </c>
    </row>
    <row r="7" spans="1:19" x14ac:dyDescent="0.2">
      <c r="A7" s="22" t="s">
        <v>121</v>
      </c>
      <c r="B7" s="12">
        <v>4551</v>
      </c>
      <c r="C7" s="10">
        <v>0.3</v>
      </c>
      <c r="D7" s="10"/>
      <c r="E7" s="10">
        <v>20</v>
      </c>
      <c r="F7" s="10">
        <v>58</v>
      </c>
      <c r="G7" s="10"/>
      <c r="H7" s="10">
        <v>666</v>
      </c>
      <c r="I7" s="10">
        <v>163</v>
      </c>
      <c r="J7" s="13"/>
      <c r="K7" s="17">
        <v>0.83</v>
      </c>
      <c r="L7" s="11">
        <v>0</v>
      </c>
      <c r="M7" s="11">
        <v>0</v>
      </c>
      <c r="N7" s="11">
        <v>0</v>
      </c>
      <c r="O7" s="11">
        <v>0.01</v>
      </c>
      <c r="P7" s="11">
        <v>0</v>
      </c>
      <c r="Q7" s="11">
        <v>0.12</v>
      </c>
      <c r="R7" s="11">
        <v>0.03</v>
      </c>
      <c r="S7" s="18">
        <v>0</v>
      </c>
    </row>
    <row r="8" spans="1:19" x14ac:dyDescent="0.2">
      <c r="A8" s="22" t="s">
        <v>134</v>
      </c>
      <c r="B8" s="12">
        <v>1343</v>
      </c>
      <c r="C8" s="10">
        <v>3</v>
      </c>
      <c r="D8" s="10">
        <v>4</v>
      </c>
      <c r="E8" s="10">
        <v>26</v>
      </c>
      <c r="F8" s="10">
        <v>44</v>
      </c>
      <c r="G8" s="10">
        <v>327</v>
      </c>
      <c r="H8" s="10">
        <v>183</v>
      </c>
      <c r="I8" s="10">
        <v>42</v>
      </c>
      <c r="J8" s="13"/>
      <c r="K8" s="17">
        <v>0.68</v>
      </c>
      <c r="L8" s="11">
        <v>0</v>
      </c>
      <c r="M8" s="11">
        <v>0</v>
      </c>
      <c r="N8" s="11">
        <v>0.01</v>
      </c>
      <c r="O8" s="11">
        <v>0.02</v>
      </c>
      <c r="P8" s="11">
        <v>0.17</v>
      </c>
      <c r="Q8" s="11">
        <v>0.09</v>
      </c>
      <c r="R8" s="11">
        <v>0.02</v>
      </c>
      <c r="S8" s="18">
        <v>0</v>
      </c>
    </row>
    <row r="9" spans="1:19" x14ac:dyDescent="0.2">
      <c r="A9" s="22" t="s">
        <v>123</v>
      </c>
      <c r="B9" s="12">
        <v>659</v>
      </c>
      <c r="C9" s="10">
        <v>0.1</v>
      </c>
      <c r="D9" s="10"/>
      <c r="E9" s="10">
        <v>74</v>
      </c>
      <c r="F9" s="10">
        <v>67</v>
      </c>
      <c r="G9" s="10"/>
      <c r="H9" s="10">
        <v>115</v>
      </c>
      <c r="I9" s="10">
        <v>40</v>
      </c>
      <c r="J9" s="13"/>
      <c r="K9" s="17">
        <v>0.69</v>
      </c>
      <c r="L9" s="11">
        <v>0</v>
      </c>
      <c r="M9" s="11">
        <v>0</v>
      </c>
      <c r="N9" s="11">
        <v>0.08</v>
      </c>
      <c r="O9" s="11">
        <v>7.0000000000000007E-2</v>
      </c>
      <c r="P9" s="11">
        <v>0</v>
      </c>
      <c r="Q9" s="11">
        <v>0.12</v>
      </c>
      <c r="R9" s="11">
        <v>0.04</v>
      </c>
      <c r="S9" s="18">
        <v>0</v>
      </c>
    </row>
    <row r="10" spans="1:19" x14ac:dyDescent="0.2">
      <c r="A10" s="22" t="s">
        <v>136</v>
      </c>
      <c r="B10" s="12">
        <v>818</v>
      </c>
      <c r="C10" s="10">
        <v>3</v>
      </c>
      <c r="D10" s="10"/>
      <c r="E10" s="10">
        <v>114</v>
      </c>
      <c r="F10" s="10">
        <v>28</v>
      </c>
      <c r="G10" s="10"/>
      <c r="H10" s="10">
        <v>140</v>
      </c>
      <c r="I10" s="10">
        <v>32</v>
      </c>
      <c r="J10" s="13"/>
      <c r="K10" s="17">
        <v>0.72</v>
      </c>
      <c r="L10" s="11">
        <v>0</v>
      </c>
      <c r="M10" s="11">
        <v>0</v>
      </c>
      <c r="N10" s="11">
        <v>0.1</v>
      </c>
      <c r="O10" s="11">
        <v>0.02</v>
      </c>
      <c r="P10" s="11">
        <v>0</v>
      </c>
      <c r="Q10" s="11">
        <v>0.12</v>
      </c>
      <c r="R10" s="11">
        <v>0.03</v>
      </c>
      <c r="S10" s="18">
        <v>0</v>
      </c>
    </row>
    <row r="11" spans="1:19" x14ac:dyDescent="0.2">
      <c r="A11" s="22" t="s">
        <v>137</v>
      </c>
      <c r="B11" s="12">
        <v>607</v>
      </c>
      <c r="C11" s="10">
        <v>149</v>
      </c>
      <c r="D11" s="10">
        <v>1</v>
      </c>
      <c r="E11" s="10">
        <v>43</v>
      </c>
      <c r="F11" s="10"/>
      <c r="G11" s="10"/>
      <c r="H11" s="10">
        <v>17</v>
      </c>
      <c r="I11" s="10">
        <v>8</v>
      </c>
      <c r="J11" s="13"/>
      <c r="K11" s="17">
        <v>0.74</v>
      </c>
      <c r="L11" s="11">
        <v>0.18</v>
      </c>
      <c r="M11" s="11">
        <v>0</v>
      </c>
      <c r="N11" s="11">
        <v>0.05</v>
      </c>
      <c r="O11" s="11">
        <v>0</v>
      </c>
      <c r="P11" s="11">
        <v>0</v>
      </c>
      <c r="Q11" s="11">
        <v>0.02</v>
      </c>
      <c r="R11" s="11">
        <v>0.01</v>
      </c>
      <c r="S11" s="18">
        <v>0</v>
      </c>
    </row>
    <row r="12" spans="1:19" x14ac:dyDescent="0.2">
      <c r="A12" s="22" t="s">
        <v>135</v>
      </c>
      <c r="B12" s="12">
        <v>3604</v>
      </c>
      <c r="C12" s="10">
        <v>532</v>
      </c>
      <c r="D12" s="10"/>
      <c r="E12" s="10">
        <v>196</v>
      </c>
      <c r="F12" s="10">
        <v>31</v>
      </c>
      <c r="G12" s="10">
        <v>329</v>
      </c>
      <c r="H12" s="10">
        <v>184</v>
      </c>
      <c r="I12" s="10">
        <v>154</v>
      </c>
      <c r="J12" s="13">
        <v>10</v>
      </c>
      <c r="K12" s="17">
        <v>0.72</v>
      </c>
      <c r="L12" s="11">
        <v>0.11</v>
      </c>
      <c r="M12" s="11">
        <v>0</v>
      </c>
      <c r="N12" s="11">
        <v>0.04</v>
      </c>
      <c r="O12" s="11">
        <v>0.01</v>
      </c>
      <c r="P12" s="11">
        <v>7.0000000000000007E-2</v>
      </c>
      <c r="Q12" s="11">
        <v>0.04</v>
      </c>
      <c r="R12" s="11">
        <v>0.03</v>
      </c>
      <c r="S12" s="18">
        <v>0</v>
      </c>
    </row>
    <row r="13" spans="1:19" x14ac:dyDescent="0.2">
      <c r="A13" s="22" t="s">
        <v>138</v>
      </c>
      <c r="B13" s="12">
        <v>2193</v>
      </c>
      <c r="C13" s="10">
        <v>150</v>
      </c>
      <c r="D13" s="10">
        <v>0.02</v>
      </c>
      <c r="E13" s="10">
        <v>190</v>
      </c>
      <c r="F13" s="10">
        <v>257</v>
      </c>
      <c r="G13" s="10">
        <v>629</v>
      </c>
      <c r="H13" s="10">
        <v>33</v>
      </c>
      <c r="I13" s="10">
        <v>119</v>
      </c>
      <c r="J13" s="13">
        <v>1</v>
      </c>
      <c r="K13" s="17">
        <v>0.61</v>
      </c>
      <c r="L13" s="11">
        <v>0.04</v>
      </c>
      <c r="M13" s="11">
        <v>0</v>
      </c>
      <c r="N13" s="11">
        <v>0.05</v>
      </c>
      <c r="O13" s="11">
        <v>7.0000000000000007E-2</v>
      </c>
      <c r="P13" s="11">
        <v>0.18</v>
      </c>
      <c r="Q13" s="11">
        <v>0.01</v>
      </c>
      <c r="R13" s="11">
        <v>0.03</v>
      </c>
      <c r="S13" s="18">
        <v>0</v>
      </c>
    </row>
    <row r="14" spans="1:19" x14ac:dyDescent="0.2">
      <c r="A14" s="22" t="s">
        <v>139</v>
      </c>
      <c r="B14" s="12">
        <v>2463</v>
      </c>
      <c r="C14" s="10">
        <v>4</v>
      </c>
      <c r="D14" s="10"/>
      <c r="E14" s="10">
        <v>192</v>
      </c>
      <c r="F14" s="10">
        <v>51</v>
      </c>
      <c r="G14" s="10"/>
      <c r="H14" s="10">
        <v>47</v>
      </c>
      <c r="I14" s="10">
        <v>125</v>
      </c>
      <c r="J14" s="13"/>
      <c r="K14" s="17">
        <v>0.85</v>
      </c>
      <c r="L14" s="11">
        <v>0</v>
      </c>
      <c r="M14" s="11">
        <v>0</v>
      </c>
      <c r="N14" s="11">
        <v>7.0000000000000007E-2</v>
      </c>
      <c r="O14" s="11">
        <v>0.02</v>
      </c>
      <c r="P14" s="11">
        <v>0</v>
      </c>
      <c r="Q14" s="11">
        <v>0.02</v>
      </c>
      <c r="R14" s="11">
        <v>0.04</v>
      </c>
      <c r="S14" s="18">
        <v>0</v>
      </c>
    </row>
    <row r="15" spans="1:19" x14ac:dyDescent="0.2">
      <c r="A15" s="22" t="s">
        <v>140</v>
      </c>
      <c r="B15" s="12">
        <v>1242</v>
      </c>
      <c r="C15" s="10">
        <v>67</v>
      </c>
      <c r="D15" s="10">
        <v>0.01</v>
      </c>
      <c r="E15" s="10">
        <v>58</v>
      </c>
      <c r="F15" s="10">
        <v>442</v>
      </c>
      <c r="G15" s="10">
        <v>621</v>
      </c>
      <c r="H15" s="10">
        <v>87</v>
      </c>
      <c r="I15" s="10">
        <v>16</v>
      </c>
      <c r="J15" s="13"/>
      <c r="K15" s="17">
        <v>0.49</v>
      </c>
      <c r="L15" s="11">
        <v>0.03</v>
      </c>
      <c r="M15" s="11">
        <v>0</v>
      </c>
      <c r="N15" s="11">
        <v>0.02</v>
      </c>
      <c r="O15" s="11">
        <v>0.17</v>
      </c>
      <c r="P15" s="11">
        <v>0.25</v>
      </c>
      <c r="Q15" s="11">
        <v>0.03</v>
      </c>
      <c r="R15" s="11">
        <v>0.01</v>
      </c>
      <c r="S15" s="18">
        <v>0</v>
      </c>
    </row>
    <row r="16" spans="1:19" x14ac:dyDescent="0.2">
      <c r="A16" s="22" t="s">
        <v>141</v>
      </c>
      <c r="B16" s="12">
        <v>973</v>
      </c>
      <c r="C16" s="10">
        <v>6</v>
      </c>
      <c r="D16" s="10"/>
      <c r="E16" s="10">
        <v>47</v>
      </c>
      <c r="F16" s="10">
        <v>168</v>
      </c>
      <c r="G16" s="10"/>
      <c r="H16" s="10">
        <v>51</v>
      </c>
      <c r="I16" s="10">
        <v>56</v>
      </c>
      <c r="J16" s="13"/>
      <c r="K16" s="17">
        <v>0.75</v>
      </c>
      <c r="L16" s="11">
        <v>0</v>
      </c>
      <c r="M16" s="11">
        <v>0</v>
      </c>
      <c r="N16" s="11">
        <v>0.04</v>
      </c>
      <c r="O16" s="11">
        <v>0.13</v>
      </c>
      <c r="P16" s="11">
        <v>0</v>
      </c>
      <c r="Q16" s="11">
        <v>0.04</v>
      </c>
      <c r="R16" s="11">
        <v>0.04</v>
      </c>
      <c r="S16" s="18">
        <v>0</v>
      </c>
    </row>
    <row r="17" spans="1:19" x14ac:dyDescent="0.2">
      <c r="A17" s="22" t="s">
        <v>128</v>
      </c>
      <c r="B17" s="12">
        <v>4381</v>
      </c>
      <c r="C17" s="10">
        <v>2</v>
      </c>
      <c r="D17" s="10"/>
      <c r="E17" s="10">
        <v>293</v>
      </c>
      <c r="F17" s="10">
        <v>5</v>
      </c>
      <c r="G17" s="10">
        <v>207</v>
      </c>
      <c r="H17" s="10">
        <v>225</v>
      </c>
      <c r="I17" s="10">
        <v>167</v>
      </c>
      <c r="J17" s="13"/>
      <c r="K17" s="17">
        <v>0.83</v>
      </c>
      <c r="L17" s="11">
        <v>0</v>
      </c>
      <c r="M17" s="11">
        <v>0</v>
      </c>
      <c r="N17" s="11">
        <v>0.06</v>
      </c>
      <c r="O17" s="11">
        <v>0</v>
      </c>
      <c r="P17" s="11">
        <v>0.04</v>
      </c>
      <c r="Q17" s="11">
        <v>0.04</v>
      </c>
      <c r="R17" s="11">
        <v>0.03</v>
      </c>
      <c r="S17" s="18">
        <v>0</v>
      </c>
    </row>
    <row r="18" spans="1:19" x14ac:dyDescent="0.2">
      <c r="A18" s="22" t="s">
        <v>142</v>
      </c>
      <c r="B18" s="12">
        <v>2400</v>
      </c>
      <c r="C18" s="10">
        <v>24</v>
      </c>
      <c r="D18" s="10"/>
      <c r="E18" s="10">
        <v>76</v>
      </c>
      <c r="F18" s="10">
        <v>145</v>
      </c>
      <c r="G18" s="10"/>
      <c r="H18" s="10">
        <v>88</v>
      </c>
      <c r="I18" s="10">
        <v>102</v>
      </c>
      <c r="J18" s="13"/>
      <c r="K18" s="17">
        <v>0.85</v>
      </c>
      <c r="L18" s="11">
        <v>0.01</v>
      </c>
      <c r="M18" s="11">
        <v>0</v>
      </c>
      <c r="N18" s="11">
        <v>0.03</v>
      </c>
      <c r="O18" s="11">
        <v>0.05</v>
      </c>
      <c r="P18" s="11">
        <v>0</v>
      </c>
      <c r="Q18" s="11">
        <v>0.03</v>
      </c>
      <c r="R18" s="11">
        <v>0.04</v>
      </c>
      <c r="S18" s="18">
        <v>0</v>
      </c>
    </row>
    <row r="19" spans="1:19" x14ac:dyDescent="0.2">
      <c r="A19" s="22" t="s">
        <v>143</v>
      </c>
      <c r="B19" s="12">
        <v>1351</v>
      </c>
      <c r="C19" s="10">
        <v>33</v>
      </c>
      <c r="D19" s="10"/>
      <c r="E19" s="10">
        <v>92</v>
      </c>
      <c r="F19" s="10">
        <v>1357</v>
      </c>
      <c r="G19" s="10"/>
      <c r="H19" s="10">
        <v>74</v>
      </c>
      <c r="I19" s="10">
        <v>57</v>
      </c>
      <c r="J19" s="13"/>
      <c r="K19" s="17">
        <v>0.46</v>
      </c>
      <c r="L19" s="11">
        <v>0.01</v>
      </c>
      <c r="M19" s="11">
        <v>0</v>
      </c>
      <c r="N19" s="11">
        <v>0.03</v>
      </c>
      <c r="O19" s="11">
        <v>0.46</v>
      </c>
      <c r="P19" s="11">
        <v>0</v>
      </c>
      <c r="Q19" s="11">
        <v>0.02</v>
      </c>
      <c r="R19" s="11">
        <v>0.02</v>
      </c>
      <c r="S19" s="18">
        <v>0</v>
      </c>
    </row>
    <row r="20" spans="1:19" x14ac:dyDescent="0.2">
      <c r="A20" s="22" t="s">
        <v>144</v>
      </c>
      <c r="B20" s="12">
        <v>776</v>
      </c>
      <c r="C20" s="10">
        <v>2</v>
      </c>
      <c r="D20" s="10">
        <v>3</v>
      </c>
      <c r="E20" s="10">
        <v>76</v>
      </c>
      <c r="F20" s="10">
        <v>544</v>
      </c>
      <c r="G20" s="10"/>
      <c r="H20" s="10">
        <v>75</v>
      </c>
      <c r="I20" s="10">
        <v>26</v>
      </c>
      <c r="J20" s="13">
        <v>6</v>
      </c>
      <c r="K20" s="17">
        <v>0.51</v>
      </c>
      <c r="L20" s="11">
        <v>0</v>
      </c>
      <c r="M20" s="11">
        <v>0</v>
      </c>
      <c r="N20" s="11">
        <v>0.05</v>
      </c>
      <c r="O20" s="11">
        <v>0.36</v>
      </c>
      <c r="P20" s="11">
        <v>0</v>
      </c>
      <c r="Q20" s="11">
        <v>0.05</v>
      </c>
      <c r="R20" s="11">
        <v>0.02</v>
      </c>
      <c r="S20" s="18">
        <v>0</v>
      </c>
    </row>
    <row r="21" spans="1:19" x14ac:dyDescent="0.2">
      <c r="A21" s="22" t="s">
        <v>145</v>
      </c>
      <c r="B21" s="12">
        <v>2508</v>
      </c>
      <c r="C21" s="10">
        <v>594</v>
      </c>
      <c r="D21" s="10"/>
      <c r="E21" s="10">
        <v>236</v>
      </c>
      <c r="F21" s="10">
        <v>397</v>
      </c>
      <c r="G21" s="10">
        <v>1106</v>
      </c>
      <c r="H21" s="10">
        <v>74</v>
      </c>
      <c r="I21" s="10">
        <v>53</v>
      </c>
      <c r="J21" s="13">
        <v>2</v>
      </c>
      <c r="K21" s="17">
        <v>0.5</v>
      </c>
      <c r="L21" s="11">
        <v>0.12</v>
      </c>
      <c r="M21" s="11">
        <v>0</v>
      </c>
      <c r="N21" s="11">
        <v>0.05</v>
      </c>
      <c r="O21" s="11">
        <v>0.08</v>
      </c>
      <c r="P21" s="11">
        <v>0.22</v>
      </c>
      <c r="Q21" s="11">
        <v>0.01</v>
      </c>
      <c r="R21" s="11">
        <v>0.01</v>
      </c>
      <c r="S21" s="18">
        <v>0</v>
      </c>
    </row>
    <row r="22" spans="1:19" x14ac:dyDescent="0.2">
      <c r="A22" s="22" t="s">
        <v>146</v>
      </c>
      <c r="B22" s="12">
        <v>833</v>
      </c>
      <c r="C22" s="10">
        <v>5</v>
      </c>
      <c r="D22" s="10"/>
      <c r="E22" s="10">
        <v>185</v>
      </c>
      <c r="F22" s="10">
        <v>593</v>
      </c>
      <c r="G22" s="10">
        <v>172</v>
      </c>
      <c r="H22" s="10">
        <v>61</v>
      </c>
      <c r="I22" s="10">
        <v>14</v>
      </c>
      <c r="J22" s="13"/>
      <c r="K22" s="17">
        <v>0.45</v>
      </c>
      <c r="L22" s="11">
        <v>0</v>
      </c>
      <c r="M22" s="11">
        <v>0</v>
      </c>
      <c r="N22" s="11">
        <v>0.1</v>
      </c>
      <c r="O22" s="11">
        <v>0.32</v>
      </c>
      <c r="P22" s="11">
        <v>0.09</v>
      </c>
      <c r="Q22" s="11">
        <v>0.03</v>
      </c>
      <c r="R22" s="11">
        <v>0.01</v>
      </c>
      <c r="S22" s="18">
        <v>0</v>
      </c>
    </row>
    <row r="23" spans="1:19" x14ac:dyDescent="0.2">
      <c r="A23" s="22" t="s">
        <v>147</v>
      </c>
      <c r="B23" s="12">
        <v>173</v>
      </c>
      <c r="C23" s="10">
        <v>14</v>
      </c>
      <c r="D23" s="10"/>
      <c r="E23" s="10">
        <v>32</v>
      </c>
      <c r="F23" s="10">
        <v>17</v>
      </c>
      <c r="G23" s="10">
        <v>97</v>
      </c>
      <c r="H23" s="10">
        <v>5</v>
      </c>
      <c r="I23" s="10">
        <v>13</v>
      </c>
      <c r="J23" s="13">
        <v>11</v>
      </c>
      <c r="K23" s="17">
        <v>0.48</v>
      </c>
      <c r="L23" s="11">
        <v>0.04</v>
      </c>
      <c r="M23" s="11">
        <v>0</v>
      </c>
      <c r="N23" s="11">
        <v>0.09</v>
      </c>
      <c r="O23" s="11">
        <v>0.05</v>
      </c>
      <c r="P23" s="11">
        <v>0.27</v>
      </c>
      <c r="Q23" s="11">
        <v>0.01</v>
      </c>
      <c r="R23" s="11">
        <v>0.04</v>
      </c>
      <c r="S23" s="18">
        <v>0.03</v>
      </c>
    </row>
    <row r="24" spans="1:19" x14ac:dyDescent="0.2">
      <c r="A24" s="22" t="s">
        <v>148</v>
      </c>
      <c r="B24" s="12">
        <v>467</v>
      </c>
      <c r="C24" s="10">
        <v>50</v>
      </c>
      <c r="D24" s="10"/>
      <c r="E24" s="10">
        <v>33</v>
      </c>
      <c r="F24" s="10">
        <v>243</v>
      </c>
      <c r="G24" s="10"/>
      <c r="H24" s="10">
        <v>11</v>
      </c>
      <c r="I24" s="10">
        <v>3</v>
      </c>
      <c r="J24" s="13"/>
      <c r="K24" s="17">
        <v>0.57999999999999996</v>
      </c>
      <c r="L24" s="11">
        <v>0.06</v>
      </c>
      <c r="M24" s="11">
        <v>0</v>
      </c>
      <c r="N24" s="11">
        <v>0.04</v>
      </c>
      <c r="O24" s="11">
        <v>0.3</v>
      </c>
      <c r="P24" s="11">
        <v>0</v>
      </c>
      <c r="Q24" s="11">
        <v>0.01</v>
      </c>
      <c r="R24" s="11">
        <v>0</v>
      </c>
      <c r="S24" s="18">
        <v>0</v>
      </c>
    </row>
    <row r="25" spans="1:19" x14ac:dyDescent="0.2">
      <c r="A25" s="22" t="s">
        <v>149</v>
      </c>
      <c r="B25" s="12">
        <v>352</v>
      </c>
      <c r="C25" s="10">
        <v>26</v>
      </c>
      <c r="D25" s="10"/>
      <c r="E25" s="10">
        <v>65</v>
      </c>
      <c r="F25" s="10">
        <v>3316</v>
      </c>
      <c r="G25" s="10"/>
      <c r="H25" s="10">
        <v>71</v>
      </c>
      <c r="I25" s="10">
        <v>28</v>
      </c>
      <c r="J25" s="13"/>
      <c r="K25" s="17">
        <v>0.09</v>
      </c>
      <c r="L25" s="11">
        <v>0.01</v>
      </c>
      <c r="M25" s="11">
        <v>0</v>
      </c>
      <c r="N25" s="11">
        <v>0.02</v>
      </c>
      <c r="O25" s="11">
        <v>0.86</v>
      </c>
      <c r="P25" s="11">
        <v>0</v>
      </c>
      <c r="Q25" s="11">
        <v>0.02</v>
      </c>
      <c r="R25" s="11">
        <v>0.01</v>
      </c>
      <c r="S25" s="18">
        <v>0</v>
      </c>
    </row>
    <row r="26" spans="1:19" x14ac:dyDescent="0.2">
      <c r="A26" s="22" t="s">
        <v>150</v>
      </c>
      <c r="B26" s="12">
        <v>1381</v>
      </c>
      <c r="C26" s="10"/>
      <c r="D26" s="10"/>
      <c r="E26" s="10">
        <v>26</v>
      </c>
      <c r="F26" s="10">
        <v>769</v>
      </c>
      <c r="G26" s="10"/>
      <c r="H26" s="10">
        <v>78</v>
      </c>
      <c r="I26" s="10">
        <v>20</v>
      </c>
      <c r="J26" s="13"/>
      <c r="K26" s="17">
        <v>0.61</v>
      </c>
      <c r="L26" s="11">
        <v>0</v>
      </c>
      <c r="M26" s="11">
        <v>0</v>
      </c>
      <c r="N26" s="11">
        <v>0.01</v>
      </c>
      <c r="O26" s="11">
        <v>0.34</v>
      </c>
      <c r="P26" s="11">
        <v>0</v>
      </c>
      <c r="Q26" s="11">
        <v>0.03</v>
      </c>
      <c r="R26" s="11">
        <v>0.01</v>
      </c>
      <c r="S26" s="18">
        <v>0</v>
      </c>
    </row>
    <row r="27" spans="1:19" x14ac:dyDescent="0.2">
      <c r="A27" s="22" t="s">
        <v>151</v>
      </c>
      <c r="B27" s="12">
        <v>223</v>
      </c>
      <c r="C27" s="10">
        <v>0.5</v>
      </c>
      <c r="D27" s="10"/>
      <c r="E27" s="10">
        <v>44</v>
      </c>
      <c r="F27" s="10">
        <v>2854</v>
      </c>
      <c r="G27" s="10"/>
      <c r="H27" s="10">
        <v>242</v>
      </c>
      <c r="I27" s="10">
        <v>48</v>
      </c>
      <c r="J27" s="13"/>
      <c r="K27" s="17">
        <v>7.0000000000000007E-2</v>
      </c>
      <c r="L27" s="11">
        <v>0</v>
      </c>
      <c r="M27" s="11">
        <v>0</v>
      </c>
      <c r="N27" s="11">
        <v>0.01</v>
      </c>
      <c r="O27" s="11">
        <v>0.84</v>
      </c>
      <c r="P27" s="11">
        <v>0</v>
      </c>
      <c r="Q27" s="11">
        <v>7.0000000000000007E-2</v>
      </c>
      <c r="R27" s="11">
        <v>0.01</v>
      </c>
      <c r="S27" s="18">
        <v>0</v>
      </c>
    </row>
    <row r="28" spans="1:19" x14ac:dyDescent="0.2">
      <c r="A28" s="22" t="s">
        <v>130</v>
      </c>
      <c r="B28" s="12"/>
      <c r="C28" s="10"/>
      <c r="D28" s="10">
        <v>0.4</v>
      </c>
      <c r="E28" s="10">
        <v>2</v>
      </c>
      <c r="F28" s="10">
        <v>68</v>
      </c>
      <c r="G28" s="10"/>
      <c r="H28" s="10">
        <v>0.16</v>
      </c>
      <c r="I28" s="10">
        <v>13</v>
      </c>
      <c r="J28" s="13">
        <v>4</v>
      </c>
      <c r="K28" s="17">
        <v>0</v>
      </c>
      <c r="L28" s="11">
        <v>0</v>
      </c>
      <c r="M28" s="11">
        <v>0</v>
      </c>
      <c r="N28" s="11">
        <v>0.02</v>
      </c>
      <c r="O28" s="11">
        <v>0.78</v>
      </c>
      <c r="P28" s="11">
        <v>0</v>
      </c>
      <c r="Q28" s="11">
        <v>0</v>
      </c>
      <c r="R28" s="11">
        <v>0.15</v>
      </c>
      <c r="S28" s="18">
        <v>0.05</v>
      </c>
    </row>
    <row r="29" spans="1:19" x14ac:dyDescent="0.2">
      <c r="A29" s="10" t="s">
        <v>155</v>
      </c>
      <c r="B29" s="12">
        <v>1828</v>
      </c>
      <c r="C29" s="10">
        <v>5</v>
      </c>
      <c r="D29" s="10"/>
      <c r="E29" s="10">
        <v>16</v>
      </c>
      <c r="F29" s="10">
        <v>129</v>
      </c>
      <c r="G29" s="10"/>
      <c r="H29" s="10">
        <v>83</v>
      </c>
      <c r="I29" s="10">
        <v>94</v>
      </c>
      <c r="J29" s="13"/>
      <c r="K29" s="17">
        <v>0.85</v>
      </c>
      <c r="L29" s="11">
        <v>0</v>
      </c>
      <c r="M29" s="11">
        <v>0</v>
      </c>
      <c r="N29" s="11">
        <v>0.01</v>
      </c>
      <c r="O29" s="11">
        <v>0.06</v>
      </c>
      <c r="P29" s="11">
        <v>0</v>
      </c>
      <c r="Q29" s="11">
        <v>0.04</v>
      </c>
      <c r="R29" s="11">
        <v>0.04</v>
      </c>
      <c r="S29" s="18">
        <v>0</v>
      </c>
    </row>
    <row r="30" spans="1:19" x14ac:dyDescent="0.2">
      <c r="A30" s="22" t="s">
        <v>152</v>
      </c>
      <c r="B30" s="12">
        <v>803</v>
      </c>
      <c r="C30" s="10"/>
      <c r="D30" s="10"/>
      <c r="E30" s="10">
        <v>10</v>
      </c>
      <c r="F30" s="10">
        <v>496</v>
      </c>
      <c r="G30" s="10"/>
      <c r="H30" s="10">
        <v>228</v>
      </c>
      <c r="I30" s="10">
        <v>118</v>
      </c>
      <c r="J30" s="13"/>
      <c r="K30" s="17">
        <v>0.49</v>
      </c>
      <c r="L30" s="11">
        <v>0</v>
      </c>
      <c r="M30" s="11">
        <v>0</v>
      </c>
      <c r="N30" s="11">
        <v>0.01</v>
      </c>
      <c r="O30" s="11">
        <v>0.3</v>
      </c>
      <c r="P30" s="11">
        <v>0</v>
      </c>
      <c r="Q30" s="11">
        <v>0.14000000000000001</v>
      </c>
      <c r="R30" s="11">
        <v>7.0000000000000007E-2</v>
      </c>
      <c r="S30" s="18">
        <v>0</v>
      </c>
    </row>
    <row r="31" spans="1:19" x14ac:dyDescent="0.2">
      <c r="A31" s="22" t="s">
        <v>153</v>
      </c>
      <c r="B31" s="12">
        <v>100</v>
      </c>
      <c r="C31" s="10">
        <v>0.1</v>
      </c>
      <c r="D31" s="10"/>
      <c r="E31" s="10">
        <v>0</v>
      </c>
      <c r="F31" s="10">
        <v>554</v>
      </c>
      <c r="G31" s="10"/>
      <c r="H31" s="10">
        <v>66</v>
      </c>
      <c r="I31" s="10">
        <v>158</v>
      </c>
      <c r="J31" s="13"/>
      <c r="K31" s="17">
        <v>0.11</v>
      </c>
      <c r="L31" s="11">
        <v>0</v>
      </c>
      <c r="M31" s="11">
        <v>0</v>
      </c>
      <c r="N31" s="11">
        <v>0</v>
      </c>
      <c r="O31" s="11">
        <v>0.63</v>
      </c>
      <c r="P31" s="11">
        <v>0</v>
      </c>
      <c r="Q31" s="11">
        <v>0.08</v>
      </c>
      <c r="R31" s="11">
        <v>0.18</v>
      </c>
      <c r="S31" s="18">
        <v>0</v>
      </c>
    </row>
    <row r="32" spans="1:19" x14ac:dyDescent="0.2">
      <c r="A32" s="22" t="s">
        <v>120</v>
      </c>
      <c r="B32" s="12">
        <v>1310</v>
      </c>
      <c r="C32" s="10">
        <v>13</v>
      </c>
      <c r="D32" s="10"/>
      <c r="E32" s="10">
        <v>10</v>
      </c>
      <c r="F32" s="10">
        <v>22</v>
      </c>
      <c r="G32" s="10"/>
      <c r="H32" s="10">
        <v>186</v>
      </c>
      <c r="I32" s="10">
        <v>115</v>
      </c>
      <c r="J32" s="13"/>
      <c r="K32" s="17">
        <v>0.79</v>
      </c>
      <c r="L32" s="11">
        <v>0.01</v>
      </c>
      <c r="M32" s="11">
        <v>0</v>
      </c>
      <c r="N32" s="11">
        <v>0.01</v>
      </c>
      <c r="O32" s="11">
        <v>0.01</v>
      </c>
      <c r="P32" s="11">
        <v>0</v>
      </c>
      <c r="Q32" s="11">
        <v>0.11</v>
      </c>
      <c r="R32" s="11">
        <v>7.0000000000000007E-2</v>
      </c>
      <c r="S32" s="18">
        <v>0</v>
      </c>
    </row>
    <row r="33" spans="1:19" ht="15" thickBot="1" x14ac:dyDescent="0.25">
      <c r="A33" s="23" t="s">
        <v>154</v>
      </c>
      <c r="B33" s="14">
        <v>2726</v>
      </c>
      <c r="C33" s="15">
        <v>19</v>
      </c>
      <c r="D33" s="15"/>
      <c r="E33" s="15">
        <v>8</v>
      </c>
      <c r="F33" s="15">
        <v>290</v>
      </c>
      <c r="G33" s="15"/>
      <c r="H33" s="15">
        <v>407</v>
      </c>
      <c r="I33" s="15">
        <v>132</v>
      </c>
      <c r="J33" s="16"/>
      <c r="K33" s="19">
        <v>0.76</v>
      </c>
      <c r="L33" s="20">
        <v>0.01</v>
      </c>
      <c r="M33" s="20">
        <v>0</v>
      </c>
      <c r="N33" s="20">
        <v>0</v>
      </c>
      <c r="O33" s="20">
        <v>0.08</v>
      </c>
      <c r="P33" s="20">
        <v>0</v>
      </c>
      <c r="Q33" s="20">
        <v>0.11</v>
      </c>
      <c r="R33" s="20">
        <v>0.04</v>
      </c>
      <c r="S33" s="21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AFF1-8FB8-48F2-8FAD-138CDFAA2156}">
  <dimension ref="A1:W33"/>
  <sheetViews>
    <sheetView workbookViewId="0">
      <selection activeCell="N8" sqref="N8"/>
    </sheetView>
  </sheetViews>
  <sheetFormatPr defaultRowHeight="14.25" x14ac:dyDescent="0.2"/>
  <cols>
    <col min="2" max="11" width="8.125" customWidth="1"/>
    <col min="13" max="13" width="17.25" bestFit="1" customWidth="1"/>
  </cols>
  <sheetData>
    <row r="1" spans="1:23" x14ac:dyDescent="0.2">
      <c r="A1" s="10" t="s">
        <v>126</v>
      </c>
      <c r="B1" s="10" t="s">
        <v>97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92</v>
      </c>
      <c r="I1" s="10" t="s">
        <v>93</v>
      </c>
      <c r="J1" s="10" t="s">
        <v>94</v>
      </c>
      <c r="K1" s="10" t="s">
        <v>95</v>
      </c>
      <c r="M1" s="10"/>
      <c r="N1" s="10" t="s">
        <v>127</v>
      </c>
      <c r="O1" s="10" t="s">
        <v>87</v>
      </c>
      <c r="P1" s="10" t="s">
        <v>88</v>
      </c>
      <c r="Q1" s="10" t="s">
        <v>89</v>
      </c>
      <c r="R1" s="10" t="s">
        <v>90</v>
      </c>
      <c r="S1" s="10" t="s">
        <v>91</v>
      </c>
      <c r="T1" s="10" t="s">
        <v>92</v>
      </c>
      <c r="U1" s="10" t="s">
        <v>93</v>
      </c>
      <c r="V1" s="10" t="s">
        <v>94</v>
      </c>
      <c r="W1" s="10" t="s">
        <v>95</v>
      </c>
    </row>
    <row r="2" spans="1:23" x14ac:dyDescent="0.2">
      <c r="A2" s="10" t="s">
        <v>96</v>
      </c>
      <c r="B2" s="10"/>
      <c r="C2" s="11">
        <f>IF($B2&gt;0,分省发电量比例!K2/(SUM(分省发电量比例!$K2:$S2)-分省发电量比例!$Q2-分省发电量比例!$R2)*(1-$B2),分省发电量比例!K2)</f>
        <v>0.62</v>
      </c>
      <c r="D2" s="11">
        <f>IF($B2&gt;0,分省发电量比例!L2/(SUM(分省发电量比例!$K2:$S2)-分省发电量比例!$Q2-分省发电量比例!$R2)*(1-$B2),分省发电量比例!L2)</f>
        <v>0.03</v>
      </c>
      <c r="E2" s="11">
        <f>IF($B2&gt;0,分省发电量比例!M2/(SUM(分省发电量比例!$K2:$S2)-分省发电量比例!$Q2-分省发电量比例!$R2)*(1-$B2),分省发电量比例!M2)</f>
        <v>0</v>
      </c>
      <c r="F2" s="11">
        <f>IF($B2&gt;0,分省发电量比例!N2/(SUM(分省发电量比例!$K2:$S2)-分省发电量比例!$Q2-分省发电量比例!$R2)*(1-$B2),分省发电量比例!N2)</f>
        <v>0.03</v>
      </c>
      <c r="G2" s="11">
        <f>IF($B2&gt;0,分省发电量比例!O2/(SUM(分省发电量比例!$K2:$S2)-分省发电量比例!$Q2-分省发电量比例!$R2)*(1-$B2),分省发电量比例!O2)</f>
        <v>0.18</v>
      </c>
      <c r="H2" s="11">
        <f>IF($B2&gt;0,分省发电量比例!P2/(SUM(分省发电量比例!$K2:$S2)-分省发电量比例!$Q2-分省发电量比例!$R2)*(1-$B2),分省发电量比例!P2)</f>
        <v>0.05</v>
      </c>
      <c r="I2" s="11">
        <f>IF($B2&gt;0,分省发电量比例!Q2/(分省发电量比例!$Q2+分省发电量比例!$R2)*($B2),分省发电量比例!Q2)</f>
        <v>0.06</v>
      </c>
      <c r="J2" s="11">
        <f>IF($B2&gt;0,分省发电量比例!R2/(分省发电量比例!$Q2+分省发电量比例!$R2)*($B2),分省发电量比例!R2)</f>
        <v>0.03</v>
      </c>
      <c r="K2" s="11">
        <f>IF($B2&gt;0,分省发电量比例!S2/(SUM(分省发电量比例!$K2:$S2)-分省发电量比例!$Q2-分省发电量比例!$R2)*(1-$B2),分省发电量比例!S2)</f>
        <v>0</v>
      </c>
      <c r="M2" s="10" t="s">
        <v>131</v>
      </c>
      <c r="N2" s="10" t="str">
        <f>Display!$A$2</f>
        <v>山东省</v>
      </c>
      <c r="O2" s="11">
        <f>IFERROR(GETPIVOTDATA("输送电量",'Pivot Table'!$A$1,"起始省",$M2,"终止省",$N2)/GETPIVOTDATA("输送电量",'Pivot Table'!$A$1,"终止省",$N2)*VLOOKUP($M2,$A$2:$K$33,COLUMN(O2)-12,FALSE),0)</f>
        <v>0</v>
      </c>
      <c r="P2" s="11">
        <f>IFERROR(GETPIVOTDATA("输送电量",'Pivot Table'!$A$1,"起始省",$M2,"终止省",$N2)/GETPIVOTDATA("输送电量",'Pivot Table'!$A$1,"终止省",$N2)*VLOOKUP($M2,$A$2:$K$33,COLUMN(P2)-12,FALSE),0)</f>
        <v>0</v>
      </c>
      <c r="Q2" s="11">
        <f>IFERROR(GETPIVOTDATA("输送电量",'Pivot Table'!$A$1,"起始省",$M2,"终止省",$N2)/GETPIVOTDATA("输送电量",'Pivot Table'!$A$1,"终止省",$N2)*VLOOKUP($M2,$A$2:$K$33,COLUMN(Q2)-12,FALSE),0)</f>
        <v>0</v>
      </c>
      <c r="R2" s="11">
        <f>IFERROR(GETPIVOTDATA("输送电量",'Pivot Table'!$A$1,"起始省",$M2,"终止省",$N2)/GETPIVOTDATA("输送电量",'Pivot Table'!$A$1,"终止省",$N2)*VLOOKUP($M2,$A$2:$K$33,COLUMN(R2)-12,FALSE),0)</f>
        <v>0</v>
      </c>
      <c r="S2" s="11">
        <f>IFERROR(GETPIVOTDATA("输送电量",'Pivot Table'!$A$1,"起始省",$M2,"终止省",$N2)/GETPIVOTDATA("输送电量",'Pivot Table'!$A$1,"终止省",$N2)*VLOOKUP($M2,$A$2:$K$33,COLUMN(S2)-12,FALSE),0)</f>
        <v>0</v>
      </c>
      <c r="T2" s="11">
        <f>IFERROR(GETPIVOTDATA("输送电量",'Pivot Table'!$A$1,"起始省",$M2,"终止省",$N2)/GETPIVOTDATA("输送电量",'Pivot Table'!$A$1,"终止省",$N2)*VLOOKUP($M2,$A$2:$K$33,COLUMN(T2)-12,FALSE),0)</f>
        <v>0</v>
      </c>
      <c r="U2" s="11">
        <f>IFERROR(GETPIVOTDATA("输送电量",'Pivot Table'!$A$1,"起始省",$M2,"终止省",$N2)/GETPIVOTDATA("输送电量",'Pivot Table'!$A$1,"终止省",$N2)*VLOOKUP($M2,$A$2:$K$33,COLUMN(U2)-12,FALSE),0)</f>
        <v>0</v>
      </c>
      <c r="V2" s="11">
        <f>IFERROR(GETPIVOTDATA("输送电量",'Pivot Table'!$A$1,"起始省",$M2,"终止省",$N2)/GETPIVOTDATA("输送电量",'Pivot Table'!$A$1,"终止省",$N2)*VLOOKUP($M2,$A$2:$K$33,COLUMN(V2)-12,FALSE),0)</f>
        <v>0</v>
      </c>
      <c r="W2" s="11">
        <f>IFERROR(GETPIVOTDATA("输送电量",'Pivot Table'!$A$1,"起始省",$M2,"终止省",$N2)/GETPIVOTDATA("输送电量",'Pivot Table'!$A$1,"终止省",$N2)*VLOOKUP($M2,$A$2:$K$33,COLUMN(W2)-12,FALSE),0)</f>
        <v>0</v>
      </c>
    </row>
    <row r="3" spans="1:23" x14ac:dyDescent="0.2">
      <c r="A3" s="10" t="s">
        <v>131</v>
      </c>
      <c r="B3" s="10"/>
      <c r="C3" s="11">
        <f>IF($B3&gt;0,分省发电量比例!K3/(SUM(分省发电量比例!$K3:$S3)-分省发电量比例!$Q3-分省发电量比例!$R3)*(1-$B3),分省发电量比例!K3)</f>
        <v>0.03</v>
      </c>
      <c r="D3" s="11">
        <f>IF($B3&gt;0,分省发电量比例!L3/(SUM(分省发电量比例!$K3:$S3)-分省发电量比例!$Q3-分省发电量比例!$R3)*(1-$B3),分省发电量比例!L3)</f>
        <v>0.85</v>
      </c>
      <c r="E3" s="11">
        <f>IF($B3&gt;0,分省发电量比例!M3/(SUM(分省发电量比例!$K3:$S3)-分省发电量比例!$Q3-分省发电量比例!$R3)*(1-$B3),分省发电量比例!M3)</f>
        <v>0.01</v>
      </c>
      <c r="F3" s="11">
        <f>IF($B3&gt;0,分省发电量比例!N3/(SUM(分省发电量比例!$K3:$S3)-分省发电量比例!$Q3-分省发电量比例!$R3)*(1-$B3),分省发电量比例!N3)</f>
        <v>7.0000000000000007E-2</v>
      </c>
      <c r="G3" s="11">
        <f>IF($B3&gt;0,分省发电量比例!O3/(SUM(分省发电量比例!$K3:$S3)-分省发电量比例!$Q3-分省发电量比例!$R3)*(1-$B3),分省发电量比例!O3)</f>
        <v>0.02</v>
      </c>
      <c r="H3" s="11">
        <f>IF($B3&gt;0,分省发电量比例!P3/(SUM(分省发电量比例!$K3:$S3)-分省发电量比例!$Q3-分省发电量比例!$R3)*(1-$B3),分省发电量比例!P3)</f>
        <v>0</v>
      </c>
      <c r="I3" s="11">
        <f>IF($B3&gt;0,分省发电量比例!Q3/(分省发电量比例!$Q3+分省发电量比例!$R3)*($B3),分省发电量比例!Q3)</f>
        <v>0.01</v>
      </c>
      <c r="J3" s="11">
        <f>IF($B3&gt;0,分省发电量比例!R3/(分省发电量比例!$Q3+分省发电量比例!$R3)*($B3),分省发电量比例!R3)</f>
        <v>0.01</v>
      </c>
      <c r="K3" s="11">
        <f>IF($B3&gt;0,分省发电量比例!S3/(SUM(分省发电量比例!$K3:$S3)-分省发电量比例!$Q3-分省发电量比例!$R3)*(1-$B3),分省发电量比例!S3)</f>
        <v>0</v>
      </c>
      <c r="M3" s="10" t="s">
        <v>132</v>
      </c>
      <c r="N3" s="10" t="str">
        <f>Display!$A$2</f>
        <v>山东省</v>
      </c>
      <c r="O3" s="11">
        <f>IFERROR(GETPIVOTDATA("输送电量",'Pivot Table'!$A$1,"起始省",$M3,"终止省",$N3)/GETPIVOTDATA("输送电量",'Pivot Table'!$A$1,"终止省",$N3)*VLOOKUP($M3,$A$2:$K$33,COLUMN(O3)-12,FALSE),0)</f>
        <v>0</v>
      </c>
      <c r="P3" s="11">
        <f>IFERROR(GETPIVOTDATA("输送电量",'Pivot Table'!$A$1,"起始省",$M3,"终止省",$N3)/GETPIVOTDATA("输送电量",'Pivot Table'!$A$1,"终止省",$N3)*VLOOKUP($M3,$A$2:$K$33,COLUMN(P3)-12,FALSE),0)</f>
        <v>0</v>
      </c>
      <c r="Q3" s="11">
        <f>IFERROR(GETPIVOTDATA("输送电量",'Pivot Table'!$A$1,"起始省",$M3,"终止省",$N3)/GETPIVOTDATA("输送电量",'Pivot Table'!$A$1,"终止省",$N3)*VLOOKUP($M3,$A$2:$K$33,COLUMN(Q3)-12,FALSE),0)</f>
        <v>0</v>
      </c>
      <c r="R3" s="11">
        <f>IFERROR(GETPIVOTDATA("输送电量",'Pivot Table'!$A$1,"起始省",$M3,"终止省",$N3)/GETPIVOTDATA("输送电量",'Pivot Table'!$A$1,"终止省",$N3)*VLOOKUP($M3,$A$2:$K$33,COLUMN(R3)-12,FALSE),0)</f>
        <v>0</v>
      </c>
      <c r="S3" s="11">
        <f>IFERROR(GETPIVOTDATA("输送电量",'Pivot Table'!$A$1,"起始省",$M3,"终止省",$N3)/GETPIVOTDATA("输送电量",'Pivot Table'!$A$1,"终止省",$N3)*VLOOKUP($M3,$A$2:$K$33,COLUMN(S3)-12,FALSE),0)</f>
        <v>0</v>
      </c>
      <c r="T3" s="11">
        <f>IFERROR(GETPIVOTDATA("输送电量",'Pivot Table'!$A$1,"起始省",$M3,"终止省",$N3)/GETPIVOTDATA("输送电量",'Pivot Table'!$A$1,"终止省",$N3)*VLOOKUP($M3,$A$2:$K$33,COLUMN(T3)-12,FALSE),0)</f>
        <v>0</v>
      </c>
      <c r="U3" s="11">
        <f>IFERROR(GETPIVOTDATA("输送电量",'Pivot Table'!$A$1,"起始省",$M3,"终止省",$N3)/GETPIVOTDATA("输送电量",'Pivot Table'!$A$1,"终止省",$N3)*VLOOKUP($M3,$A$2:$K$33,COLUMN(U3)-12,FALSE),0)</f>
        <v>0</v>
      </c>
      <c r="V3" s="11">
        <f>IFERROR(GETPIVOTDATA("输送电量",'Pivot Table'!$A$1,"起始省",$M3,"终止省",$N3)/GETPIVOTDATA("输送电量",'Pivot Table'!$A$1,"终止省",$N3)*VLOOKUP($M3,$A$2:$K$33,COLUMN(V3)-12,FALSE),0)</f>
        <v>0</v>
      </c>
      <c r="W3" s="11">
        <f>IFERROR(GETPIVOTDATA("输送电量",'Pivot Table'!$A$1,"起始省",$M3,"终止省",$N3)/GETPIVOTDATA("输送电量",'Pivot Table'!$A$1,"终止省",$N3)*VLOOKUP($M3,$A$2:$K$33,COLUMN(W3)-12,FALSE),0)</f>
        <v>0</v>
      </c>
    </row>
    <row r="4" spans="1:23" x14ac:dyDescent="0.2">
      <c r="A4" s="10" t="s">
        <v>132</v>
      </c>
      <c r="B4" s="10"/>
      <c r="C4" s="11">
        <f>IF($B4&gt;0,分省发电量比例!K4/(SUM(分省发电量比例!$K4:$S4)-分省发电量比例!$Q4-分省发电量比例!$R4)*(1-$B4),分省发电量比例!K4)</f>
        <v>0.77</v>
      </c>
      <c r="D4" s="11">
        <f>IF($B4&gt;0,分省发电量比例!L4/(SUM(分省发电量比例!$K4:$S4)-分省发电量比例!$Q4-分省发电量比例!$R4)*(1-$B4),分省发电量比例!L4)</f>
        <v>0.17</v>
      </c>
      <c r="E4" s="11">
        <f>IF($B4&gt;0,分省发电量比例!M4/(SUM(分省发电量比例!$K4:$S4)-分省发电量比例!$Q4-分省发电量比例!$R4)*(1-$B4),分省发电量比例!M4)</f>
        <v>0</v>
      </c>
      <c r="F4" s="11">
        <f>IF($B4&gt;0,分省发电量比例!N4/(SUM(分省发电量比例!$K4:$S4)-分省发电量比例!$Q4-分省发电量比例!$R4)*(1-$B4),分省发电量比例!N4)</f>
        <v>0.02</v>
      </c>
      <c r="G4" s="11">
        <f>IF($B4&gt;0,分省发电量比例!O4/(SUM(分省发电量比例!$K4:$S4)-分省发电量比例!$Q4-分省发电量比例!$R4)*(1-$B4),分省发电量比例!O4)</f>
        <v>0</v>
      </c>
      <c r="H4" s="11">
        <f>IF($B4&gt;0,分省发电量比例!P4/(SUM(分省发电量比例!$K4:$S4)-分省发电量比例!$Q4-分省发电量比例!$R4)*(1-$B4),分省发电量比例!P4)</f>
        <v>0</v>
      </c>
      <c r="I4" s="11">
        <f>IF($B4&gt;0,分省发电量比例!Q4/(分省发电量比例!$Q4+分省发电量比例!$R4)*($B4),分省发电量比例!Q4)</f>
        <v>0.02</v>
      </c>
      <c r="J4" s="11">
        <f>IF($B4&gt;0,分省发电量比例!R4/(分省发电量比例!$Q4+分省发电量比例!$R4)*($B4),分省发电量比例!R4)</f>
        <v>0.02</v>
      </c>
      <c r="K4" s="11">
        <f>IF($B4&gt;0,分省发电量比例!S4/(SUM(分省发电量比例!$K4:$S4)-分省发电量比例!$Q4-分省发电量比例!$R4)*(1-$B4),分省发电量比例!S4)</f>
        <v>0</v>
      </c>
      <c r="M4" s="10" t="s">
        <v>133</v>
      </c>
      <c r="N4" s="10" t="str">
        <f>Display!$A$2</f>
        <v>山东省</v>
      </c>
      <c r="O4" s="11">
        <f>IFERROR(GETPIVOTDATA("输送电量",'Pivot Table'!$A$1,"起始省",$M4,"终止省",$N4)/GETPIVOTDATA("输送电量",'Pivot Table'!$A$1,"终止省",$N4)*VLOOKUP($M4,$A$2:$K$33,COLUMN(O4)-12,FALSE),0)</f>
        <v>0</v>
      </c>
      <c r="P4" s="11">
        <f>IFERROR(GETPIVOTDATA("输送电量",'Pivot Table'!$A$1,"起始省",$M4,"终止省",$N4)/GETPIVOTDATA("输送电量",'Pivot Table'!$A$1,"终止省",$N4)*VLOOKUP($M4,$A$2:$K$33,COLUMN(P4)-12,FALSE),0)</f>
        <v>0</v>
      </c>
      <c r="Q4" s="11">
        <f>IFERROR(GETPIVOTDATA("输送电量",'Pivot Table'!$A$1,"起始省",$M4,"终止省",$N4)/GETPIVOTDATA("输送电量",'Pivot Table'!$A$1,"终止省",$N4)*VLOOKUP($M4,$A$2:$K$33,COLUMN(Q4)-12,FALSE),0)</f>
        <v>0</v>
      </c>
      <c r="R4" s="11">
        <f>IFERROR(GETPIVOTDATA("输送电量",'Pivot Table'!$A$1,"起始省",$M4,"终止省",$N4)/GETPIVOTDATA("输送电量",'Pivot Table'!$A$1,"终止省",$N4)*VLOOKUP($M4,$A$2:$K$33,COLUMN(R4)-12,FALSE),0)</f>
        <v>0</v>
      </c>
      <c r="S4" s="11">
        <f>IFERROR(GETPIVOTDATA("输送电量",'Pivot Table'!$A$1,"起始省",$M4,"终止省",$N4)/GETPIVOTDATA("输送电量",'Pivot Table'!$A$1,"终止省",$N4)*VLOOKUP($M4,$A$2:$K$33,COLUMN(S4)-12,FALSE),0)</f>
        <v>0</v>
      </c>
      <c r="T4" s="11">
        <f>IFERROR(GETPIVOTDATA("输送电量",'Pivot Table'!$A$1,"起始省",$M4,"终止省",$N4)/GETPIVOTDATA("输送电量",'Pivot Table'!$A$1,"终止省",$N4)*VLOOKUP($M4,$A$2:$K$33,COLUMN(T4)-12,FALSE),0)</f>
        <v>0</v>
      </c>
      <c r="U4" s="11">
        <f>IFERROR(GETPIVOTDATA("输送电量",'Pivot Table'!$A$1,"起始省",$M4,"终止省",$N4)/GETPIVOTDATA("输送电量",'Pivot Table'!$A$1,"终止省",$N4)*VLOOKUP($M4,$A$2:$K$33,COLUMN(U4)-12,FALSE),0)</f>
        <v>0</v>
      </c>
      <c r="V4" s="11">
        <f>IFERROR(GETPIVOTDATA("输送电量",'Pivot Table'!$A$1,"起始省",$M4,"终止省",$N4)/GETPIVOTDATA("输送电量",'Pivot Table'!$A$1,"终止省",$N4)*VLOOKUP($M4,$A$2:$K$33,COLUMN(V4)-12,FALSE),0)</f>
        <v>0</v>
      </c>
      <c r="W4" s="11">
        <f>IFERROR(GETPIVOTDATA("输送电量",'Pivot Table'!$A$1,"起始省",$M4,"终止省",$N4)/GETPIVOTDATA("输送电量",'Pivot Table'!$A$1,"终止省",$N4)*VLOOKUP($M4,$A$2:$K$33,COLUMN(W4)-12,FALSE),0)</f>
        <v>0</v>
      </c>
    </row>
    <row r="5" spans="1:23" x14ac:dyDescent="0.2">
      <c r="A5" s="10" t="s">
        <v>133</v>
      </c>
      <c r="B5" s="10"/>
      <c r="C5" s="11">
        <f>IF($B5&gt;0,分省发电量比例!K5/(SUM(分省发电量比例!$K5:$S5)-分省发电量比例!$Q5-分省发电量比例!$R5)*(1-$B5),分省发电量比例!K5)</f>
        <v>0.79</v>
      </c>
      <c r="D5" s="11">
        <f>IF($B5&gt;0,分省发电量比例!L5/(SUM(分省发电量比例!$K5:$S5)-分省发电量比例!$Q5-分省发电量比例!$R5)*(1-$B5),分省发电量比例!L5)</f>
        <v>0</v>
      </c>
      <c r="E5" s="11">
        <f>IF($B5&gt;0,分省发电量比例!M5/(SUM(分省发电量比例!$K5:$S5)-分省发电量比例!$Q5-分省发电量比例!$R5)*(1-$B5),分省发电量比例!M5)</f>
        <v>0</v>
      </c>
      <c r="F5" s="11">
        <f>IF($B5&gt;0,分省发电量比例!N5/(SUM(分省发电量比例!$K5:$S5)-分省发电量比例!$Q5-分省发电量比例!$R5)*(1-$B5),分省发电量比例!N5)</f>
        <v>0.03</v>
      </c>
      <c r="G5" s="11">
        <f>IF($B5&gt;0,分省发电量比例!O5/(SUM(分省发电量比例!$K5:$S5)-分省发电量比例!$Q5-分省发电量比例!$R5)*(1-$B5),分省发电量比例!O5)</f>
        <v>0.01</v>
      </c>
      <c r="H5" s="11">
        <f>IF($B5&gt;0,分省发电量比例!P5/(SUM(分省发电量比例!$K5:$S5)-分省发电量比例!$Q5-分省发电量比例!$R5)*(1-$B5),分省发电量比例!P5)</f>
        <v>0</v>
      </c>
      <c r="I5" s="11">
        <f>IF($B5&gt;0,分省发电量比例!Q5/(分省发电量比例!$Q5+分省发电量比例!$R5)*($B5),分省发电量比例!Q5)</f>
        <v>0.11</v>
      </c>
      <c r="J5" s="11">
        <f>IF($B5&gt;0,分省发电量比例!R5/(分省发电量比例!$Q5+分省发电量比例!$R5)*($B5),分省发电量比例!R5)</f>
        <v>0.06</v>
      </c>
      <c r="K5" s="11">
        <f>IF($B5&gt;0,分省发电量比例!S5/(SUM(分省发电量比例!$K5:$S5)-分省发电量比例!$Q5-分省发电量比例!$R5)*(1-$B5),分省发电量比例!S5)</f>
        <v>0</v>
      </c>
      <c r="M5" s="10" t="s">
        <v>122</v>
      </c>
      <c r="N5" s="10" t="str">
        <f>Display!$A$2</f>
        <v>山东省</v>
      </c>
      <c r="O5" s="11">
        <f>IFERROR(GETPIVOTDATA("输送电量",'Pivot Table'!$A$1,"起始省",$M5,"终止省",$N5)/GETPIVOTDATA("输送电量",'Pivot Table'!$A$1,"终止省",$N5)*VLOOKUP($M5,$A$2:$K$33,COLUMN(O5)-12,FALSE),0)</f>
        <v>0.13244680851063831</v>
      </c>
      <c r="P5" s="11">
        <f>IFERROR(GETPIVOTDATA("输送电量",'Pivot Table'!$A$1,"起始省",$M5,"终止省",$N5)/GETPIVOTDATA("输送电量",'Pivot Table'!$A$1,"终止省",$N5)*VLOOKUP($M5,$A$2:$K$33,COLUMN(P5)-12,FALSE),0)</f>
        <v>4.7872340425531915E-3</v>
      </c>
      <c r="Q5" s="11">
        <f>IFERROR(GETPIVOTDATA("输送电量",'Pivot Table'!$A$1,"起始省",$M5,"终止省",$N5)/GETPIVOTDATA("输送电量",'Pivot Table'!$A$1,"终止省",$N5)*VLOOKUP($M5,$A$2:$K$33,COLUMN(Q5)-12,FALSE),0)</f>
        <v>0</v>
      </c>
      <c r="R5" s="11">
        <f>IFERROR(GETPIVOTDATA("输送电量",'Pivot Table'!$A$1,"起始省",$M5,"终止省",$N5)/GETPIVOTDATA("输送电量",'Pivot Table'!$A$1,"终止省",$N5)*VLOOKUP($M5,$A$2:$K$33,COLUMN(R5)-12,FALSE),0)</f>
        <v>3.1914893617021279E-3</v>
      </c>
      <c r="S5" s="11">
        <f>IFERROR(GETPIVOTDATA("输送电量",'Pivot Table'!$A$1,"起始省",$M5,"终止省",$N5)/GETPIVOTDATA("输送电量",'Pivot Table'!$A$1,"终止省",$N5)*VLOOKUP($M5,$A$2:$K$33,COLUMN(S5)-12,FALSE),0)</f>
        <v>3.1914893617021279E-3</v>
      </c>
      <c r="T5" s="11">
        <f>IFERROR(GETPIVOTDATA("输送电量",'Pivot Table'!$A$1,"起始省",$M5,"终止省",$N5)/GETPIVOTDATA("输送电量",'Pivot Table'!$A$1,"终止省",$N5)*VLOOKUP($M5,$A$2:$K$33,COLUMN(T5)-12,FALSE),0)</f>
        <v>0</v>
      </c>
      <c r="U5" s="11">
        <f>IFERROR(GETPIVOTDATA("输送电量",'Pivot Table'!$A$1,"起始省",$M5,"终止省",$N5)/GETPIVOTDATA("输送电量",'Pivot Table'!$A$1,"终止省",$N5)*VLOOKUP($M5,$A$2:$K$33,COLUMN(U5)-12,FALSE),0)</f>
        <v>1.1170212765957449E-2</v>
      </c>
      <c r="V5" s="11">
        <f>IFERROR(GETPIVOTDATA("输送电量",'Pivot Table'!$A$1,"起始省",$M5,"终止省",$N5)/GETPIVOTDATA("输送电量",'Pivot Table'!$A$1,"终止省",$N5)*VLOOKUP($M5,$A$2:$K$33,COLUMN(V5)-12,FALSE),0)</f>
        <v>6.3829787234042559E-3</v>
      </c>
      <c r="W5" s="11">
        <f>IFERROR(GETPIVOTDATA("输送电量",'Pivot Table'!$A$1,"起始省",$M5,"终止省",$N5)/GETPIVOTDATA("输送电量",'Pivot Table'!$A$1,"终止省",$N5)*VLOOKUP($M5,$A$2:$K$33,COLUMN(W5)-12,FALSE),0)</f>
        <v>0</v>
      </c>
    </row>
    <row r="6" spans="1:23" x14ac:dyDescent="0.2">
      <c r="A6" s="10" t="s">
        <v>122</v>
      </c>
      <c r="B6" s="10"/>
      <c r="C6" s="11">
        <f>IF($B6&gt;0,分省发电量比例!K6/(SUM(分省发电量比例!$K6:$S6)-分省发电量比例!$Q6-分省发电量比例!$R6)*(1-$B6),分省发电量比例!K6)</f>
        <v>0.83</v>
      </c>
      <c r="D6" s="11">
        <f>IF($B6&gt;0,分省发电量比例!L6/(SUM(分省发电量比例!$K6:$S6)-分省发电量比例!$Q6-分省发电量比例!$R6)*(1-$B6),分省发电量比例!L6)</f>
        <v>0.03</v>
      </c>
      <c r="E6" s="11">
        <f>IF($B6&gt;0,分省发电量比例!M6/(SUM(分省发电量比例!$K6:$S6)-分省发电量比例!$Q6-分省发电量比例!$R6)*(1-$B6),分省发电量比例!M6)</f>
        <v>0</v>
      </c>
      <c r="F6" s="11">
        <f>IF($B6&gt;0,分省发电量比例!N6/(SUM(分省发电量比例!$K6:$S6)-分省发电量比例!$Q6-分省发电量比例!$R6)*(1-$B6),分省发电量比例!N6)</f>
        <v>0.02</v>
      </c>
      <c r="G6" s="11">
        <f>IF($B6&gt;0,分省发电量比例!O6/(SUM(分省发电量比例!$K6:$S6)-分省发电量比例!$Q6-分省发电量比例!$R6)*(1-$B6),分省发电量比例!O6)</f>
        <v>0.02</v>
      </c>
      <c r="H6" s="11">
        <f>IF($B6&gt;0,分省发电量比例!P6/(SUM(分省发电量比例!$K6:$S6)-分省发电量比例!$Q6-分省发电量比例!$R6)*(1-$B6),分省发电量比例!P6)</f>
        <v>0</v>
      </c>
      <c r="I6" s="11">
        <f>IF($B6&gt;0,分省发电量比例!Q6/(分省发电量比例!$Q6+分省发电量比例!$R6)*($B6),分省发电量比例!Q6)</f>
        <v>7.0000000000000007E-2</v>
      </c>
      <c r="J6" s="11">
        <f>IF($B6&gt;0,分省发电量比例!R6/(分省发电量比例!$Q6+分省发电量比例!$R6)*($B6),分省发电量比例!R6)</f>
        <v>0.04</v>
      </c>
      <c r="K6" s="11">
        <f>IF($B6&gt;0,分省发电量比例!S6/(SUM(分省发电量比例!$K6:$S6)-分省发电量比例!$Q6-分省发电量比例!$R6)*(1-$B6),分省发电量比例!S6)</f>
        <v>0</v>
      </c>
      <c r="M6" s="10" t="s">
        <v>121</v>
      </c>
      <c r="N6" s="10" t="str">
        <f>Display!$A$2</f>
        <v>山东省</v>
      </c>
      <c r="O6" s="11">
        <f>IFERROR(GETPIVOTDATA("输送电量",'Pivot Table'!$A$1,"起始省",$M6,"终止省",$N6)/GETPIVOTDATA("输送电量",'Pivot Table'!$A$1,"终止省",$N6)*VLOOKUP($M6,$A$2:$K$33,COLUMN(O6)-12,FALSE),0)</f>
        <v>9.7127659574468089E-2</v>
      </c>
      <c r="P6" s="11">
        <f>IFERROR(GETPIVOTDATA("输送电量",'Pivot Table'!$A$1,"起始省",$M6,"终止省",$N6)/GETPIVOTDATA("输送电量",'Pivot Table'!$A$1,"终止省",$N6)*VLOOKUP($M6,$A$2:$K$33,COLUMN(P6)-12,FALSE),0)</f>
        <v>0</v>
      </c>
      <c r="Q6" s="11">
        <f>IFERROR(GETPIVOTDATA("输送电量",'Pivot Table'!$A$1,"起始省",$M6,"终止省",$N6)/GETPIVOTDATA("输送电量",'Pivot Table'!$A$1,"终止省",$N6)*VLOOKUP($M6,$A$2:$K$33,COLUMN(Q6)-12,FALSE),0)</f>
        <v>0</v>
      </c>
      <c r="R6" s="11">
        <f>IFERROR(GETPIVOTDATA("输送电量",'Pivot Table'!$A$1,"起始省",$M6,"终止省",$N6)/GETPIVOTDATA("输送电量",'Pivot Table'!$A$1,"终止省",$N6)*VLOOKUP($M6,$A$2:$K$33,COLUMN(R6)-12,FALSE),0)</f>
        <v>0</v>
      </c>
      <c r="S6" s="11">
        <f>IFERROR(GETPIVOTDATA("输送电量",'Pivot Table'!$A$1,"起始省",$M6,"终止省",$N6)/GETPIVOTDATA("输送电量",'Pivot Table'!$A$1,"终止省",$N6)*VLOOKUP($M6,$A$2:$K$33,COLUMN(S6)-12,FALSE),0)</f>
        <v>1.1702127659574469E-3</v>
      </c>
      <c r="T6" s="11">
        <f>IFERROR(GETPIVOTDATA("输送电量",'Pivot Table'!$A$1,"起始省",$M6,"终止省",$N6)/GETPIVOTDATA("输送电量",'Pivot Table'!$A$1,"终止省",$N6)*VLOOKUP($M6,$A$2:$K$33,COLUMN(T6)-12,FALSE),0)</f>
        <v>0</v>
      </c>
      <c r="U6" s="11">
        <f>IFERROR(GETPIVOTDATA("输送电量",'Pivot Table'!$A$1,"起始省",$M6,"终止省",$N6)/GETPIVOTDATA("输送电量",'Pivot Table'!$A$1,"终止省",$N6)*VLOOKUP($M6,$A$2:$K$33,COLUMN(U6)-12,FALSE),0)</f>
        <v>1.4042553191489362E-2</v>
      </c>
      <c r="V6" s="11">
        <f>IFERROR(GETPIVOTDATA("输送电量",'Pivot Table'!$A$1,"起始省",$M6,"终止省",$N6)/GETPIVOTDATA("输送电量",'Pivot Table'!$A$1,"终止省",$N6)*VLOOKUP($M6,$A$2:$K$33,COLUMN(V6)-12,FALSE),0)</f>
        <v>3.5106382978723405E-3</v>
      </c>
      <c r="W6" s="11">
        <f>IFERROR(GETPIVOTDATA("输送电量",'Pivot Table'!$A$1,"起始省",$M6,"终止省",$N6)/GETPIVOTDATA("输送电量",'Pivot Table'!$A$1,"终止省",$N6)*VLOOKUP($M6,$A$2:$K$33,COLUMN(W6)-12,FALSE),0)</f>
        <v>0</v>
      </c>
    </row>
    <row r="7" spans="1:23" x14ac:dyDescent="0.2">
      <c r="A7" s="10" t="s">
        <v>121</v>
      </c>
      <c r="B7" s="10"/>
      <c r="C7" s="11">
        <f>IF($B7&gt;0,分省发电量比例!K7/(SUM(分省发电量比例!$K7:$S7)-分省发电量比例!$Q7-分省发电量比例!$R7)*(1-$B7),分省发电量比例!K7)</f>
        <v>0.83</v>
      </c>
      <c r="D7" s="11">
        <f>IF($B7&gt;0,分省发电量比例!L7/(SUM(分省发电量比例!$K7:$S7)-分省发电量比例!$Q7-分省发电量比例!$R7)*(1-$B7),分省发电量比例!L7)</f>
        <v>0</v>
      </c>
      <c r="E7" s="11">
        <f>IF($B7&gt;0,分省发电量比例!M7/(SUM(分省发电量比例!$K7:$S7)-分省发电量比例!$Q7-分省发电量比例!$R7)*(1-$B7),分省发电量比例!M7)</f>
        <v>0</v>
      </c>
      <c r="F7" s="11">
        <f>IF($B7&gt;0,分省发电量比例!N7/(SUM(分省发电量比例!$K7:$S7)-分省发电量比例!$Q7-分省发电量比例!$R7)*(1-$B7),分省发电量比例!N7)</f>
        <v>0</v>
      </c>
      <c r="G7" s="11">
        <f>IF($B7&gt;0,分省发电量比例!O7/(SUM(分省发电量比例!$K7:$S7)-分省发电量比例!$Q7-分省发电量比例!$R7)*(1-$B7),分省发电量比例!O7)</f>
        <v>0.01</v>
      </c>
      <c r="H7" s="11">
        <f>IF($B7&gt;0,分省发电量比例!P7/(SUM(分省发电量比例!$K7:$S7)-分省发电量比例!$Q7-分省发电量比例!$R7)*(1-$B7),分省发电量比例!P7)</f>
        <v>0</v>
      </c>
      <c r="I7" s="11">
        <f>IF($B7&gt;0,分省发电量比例!Q7/(分省发电量比例!$Q7+分省发电量比例!$R7)*($B7),分省发电量比例!Q7)</f>
        <v>0.12</v>
      </c>
      <c r="J7" s="11">
        <f>IF($B7&gt;0,分省发电量比例!R7/(分省发电量比例!$Q7+分省发电量比例!$R7)*($B7),分省发电量比例!R7)</f>
        <v>0.03</v>
      </c>
      <c r="K7" s="11">
        <f>IF($B7&gt;0,分省发电量比例!S7/(SUM(分省发电量比例!$K7:$S7)-分省发电量比例!$Q7-分省发电量比例!$R7)*(1-$B7),分省发电量比例!S7)</f>
        <v>0</v>
      </c>
      <c r="M7" s="10" t="s">
        <v>134</v>
      </c>
      <c r="N7" s="10" t="str">
        <f>Display!$A$2</f>
        <v>山东省</v>
      </c>
      <c r="O7" s="11">
        <f>IFERROR(GETPIVOTDATA("输送电量",'Pivot Table'!$A$1,"起始省",$M7,"终止省",$N7)/GETPIVOTDATA("输送电量",'Pivot Table'!$A$1,"终止省",$N7)*VLOOKUP($M7,$A$2:$K$33,COLUMN(O7)-12,FALSE),0)</f>
        <v>0</v>
      </c>
      <c r="P7" s="11">
        <f>IFERROR(GETPIVOTDATA("输送电量",'Pivot Table'!$A$1,"起始省",$M7,"终止省",$N7)/GETPIVOTDATA("输送电量",'Pivot Table'!$A$1,"终止省",$N7)*VLOOKUP($M7,$A$2:$K$33,COLUMN(P7)-12,FALSE),0)</f>
        <v>0</v>
      </c>
      <c r="Q7" s="11">
        <f>IFERROR(GETPIVOTDATA("输送电量",'Pivot Table'!$A$1,"起始省",$M7,"终止省",$N7)/GETPIVOTDATA("输送电量",'Pivot Table'!$A$1,"终止省",$N7)*VLOOKUP($M7,$A$2:$K$33,COLUMN(Q7)-12,FALSE),0)</f>
        <v>0</v>
      </c>
      <c r="R7" s="11">
        <f>IFERROR(GETPIVOTDATA("输送电量",'Pivot Table'!$A$1,"起始省",$M7,"终止省",$N7)/GETPIVOTDATA("输送电量",'Pivot Table'!$A$1,"终止省",$N7)*VLOOKUP($M7,$A$2:$K$33,COLUMN(R7)-12,FALSE),0)</f>
        <v>0</v>
      </c>
      <c r="S7" s="11">
        <f>IFERROR(GETPIVOTDATA("输送电量",'Pivot Table'!$A$1,"起始省",$M7,"终止省",$N7)/GETPIVOTDATA("输送电量",'Pivot Table'!$A$1,"终止省",$N7)*VLOOKUP($M7,$A$2:$K$33,COLUMN(S7)-12,FALSE),0)</f>
        <v>0</v>
      </c>
      <c r="T7" s="11">
        <f>IFERROR(GETPIVOTDATA("输送电量",'Pivot Table'!$A$1,"起始省",$M7,"终止省",$N7)/GETPIVOTDATA("输送电量",'Pivot Table'!$A$1,"终止省",$N7)*VLOOKUP($M7,$A$2:$K$33,COLUMN(T7)-12,FALSE),0)</f>
        <v>0</v>
      </c>
      <c r="U7" s="11">
        <f>IFERROR(GETPIVOTDATA("输送电量",'Pivot Table'!$A$1,"起始省",$M7,"终止省",$N7)/GETPIVOTDATA("输送电量",'Pivot Table'!$A$1,"终止省",$N7)*VLOOKUP($M7,$A$2:$K$33,COLUMN(U7)-12,FALSE),0)</f>
        <v>0</v>
      </c>
      <c r="V7" s="11">
        <f>IFERROR(GETPIVOTDATA("输送电量",'Pivot Table'!$A$1,"起始省",$M7,"终止省",$N7)/GETPIVOTDATA("输送电量",'Pivot Table'!$A$1,"终止省",$N7)*VLOOKUP($M7,$A$2:$K$33,COLUMN(V7)-12,FALSE),0)</f>
        <v>0</v>
      </c>
      <c r="W7" s="11">
        <f>IFERROR(GETPIVOTDATA("输送电量",'Pivot Table'!$A$1,"起始省",$M7,"终止省",$N7)/GETPIVOTDATA("输送电量",'Pivot Table'!$A$1,"终止省",$N7)*VLOOKUP($M7,$A$2:$K$33,COLUMN(W7)-12,FALSE),0)</f>
        <v>0</v>
      </c>
    </row>
    <row r="8" spans="1:23" x14ac:dyDescent="0.2">
      <c r="A8" s="10" t="s">
        <v>134</v>
      </c>
      <c r="B8" s="10"/>
      <c r="C8" s="11">
        <f>IF($B8&gt;0,分省发电量比例!K8/(SUM(分省发电量比例!$K8:$S8)-分省发电量比例!$Q8-分省发电量比例!$R8)*(1-$B8),分省发电量比例!K8)</f>
        <v>0.68</v>
      </c>
      <c r="D8" s="11">
        <f>IF($B8&gt;0,分省发电量比例!L8/(SUM(分省发电量比例!$K8:$S8)-分省发电量比例!$Q8-分省发电量比例!$R8)*(1-$B8),分省发电量比例!L8)</f>
        <v>0</v>
      </c>
      <c r="E8" s="11">
        <f>IF($B8&gt;0,分省发电量比例!M8/(SUM(分省发电量比例!$K8:$S8)-分省发电量比例!$Q8-分省发电量比例!$R8)*(1-$B8),分省发电量比例!M8)</f>
        <v>0</v>
      </c>
      <c r="F8" s="11">
        <f>IF($B8&gt;0,分省发电量比例!N8/(SUM(分省发电量比例!$K8:$S8)-分省发电量比例!$Q8-分省发电量比例!$R8)*(1-$B8),分省发电量比例!N8)</f>
        <v>0.01</v>
      </c>
      <c r="G8" s="11">
        <f>IF($B8&gt;0,分省发电量比例!O8/(SUM(分省发电量比例!$K8:$S8)-分省发电量比例!$Q8-分省发电量比例!$R8)*(1-$B8),分省发电量比例!O8)</f>
        <v>0.02</v>
      </c>
      <c r="H8" s="11">
        <f>IF($B8&gt;0,分省发电量比例!P8/(SUM(分省发电量比例!$K8:$S8)-分省发电量比例!$Q8-分省发电量比例!$R8)*(1-$B8),分省发电量比例!P8)</f>
        <v>0.17</v>
      </c>
      <c r="I8" s="11">
        <f>IF($B8&gt;0,分省发电量比例!Q8/(分省发电量比例!$Q8+分省发电量比例!$R8)*($B8),分省发电量比例!Q8)</f>
        <v>0.09</v>
      </c>
      <c r="J8" s="11">
        <f>IF($B8&gt;0,分省发电量比例!R8/(分省发电量比例!$Q8+分省发电量比例!$R8)*($B8),分省发电量比例!R8)</f>
        <v>0.02</v>
      </c>
      <c r="K8" s="11">
        <f>IF($B8&gt;0,分省发电量比例!S8/(SUM(分省发电量比例!$K8:$S8)-分省发电量比例!$Q8-分省发电量比例!$R8)*(1-$B8),分省发电量比例!S8)</f>
        <v>0</v>
      </c>
      <c r="M8" s="10" t="s">
        <v>123</v>
      </c>
      <c r="N8" s="10" t="str">
        <f>Display!$A$2</f>
        <v>山东省</v>
      </c>
      <c r="O8" s="11">
        <f>IFERROR(GETPIVOTDATA("输送电量",'Pivot Table'!$A$1,"起始省",$M8,"终止省",$N8)/GETPIVOTDATA("输送电量",'Pivot Table'!$A$1,"终止省",$N8)*VLOOKUP($M8,$A$2:$K$33,COLUMN(O8)-12,FALSE),0)</f>
        <v>0.20186170212765955</v>
      </c>
      <c r="P8" s="11">
        <f>IFERROR(GETPIVOTDATA("输送电量",'Pivot Table'!$A$1,"起始省",$M8,"终止省",$N8)/GETPIVOTDATA("输送电量",'Pivot Table'!$A$1,"终止省",$N8)*VLOOKUP($M8,$A$2:$K$33,COLUMN(P8)-12,FALSE),0)</f>
        <v>0</v>
      </c>
      <c r="Q8" s="11">
        <f>IFERROR(GETPIVOTDATA("输送电量",'Pivot Table'!$A$1,"起始省",$M8,"终止省",$N8)/GETPIVOTDATA("输送电量",'Pivot Table'!$A$1,"终止省",$N8)*VLOOKUP($M8,$A$2:$K$33,COLUMN(Q8)-12,FALSE),0)</f>
        <v>0</v>
      </c>
      <c r="R8" s="11">
        <f>IFERROR(GETPIVOTDATA("输送电量",'Pivot Table'!$A$1,"起始省",$M8,"终止省",$N8)/GETPIVOTDATA("输送电量",'Pivot Table'!$A$1,"终止省",$N8)*VLOOKUP($M8,$A$2:$K$33,COLUMN(R8)-12,FALSE),0)</f>
        <v>2.3404255319148939E-2</v>
      </c>
      <c r="S8" s="11">
        <f>IFERROR(GETPIVOTDATA("输送电量",'Pivot Table'!$A$1,"起始省",$M8,"终止省",$N8)/GETPIVOTDATA("输送电量",'Pivot Table'!$A$1,"终止省",$N8)*VLOOKUP($M8,$A$2:$K$33,COLUMN(S8)-12,FALSE),0)</f>
        <v>2.0478723404255321E-2</v>
      </c>
      <c r="T8" s="11">
        <f>IFERROR(GETPIVOTDATA("输送电量",'Pivot Table'!$A$1,"起始省",$M8,"终止省",$N8)/GETPIVOTDATA("输送电量",'Pivot Table'!$A$1,"终止省",$N8)*VLOOKUP($M8,$A$2:$K$33,COLUMN(T8)-12,FALSE),0)</f>
        <v>0</v>
      </c>
      <c r="U8" s="11">
        <f>IFERROR(GETPIVOTDATA("输送电量",'Pivot Table'!$A$1,"起始省",$M8,"终止省",$N8)/GETPIVOTDATA("输送电量",'Pivot Table'!$A$1,"终止省",$N8)*VLOOKUP($M8,$A$2:$K$33,COLUMN(U8)-12,FALSE),0)</f>
        <v>3.5106382978723406E-2</v>
      </c>
      <c r="V8" s="11">
        <f>IFERROR(GETPIVOTDATA("输送电量",'Pivot Table'!$A$1,"起始省",$M8,"终止省",$N8)/GETPIVOTDATA("输送电量",'Pivot Table'!$A$1,"终止省",$N8)*VLOOKUP($M8,$A$2:$K$33,COLUMN(V8)-12,FALSE),0)</f>
        <v>1.1702127659574469E-2</v>
      </c>
      <c r="W8" s="11">
        <f>IFERROR(GETPIVOTDATA("输送电量",'Pivot Table'!$A$1,"起始省",$M8,"终止省",$N8)/GETPIVOTDATA("输送电量",'Pivot Table'!$A$1,"终止省",$N8)*VLOOKUP($M8,$A$2:$K$33,COLUMN(W8)-12,FALSE),0)</f>
        <v>0</v>
      </c>
    </row>
    <row r="9" spans="1:23" x14ac:dyDescent="0.2">
      <c r="A9" s="10" t="s">
        <v>123</v>
      </c>
      <c r="B9" s="10"/>
      <c r="C9" s="11">
        <f>IF($B9&gt;0,分省发电量比例!K9/(SUM(分省发电量比例!$K9:$S9)-分省发电量比例!$Q9-分省发电量比例!$R9)*(1-$B9),分省发电量比例!K9)</f>
        <v>0.69</v>
      </c>
      <c r="D9" s="11">
        <f>IF($B9&gt;0,分省发电量比例!L9/(SUM(分省发电量比例!$K9:$S9)-分省发电量比例!$Q9-分省发电量比例!$R9)*(1-$B9),分省发电量比例!L9)</f>
        <v>0</v>
      </c>
      <c r="E9" s="11">
        <f>IF($B9&gt;0,分省发电量比例!M9/(SUM(分省发电量比例!$K9:$S9)-分省发电量比例!$Q9-分省发电量比例!$R9)*(1-$B9),分省发电量比例!M9)</f>
        <v>0</v>
      </c>
      <c r="F9" s="11">
        <f>IF($B9&gt;0,分省发电量比例!N9/(SUM(分省发电量比例!$K9:$S9)-分省发电量比例!$Q9-分省发电量比例!$R9)*(1-$B9),分省发电量比例!N9)</f>
        <v>0.08</v>
      </c>
      <c r="G9" s="11">
        <f>IF($B9&gt;0,分省发电量比例!O9/(SUM(分省发电量比例!$K9:$S9)-分省发电量比例!$Q9-分省发电量比例!$R9)*(1-$B9),分省发电量比例!O9)</f>
        <v>7.0000000000000007E-2</v>
      </c>
      <c r="H9" s="11">
        <f>IF($B9&gt;0,分省发电量比例!P9/(SUM(分省发电量比例!$K9:$S9)-分省发电量比例!$Q9-分省发电量比例!$R9)*(1-$B9),分省发电量比例!P9)</f>
        <v>0</v>
      </c>
      <c r="I9" s="11">
        <f>IF($B9&gt;0,分省发电量比例!Q9/(分省发电量比例!$Q9+分省发电量比例!$R9)*($B9),分省发电量比例!Q9)</f>
        <v>0.12</v>
      </c>
      <c r="J9" s="11">
        <f>IF($B9&gt;0,分省发电量比例!R9/(分省发电量比例!$Q9+分省发电量比例!$R9)*($B9),分省发电量比例!R9)</f>
        <v>0.04</v>
      </c>
      <c r="K9" s="11">
        <f>IF($B9&gt;0,分省发电量比例!S9/(SUM(分省发电量比例!$K9:$S9)-分省发电量比例!$Q9-分省发电量比例!$R9)*(1-$B9),分省发电量比例!S9)</f>
        <v>0</v>
      </c>
      <c r="M9" s="10" t="s">
        <v>136</v>
      </c>
      <c r="N9" s="10" t="str">
        <f>Display!$A$2</f>
        <v>山东省</v>
      </c>
      <c r="O9" s="11">
        <f>IFERROR(GETPIVOTDATA("输送电量",'Pivot Table'!$A$1,"起始省",$M9,"终止省",$N9)/GETPIVOTDATA("输送电量",'Pivot Table'!$A$1,"终止省",$N9)*VLOOKUP($M9,$A$2:$K$33,COLUMN(O9)-12,FALSE),0)</f>
        <v>0</v>
      </c>
      <c r="P9" s="11">
        <f>IFERROR(GETPIVOTDATA("输送电量",'Pivot Table'!$A$1,"起始省",$M9,"终止省",$N9)/GETPIVOTDATA("输送电量",'Pivot Table'!$A$1,"终止省",$N9)*VLOOKUP($M9,$A$2:$K$33,COLUMN(P9)-12,FALSE),0)</f>
        <v>0</v>
      </c>
      <c r="Q9" s="11">
        <f>IFERROR(GETPIVOTDATA("输送电量",'Pivot Table'!$A$1,"起始省",$M9,"终止省",$N9)/GETPIVOTDATA("输送电量",'Pivot Table'!$A$1,"终止省",$N9)*VLOOKUP($M9,$A$2:$K$33,COLUMN(Q9)-12,FALSE),0)</f>
        <v>0</v>
      </c>
      <c r="R9" s="11">
        <f>IFERROR(GETPIVOTDATA("输送电量",'Pivot Table'!$A$1,"起始省",$M9,"终止省",$N9)/GETPIVOTDATA("输送电量",'Pivot Table'!$A$1,"终止省",$N9)*VLOOKUP($M9,$A$2:$K$33,COLUMN(R9)-12,FALSE),0)</f>
        <v>0</v>
      </c>
      <c r="S9" s="11">
        <f>IFERROR(GETPIVOTDATA("输送电量",'Pivot Table'!$A$1,"起始省",$M9,"终止省",$N9)/GETPIVOTDATA("输送电量",'Pivot Table'!$A$1,"终止省",$N9)*VLOOKUP($M9,$A$2:$K$33,COLUMN(S9)-12,FALSE),0)</f>
        <v>0</v>
      </c>
      <c r="T9" s="11">
        <f>IFERROR(GETPIVOTDATA("输送电量",'Pivot Table'!$A$1,"起始省",$M9,"终止省",$N9)/GETPIVOTDATA("输送电量",'Pivot Table'!$A$1,"终止省",$N9)*VLOOKUP($M9,$A$2:$K$33,COLUMN(T9)-12,FALSE),0)</f>
        <v>0</v>
      </c>
      <c r="U9" s="11">
        <f>IFERROR(GETPIVOTDATA("输送电量",'Pivot Table'!$A$1,"起始省",$M9,"终止省",$N9)/GETPIVOTDATA("输送电量",'Pivot Table'!$A$1,"终止省",$N9)*VLOOKUP($M9,$A$2:$K$33,COLUMN(U9)-12,FALSE),0)</f>
        <v>0</v>
      </c>
      <c r="V9" s="11">
        <f>IFERROR(GETPIVOTDATA("输送电量",'Pivot Table'!$A$1,"起始省",$M9,"终止省",$N9)/GETPIVOTDATA("输送电量",'Pivot Table'!$A$1,"终止省",$N9)*VLOOKUP($M9,$A$2:$K$33,COLUMN(V9)-12,FALSE),0)</f>
        <v>0</v>
      </c>
      <c r="W9" s="11">
        <f>IFERROR(GETPIVOTDATA("输送电量",'Pivot Table'!$A$1,"起始省",$M9,"终止省",$N9)/GETPIVOTDATA("输送电量",'Pivot Table'!$A$1,"终止省",$N9)*VLOOKUP($M9,$A$2:$K$33,COLUMN(W9)-12,FALSE),0)</f>
        <v>0</v>
      </c>
    </row>
    <row r="10" spans="1:23" x14ac:dyDescent="0.2">
      <c r="A10" s="10" t="s">
        <v>136</v>
      </c>
      <c r="B10" s="10"/>
      <c r="C10" s="11">
        <f>IF($B10&gt;0,分省发电量比例!K10/(SUM(分省发电量比例!$K10:$S10)-分省发电量比例!$Q10-分省发电量比例!$R10)*(1-$B10),分省发电量比例!K10)</f>
        <v>0.72</v>
      </c>
      <c r="D10" s="11">
        <f>IF($B10&gt;0,分省发电量比例!L10/(SUM(分省发电量比例!$K10:$S10)-分省发电量比例!$Q10-分省发电量比例!$R10)*(1-$B10),分省发电量比例!L10)</f>
        <v>0</v>
      </c>
      <c r="E10" s="11">
        <f>IF($B10&gt;0,分省发电量比例!M10/(SUM(分省发电量比例!$K10:$S10)-分省发电量比例!$Q10-分省发电量比例!$R10)*(1-$B10),分省发电量比例!M10)</f>
        <v>0</v>
      </c>
      <c r="F10" s="11">
        <f>IF($B10&gt;0,分省发电量比例!N10/(SUM(分省发电量比例!$K10:$S10)-分省发电量比例!$Q10-分省发电量比例!$R10)*(1-$B10),分省发电量比例!N10)</f>
        <v>0.1</v>
      </c>
      <c r="G10" s="11">
        <f>IF($B10&gt;0,分省发电量比例!O10/(SUM(分省发电量比例!$K10:$S10)-分省发电量比例!$Q10-分省发电量比例!$R10)*(1-$B10),分省发电量比例!O10)</f>
        <v>0.02</v>
      </c>
      <c r="H10" s="11">
        <f>IF($B10&gt;0,分省发电量比例!P10/(SUM(分省发电量比例!$K10:$S10)-分省发电量比例!$Q10-分省发电量比例!$R10)*(1-$B10),分省发电量比例!P10)</f>
        <v>0</v>
      </c>
      <c r="I10" s="11">
        <f>IF($B10&gt;0,分省发电量比例!Q10/(分省发电量比例!$Q10+分省发电量比例!$R10)*($B10),分省发电量比例!Q10)</f>
        <v>0.12</v>
      </c>
      <c r="J10" s="11">
        <f>IF($B10&gt;0,分省发电量比例!R10/(分省发电量比例!$Q10+分省发电量比例!$R10)*($B10),分省发电量比例!R10)</f>
        <v>0.03</v>
      </c>
      <c r="K10" s="11">
        <f>IF($B10&gt;0,分省发电量比例!S10/(SUM(分省发电量比例!$K10:$S10)-分省发电量比例!$Q10-分省发电量比例!$R10)*(1-$B10),分省发电量比例!S10)</f>
        <v>0</v>
      </c>
      <c r="M10" s="10" t="s">
        <v>137</v>
      </c>
      <c r="N10" s="10" t="str">
        <f>Display!$A$2</f>
        <v>山东省</v>
      </c>
      <c r="O10" s="11">
        <f>IFERROR(GETPIVOTDATA("输送电量",'Pivot Table'!$A$1,"起始省",$M10,"终止省",$N10)/GETPIVOTDATA("输送电量",'Pivot Table'!$A$1,"终止省",$N10)*VLOOKUP($M10,$A$2:$K$33,COLUMN(O10)-12,FALSE),0)</f>
        <v>0</v>
      </c>
      <c r="P10" s="11">
        <f>IFERROR(GETPIVOTDATA("输送电量",'Pivot Table'!$A$1,"起始省",$M10,"终止省",$N10)/GETPIVOTDATA("输送电量",'Pivot Table'!$A$1,"终止省",$N10)*VLOOKUP($M10,$A$2:$K$33,COLUMN(P10)-12,FALSE),0)</f>
        <v>0</v>
      </c>
      <c r="Q10" s="11">
        <f>IFERROR(GETPIVOTDATA("输送电量",'Pivot Table'!$A$1,"起始省",$M10,"终止省",$N10)/GETPIVOTDATA("输送电量",'Pivot Table'!$A$1,"终止省",$N10)*VLOOKUP($M10,$A$2:$K$33,COLUMN(Q10)-12,FALSE),0)</f>
        <v>0</v>
      </c>
      <c r="R10" s="11">
        <f>IFERROR(GETPIVOTDATA("输送电量",'Pivot Table'!$A$1,"起始省",$M10,"终止省",$N10)/GETPIVOTDATA("输送电量",'Pivot Table'!$A$1,"终止省",$N10)*VLOOKUP($M10,$A$2:$K$33,COLUMN(R10)-12,FALSE),0)</f>
        <v>0</v>
      </c>
      <c r="S10" s="11">
        <f>IFERROR(GETPIVOTDATA("输送电量",'Pivot Table'!$A$1,"起始省",$M10,"终止省",$N10)/GETPIVOTDATA("输送电量",'Pivot Table'!$A$1,"终止省",$N10)*VLOOKUP($M10,$A$2:$K$33,COLUMN(S10)-12,FALSE),0)</f>
        <v>0</v>
      </c>
      <c r="T10" s="11">
        <f>IFERROR(GETPIVOTDATA("输送电量",'Pivot Table'!$A$1,"起始省",$M10,"终止省",$N10)/GETPIVOTDATA("输送电量",'Pivot Table'!$A$1,"终止省",$N10)*VLOOKUP($M10,$A$2:$K$33,COLUMN(T10)-12,FALSE),0)</f>
        <v>0</v>
      </c>
      <c r="U10" s="11">
        <f>IFERROR(GETPIVOTDATA("输送电量",'Pivot Table'!$A$1,"起始省",$M10,"终止省",$N10)/GETPIVOTDATA("输送电量",'Pivot Table'!$A$1,"终止省",$N10)*VLOOKUP($M10,$A$2:$K$33,COLUMN(U10)-12,FALSE),0)</f>
        <v>0</v>
      </c>
      <c r="V10" s="11">
        <f>IFERROR(GETPIVOTDATA("输送电量",'Pivot Table'!$A$1,"起始省",$M10,"终止省",$N10)/GETPIVOTDATA("输送电量",'Pivot Table'!$A$1,"终止省",$N10)*VLOOKUP($M10,$A$2:$K$33,COLUMN(V10)-12,FALSE),0)</f>
        <v>0</v>
      </c>
      <c r="W10" s="11">
        <f>IFERROR(GETPIVOTDATA("输送电量",'Pivot Table'!$A$1,"起始省",$M10,"终止省",$N10)/GETPIVOTDATA("输送电量",'Pivot Table'!$A$1,"终止省",$N10)*VLOOKUP($M10,$A$2:$K$33,COLUMN(W10)-12,FALSE),0)</f>
        <v>0</v>
      </c>
    </row>
    <row r="11" spans="1:23" x14ac:dyDescent="0.2">
      <c r="A11" s="10" t="s">
        <v>137</v>
      </c>
      <c r="B11" s="10"/>
      <c r="C11" s="11">
        <f>IF($B11&gt;0,分省发电量比例!K11/(SUM(分省发电量比例!$K11:$S11)-分省发电量比例!$Q11-分省发电量比例!$R11)*(1-$B11),分省发电量比例!K11)</f>
        <v>0.74</v>
      </c>
      <c r="D11" s="11">
        <f>IF($B11&gt;0,分省发电量比例!L11/(SUM(分省发电量比例!$K11:$S11)-分省发电量比例!$Q11-分省发电量比例!$R11)*(1-$B11),分省发电量比例!L11)</f>
        <v>0.18</v>
      </c>
      <c r="E11" s="11">
        <f>IF($B11&gt;0,分省发电量比例!M11/(SUM(分省发电量比例!$K11:$S11)-分省发电量比例!$Q11-分省发电量比例!$R11)*(1-$B11),分省发电量比例!M11)</f>
        <v>0</v>
      </c>
      <c r="F11" s="11">
        <f>IF($B11&gt;0,分省发电量比例!N11/(SUM(分省发电量比例!$K11:$S11)-分省发电量比例!$Q11-分省发电量比例!$R11)*(1-$B11),分省发电量比例!N11)</f>
        <v>0.05</v>
      </c>
      <c r="G11" s="11">
        <f>IF($B11&gt;0,分省发电量比例!O11/(SUM(分省发电量比例!$K11:$S11)-分省发电量比例!$Q11-分省发电量比例!$R11)*(1-$B11),分省发电量比例!O11)</f>
        <v>0</v>
      </c>
      <c r="H11" s="11">
        <f>IF($B11&gt;0,分省发电量比例!P11/(SUM(分省发电量比例!$K11:$S11)-分省发电量比例!$Q11-分省发电量比例!$R11)*(1-$B11),分省发电量比例!P11)</f>
        <v>0</v>
      </c>
      <c r="I11" s="11">
        <f>IF($B11&gt;0,分省发电量比例!Q11/(分省发电量比例!$Q11+分省发电量比例!$R11)*($B11),分省发电量比例!Q11)</f>
        <v>0.02</v>
      </c>
      <c r="J11" s="11">
        <f>IF($B11&gt;0,分省发电量比例!R11/(分省发电量比例!$Q11+分省发电量比例!$R11)*($B11),分省发电量比例!R11)</f>
        <v>0.01</v>
      </c>
      <c r="K11" s="11">
        <f>IF($B11&gt;0,分省发电量比例!S11/(SUM(分省发电量比例!$K11:$S11)-分省发电量比例!$Q11-分省发电量比例!$R11)*(1-$B11),分省发电量比例!S11)</f>
        <v>0</v>
      </c>
      <c r="M11" s="10" t="s">
        <v>135</v>
      </c>
      <c r="N11" s="10" t="str">
        <f>Display!$A$2</f>
        <v>山东省</v>
      </c>
      <c r="O11" s="11">
        <f>IFERROR(GETPIVOTDATA("输送电量",'Pivot Table'!$A$1,"起始省",$M11,"终止省",$N11)/GETPIVOTDATA("输送电量",'Pivot Table'!$A$1,"终止省",$N11)*VLOOKUP($M11,$A$2:$K$33,COLUMN(O11)-12,FALSE),0)</f>
        <v>0</v>
      </c>
      <c r="P11" s="11">
        <f>IFERROR(GETPIVOTDATA("输送电量",'Pivot Table'!$A$1,"起始省",$M11,"终止省",$N11)/GETPIVOTDATA("输送电量",'Pivot Table'!$A$1,"终止省",$N11)*VLOOKUP($M11,$A$2:$K$33,COLUMN(P11)-12,FALSE),0)</f>
        <v>0</v>
      </c>
      <c r="Q11" s="11">
        <f>IFERROR(GETPIVOTDATA("输送电量",'Pivot Table'!$A$1,"起始省",$M11,"终止省",$N11)/GETPIVOTDATA("输送电量",'Pivot Table'!$A$1,"终止省",$N11)*VLOOKUP($M11,$A$2:$K$33,COLUMN(Q11)-12,FALSE),0)</f>
        <v>0</v>
      </c>
      <c r="R11" s="11">
        <f>IFERROR(GETPIVOTDATA("输送电量",'Pivot Table'!$A$1,"起始省",$M11,"终止省",$N11)/GETPIVOTDATA("输送电量",'Pivot Table'!$A$1,"终止省",$N11)*VLOOKUP($M11,$A$2:$K$33,COLUMN(R11)-12,FALSE),0)</f>
        <v>0</v>
      </c>
      <c r="S11" s="11">
        <f>IFERROR(GETPIVOTDATA("输送电量",'Pivot Table'!$A$1,"起始省",$M11,"终止省",$N11)/GETPIVOTDATA("输送电量",'Pivot Table'!$A$1,"终止省",$N11)*VLOOKUP($M11,$A$2:$K$33,COLUMN(S11)-12,FALSE),0)</f>
        <v>0</v>
      </c>
      <c r="T11" s="11">
        <f>IFERROR(GETPIVOTDATA("输送电量",'Pivot Table'!$A$1,"起始省",$M11,"终止省",$N11)/GETPIVOTDATA("输送电量",'Pivot Table'!$A$1,"终止省",$N11)*VLOOKUP($M11,$A$2:$K$33,COLUMN(T11)-12,FALSE),0)</f>
        <v>0</v>
      </c>
      <c r="U11" s="11">
        <f>IFERROR(GETPIVOTDATA("输送电量",'Pivot Table'!$A$1,"起始省",$M11,"终止省",$N11)/GETPIVOTDATA("输送电量",'Pivot Table'!$A$1,"终止省",$N11)*VLOOKUP($M11,$A$2:$K$33,COLUMN(U11)-12,FALSE),0)</f>
        <v>0</v>
      </c>
      <c r="V11" s="11">
        <f>IFERROR(GETPIVOTDATA("输送电量",'Pivot Table'!$A$1,"起始省",$M11,"终止省",$N11)/GETPIVOTDATA("输送电量",'Pivot Table'!$A$1,"终止省",$N11)*VLOOKUP($M11,$A$2:$K$33,COLUMN(V11)-12,FALSE),0)</f>
        <v>0</v>
      </c>
      <c r="W11" s="11">
        <f>IFERROR(GETPIVOTDATA("输送电量",'Pivot Table'!$A$1,"起始省",$M11,"终止省",$N11)/GETPIVOTDATA("输送电量",'Pivot Table'!$A$1,"终止省",$N11)*VLOOKUP($M11,$A$2:$K$33,COLUMN(W11)-12,FALSE),0)</f>
        <v>0</v>
      </c>
    </row>
    <row r="12" spans="1:23" x14ac:dyDescent="0.2">
      <c r="A12" s="10" t="s">
        <v>135</v>
      </c>
      <c r="B12" s="10"/>
      <c r="C12" s="11">
        <f>IF($B12&gt;0,分省发电量比例!K12/(SUM(分省发电量比例!$K12:$S12)-分省发电量比例!$Q12-分省发电量比例!$R12)*(1-$B12),分省发电量比例!K12)</f>
        <v>0.72</v>
      </c>
      <c r="D12" s="11">
        <f>IF($B12&gt;0,分省发电量比例!L12/(SUM(分省发电量比例!$K12:$S12)-分省发电量比例!$Q12-分省发电量比例!$R12)*(1-$B12),分省发电量比例!L12)</f>
        <v>0.11</v>
      </c>
      <c r="E12" s="11">
        <f>IF($B12&gt;0,分省发电量比例!M12/(SUM(分省发电量比例!$K12:$S12)-分省发电量比例!$Q12-分省发电量比例!$R12)*(1-$B12),分省发电量比例!M12)</f>
        <v>0</v>
      </c>
      <c r="F12" s="11">
        <f>IF($B12&gt;0,分省发电量比例!N12/(SUM(分省发电量比例!$K12:$S12)-分省发电量比例!$Q12-分省发电量比例!$R12)*(1-$B12),分省发电量比例!N12)</f>
        <v>0.04</v>
      </c>
      <c r="G12" s="11">
        <f>IF($B12&gt;0,分省发电量比例!O12/(SUM(分省发电量比例!$K12:$S12)-分省发电量比例!$Q12-分省发电量比例!$R12)*(1-$B12),分省发电量比例!O12)</f>
        <v>0.01</v>
      </c>
      <c r="H12" s="11">
        <f>IF($B12&gt;0,分省发电量比例!P12/(SUM(分省发电量比例!$K12:$S12)-分省发电量比例!$Q12-分省发电量比例!$R12)*(1-$B12),分省发电量比例!P12)</f>
        <v>7.0000000000000007E-2</v>
      </c>
      <c r="I12" s="11">
        <f>IF($B12&gt;0,分省发电量比例!Q12/(分省发电量比例!$Q12+分省发电量比例!$R12)*($B12),分省发电量比例!Q12)</f>
        <v>0.04</v>
      </c>
      <c r="J12" s="11">
        <f>IF($B12&gt;0,分省发电量比例!R12/(分省发电量比例!$Q12+分省发电量比例!$R12)*($B12),分省发电量比例!R12)</f>
        <v>0.03</v>
      </c>
      <c r="K12" s="11">
        <f>IF($B12&gt;0,分省发电量比例!S12/(SUM(分省发电量比例!$K12:$S12)-分省发电量比例!$Q12-分省发电量比例!$R12)*(1-$B12),分省发电量比例!S12)</f>
        <v>0</v>
      </c>
      <c r="M12" s="10" t="s">
        <v>138</v>
      </c>
      <c r="N12" s="10" t="str">
        <f>Display!$A$2</f>
        <v>山东省</v>
      </c>
      <c r="O12" s="11">
        <f>IFERROR(GETPIVOTDATA("输送电量",'Pivot Table'!$A$1,"起始省",$M12,"终止省",$N12)/GETPIVOTDATA("输送电量",'Pivot Table'!$A$1,"终止省",$N12)*VLOOKUP($M12,$A$2:$K$33,COLUMN(O12)-12,FALSE),0)</f>
        <v>0</v>
      </c>
      <c r="P12" s="11">
        <f>IFERROR(GETPIVOTDATA("输送电量",'Pivot Table'!$A$1,"起始省",$M12,"终止省",$N12)/GETPIVOTDATA("输送电量",'Pivot Table'!$A$1,"终止省",$N12)*VLOOKUP($M12,$A$2:$K$33,COLUMN(P12)-12,FALSE),0)</f>
        <v>0</v>
      </c>
      <c r="Q12" s="11">
        <f>IFERROR(GETPIVOTDATA("输送电量",'Pivot Table'!$A$1,"起始省",$M12,"终止省",$N12)/GETPIVOTDATA("输送电量",'Pivot Table'!$A$1,"终止省",$N12)*VLOOKUP($M12,$A$2:$K$33,COLUMN(Q12)-12,FALSE),0)</f>
        <v>0</v>
      </c>
      <c r="R12" s="11">
        <f>IFERROR(GETPIVOTDATA("输送电量",'Pivot Table'!$A$1,"起始省",$M12,"终止省",$N12)/GETPIVOTDATA("输送电量",'Pivot Table'!$A$1,"终止省",$N12)*VLOOKUP($M12,$A$2:$K$33,COLUMN(R12)-12,FALSE),0)</f>
        <v>0</v>
      </c>
      <c r="S12" s="11">
        <f>IFERROR(GETPIVOTDATA("输送电量",'Pivot Table'!$A$1,"起始省",$M12,"终止省",$N12)/GETPIVOTDATA("输送电量",'Pivot Table'!$A$1,"终止省",$N12)*VLOOKUP($M12,$A$2:$K$33,COLUMN(S12)-12,FALSE),0)</f>
        <v>0</v>
      </c>
      <c r="T12" s="11">
        <f>IFERROR(GETPIVOTDATA("输送电量",'Pivot Table'!$A$1,"起始省",$M12,"终止省",$N12)/GETPIVOTDATA("输送电量",'Pivot Table'!$A$1,"终止省",$N12)*VLOOKUP($M12,$A$2:$K$33,COLUMN(T12)-12,FALSE),0)</f>
        <v>0</v>
      </c>
      <c r="U12" s="11">
        <f>IFERROR(GETPIVOTDATA("输送电量",'Pivot Table'!$A$1,"起始省",$M12,"终止省",$N12)/GETPIVOTDATA("输送电量",'Pivot Table'!$A$1,"终止省",$N12)*VLOOKUP($M12,$A$2:$K$33,COLUMN(U12)-12,FALSE),0)</f>
        <v>0</v>
      </c>
      <c r="V12" s="11">
        <f>IFERROR(GETPIVOTDATA("输送电量",'Pivot Table'!$A$1,"起始省",$M12,"终止省",$N12)/GETPIVOTDATA("输送电量",'Pivot Table'!$A$1,"终止省",$N12)*VLOOKUP($M12,$A$2:$K$33,COLUMN(V12)-12,FALSE),0)</f>
        <v>0</v>
      </c>
      <c r="W12" s="11">
        <f>IFERROR(GETPIVOTDATA("输送电量",'Pivot Table'!$A$1,"起始省",$M12,"终止省",$N12)/GETPIVOTDATA("输送电量",'Pivot Table'!$A$1,"终止省",$N12)*VLOOKUP($M12,$A$2:$K$33,COLUMN(W12)-12,FALSE),0)</f>
        <v>0</v>
      </c>
    </row>
    <row r="13" spans="1:23" x14ac:dyDescent="0.2">
      <c r="A13" s="10" t="s">
        <v>138</v>
      </c>
      <c r="B13" s="10"/>
      <c r="C13" s="11">
        <f>IF($B13&gt;0,分省发电量比例!K13/(SUM(分省发电量比例!$K13:$S13)-分省发电量比例!$Q13-分省发电量比例!$R13)*(1-$B13),分省发电量比例!K13)</f>
        <v>0.61</v>
      </c>
      <c r="D13" s="11">
        <f>IF($B13&gt;0,分省发电量比例!L13/(SUM(分省发电量比例!$K13:$S13)-分省发电量比例!$Q13-分省发电量比例!$R13)*(1-$B13),分省发电量比例!L13)</f>
        <v>0.04</v>
      </c>
      <c r="E13" s="11">
        <f>IF($B13&gt;0,分省发电量比例!M13/(SUM(分省发电量比例!$K13:$S13)-分省发电量比例!$Q13-分省发电量比例!$R13)*(1-$B13),分省发电量比例!M13)</f>
        <v>0</v>
      </c>
      <c r="F13" s="11">
        <f>IF($B13&gt;0,分省发电量比例!N13/(SUM(分省发电量比例!$K13:$S13)-分省发电量比例!$Q13-分省发电量比例!$R13)*(1-$B13),分省发电量比例!N13)</f>
        <v>0.05</v>
      </c>
      <c r="G13" s="11">
        <f>IF($B13&gt;0,分省发电量比例!O13/(SUM(分省发电量比例!$K13:$S13)-分省发电量比例!$Q13-分省发电量比例!$R13)*(1-$B13),分省发电量比例!O13)</f>
        <v>7.0000000000000007E-2</v>
      </c>
      <c r="H13" s="11">
        <f>IF($B13&gt;0,分省发电量比例!P13/(SUM(分省发电量比例!$K13:$S13)-分省发电量比例!$Q13-分省发电量比例!$R13)*(1-$B13),分省发电量比例!P13)</f>
        <v>0.18</v>
      </c>
      <c r="I13" s="11">
        <f>IF($B13&gt;0,分省发电量比例!Q13/(分省发电量比例!$Q13+分省发电量比例!$R13)*($B13),分省发电量比例!Q13)</f>
        <v>0.01</v>
      </c>
      <c r="J13" s="11">
        <f>IF($B13&gt;0,分省发电量比例!R13/(分省发电量比例!$Q13+分省发电量比例!$R13)*($B13),分省发电量比例!R13)</f>
        <v>0.03</v>
      </c>
      <c r="K13" s="11">
        <f>IF($B13&gt;0,分省发电量比例!S13/(SUM(分省发电量比例!$K13:$S13)-分省发电量比例!$Q13-分省发电量比例!$R13)*(1-$B13),分省发电量比例!S13)</f>
        <v>0</v>
      </c>
      <c r="M13" s="10" t="s">
        <v>139</v>
      </c>
      <c r="N13" s="10" t="str">
        <f>Display!$A$2</f>
        <v>山东省</v>
      </c>
      <c r="O13" s="11">
        <f>IFERROR(GETPIVOTDATA("输送电量",'Pivot Table'!$A$1,"起始省",$M13,"终止省",$N13)/GETPIVOTDATA("输送电量",'Pivot Table'!$A$1,"终止省",$N13)*VLOOKUP($M13,$A$2:$K$33,COLUMN(O13)-12,FALSE),0)</f>
        <v>0</v>
      </c>
      <c r="P13" s="11">
        <f>IFERROR(GETPIVOTDATA("输送电量",'Pivot Table'!$A$1,"起始省",$M13,"终止省",$N13)/GETPIVOTDATA("输送电量",'Pivot Table'!$A$1,"终止省",$N13)*VLOOKUP($M13,$A$2:$K$33,COLUMN(P13)-12,FALSE),0)</f>
        <v>0</v>
      </c>
      <c r="Q13" s="11">
        <f>IFERROR(GETPIVOTDATA("输送电量",'Pivot Table'!$A$1,"起始省",$M13,"终止省",$N13)/GETPIVOTDATA("输送电量",'Pivot Table'!$A$1,"终止省",$N13)*VLOOKUP($M13,$A$2:$K$33,COLUMN(Q13)-12,FALSE),0)</f>
        <v>0</v>
      </c>
      <c r="R13" s="11">
        <f>IFERROR(GETPIVOTDATA("输送电量",'Pivot Table'!$A$1,"起始省",$M13,"终止省",$N13)/GETPIVOTDATA("输送电量",'Pivot Table'!$A$1,"终止省",$N13)*VLOOKUP($M13,$A$2:$K$33,COLUMN(R13)-12,FALSE),0)</f>
        <v>0</v>
      </c>
      <c r="S13" s="11">
        <f>IFERROR(GETPIVOTDATA("输送电量",'Pivot Table'!$A$1,"起始省",$M13,"终止省",$N13)/GETPIVOTDATA("输送电量",'Pivot Table'!$A$1,"终止省",$N13)*VLOOKUP($M13,$A$2:$K$33,COLUMN(S13)-12,FALSE),0)</f>
        <v>0</v>
      </c>
      <c r="T13" s="11">
        <f>IFERROR(GETPIVOTDATA("输送电量",'Pivot Table'!$A$1,"起始省",$M13,"终止省",$N13)/GETPIVOTDATA("输送电量",'Pivot Table'!$A$1,"终止省",$N13)*VLOOKUP($M13,$A$2:$K$33,COLUMN(T13)-12,FALSE),0)</f>
        <v>0</v>
      </c>
      <c r="U13" s="11">
        <f>IFERROR(GETPIVOTDATA("输送电量",'Pivot Table'!$A$1,"起始省",$M13,"终止省",$N13)/GETPIVOTDATA("输送电量",'Pivot Table'!$A$1,"终止省",$N13)*VLOOKUP($M13,$A$2:$K$33,COLUMN(U13)-12,FALSE),0)</f>
        <v>0</v>
      </c>
      <c r="V13" s="11">
        <f>IFERROR(GETPIVOTDATA("输送电量",'Pivot Table'!$A$1,"起始省",$M13,"终止省",$N13)/GETPIVOTDATA("输送电量",'Pivot Table'!$A$1,"终止省",$N13)*VLOOKUP($M13,$A$2:$K$33,COLUMN(V13)-12,FALSE),0)</f>
        <v>0</v>
      </c>
      <c r="W13" s="11">
        <f>IFERROR(GETPIVOTDATA("输送电量",'Pivot Table'!$A$1,"起始省",$M13,"终止省",$N13)/GETPIVOTDATA("输送电量",'Pivot Table'!$A$1,"终止省",$N13)*VLOOKUP($M13,$A$2:$K$33,COLUMN(W13)-12,FALSE),0)</f>
        <v>0</v>
      </c>
    </row>
    <row r="14" spans="1:23" x14ac:dyDescent="0.2">
      <c r="A14" s="10" t="s">
        <v>139</v>
      </c>
      <c r="B14" s="10"/>
      <c r="C14" s="11">
        <f>IF($B14&gt;0,分省发电量比例!K14/(SUM(分省发电量比例!$K14:$S14)-分省发电量比例!$Q14-分省发电量比例!$R14)*(1-$B14),分省发电量比例!K14)</f>
        <v>0.85</v>
      </c>
      <c r="D14" s="11">
        <f>IF($B14&gt;0,分省发电量比例!L14/(SUM(分省发电量比例!$K14:$S14)-分省发电量比例!$Q14-分省发电量比例!$R14)*(1-$B14),分省发电量比例!L14)</f>
        <v>0</v>
      </c>
      <c r="E14" s="11">
        <f>IF($B14&gt;0,分省发电量比例!M14/(SUM(分省发电量比例!$K14:$S14)-分省发电量比例!$Q14-分省发电量比例!$R14)*(1-$B14),分省发电量比例!M14)</f>
        <v>0</v>
      </c>
      <c r="F14" s="11">
        <f>IF($B14&gt;0,分省发电量比例!N14/(SUM(分省发电量比例!$K14:$S14)-分省发电量比例!$Q14-分省发电量比例!$R14)*(1-$B14),分省发电量比例!N14)</f>
        <v>7.0000000000000007E-2</v>
      </c>
      <c r="G14" s="11">
        <f>IF($B14&gt;0,分省发电量比例!O14/(SUM(分省发电量比例!$K14:$S14)-分省发电量比例!$Q14-分省发电量比例!$R14)*(1-$B14),分省发电量比例!O14)</f>
        <v>0.02</v>
      </c>
      <c r="H14" s="11">
        <f>IF($B14&gt;0,分省发电量比例!P14/(SUM(分省发电量比例!$K14:$S14)-分省发电量比例!$Q14-分省发电量比例!$R14)*(1-$B14),分省发电量比例!P14)</f>
        <v>0</v>
      </c>
      <c r="I14" s="11">
        <f>IF($B14&gt;0,分省发电量比例!Q14/(分省发电量比例!$Q14+分省发电量比例!$R14)*($B14),分省发电量比例!Q14)</f>
        <v>0.02</v>
      </c>
      <c r="J14" s="11">
        <f>IF($B14&gt;0,分省发电量比例!R14/(分省发电量比例!$Q14+分省发电量比例!$R14)*($B14),分省发电量比例!R14)</f>
        <v>0.04</v>
      </c>
      <c r="K14" s="11">
        <f>IF($B14&gt;0,分省发电量比例!S14/(SUM(分省发电量比例!$K14:$S14)-分省发电量比例!$Q14-分省发电量比例!$R14)*(1-$B14),分省发电量比例!S14)</f>
        <v>0</v>
      </c>
      <c r="M14" s="10" t="s">
        <v>140</v>
      </c>
      <c r="N14" s="10" t="str">
        <f>Display!$A$2</f>
        <v>山东省</v>
      </c>
      <c r="O14" s="11">
        <f>IFERROR(GETPIVOTDATA("输送电量",'Pivot Table'!$A$1,"起始省",$M14,"终止省",$N14)/GETPIVOTDATA("输送电量",'Pivot Table'!$A$1,"终止省",$N14)*VLOOKUP($M14,$A$2:$K$33,COLUMN(O14)-12,FALSE),0)</f>
        <v>0</v>
      </c>
      <c r="P14" s="11">
        <f>IFERROR(GETPIVOTDATA("输送电量",'Pivot Table'!$A$1,"起始省",$M14,"终止省",$N14)/GETPIVOTDATA("输送电量",'Pivot Table'!$A$1,"终止省",$N14)*VLOOKUP($M14,$A$2:$K$33,COLUMN(P14)-12,FALSE),0)</f>
        <v>0</v>
      </c>
      <c r="Q14" s="11">
        <f>IFERROR(GETPIVOTDATA("输送电量",'Pivot Table'!$A$1,"起始省",$M14,"终止省",$N14)/GETPIVOTDATA("输送电量",'Pivot Table'!$A$1,"终止省",$N14)*VLOOKUP($M14,$A$2:$K$33,COLUMN(Q14)-12,FALSE),0)</f>
        <v>0</v>
      </c>
      <c r="R14" s="11">
        <f>IFERROR(GETPIVOTDATA("输送电量",'Pivot Table'!$A$1,"起始省",$M14,"终止省",$N14)/GETPIVOTDATA("输送电量",'Pivot Table'!$A$1,"终止省",$N14)*VLOOKUP($M14,$A$2:$K$33,COLUMN(R14)-12,FALSE),0)</f>
        <v>0</v>
      </c>
      <c r="S14" s="11">
        <f>IFERROR(GETPIVOTDATA("输送电量",'Pivot Table'!$A$1,"起始省",$M14,"终止省",$N14)/GETPIVOTDATA("输送电量",'Pivot Table'!$A$1,"终止省",$N14)*VLOOKUP($M14,$A$2:$K$33,COLUMN(S14)-12,FALSE),0)</f>
        <v>0</v>
      </c>
      <c r="T14" s="11">
        <f>IFERROR(GETPIVOTDATA("输送电量",'Pivot Table'!$A$1,"起始省",$M14,"终止省",$N14)/GETPIVOTDATA("输送电量",'Pivot Table'!$A$1,"终止省",$N14)*VLOOKUP($M14,$A$2:$K$33,COLUMN(T14)-12,FALSE),0)</f>
        <v>0</v>
      </c>
      <c r="U14" s="11">
        <f>IFERROR(GETPIVOTDATA("输送电量",'Pivot Table'!$A$1,"起始省",$M14,"终止省",$N14)/GETPIVOTDATA("输送电量",'Pivot Table'!$A$1,"终止省",$N14)*VLOOKUP($M14,$A$2:$K$33,COLUMN(U14)-12,FALSE),0)</f>
        <v>0</v>
      </c>
      <c r="V14" s="11">
        <f>IFERROR(GETPIVOTDATA("输送电量",'Pivot Table'!$A$1,"起始省",$M14,"终止省",$N14)/GETPIVOTDATA("输送电量",'Pivot Table'!$A$1,"终止省",$N14)*VLOOKUP($M14,$A$2:$K$33,COLUMN(V14)-12,FALSE),0)</f>
        <v>0</v>
      </c>
      <c r="W14" s="11">
        <f>IFERROR(GETPIVOTDATA("输送电量",'Pivot Table'!$A$1,"起始省",$M14,"终止省",$N14)/GETPIVOTDATA("输送电量",'Pivot Table'!$A$1,"终止省",$N14)*VLOOKUP($M14,$A$2:$K$33,COLUMN(W14)-12,FALSE),0)</f>
        <v>0</v>
      </c>
    </row>
    <row r="15" spans="1:23" x14ac:dyDescent="0.2">
      <c r="A15" s="10" t="s">
        <v>140</v>
      </c>
      <c r="B15" s="10"/>
      <c r="C15" s="11">
        <f>IF($B15&gt;0,分省发电量比例!K15/(SUM(分省发电量比例!$K15:$S15)-分省发电量比例!$Q15-分省发电量比例!$R15)*(1-$B15),分省发电量比例!K15)</f>
        <v>0.49</v>
      </c>
      <c r="D15" s="11">
        <f>IF($B15&gt;0,分省发电量比例!L15/(SUM(分省发电量比例!$K15:$S15)-分省发电量比例!$Q15-分省发电量比例!$R15)*(1-$B15),分省发电量比例!L15)</f>
        <v>0.03</v>
      </c>
      <c r="E15" s="11">
        <f>IF($B15&gt;0,分省发电量比例!M15/(SUM(分省发电量比例!$K15:$S15)-分省发电量比例!$Q15-分省发电量比例!$R15)*(1-$B15),分省发电量比例!M15)</f>
        <v>0</v>
      </c>
      <c r="F15" s="11">
        <f>IF($B15&gt;0,分省发电量比例!N15/(SUM(分省发电量比例!$K15:$S15)-分省发电量比例!$Q15-分省发电量比例!$R15)*(1-$B15),分省发电量比例!N15)</f>
        <v>0.02</v>
      </c>
      <c r="G15" s="11">
        <f>IF($B15&gt;0,分省发电量比例!O15/(SUM(分省发电量比例!$K15:$S15)-分省发电量比例!$Q15-分省发电量比例!$R15)*(1-$B15),分省发电量比例!O15)</f>
        <v>0.17</v>
      </c>
      <c r="H15" s="11">
        <f>IF($B15&gt;0,分省发电量比例!P15/(SUM(分省发电量比例!$K15:$S15)-分省发电量比例!$Q15-分省发电量比例!$R15)*(1-$B15),分省发电量比例!P15)</f>
        <v>0.25</v>
      </c>
      <c r="I15" s="11">
        <f>IF($B15&gt;0,分省发电量比例!Q15/(分省发电量比例!$Q15+分省发电量比例!$R15)*($B15),分省发电量比例!Q15)</f>
        <v>0.03</v>
      </c>
      <c r="J15" s="11">
        <f>IF($B15&gt;0,分省发电量比例!R15/(分省发电量比例!$Q15+分省发电量比例!$R15)*($B15),分省发电量比例!R15)</f>
        <v>0.01</v>
      </c>
      <c r="K15" s="11">
        <f>IF($B15&gt;0,分省发电量比例!S15/(SUM(分省发电量比例!$K15:$S15)-分省发电量比例!$Q15-分省发电量比例!$R15)*(1-$B15),分省发电量比例!S15)</f>
        <v>0</v>
      </c>
      <c r="M15" s="10" t="s">
        <v>141</v>
      </c>
      <c r="N15" s="10" t="str">
        <f>Display!$A$2</f>
        <v>山东省</v>
      </c>
      <c r="O15" s="11">
        <f>IFERROR(GETPIVOTDATA("输送电量",'Pivot Table'!$A$1,"起始省",$M15,"终止省",$N15)/GETPIVOTDATA("输送电量",'Pivot Table'!$A$1,"终止省",$N15)*VLOOKUP($M15,$A$2:$K$33,COLUMN(O15)-12,FALSE),0)</f>
        <v>0</v>
      </c>
      <c r="P15" s="11">
        <f>IFERROR(GETPIVOTDATA("输送电量",'Pivot Table'!$A$1,"起始省",$M15,"终止省",$N15)/GETPIVOTDATA("输送电量",'Pivot Table'!$A$1,"终止省",$N15)*VLOOKUP($M15,$A$2:$K$33,COLUMN(P15)-12,FALSE),0)</f>
        <v>0</v>
      </c>
      <c r="Q15" s="11">
        <f>IFERROR(GETPIVOTDATA("输送电量",'Pivot Table'!$A$1,"起始省",$M15,"终止省",$N15)/GETPIVOTDATA("输送电量",'Pivot Table'!$A$1,"终止省",$N15)*VLOOKUP($M15,$A$2:$K$33,COLUMN(Q15)-12,FALSE),0)</f>
        <v>0</v>
      </c>
      <c r="R15" s="11">
        <f>IFERROR(GETPIVOTDATA("输送电量",'Pivot Table'!$A$1,"起始省",$M15,"终止省",$N15)/GETPIVOTDATA("输送电量",'Pivot Table'!$A$1,"终止省",$N15)*VLOOKUP($M15,$A$2:$K$33,COLUMN(R15)-12,FALSE),0)</f>
        <v>0</v>
      </c>
      <c r="S15" s="11">
        <f>IFERROR(GETPIVOTDATA("输送电量",'Pivot Table'!$A$1,"起始省",$M15,"终止省",$N15)/GETPIVOTDATA("输送电量",'Pivot Table'!$A$1,"终止省",$N15)*VLOOKUP($M15,$A$2:$K$33,COLUMN(S15)-12,FALSE),0)</f>
        <v>0</v>
      </c>
      <c r="T15" s="11">
        <f>IFERROR(GETPIVOTDATA("输送电量",'Pivot Table'!$A$1,"起始省",$M15,"终止省",$N15)/GETPIVOTDATA("输送电量",'Pivot Table'!$A$1,"终止省",$N15)*VLOOKUP($M15,$A$2:$K$33,COLUMN(T15)-12,FALSE),0)</f>
        <v>0</v>
      </c>
      <c r="U15" s="11">
        <f>IFERROR(GETPIVOTDATA("输送电量",'Pivot Table'!$A$1,"起始省",$M15,"终止省",$N15)/GETPIVOTDATA("输送电量",'Pivot Table'!$A$1,"终止省",$N15)*VLOOKUP($M15,$A$2:$K$33,COLUMN(U15)-12,FALSE),0)</f>
        <v>0</v>
      </c>
      <c r="V15" s="11">
        <f>IFERROR(GETPIVOTDATA("输送电量",'Pivot Table'!$A$1,"起始省",$M15,"终止省",$N15)/GETPIVOTDATA("输送电量",'Pivot Table'!$A$1,"终止省",$N15)*VLOOKUP($M15,$A$2:$K$33,COLUMN(V15)-12,FALSE),0)</f>
        <v>0</v>
      </c>
      <c r="W15" s="11">
        <f>IFERROR(GETPIVOTDATA("输送电量",'Pivot Table'!$A$1,"起始省",$M15,"终止省",$N15)/GETPIVOTDATA("输送电量",'Pivot Table'!$A$1,"终止省",$N15)*VLOOKUP($M15,$A$2:$K$33,COLUMN(W15)-12,FALSE),0)</f>
        <v>0</v>
      </c>
    </row>
    <row r="16" spans="1:23" x14ac:dyDescent="0.2">
      <c r="A16" s="10" t="s">
        <v>141</v>
      </c>
      <c r="B16" s="10"/>
      <c r="C16" s="11">
        <f>IF($B16&gt;0,分省发电量比例!K16/(SUM(分省发电量比例!$K16:$S16)-分省发电量比例!$Q16-分省发电量比例!$R16)*(1-$B16),分省发电量比例!K16)</f>
        <v>0.75</v>
      </c>
      <c r="D16" s="11">
        <f>IF($B16&gt;0,分省发电量比例!L16/(SUM(分省发电量比例!$K16:$S16)-分省发电量比例!$Q16-分省发电量比例!$R16)*(1-$B16),分省发电量比例!L16)</f>
        <v>0</v>
      </c>
      <c r="E16" s="11">
        <f>IF($B16&gt;0,分省发电量比例!M16/(SUM(分省发电量比例!$K16:$S16)-分省发电量比例!$Q16-分省发电量比例!$R16)*(1-$B16),分省发电量比例!M16)</f>
        <v>0</v>
      </c>
      <c r="F16" s="11">
        <f>IF($B16&gt;0,分省发电量比例!N16/(SUM(分省发电量比例!$K16:$S16)-分省发电量比例!$Q16-分省发电量比例!$R16)*(1-$B16),分省发电量比例!N16)</f>
        <v>0.04</v>
      </c>
      <c r="G16" s="11">
        <f>IF($B16&gt;0,分省发电量比例!O16/(SUM(分省发电量比例!$K16:$S16)-分省发电量比例!$Q16-分省发电量比例!$R16)*(1-$B16),分省发电量比例!O16)</f>
        <v>0.13</v>
      </c>
      <c r="H16" s="11">
        <f>IF($B16&gt;0,分省发电量比例!P16/(SUM(分省发电量比例!$K16:$S16)-分省发电量比例!$Q16-分省发电量比例!$R16)*(1-$B16),分省发电量比例!P16)</f>
        <v>0</v>
      </c>
      <c r="I16" s="11">
        <f>IF($B16&gt;0,分省发电量比例!Q16/(分省发电量比例!$Q16+分省发电量比例!$R16)*($B16),分省发电量比例!Q16)</f>
        <v>0.04</v>
      </c>
      <c r="J16" s="11">
        <f>IF($B16&gt;0,分省发电量比例!R16/(分省发电量比例!$Q16+分省发电量比例!$R16)*($B16),分省发电量比例!R16)</f>
        <v>0.04</v>
      </c>
      <c r="K16" s="11">
        <f>IF($B16&gt;0,分省发电量比例!S16/(SUM(分省发电量比例!$K16:$S16)-分省发电量比例!$Q16-分省发电量比例!$R16)*(1-$B16),分省发电量比例!S16)</f>
        <v>0</v>
      </c>
      <c r="M16" s="10" t="s">
        <v>128</v>
      </c>
      <c r="N16" s="10" t="str">
        <f>Display!$A$2</f>
        <v>山东省</v>
      </c>
      <c r="O16" s="11">
        <f>IFERROR(GETPIVOTDATA("输送电量",'Pivot Table'!$A$1,"起始省",$M16,"终止省",$N16)/GETPIVOTDATA("输送电量",'Pivot Table'!$A$1,"终止省",$N16)*VLOOKUP($M16,$A$2:$K$33,COLUMN(O16)-12,FALSE),0)</f>
        <v>0</v>
      </c>
      <c r="P16" s="11">
        <f>IFERROR(GETPIVOTDATA("输送电量",'Pivot Table'!$A$1,"起始省",$M16,"终止省",$N16)/GETPIVOTDATA("输送电量",'Pivot Table'!$A$1,"终止省",$N16)*VLOOKUP($M16,$A$2:$K$33,COLUMN(P16)-12,FALSE),0)</f>
        <v>0</v>
      </c>
      <c r="Q16" s="11">
        <f>IFERROR(GETPIVOTDATA("输送电量",'Pivot Table'!$A$1,"起始省",$M16,"终止省",$N16)/GETPIVOTDATA("输送电量",'Pivot Table'!$A$1,"终止省",$N16)*VLOOKUP($M16,$A$2:$K$33,COLUMN(Q16)-12,FALSE),0)</f>
        <v>0</v>
      </c>
      <c r="R16" s="11">
        <f>IFERROR(GETPIVOTDATA("输送电量",'Pivot Table'!$A$1,"起始省",$M16,"终止省",$N16)/GETPIVOTDATA("输送电量",'Pivot Table'!$A$1,"终止省",$N16)*VLOOKUP($M16,$A$2:$K$33,COLUMN(R16)-12,FALSE),0)</f>
        <v>0</v>
      </c>
      <c r="S16" s="11">
        <f>IFERROR(GETPIVOTDATA("输送电量",'Pivot Table'!$A$1,"起始省",$M16,"终止省",$N16)/GETPIVOTDATA("输送电量",'Pivot Table'!$A$1,"终止省",$N16)*VLOOKUP($M16,$A$2:$K$33,COLUMN(S16)-12,FALSE),0)</f>
        <v>0</v>
      </c>
      <c r="T16" s="11">
        <f>IFERROR(GETPIVOTDATA("输送电量",'Pivot Table'!$A$1,"起始省",$M16,"终止省",$N16)/GETPIVOTDATA("输送电量",'Pivot Table'!$A$1,"终止省",$N16)*VLOOKUP($M16,$A$2:$K$33,COLUMN(T16)-12,FALSE),0)</f>
        <v>0</v>
      </c>
      <c r="U16" s="11">
        <f>IFERROR(GETPIVOTDATA("输送电量",'Pivot Table'!$A$1,"起始省",$M16,"终止省",$N16)/GETPIVOTDATA("输送电量",'Pivot Table'!$A$1,"终止省",$N16)*VLOOKUP($M16,$A$2:$K$33,COLUMN(U16)-12,FALSE),0)</f>
        <v>0</v>
      </c>
      <c r="V16" s="11">
        <f>IFERROR(GETPIVOTDATA("输送电量",'Pivot Table'!$A$1,"起始省",$M16,"终止省",$N16)/GETPIVOTDATA("输送电量",'Pivot Table'!$A$1,"终止省",$N16)*VLOOKUP($M16,$A$2:$K$33,COLUMN(V16)-12,FALSE),0)</f>
        <v>0</v>
      </c>
      <c r="W16" s="11">
        <f>IFERROR(GETPIVOTDATA("输送电量",'Pivot Table'!$A$1,"起始省",$M16,"终止省",$N16)/GETPIVOTDATA("输送电量",'Pivot Table'!$A$1,"终止省",$N16)*VLOOKUP($M16,$A$2:$K$33,COLUMN(W16)-12,FALSE),0)</f>
        <v>0</v>
      </c>
    </row>
    <row r="17" spans="1:23" x14ac:dyDescent="0.2">
      <c r="A17" s="10" t="s">
        <v>128</v>
      </c>
      <c r="B17" s="10"/>
      <c r="C17" s="11">
        <f>IF($B17&gt;0,分省发电量比例!K17/(SUM(分省发电量比例!$K17:$S17)-分省发电量比例!$Q17-分省发电量比例!$R17)*(1-$B17),分省发电量比例!K17)</f>
        <v>0.83</v>
      </c>
      <c r="D17" s="11">
        <f>IF($B17&gt;0,分省发电量比例!L17/(SUM(分省发电量比例!$K17:$S17)-分省发电量比例!$Q17-分省发电量比例!$R17)*(1-$B17),分省发电量比例!L17)</f>
        <v>0</v>
      </c>
      <c r="E17" s="11">
        <f>IF($B17&gt;0,分省发电量比例!M17/(SUM(分省发电量比例!$K17:$S17)-分省发电量比例!$Q17-分省发电量比例!$R17)*(1-$B17),分省发电量比例!M17)</f>
        <v>0</v>
      </c>
      <c r="F17" s="11">
        <f>IF($B17&gt;0,分省发电量比例!N17/(SUM(分省发电量比例!$K17:$S17)-分省发电量比例!$Q17-分省发电量比例!$R17)*(1-$B17),分省发电量比例!N17)</f>
        <v>0.06</v>
      </c>
      <c r="G17" s="11">
        <f>IF($B17&gt;0,分省发电量比例!O17/(SUM(分省发电量比例!$K17:$S17)-分省发电量比例!$Q17-分省发电量比例!$R17)*(1-$B17),分省发电量比例!O17)</f>
        <v>0</v>
      </c>
      <c r="H17" s="11">
        <f>IF($B17&gt;0,分省发电量比例!P17/(SUM(分省发电量比例!$K17:$S17)-分省发电量比例!$Q17-分省发电量比例!$R17)*(1-$B17),分省发电量比例!P17)</f>
        <v>0.04</v>
      </c>
      <c r="I17" s="11">
        <f>IF($B17&gt;0,分省发电量比例!Q17/(分省发电量比例!$Q17+分省发电量比例!$R17)*($B17),分省发电量比例!Q17)</f>
        <v>0.04</v>
      </c>
      <c r="J17" s="11">
        <f>IF($B17&gt;0,分省发电量比例!R17/(分省发电量比例!$Q17+分省发电量比例!$R17)*($B17),分省发电量比例!R17)</f>
        <v>0.03</v>
      </c>
      <c r="K17" s="11">
        <f>IF($B17&gt;0,分省发电量比例!S17/(SUM(分省发电量比例!$K17:$S17)-分省发电量比例!$Q17-分省发电量比例!$R17)*(1-$B17),分省发电量比例!S17)</f>
        <v>0</v>
      </c>
      <c r="M17" s="10" t="s">
        <v>142</v>
      </c>
      <c r="N17" s="10" t="str">
        <f>Display!$A$2</f>
        <v>山东省</v>
      </c>
      <c r="O17" s="11">
        <f>IFERROR(GETPIVOTDATA("输送电量",'Pivot Table'!$A$1,"起始省",$M17,"终止省",$N17)/GETPIVOTDATA("输送电量",'Pivot Table'!$A$1,"终止省",$N17)*VLOOKUP($M17,$A$2:$K$33,COLUMN(O17)-12,FALSE),0)</f>
        <v>0</v>
      </c>
      <c r="P17" s="11">
        <f>IFERROR(GETPIVOTDATA("输送电量",'Pivot Table'!$A$1,"起始省",$M17,"终止省",$N17)/GETPIVOTDATA("输送电量",'Pivot Table'!$A$1,"终止省",$N17)*VLOOKUP($M17,$A$2:$K$33,COLUMN(P17)-12,FALSE),0)</f>
        <v>0</v>
      </c>
      <c r="Q17" s="11">
        <f>IFERROR(GETPIVOTDATA("输送电量",'Pivot Table'!$A$1,"起始省",$M17,"终止省",$N17)/GETPIVOTDATA("输送电量",'Pivot Table'!$A$1,"终止省",$N17)*VLOOKUP($M17,$A$2:$K$33,COLUMN(Q17)-12,FALSE),0)</f>
        <v>0</v>
      </c>
      <c r="R17" s="11">
        <f>IFERROR(GETPIVOTDATA("输送电量",'Pivot Table'!$A$1,"起始省",$M17,"终止省",$N17)/GETPIVOTDATA("输送电量",'Pivot Table'!$A$1,"终止省",$N17)*VLOOKUP($M17,$A$2:$K$33,COLUMN(R17)-12,FALSE),0)</f>
        <v>0</v>
      </c>
      <c r="S17" s="11">
        <f>IFERROR(GETPIVOTDATA("输送电量",'Pivot Table'!$A$1,"起始省",$M17,"终止省",$N17)/GETPIVOTDATA("输送电量",'Pivot Table'!$A$1,"终止省",$N17)*VLOOKUP($M17,$A$2:$K$33,COLUMN(S17)-12,FALSE),0)</f>
        <v>0</v>
      </c>
      <c r="T17" s="11">
        <f>IFERROR(GETPIVOTDATA("输送电量",'Pivot Table'!$A$1,"起始省",$M17,"终止省",$N17)/GETPIVOTDATA("输送电量",'Pivot Table'!$A$1,"终止省",$N17)*VLOOKUP($M17,$A$2:$K$33,COLUMN(T17)-12,FALSE),0)</f>
        <v>0</v>
      </c>
      <c r="U17" s="11">
        <f>IFERROR(GETPIVOTDATA("输送电量",'Pivot Table'!$A$1,"起始省",$M17,"终止省",$N17)/GETPIVOTDATA("输送电量",'Pivot Table'!$A$1,"终止省",$N17)*VLOOKUP($M17,$A$2:$K$33,COLUMN(U17)-12,FALSE),0)</f>
        <v>0</v>
      </c>
      <c r="V17" s="11">
        <f>IFERROR(GETPIVOTDATA("输送电量",'Pivot Table'!$A$1,"起始省",$M17,"终止省",$N17)/GETPIVOTDATA("输送电量",'Pivot Table'!$A$1,"终止省",$N17)*VLOOKUP($M17,$A$2:$K$33,COLUMN(V17)-12,FALSE),0)</f>
        <v>0</v>
      </c>
      <c r="W17" s="11">
        <f>IFERROR(GETPIVOTDATA("输送电量",'Pivot Table'!$A$1,"起始省",$M17,"终止省",$N17)/GETPIVOTDATA("输送电量",'Pivot Table'!$A$1,"终止省",$N17)*VLOOKUP($M17,$A$2:$K$33,COLUMN(W17)-12,FALSE),0)</f>
        <v>0</v>
      </c>
    </row>
    <row r="18" spans="1:23" x14ac:dyDescent="0.2">
      <c r="A18" s="10" t="s">
        <v>142</v>
      </c>
      <c r="B18" s="10"/>
      <c r="C18" s="11">
        <f>IF($B18&gt;0,分省发电量比例!K18/(SUM(分省发电量比例!$K18:$S18)-分省发电量比例!$Q18-分省发电量比例!$R18)*(1-$B18),分省发电量比例!K18)</f>
        <v>0.85</v>
      </c>
      <c r="D18" s="11">
        <f>IF($B18&gt;0,分省发电量比例!L18/(SUM(分省发电量比例!$K18:$S18)-分省发电量比例!$Q18-分省发电量比例!$R18)*(1-$B18),分省发电量比例!L18)</f>
        <v>0.01</v>
      </c>
      <c r="E18" s="11">
        <f>IF($B18&gt;0,分省发电量比例!M18/(SUM(分省发电量比例!$K18:$S18)-分省发电量比例!$Q18-分省发电量比例!$R18)*(1-$B18),分省发电量比例!M18)</f>
        <v>0</v>
      </c>
      <c r="F18" s="11">
        <f>IF($B18&gt;0,分省发电量比例!N18/(SUM(分省发电量比例!$K18:$S18)-分省发电量比例!$Q18-分省发电量比例!$R18)*(1-$B18),分省发电量比例!N18)</f>
        <v>0.03</v>
      </c>
      <c r="G18" s="11">
        <f>IF($B18&gt;0,分省发电量比例!O18/(SUM(分省发电量比例!$K18:$S18)-分省发电量比例!$Q18-分省发电量比例!$R18)*(1-$B18),分省发电量比例!O18)</f>
        <v>0.05</v>
      </c>
      <c r="H18" s="11">
        <f>IF($B18&gt;0,分省发电量比例!P18/(SUM(分省发电量比例!$K18:$S18)-分省发电量比例!$Q18-分省发电量比例!$R18)*(1-$B18),分省发电量比例!P18)</f>
        <v>0</v>
      </c>
      <c r="I18" s="11">
        <f>IF($B18&gt;0,分省发电量比例!Q18/(分省发电量比例!$Q18+分省发电量比例!$R18)*($B18),分省发电量比例!Q18)</f>
        <v>0.03</v>
      </c>
      <c r="J18" s="11">
        <f>IF($B18&gt;0,分省发电量比例!R18/(分省发电量比例!$Q18+分省发电量比例!$R18)*($B18),分省发电量比例!R18)</f>
        <v>0.04</v>
      </c>
      <c r="K18" s="11">
        <f>IF($B18&gt;0,分省发电量比例!S18/(SUM(分省发电量比例!$K18:$S18)-分省发电量比例!$Q18-分省发电量比例!$R18)*(1-$B18),分省发电量比例!S18)</f>
        <v>0</v>
      </c>
      <c r="M18" s="10" t="s">
        <v>143</v>
      </c>
      <c r="N18" s="10" t="str">
        <f>Display!$A$2</f>
        <v>山东省</v>
      </c>
      <c r="O18" s="11">
        <f>IFERROR(GETPIVOTDATA("输送电量",'Pivot Table'!$A$1,"起始省",$M18,"终止省",$N18)/GETPIVOTDATA("输送电量",'Pivot Table'!$A$1,"终止省",$N18)*VLOOKUP($M18,$A$2:$K$33,COLUMN(O18)-12,FALSE),0)</f>
        <v>0</v>
      </c>
      <c r="P18" s="11">
        <f>IFERROR(GETPIVOTDATA("输送电量",'Pivot Table'!$A$1,"起始省",$M18,"终止省",$N18)/GETPIVOTDATA("输送电量",'Pivot Table'!$A$1,"终止省",$N18)*VLOOKUP($M18,$A$2:$K$33,COLUMN(P18)-12,FALSE),0)</f>
        <v>0</v>
      </c>
      <c r="Q18" s="11">
        <f>IFERROR(GETPIVOTDATA("输送电量",'Pivot Table'!$A$1,"起始省",$M18,"终止省",$N18)/GETPIVOTDATA("输送电量",'Pivot Table'!$A$1,"终止省",$N18)*VLOOKUP($M18,$A$2:$K$33,COLUMN(Q18)-12,FALSE),0)</f>
        <v>0</v>
      </c>
      <c r="R18" s="11">
        <f>IFERROR(GETPIVOTDATA("输送电量",'Pivot Table'!$A$1,"起始省",$M18,"终止省",$N18)/GETPIVOTDATA("输送电量",'Pivot Table'!$A$1,"终止省",$N18)*VLOOKUP($M18,$A$2:$K$33,COLUMN(R18)-12,FALSE),0)</f>
        <v>0</v>
      </c>
      <c r="S18" s="11">
        <f>IFERROR(GETPIVOTDATA("输送电量",'Pivot Table'!$A$1,"起始省",$M18,"终止省",$N18)/GETPIVOTDATA("输送电量",'Pivot Table'!$A$1,"终止省",$N18)*VLOOKUP($M18,$A$2:$K$33,COLUMN(S18)-12,FALSE),0)</f>
        <v>0</v>
      </c>
      <c r="T18" s="11">
        <f>IFERROR(GETPIVOTDATA("输送电量",'Pivot Table'!$A$1,"起始省",$M18,"终止省",$N18)/GETPIVOTDATA("输送电量",'Pivot Table'!$A$1,"终止省",$N18)*VLOOKUP($M18,$A$2:$K$33,COLUMN(T18)-12,FALSE),0)</f>
        <v>0</v>
      </c>
      <c r="U18" s="11">
        <f>IFERROR(GETPIVOTDATA("输送电量",'Pivot Table'!$A$1,"起始省",$M18,"终止省",$N18)/GETPIVOTDATA("输送电量",'Pivot Table'!$A$1,"终止省",$N18)*VLOOKUP($M18,$A$2:$K$33,COLUMN(U18)-12,FALSE),0)</f>
        <v>0</v>
      </c>
      <c r="V18" s="11">
        <f>IFERROR(GETPIVOTDATA("输送电量",'Pivot Table'!$A$1,"起始省",$M18,"终止省",$N18)/GETPIVOTDATA("输送电量",'Pivot Table'!$A$1,"终止省",$N18)*VLOOKUP($M18,$A$2:$K$33,COLUMN(V18)-12,FALSE),0)</f>
        <v>0</v>
      </c>
      <c r="W18" s="11">
        <f>IFERROR(GETPIVOTDATA("输送电量",'Pivot Table'!$A$1,"起始省",$M18,"终止省",$N18)/GETPIVOTDATA("输送电量",'Pivot Table'!$A$1,"终止省",$N18)*VLOOKUP($M18,$A$2:$K$33,COLUMN(W18)-12,FALSE),0)</f>
        <v>0</v>
      </c>
    </row>
    <row r="19" spans="1:23" x14ac:dyDescent="0.2">
      <c r="A19" s="10" t="s">
        <v>143</v>
      </c>
      <c r="B19" s="10"/>
      <c r="C19" s="11">
        <f>IF($B19&gt;0,分省发电量比例!K19/(SUM(分省发电量比例!$K19:$S19)-分省发电量比例!$Q19-分省发电量比例!$R19)*(1-$B19),分省发电量比例!K19)</f>
        <v>0.46</v>
      </c>
      <c r="D19" s="11">
        <f>IF($B19&gt;0,分省发电量比例!L19/(SUM(分省发电量比例!$K19:$S19)-分省发电量比例!$Q19-分省发电量比例!$R19)*(1-$B19),分省发电量比例!L19)</f>
        <v>0.01</v>
      </c>
      <c r="E19" s="11">
        <f>IF($B19&gt;0,分省发电量比例!M19/(SUM(分省发电量比例!$K19:$S19)-分省发电量比例!$Q19-分省发电量比例!$R19)*(1-$B19),分省发电量比例!M19)</f>
        <v>0</v>
      </c>
      <c r="F19" s="11">
        <f>IF($B19&gt;0,分省发电量比例!N19/(SUM(分省发电量比例!$K19:$S19)-分省发电量比例!$Q19-分省发电量比例!$R19)*(1-$B19),分省发电量比例!N19)</f>
        <v>0.03</v>
      </c>
      <c r="G19" s="11">
        <f>IF($B19&gt;0,分省发电量比例!O19/(SUM(分省发电量比例!$K19:$S19)-分省发电量比例!$Q19-分省发电量比例!$R19)*(1-$B19),分省发电量比例!O19)</f>
        <v>0.46</v>
      </c>
      <c r="H19" s="11">
        <f>IF($B19&gt;0,分省发电量比例!P19/(SUM(分省发电量比例!$K19:$S19)-分省发电量比例!$Q19-分省发电量比例!$R19)*(1-$B19),分省发电量比例!P19)</f>
        <v>0</v>
      </c>
      <c r="I19" s="11">
        <f>IF($B19&gt;0,分省发电量比例!Q19/(分省发电量比例!$Q19+分省发电量比例!$R19)*($B19),分省发电量比例!Q19)</f>
        <v>0.02</v>
      </c>
      <c r="J19" s="11">
        <f>IF($B19&gt;0,分省发电量比例!R19/(分省发电量比例!$Q19+分省发电量比例!$R19)*($B19),分省发电量比例!R19)</f>
        <v>0.02</v>
      </c>
      <c r="K19" s="11">
        <f>IF($B19&gt;0,分省发电量比例!S19/(SUM(分省发电量比例!$K19:$S19)-分省发电量比例!$Q19-分省发电量比例!$R19)*(1-$B19),分省发电量比例!S19)</f>
        <v>0</v>
      </c>
      <c r="M19" s="10" t="s">
        <v>144</v>
      </c>
      <c r="N19" s="10" t="str">
        <f>Display!$A$2</f>
        <v>山东省</v>
      </c>
      <c r="O19" s="11">
        <f>IFERROR(GETPIVOTDATA("输送电量",'Pivot Table'!$A$1,"起始省",$M19,"终止省",$N19)/GETPIVOTDATA("输送电量",'Pivot Table'!$A$1,"终止省",$N19)*VLOOKUP($M19,$A$2:$K$33,COLUMN(O19)-12,FALSE),0)</f>
        <v>0</v>
      </c>
      <c r="P19" s="11">
        <f>IFERROR(GETPIVOTDATA("输送电量",'Pivot Table'!$A$1,"起始省",$M19,"终止省",$N19)/GETPIVOTDATA("输送电量",'Pivot Table'!$A$1,"终止省",$N19)*VLOOKUP($M19,$A$2:$K$33,COLUMN(P19)-12,FALSE),0)</f>
        <v>0</v>
      </c>
      <c r="Q19" s="11">
        <f>IFERROR(GETPIVOTDATA("输送电量",'Pivot Table'!$A$1,"起始省",$M19,"终止省",$N19)/GETPIVOTDATA("输送电量",'Pivot Table'!$A$1,"终止省",$N19)*VLOOKUP($M19,$A$2:$K$33,COLUMN(Q19)-12,FALSE),0)</f>
        <v>0</v>
      </c>
      <c r="R19" s="11">
        <f>IFERROR(GETPIVOTDATA("输送电量",'Pivot Table'!$A$1,"起始省",$M19,"终止省",$N19)/GETPIVOTDATA("输送电量",'Pivot Table'!$A$1,"终止省",$N19)*VLOOKUP($M19,$A$2:$K$33,COLUMN(R19)-12,FALSE),0)</f>
        <v>0</v>
      </c>
      <c r="S19" s="11">
        <f>IFERROR(GETPIVOTDATA("输送电量",'Pivot Table'!$A$1,"起始省",$M19,"终止省",$N19)/GETPIVOTDATA("输送电量",'Pivot Table'!$A$1,"终止省",$N19)*VLOOKUP($M19,$A$2:$K$33,COLUMN(S19)-12,FALSE),0)</f>
        <v>0</v>
      </c>
      <c r="T19" s="11">
        <f>IFERROR(GETPIVOTDATA("输送电量",'Pivot Table'!$A$1,"起始省",$M19,"终止省",$N19)/GETPIVOTDATA("输送电量",'Pivot Table'!$A$1,"终止省",$N19)*VLOOKUP($M19,$A$2:$K$33,COLUMN(T19)-12,FALSE),0)</f>
        <v>0</v>
      </c>
      <c r="U19" s="11">
        <f>IFERROR(GETPIVOTDATA("输送电量",'Pivot Table'!$A$1,"起始省",$M19,"终止省",$N19)/GETPIVOTDATA("输送电量",'Pivot Table'!$A$1,"终止省",$N19)*VLOOKUP($M19,$A$2:$K$33,COLUMN(U19)-12,FALSE),0)</f>
        <v>0</v>
      </c>
      <c r="V19" s="11">
        <f>IFERROR(GETPIVOTDATA("输送电量",'Pivot Table'!$A$1,"起始省",$M19,"终止省",$N19)/GETPIVOTDATA("输送电量",'Pivot Table'!$A$1,"终止省",$N19)*VLOOKUP($M19,$A$2:$K$33,COLUMN(V19)-12,FALSE),0)</f>
        <v>0</v>
      </c>
      <c r="W19" s="11">
        <f>IFERROR(GETPIVOTDATA("输送电量",'Pivot Table'!$A$1,"起始省",$M19,"终止省",$N19)/GETPIVOTDATA("输送电量",'Pivot Table'!$A$1,"终止省",$N19)*VLOOKUP($M19,$A$2:$K$33,COLUMN(W19)-12,FALSE),0)</f>
        <v>0</v>
      </c>
    </row>
    <row r="20" spans="1:23" x14ac:dyDescent="0.2">
      <c r="A20" s="10" t="s">
        <v>144</v>
      </c>
      <c r="B20" s="10"/>
      <c r="C20" s="11">
        <f>IF($B20&gt;0,分省发电量比例!K20/(SUM(分省发电量比例!$K20:$S20)-分省发电量比例!$Q20-分省发电量比例!$R20)*(1-$B20),分省发电量比例!K20)</f>
        <v>0.51</v>
      </c>
      <c r="D20" s="11">
        <f>IF($B20&gt;0,分省发电量比例!L20/(SUM(分省发电量比例!$K20:$S20)-分省发电量比例!$Q20-分省发电量比例!$R20)*(1-$B20),分省发电量比例!L20)</f>
        <v>0</v>
      </c>
      <c r="E20" s="11">
        <f>IF($B20&gt;0,分省发电量比例!M20/(SUM(分省发电量比例!$K20:$S20)-分省发电量比例!$Q20-分省发电量比例!$R20)*(1-$B20),分省发电量比例!M20)</f>
        <v>0</v>
      </c>
      <c r="F20" s="11">
        <f>IF($B20&gt;0,分省发电量比例!N20/(SUM(分省发电量比例!$K20:$S20)-分省发电量比例!$Q20-分省发电量比例!$R20)*(1-$B20),分省发电量比例!N20)</f>
        <v>0.05</v>
      </c>
      <c r="G20" s="11">
        <f>IF($B20&gt;0,分省发电量比例!O20/(SUM(分省发电量比例!$K20:$S20)-分省发电量比例!$Q20-分省发电量比例!$R20)*(1-$B20),分省发电量比例!O20)</f>
        <v>0.36</v>
      </c>
      <c r="H20" s="11">
        <f>IF($B20&gt;0,分省发电量比例!P20/(SUM(分省发电量比例!$K20:$S20)-分省发电量比例!$Q20-分省发电量比例!$R20)*(1-$B20),分省发电量比例!P20)</f>
        <v>0</v>
      </c>
      <c r="I20" s="11">
        <f>IF($B20&gt;0,分省发电量比例!Q20/(分省发电量比例!$Q20+分省发电量比例!$R20)*($B20),分省发电量比例!Q20)</f>
        <v>0.05</v>
      </c>
      <c r="J20" s="11">
        <f>IF($B20&gt;0,分省发电量比例!R20/(分省发电量比例!$Q20+分省发电量比例!$R20)*($B20),分省发电量比例!R20)</f>
        <v>0.02</v>
      </c>
      <c r="K20" s="11">
        <f>IF($B20&gt;0,分省发电量比例!S20/(SUM(分省发电量比例!$K20:$S20)-分省发电量比例!$Q20-分省发电量比例!$R20)*(1-$B20),分省发电量比例!S20)</f>
        <v>0</v>
      </c>
      <c r="M20" s="10" t="s">
        <v>145</v>
      </c>
      <c r="N20" s="10" t="str">
        <f>Display!$A$2</f>
        <v>山东省</v>
      </c>
      <c r="O20" s="11">
        <f>IFERROR(GETPIVOTDATA("输送电量",'Pivot Table'!$A$1,"起始省",$M20,"终止省",$N20)/GETPIVOTDATA("输送电量",'Pivot Table'!$A$1,"终止省",$N20)*VLOOKUP($M20,$A$2:$K$33,COLUMN(O20)-12,FALSE),0)</f>
        <v>0</v>
      </c>
      <c r="P20" s="11">
        <f>IFERROR(GETPIVOTDATA("输送电量",'Pivot Table'!$A$1,"起始省",$M20,"终止省",$N20)/GETPIVOTDATA("输送电量",'Pivot Table'!$A$1,"终止省",$N20)*VLOOKUP($M20,$A$2:$K$33,COLUMN(P20)-12,FALSE),0)</f>
        <v>0</v>
      </c>
      <c r="Q20" s="11">
        <f>IFERROR(GETPIVOTDATA("输送电量",'Pivot Table'!$A$1,"起始省",$M20,"终止省",$N20)/GETPIVOTDATA("输送电量",'Pivot Table'!$A$1,"终止省",$N20)*VLOOKUP($M20,$A$2:$K$33,COLUMN(Q20)-12,FALSE),0)</f>
        <v>0</v>
      </c>
      <c r="R20" s="11">
        <f>IFERROR(GETPIVOTDATA("输送电量",'Pivot Table'!$A$1,"起始省",$M20,"终止省",$N20)/GETPIVOTDATA("输送电量",'Pivot Table'!$A$1,"终止省",$N20)*VLOOKUP($M20,$A$2:$K$33,COLUMN(R20)-12,FALSE),0)</f>
        <v>0</v>
      </c>
      <c r="S20" s="11">
        <f>IFERROR(GETPIVOTDATA("输送电量",'Pivot Table'!$A$1,"起始省",$M20,"终止省",$N20)/GETPIVOTDATA("输送电量",'Pivot Table'!$A$1,"终止省",$N20)*VLOOKUP($M20,$A$2:$K$33,COLUMN(S20)-12,FALSE),0)</f>
        <v>0</v>
      </c>
      <c r="T20" s="11">
        <f>IFERROR(GETPIVOTDATA("输送电量",'Pivot Table'!$A$1,"起始省",$M20,"终止省",$N20)/GETPIVOTDATA("输送电量",'Pivot Table'!$A$1,"终止省",$N20)*VLOOKUP($M20,$A$2:$K$33,COLUMN(T20)-12,FALSE),0)</f>
        <v>0</v>
      </c>
      <c r="U20" s="11">
        <f>IFERROR(GETPIVOTDATA("输送电量",'Pivot Table'!$A$1,"起始省",$M20,"终止省",$N20)/GETPIVOTDATA("输送电量",'Pivot Table'!$A$1,"终止省",$N20)*VLOOKUP($M20,$A$2:$K$33,COLUMN(U20)-12,FALSE),0)</f>
        <v>0</v>
      </c>
      <c r="V20" s="11">
        <f>IFERROR(GETPIVOTDATA("输送电量",'Pivot Table'!$A$1,"起始省",$M20,"终止省",$N20)/GETPIVOTDATA("输送电量",'Pivot Table'!$A$1,"终止省",$N20)*VLOOKUP($M20,$A$2:$K$33,COLUMN(V20)-12,FALSE),0)</f>
        <v>0</v>
      </c>
      <c r="W20" s="11">
        <f>IFERROR(GETPIVOTDATA("输送电量",'Pivot Table'!$A$1,"起始省",$M20,"终止省",$N20)/GETPIVOTDATA("输送电量",'Pivot Table'!$A$1,"终止省",$N20)*VLOOKUP($M20,$A$2:$K$33,COLUMN(W20)-12,FALSE),0)</f>
        <v>0</v>
      </c>
    </row>
    <row r="21" spans="1:23" x14ac:dyDescent="0.2">
      <c r="A21" s="10" t="s">
        <v>145</v>
      </c>
      <c r="B21" s="10"/>
      <c r="C21" s="11">
        <f>IF($B21&gt;0,分省发电量比例!K21/(SUM(分省发电量比例!$K21:$S21)-分省发电量比例!$Q21-分省发电量比例!$R21)*(1-$B21),分省发电量比例!K21)</f>
        <v>0.5</v>
      </c>
      <c r="D21" s="11">
        <f>IF($B21&gt;0,分省发电量比例!L21/(SUM(分省发电量比例!$K21:$S21)-分省发电量比例!$Q21-分省发电量比例!$R21)*(1-$B21),分省发电量比例!L21)</f>
        <v>0.12</v>
      </c>
      <c r="E21" s="11">
        <f>IF($B21&gt;0,分省发电量比例!M21/(SUM(分省发电量比例!$K21:$S21)-分省发电量比例!$Q21-分省发电量比例!$R21)*(1-$B21),分省发电量比例!M21)</f>
        <v>0</v>
      </c>
      <c r="F21" s="11">
        <f>IF($B21&gt;0,分省发电量比例!N21/(SUM(分省发电量比例!$K21:$S21)-分省发电量比例!$Q21-分省发电量比例!$R21)*(1-$B21),分省发电量比例!N21)</f>
        <v>0.05</v>
      </c>
      <c r="G21" s="11">
        <f>IF($B21&gt;0,分省发电量比例!O21/(SUM(分省发电量比例!$K21:$S21)-分省发电量比例!$Q21-分省发电量比例!$R21)*(1-$B21),分省发电量比例!O21)</f>
        <v>0.08</v>
      </c>
      <c r="H21" s="11">
        <f>IF($B21&gt;0,分省发电量比例!P21/(SUM(分省发电量比例!$K21:$S21)-分省发电量比例!$Q21-分省发电量比例!$R21)*(1-$B21),分省发电量比例!P21)</f>
        <v>0.22</v>
      </c>
      <c r="I21" s="11">
        <f>IF($B21&gt;0,分省发电量比例!Q21/(分省发电量比例!$Q21+分省发电量比例!$R21)*($B21),分省发电量比例!Q21)</f>
        <v>0.01</v>
      </c>
      <c r="J21" s="11">
        <f>IF($B21&gt;0,分省发电量比例!R21/(分省发电量比例!$Q21+分省发电量比例!$R21)*($B21),分省发电量比例!R21)</f>
        <v>0.01</v>
      </c>
      <c r="K21" s="11">
        <f>IF($B21&gt;0,分省发电量比例!S21/(SUM(分省发电量比例!$K21:$S21)-分省发电量比例!$Q21-分省发电量比例!$R21)*(1-$B21),分省发电量比例!S21)</f>
        <v>0</v>
      </c>
      <c r="M21" s="10" t="s">
        <v>146</v>
      </c>
      <c r="N21" s="10" t="str">
        <f>Display!$A$2</f>
        <v>山东省</v>
      </c>
      <c r="O21" s="11">
        <f>IFERROR(GETPIVOTDATA("输送电量",'Pivot Table'!$A$1,"起始省",$M21,"终止省",$N21)/GETPIVOTDATA("输送电量",'Pivot Table'!$A$1,"终止省",$N21)*VLOOKUP($M21,$A$2:$K$33,COLUMN(O21)-12,FALSE),0)</f>
        <v>0</v>
      </c>
      <c r="P21" s="11">
        <f>IFERROR(GETPIVOTDATA("输送电量",'Pivot Table'!$A$1,"起始省",$M21,"终止省",$N21)/GETPIVOTDATA("输送电量",'Pivot Table'!$A$1,"终止省",$N21)*VLOOKUP($M21,$A$2:$K$33,COLUMN(P21)-12,FALSE),0)</f>
        <v>0</v>
      </c>
      <c r="Q21" s="11">
        <f>IFERROR(GETPIVOTDATA("输送电量",'Pivot Table'!$A$1,"起始省",$M21,"终止省",$N21)/GETPIVOTDATA("输送电量",'Pivot Table'!$A$1,"终止省",$N21)*VLOOKUP($M21,$A$2:$K$33,COLUMN(Q21)-12,FALSE),0)</f>
        <v>0</v>
      </c>
      <c r="R21" s="11">
        <f>IFERROR(GETPIVOTDATA("输送电量",'Pivot Table'!$A$1,"起始省",$M21,"终止省",$N21)/GETPIVOTDATA("输送电量",'Pivot Table'!$A$1,"终止省",$N21)*VLOOKUP($M21,$A$2:$K$33,COLUMN(R21)-12,FALSE),0)</f>
        <v>0</v>
      </c>
      <c r="S21" s="11">
        <f>IFERROR(GETPIVOTDATA("输送电量",'Pivot Table'!$A$1,"起始省",$M21,"终止省",$N21)/GETPIVOTDATA("输送电量",'Pivot Table'!$A$1,"终止省",$N21)*VLOOKUP($M21,$A$2:$K$33,COLUMN(S21)-12,FALSE),0)</f>
        <v>0</v>
      </c>
      <c r="T21" s="11">
        <f>IFERROR(GETPIVOTDATA("输送电量",'Pivot Table'!$A$1,"起始省",$M21,"终止省",$N21)/GETPIVOTDATA("输送电量",'Pivot Table'!$A$1,"终止省",$N21)*VLOOKUP($M21,$A$2:$K$33,COLUMN(T21)-12,FALSE),0)</f>
        <v>0</v>
      </c>
      <c r="U21" s="11">
        <f>IFERROR(GETPIVOTDATA("输送电量",'Pivot Table'!$A$1,"起始省",$M21,"终止省",$N21)/GETPIVOTDATA("输送电量",'Pivot Table'!$A$1,"终止省",$N21)*VLOOKUP($M21,$A$2:$K$33,COLUMN(U21)-12,FALSE),0)</f>
        <v>0</v>
      </c>
      <c r="V21" s="11">
        <f>IFERROR(GETPIVOTDATA("输送电量",'Pivot Table'!$A$1,"起始省",$M21,"终止省",$N21)/GETPIVOTDATA("输送电量",'Pivot Table'!$A$1,"终止省",$N21)*VLOOKUP($M21,$A$2:$K$33,COLUMN(V21)-12,FALSE),0)</f>
        <v>0</v>
      </c>
      <c r="W21" s="11">
        <f>IFERROR(GETPIVOTDATA("输送电量",'Pivot Table'!$A$1,"起始省",$M21,"终止省",$N21)/GETPIVOTDATA("输送电量",'Pivot Table'!$A$1,"终止省",$N21)*VLOOKUP($M21,$A$2:$K$33,COLUMN(W21)-12,FALSE),0)</f>
        <v>0</v>
      </c>
    </row>
    <row r="22" spans="1:23" x14ac:dyDescent="0.2">
      <c r="A22" s="10" t="s">
        <v>146</v>
      </c>
      <c r="B22" s="10"/>
      <c r="C22" s="11">
        <f>IF($B22&gt;0,分省发电量比例!K22/(SUM(分省发电量比例!$K22:$S22)-分省发电量比例!$Q22-分省发电量比例!$R22)*(1-$B22),分省发电量比例!K22)</f>
        <v>0.45</v>
      </c>
      <c r="D22" s="11">
        <f>IF($B22&gt;0,分省发电量比例!L22/(SUM(分省发电量比例!$K22:$S22)-分省发电量比例!$Q22-分省发电量比例!$R22)*(1-$B22),分省发电量比例!L22)</f>
        <v>0</v>
      </c>
      <c r="E22" s="11">
        <f>IF($B22&gt;0,分省发电量比例!M22/(SUM(分省发电量比例!$K22:$S22)-分省发电量比例!$Q22-分省发电量比例!$R22)*(1-$B22),分省发电量比例!M22)</f>
        <v>0</v>
      </c>
      <c r="F22" s="11">
        <f>IF($B22&gt;0,分省发电量比例!N22/(SUM(分省发电量比例!$K22:$S22)-分省发电量比例!$Q22-分省发电量比例!$R22)*(1-$B22),分省发电量比例!N22)</f>
        <v>0.1</v>
      </c>
      <c r="G22" s="11">
        <f>IF($B22&gt;0,分省发电量比例!O22/(SUM(分省发电量比例!$K22:$S22)-分省发电量比例!$Q22-分省发电量比例!$R22)*(1-$B22),分省发电量比例!O22)</f>
        <v>0.32</v>
      </c>
      <c r="H22" s="11">
        <f>IF($B22&gt;0,分省发电量比例!P22/(SUM(分省发电量比例!$K22:$S22)-分省发电量比例!$Q22-分省发电量比例!$R22)*(1-$B22),分省发电量比例!P22)</f>
        <v>0.09</v>
      </c>
      <c r="I22" s="11">
        <f>IF($B22&gt;0,分省发电量比例!Q22/(分省发电量比例!$Q22+分省发电量比例!$R22)*($B22),分省发电量比例!Q22)</f>
        <v>0.03</v>
      </c>
      <c r="J22" s="11">
        <f>IF($B22&gt;0,分省发电量比例!R22/(分省发电量比例!$Q22+分省发电量比例!$R22)*($B22),分省发电量比例!R22)</f>
        <v>0.01</v>
      </c>
      <c r="K22" s="11">
        <f>IF($B22&gt;0,分省发电量比例!S22/(SUM(分省发电量比例!$K22:$S22)-分省发电量比例!$Q22-分省发电量比例!$R22)*(1-$B22),分省发电量比例!S22)</f>
        <v>0</v>
      </c>
      <c r="M22" s="10" t="s">
        <v>147</v>
      </c>
      <c r="N22" s="10" t="str">
        <f>Display!$A$2</f>
        <v>山东省</v>
      </c>
      <c r="O22" s="11">
        <f>IFERROR(GETPIVOTDATA("输送电量",'Pivot Table'!$A$1,"起始省",$M22,"终止省",$N22)/GETPIVOTDATA("输送电量",'Pivot Table'!$A$1,"终止省",$N22)*VLOOKUP($M22,$A$2:$K$33,COLUMN(O22)-12,FALSE),0)</f>
        <v>0</v>
      </c>
      <c r="P22" s="11">
        <f>IFERROR(GETPIVOTDATA("输送电量",'Pivot Table'!$A$1,"起始省",$M22,"终止省",$N22)/GETPIVOTDATA("输送电量",'Pivot Table'!$A$1,"终止省",$N22)*VLOOKUP($M22,$A$2:$K$33,COLUMN(P22)-12,FALSE),0)</f>
        <v>0</v>
      </c>
      <c r="Q22" s="11">
        <f>IFERROR(GETPIVOTDATA("输送电量",'Pivot Table'!$A$1,"起始省",$M22,"终止省",$N22)/GETPIVOTDATA("输送电量",'Pivot Table'!$A$1,"终止省",$N22)*VLOOKUP($M22,$A$2:$K$33,COLUMN(Q22)-12,FALSE),0)</f>
        <v>0</v>
      </c>
      <c r="R22" s="11">
        <f>IFERROR(GETPIVOTDATA("输送电量",'Pivot Table'!$A$1,"起始省",$M22,"终止省",$N22)/GETPIVOTDATA("输送电量",'Pivot Table'!$A$1,"终止省",$N22)*VLOOKUP($M22,$A$2:$K$33,COLUMN(R22)-12,FALSE),0)</f>
        <v>0</v>
      </c>
      <c r="S22" s="11">
        <f>IFERROR(GETPIVOTDATA("输送电量",'Pivot Table'!$A$1,"起始省",$M22,"终止省",$N22)/GETPIVOTDATA("输送电量",'Pivot Table'!$A$1,"终止省",$N22)*VLOOKUP($M22,$A$2:$K$33,COLUMN(S22)-12,FALSE),0)</f>
        <v>0</v>
      </c>
      <c r="T22" s="11">
        <f>IFERROR(GETPIVOTDATA("输送电量",'Pivot Table'!$A$1,"起始省",$M22,"终止省",$N22)/GETPIVOTDATA("输送电量",'Pivot Table'!$A$1,"终止省",$N22)*VLOOKUP($M22,$A$2:$K$33,COLUMN(T22)-12,FALSE),0)</f>
        <v>0</v>
      </c>
      <c r="U22" s="11">
        <f>IFERROR(GETPIVOTDATA("输送电量",'Pivot Table'!$A$1,"起始省",$M22,"终止省",$N22)/GETPIVOTDATA("输送电量",'Pivot Table'!$A$1,"终止省",$N22)*VLOOKUP($M22,$A$2:$K$33,COLUMN(U22)-12,FALSE),0)</f>
        <v>0</v>
      </c>
      <c r="V22" s="11">
        <f>IFERROR(GETPIVOTDATA("输送电量",'Pivot Table'!$A$1,"起始省",$M22,"终止省",$N22)/GETPIVOTDATA("输送电量",'Pivot Table'!$A$1,"终止省",$N22)*VLOOKUP($M22,$A$2:$K$33,COLUMN(V22)-12,FALSE),0)</f>
        <v>0</v>
      </c>
      <c r="W22" s="11">
        <f>IFERROR(GETPIVOTDATA("输送电量",'Pivot Table'!$A$1,"起始省",$M22,"终止省",$N22)/GETPIVOTDATA("输送电量",'Pivot Table'!$A$1,"终止省",$N22)*VLOOKUP($M22,$A$2:$K$33,COLUMN(W22)-12,FALSE),0)</f>
        <v>0</v>
      </c>
    </row>
    <row r="23" spans="1:23" x14ac:dyDescent="0.2">
      <c r="A23" s="10" t="s">
        <v>147</v>
      </c>
      <c r="B23" s="10"/>
      <c r="C23" s="11">
        <f>IF($B23&gt;0,分省发电量比例!K23/(SUM(分省发电量比例!$K23:$S23)-分省发电量比例!$Q23-分省发电量比例!$R23)*(1-$B23),分省发电量比例!K23)</f>
        <v>0.48</v>
      </c>
      <c r="D23" s="11">
        <f>IF($B23&gt;0,分省发电量比例!L23/(SUM(分省发电量比例!$K23:$S23)-分省发电量比例!$Q23-分省发电量比例!$R23)*(1-$B23),分省发电量比例!L23)</f>
        <v>0.04</v>
      </c>
      <c r="E23" s="11">
        <f>IF($B23&gt;0,分省发电量比例!M23/(SUM(分省发电量比例!$K23:$S23)-分省发电量比例!$Q23-分省发电量比例!$R23)*(1-$B23),分省发电量比例!M23)</f>
        <v>0</v>
      </c>
      <c r="F23" s="11">
        <f>IF($B23&gt;0,分省发电量比例!N23/(SUM(分省发电量比例!$K23:$S23)-分省发电量比例!$Q23-分省发电量比例!$R23)*(1-$B23),分省发电量比例!N23)</f>
        <v>0.09</v>
      </c>
      <c r="G23" s="11">
        <f>IF($B23&gt;0,分省发电量比例!O23/(SUM(分省发电量比例!$K23:$S23)-分省发电量比例!$Q23-分省发电量比例!$R23)*(1-$B23),分省发电量比例!O23)</f>
        <v>0.05</v>
      </c>
      <c r="H23" s="11">
        <f>IF($B23&gt;0,分省发电量比例!P23/(SUM(分省发电量比例!$K23:$S23)-分省发电量比例!$Q23-分省发电量比例!$R23)*(1-$B23),分省发电量比例!P23)</f>
        <v>0.27</v>
      </c>
      <c r="I23" s="11">
        <f>IF($B23&gt;0,分省发电量比例!Q23/(分省发电量比例!$Q23+分省发电量比例!$R23)*($B23),分省发电量比例!Q23)</f>
        <v>0.01</v>
      </c>
      <c r="J23" s="11">
        <f>IF($B23&gt;0,分省发电量比例!R23/(分省发电量比例!$Q23+分省发电量比例!$R23)*($B23),分省发电量比例!R23)</f>
        <v>0.04</v>
      </c>
      <c r="K23" s="11">
        <f>IF($B23&gt;0,分省发电量比例!S23/(SUM(分省发电量比例!$K23:$S23)-分省发电量比例!$Q23-分省发电量比例!$R23)*(1-$B23),分省发电量比例!S23)</f>
        <v>0.03</v>
      </c>
      <c r="M23" s="10" t="s">
        <v>148</v>
      </c>
      <c r="N23" s="10" t="str">
        <f>Display!$A$2</f>
        <v>山东省</v>
      </c>
      <c r="O23" s="11">
        <f>IFERROR(GETPIVOTDATA("输送电量",'Pivot Table'!$A$1,"起始省",$M23,"终止省",$N23)/GETPIVOTDATA("输送电量",'Pivot Table'!$A$1,"终止省",$N23)*VLOOKUP($M23,$A$2:$K$33,COLUMN(O23)-12,FALSE),0)</f>
        <v>0</v>
      </c>
      <c r="P23" s="11">
        <f>IFERROR(GETPIVOTDATA("输送电量",'Pivot Table'!$A$1,"起始省",$M23,"终止省",$N23)/GETPIVOTDATA("输送电量",'Pivot Table'!$A$1,"终止省",$N23)*VLOOKUP($M23,$A$2:$K$33,COLUMN(P23)-12,FALSE),0)</f>
        <v>0</v>
      </c>
      <c r="Q23" s="11">
        <f>IFERROR(GETPIVOTDATA("输送电量",'Pivot Table'!$A$1,"起始省",$M23,"终止省",$N23)/GETPIVOTDATA("输送电量",'Pivot Table'!$A$1,"终止省",$N23)*VLOOKUP($M23,$A$2:$K$33,COLUMN(Q23)-12,FALSE),0)</f>
        <v>0</v>
      </c>
      <c r="R23" s="11">
        <f>IFERROR(GETPIVOTDATA("输送电量",'Pivot Table'!$A$1,"起始省",$M23,"终止省",$N23)/GETPIVOTDATA("输送电量",'Pivot Table'!$A$1,"终止省",$N23)*VLOOKUP($M23,$A$2:$K$33,COLUMN(R23)-12,FALSE),0)</f>
        <v>0</v>
      </c>
      <c r="S23" s="11">
        <f>IFERROR(GETPIVOTDATA("输送电量",'Pivot Table'!$A$1,"起始省",$M23,"终止省",$N23)/GETPIVOTDATA("输送电量",'Pivot Table'!$A$1,"终止省",$N23)*VLOOKUP($M23,$A$2:$K$33,COLUMN(S23)-12,FALSE),0)</f>
        <v>0</v>
      </c>
      <c r="T23" s="11">
        <f>IFERROR(GETPIVOTDATA("输送电量",'Pivot Table'!$A$1,"起始省",$M23,"终止省",$N23)/GETPIVOTDATA("输送电量",'Pivot Table'!$A$1,"终止省",$N23)*VLOOKUP($M23,$A$2:$K$33,COLUMN(T23)-12,FALSE),0)</f>
        <v>0</v>
      </c>
      <c r="U23" s="11">
        <f>IFERROR(GETPIVOTDATA("输送电量",'Pivot Table'!$A$1,"起始省",$M23,"终止省",$N23)/GETPIVOTDATA("输送电量",'Pivot Table'!$A$1,"终止省",$N23)*VLOOKUP($M23,$A$2:$K$33,COLUMN(U23)-12,FALSE),0)</f>
        <v>0</v>
      </c>
      <c r="V23" s="11">
        <f>IFERROR(GETPIVOTDATA("输送电量",'Pivot Table'!$A$1,"起始省",$M23,"终止省",$N23)/GETPIVOTDATA("输送电量",'Pivot Table'!$A$1,"终止省",$N23)*VLOOKUP($M23,$A$2:$K$33,COLUMN(V23)-12,FALSE),0)</f>
        <v>0</v>
      </c>
      <c r="W23" s="11">
        <f>IFERROR(GETPIVOTDATA("输送电量",'Pivot Table'!$A$1,"起始省",$M23,"终止省",$N23)/GETPIVOTDATA("输送电量",'Pivot Table'!$A$1,"终止省",$N23)*VLOOKUP($M23,$A$2:$K$33,COLUMN(W23)-12,FALSE),0)</f>
        <v>0</v>
      </c>
    </row>
    <row r="24" spans="1:23" x14ac:dyDescent="0.2">
      <c r="A24" s="10" t="s">
        <v>148</v>
      </c>
      <c r="B24" s="10"/>
      <c r="C24" s="11">
        <f>IF($B24&gt;0,分省发电量比例!K24/(SUM(分省发电量比例!$K24:$S24)-分省发电量比例!$Q24-分省发电量比例!$R24)*(1-$B24),分省发电量比例!K24)</f>
        <v>0.57999999999999996</v>
      </c>
      <c r="D24" s="11">
        <f>IF($B24&gt;0,分省发电量比例!L24/(SUM(分省发电量比例!$K24:$S24)-分省发电量比例!$Q24-分省发电量比例!$R24)*(1-$B24),分省发电量比例!L24)</f>
        <v>0.06</v>
      </c>
      <c r="E24" s="11">
        <f>IF($B24&gt;0,分省发电量比例!M24/(SUM(分省发电量比例!$K24:$S24)-分省发电量比例!$Q24-分省发电量比例!$R24)*(1-$B24),分省发电量比例!M24)</f>
        <v>0</v>
      </c>
      <c r="F24" s="11">
        <f>IF($B24&gt;0,分省发电量比例!N24/(SUM(分省发电量比例!$K24:$S24)-分省发电量比例!$Q24-分省发电量比例!$R24)*(1-$B24),分省发电量比例!N24)</f>
        <v>0.04</v>
      </c>
      <c r="G24" s="11">
        <f>IF($B24&gt;0,分省发电量比例!O24/(SUM(分省发电量比例!$K24:$S24)-分省发电量比例!$Q24-分省发电量比例!$R24)*(1-$B24),分省发电量比例!O24)</f>
        <v>0.3</v>
      </c>
      <c r="H24" s="11">
        <f>IF($B24&gt;0,分省发电量比例!P24/(SUM(分省发电量比例!$K24:$S24)-分省发电量比例!$Q24-分省发电量比例!$R24)*(1-$B24),分省发电量比例!P24)</f>
        <v>0</v>
      </c>
      <c r="I24" s="11">
        <f>IF($B24&gt;0,分省发电量比例!Q24/(分省发电量比例!$Q24+分省发电量比例!$R24)*($B24),分省发电量比例!Q24)</f>
        <v>0.01</v>
      </c>
      <c r="J24" s="11">
        <f>IF($B24&gt;0,分省发电量比例!R24/(分省发电量比例!$Q24+分省发电量比例!$R24)*($B24),分省发电量比例!R24)</f>
        <v>0</v>
      </c>
      <c r="K24" s="11">
        <f>IF($B24&gt;0,分省发电量比例!S24/(SUM(分省发电量比例!$K24:$S24)-分省发电量比例!$Q24-分省发电量比例!$R24)*(1-$B24),分省发电量比例!S24)</f>
        <v>0</v>
      </c>
      <c r="M24" s="10" t="s">
        <v>149</v>
      </c>
      <c r="N24" s="10" t="str">
        <f>Display!$A$2</f>
        <v>山东省</v>
      </c>
      <c r="O24" s="11">
        <f>IFERROR(GETPIVOTDATA("输送电量",'Pivot Table'!$A$1,"起始省",$M24,"终止省",$N24)/GETPIVOTDATA("输送电量",'Pivot Table'!$A$1,"终止省",$N24)*VLOOKUP($M24,$A$2:$K$33,COLUMN(O24)-12,FALSE),0)</f>
        <v>0</v>
      </c>
      <c r="P24" s="11">
        <f>IFERROR(GETPIVOTDATA("输送电量",'Pivot Table'!$A$1,"起始省",$M24,"终止省",$N24)/GETPIVOTDATA("输送电量",'Pivot Table'!$A$1,"终止省",$N24)*VLOOKUP($M24,$A$2:$K$33,COLUMN(P24)-12,FALSE),0)</f>
        <v>0</v>
      </c>
      <c r="Q24" s="11">
        <f>IFERROR(GETPIVOTDATA("输送电量",'Pivot Table'!$A$1,"起始省",$M24,"终止省",$N24)/GETPIVOTDATA("输送电量",'Pivot Table'!$A$1,"终止省",$N24)*VLOOKUP($M24,$A$2:$K$33,COLUMN(Q24)-12,FALSE),0)</f>
        <v>0</v>
      </c>
      <c r="R24" s="11">
        <f>IFERROR(GETPIVOTDATA("输送电量",'Pivot Table'!$A$1,"起始省",$M24,"终止省",$N24)/GETPIVOTDATA("输送电量",'Pivot Table'!$A$1,"终止省",$N24)*VLOOKUP($M24,$A$2:$K$33,COLUMN(R24)-12,FALSE),0)</f>
        <v>0</v>
      </c>
      <c r="S24" s="11">
        <f>IFERROR(GETPIVOTDATA("输送电量",'Pivot Table'!$A$1,"起始省",$M24,"终止省",$N24)/GETPIVOTDATA("输送电量",'Pivot Table'!$A$1,"终止省",$N24)*VLOOKUP($M24,$A$2:$K$33,COLUMN(S24)-12,FALSE),0)</f>
        <v>0</v>
      </c>
      <c r="T24" s="11">
        <f>IFERROR(GETPIVOTDATA("输送电量",'Pivot Table'!$A$1,"起始省",$M24,"终止省",$N24)/GETPIVOTDATA("输送电量",'Pivot Table'!$A$1,"终止省",$N24)*VLOOKUP($M24,$A$2:$K$33,COLUMN(T24)-12,FALSE),0)</f>
        <v>0</v>
      </c>
      <c r="U24" s="11">
        <f>IFERROR(GETPIVOTDATA("输送电量",'Pivot Table'!$A$1,"起始省",$M24,"终止省",$N24)/GETPIVOTDATA("输送电量",'Pivot Table'!$A$1,"终止省",$N24)*VLOOKUP($M24,$A$2:$K$33,COLUMN(U24)-12,FALSE),0)</f>
        <v>0</v>
      </c>
      <c r="V24" s="11">
        <f>IFERROR(GETPIVOTDATA("输送电量",'Pivot Table'!$A$1,"起始省",$M24,"终止省",$N24)/GETPIVOTDATA("输送电量",'Pivot Table'!$A$1,"终止省",$N24)*VLOOKUP($M24,$A$2:$K$33,COLUMN(V24)-12,FALSE),0)</f>
        <v>0</v>
      </c>
      <c r="W24" s="11">
        <f>IFERROR(GETPIVOTDATA("输送电量",'Pivot Table'!$A$1,"起始省",$M24,"终止省",$N24)/GETPIVOTDATA("输送电量",'Pivot Table'!$A$1,"终止省",$N24)*VLOOKUP($M24,$A$2:$K$33,COLUMN(W24)-12,FALSE),0)</f>
        <v>0</v>
      </c>
    </row>
    <row r="25" spans="1:23" x14ac:dyDescent="0.2">
      <c r="A25" s="10" t="s">
        <v>149</v>
      </c>
      <c r="B25" s="10"/>
      <c r="C25" s="11">
        <f>IF($B25&gt;0,分省发电量比例!K25/(SUM(分省发电量比例!$K25:$S25)-分省发电量比例!$Q25-分省发电量比例!$R25)*(1-$B25),分省发电量比例!K25)</f>
        <v>0.09</v>
      </c>
      <c r="D25" s="11">
        <f>IF($B25&gt;0,分省发电量比例!L25/(SUM(分省发电量比例!$K25:$S25)-分省发电量比例!$Q25-分省发电量比例!$R25)*(1-$B25),分省发电量比例!L25)</f>
        <v>0.01</v>
      </c>
      <c r="E25" s="11">
        <f>IF($B25&gt;0,分省发电量比例!M25/(SUM(分省发电量比例!$K25:$S25)-分省发电量比例!$Q25-分省发电量比例!$R25)*(1-$B25),分省发电量比例!M25)</f>
        <v>0</v>
      </c>
      <c r="F25" s="11">
        <f>IF($B25&gt;0,分省发电量比例!N25/(SUM(分省发电量比例!$K25:$S25)-分省发电量比例!$Q25-分省发电量比例!$R25)*(1-$B25),分省发电量比例!N25)</f>
        <v>0.02</v>
      </c>
      <c r="G25" s="11">
        <f>IF($B25&gt;0,分省发电量比例!O25/(SUM(分省发电量比例!$K25:$S25)-分省发电量比例!$Q25-分省发电量比例!$R25)*(1-$B25),分省发电量比例!O25)</f>
        <v>0.86</v>
      </c>
      <c r="H25" s="11">
        <f>IF($B25&gt;0,分省发电量比例!P25/(SUM(分省发电量比例!$K25:$S25)-分省发电量比例!$Q25-分省发电量比例!$R25)*(1-$B25),分省发电量比例!P25)</f>
        <v>0</v>
      </c>
      <c r="I25" s="11">
        <f>IF($B25&gt;0,分省发电量比例!Q25/(分省发电量比例!$Q25+分省发电量比例!$R25)*($B25),分省发电量比例!Q25)</f>
        <v>0.02</v>
      </c>
      <c r="J25" s="11">
        <f>IF($B25&gt;0,分省发电量比例!R25/(分省发电量比例!$Q25+分省发电量比例!$R25)*($B25),分省发电量比例!R25)</f>
        <v>0.01</v>
      </c>
      <c r="K25" s="11">
        <f>IF($B25&gt;0,分省发电量比例!S25/(SUM(分省发电量比例!$K25:$S25)-分省发电量比例!$Q25-分省发电量比例!$R25)*(1-$B25),分省发电量比例!S25)</f>
        <v>0</v>
      </c>
      <c r="M25" s="10" t="s">
        <v>150</v>
      </c>
      <c r="N25" s="10" t="str">
        <f>Display!$A$2</f>
        <v>山东省</v>
      </c>
      <c r="O25" s="11">
        <f>IFERROR(GETPIVOTDATA("输送电量",'Pivot Table'!$A$1,"起始省",$M25,"终止省",$N25)/GETPIVOTDATA("输送电量",'Pivot Table'!$A$1,"终止省",$N25)*VLOOKUP($M25,$A$2:$K$33,COLUMN(O25)-12,FALSE),0)</f>
        <v>0</v>
      </c>
      <c r="P25" s="11">
        <f>IFERROR(GETPIVOTDATA("输送电量",'Pivot Table'!$A$1,"起始省",$M25,"终止省",$N25)/GETPIVOTDATA("输送电量",'Pivot Table'!$A$1,"终止省",$N25)*VLOOKUP($M25,$A$2:$K$33,COLUMN(P25)-12,FALSE),0)</f>
        <v>0</v>
      </c>
      <c r="Q25" s="11">
        <f>IFERROR(GETPIVOTDATA("输送电量",'Pivot Table'!$A$1,"起始省",$M25,"终止省",$N25)/GETPIVOTDATA("输送电量",'Pivot Table'!$A$1,"终止省",$N25)*VLOOKUP($M25,$A$2:$K$33,COLUMN(Q25)-12,FALSE),0)</f>
        <v>0</v>
      </c>
      <c r="R25" s="11">
        <f>IFERROR(GETPIVOTDATA("输送电量",'Pivot Table'!$A$1,"起始省",$M25,"终止省",$N25)/GETPIVOTDATA("输送电量",'Pivot Table'!$A$1,"终止省",$N25)*VLOOKUP($M25,$A$2:$K$33,COLUMN(R25)-12,FALSE),0)</f>
        <v>0</v>
      </c>
      <c r="S25" s="11">
        <f>IFERROR(GETPIVOTDATA("输送电量",'Pivot Table'!$A$1,"起始省",$M25,"终止省",$N25)/GETPIVOTDATA("输送电量",'Pivot Table'!$A$1,"终止省",$N25)*VLOOKUP($M25,$A$2:$K$33,COLUMN(S25)-12,FALSE),0)</f>
        <v>0</v>
      </c>
      <c r="T25" s="11">
        <f>IFERROR(GETPIVOTDATA("输送电量",'Pivot Table'!$A$1,"起始省",$M25,"终止省",$N25)/GETPIVOTDATA("输送电量",'Pivot Table'!$A$1,"终止省",$N25)*VLOOKUP($M25,$A$2:$K$33,COLUMN(T25)-12,FALSE),0)</f>
        <v>0</v>
      </c>
      <c r="U25" s="11">
        <f>IFERROR(GETPIVOTDATA("输送电量",'Pivot Table'!$A$1,"起始省",$M25,"终止省",$N25)/GETPIVOTDATA("输送电量",'Pivot Table'!$A$1,"终止省",$N25)*VLOOKUP($M25,$A$2:$K$33,COLUMN(U25)-12,FALSE),0)</f>
        <v>0</v>
      </c>
      <c r="V25" s="11">
        <f>IFERROR(GETPIVOTDATA("输送电量",'Pivot Table'!$A$1,"起始省",$M25,"终止省",$N25)/GETPIVOTDATA("输送电量",'Pivot Table'!$A$1,"终止省",$N25)*VLOOKUP($M25,$A$2:$K$33,COLUMN(V25)-12,FALSE),0)</f>
        <v>0</v>
      </c>
      <c r="W25" s="11">
        <f>IFERROR(GETPIVOTDATA("输送电量",'Pivot Table'!$A$1,"起始省",$M25,"终止省",$N25)/GETPIVOTDATA("输送电量",'Pivot Table'!$A$1,"终止省",$N25)*VLOOKUP($M25,$A$2:$K$33,COLUMN(W25)-12,FALSE),0)</f>
        <v>0</v>
      </c>
    </row>
    <row r="26" spans="1:23" x14ac:dyDescent="0.2">
      <c r="A26" s="10" t="s">
        <v>150</v>
      </c>
      <c r="B26" s="10"/>
      <c r="C26" s="11">
        <f>IF($B26&gt;0,分省发电量比例!K26/(SUM(分省发电量比例!$K26:$S26)-分省发电量比例!$Q26-分省发电量比例!$R26)*(1-$B26),分省发电量比例!K26)</f>
        <v>0.61</v>
      </c>
      <c r="D26" s="11">
        <f>IF($B26&gt;0,分省发电量比例!L26/(SUM(分省发电量比例!$K26:$S26)-分省发电量比例!$Q26-分省发电量比例!$R26)*(1-$B26),分省发电量比例!L26)</f>
        <v>0</v>
      </c>
      <c r="E26" s="11">
        <f>IF($B26&gt;0,分省发电量比例!M26/(SUM(分省发电量比例!$K26:$S26)-分省发电量比例!$Q26-分省发电量比例!$R26)*(1-$B26),分省发电量比例!M26)</f>
        <v>0</v>
      </c>
      <c r="F26" s="11">
        <f>IF($B26&gt;0,分省发电量比例!N26/(SUM(分省发电量比例!$K26:$S26)-分省发电量比例!$Q26-分省发电量比例!$R26)*(1-$B26),分省发电量比例!N26)</f>
        <v>0.01</v>
      </c>
      <c r="G26" s="11">
        <f>IF($B26&gt;0,分省发电量比例!O26/(SUM(分省发电量比例!$K26:$S26)-分省发电量比例!$Q26-分省发电量比例!$R26)*(1-$B26),分省发电量比例!O26)</f>
        <v>0.34</v>
      </c>
      <c r="H26" s="11">
        <f>IF($B26&gt;0,分省发电量比例!P26/(SUM(分省发电量比例!$K26:$S26)-分省发电量比例!$Q26-分省发电量比例!$R26)*(1-$B26),分省发电量比例!P26)</f>
        <v>0</v>
      </c>
      <c r="I26" s="11">
        <f>IF($B26&gt;0,分省发电量比例!Q26/(分省发电量比例!$Q26+分省发电量比例!$R26)*($B26),分省发电量比例!Q26)</f>
        <v>0.03</v>
      </c>
      <c r="J26" s="11">
        <f>IF($B26&gt;0,分省发电量比例!R26/(分省发电量比例!$Q26+分省发电量比例!$R26)*($B26),分省发电量比例!R26)</f>
        <v>0.01</v>
      </c>
      <c r="K26" s="11">
        <f>IF($B26&gt;0,分省发电量比例!S26/(SUM(分省发电量比例!$K26:$S26)-分省发电量比例!$Q26-分省发电量比例!$R26)*(1-$B26),分省发电量比例!S26)</f>
        <v>0</v>
      </c>
      <c r="M26" s="10" t="s">
        <v>151</v>
      </c>
      <c r="N26" s="10" t="str">
        <f>Display!$A$2</f>
        <v>山东省</v>
      </c>
      <c r="O26" s="11">
        <f>IFERROR(GETPIVOTDATA("输送电量",'Pivot Table'!$A$1,"起始省",$M26,"终止省",$N26)/GETPIVOTDATA("输送电量",'Pivot Table'!$A$1,"终止省",$N26)*VLOOKUP($M26,$A$2:$K$33,COLUMN(O26)-12,FALSE),0)</f>
        <v>0</v>
      </c>
      <c r="P26" s="11">
        <f>IFERROR(GETPIVOTDATA("输送电量",'Pivot Table'!$A$1,"起始省",$M26,"终止省",$N26)/GETPIVOTDATA("输送电量",'Pivot Table'!$A$1,"终止省",$N26)*VLOOKUP($M26,$A$2:$K$33,COLUMN(P26)-12,FALSE),0)</f>
        <v>0</v>
      </c>
      <c r="Q26" s="11">
        <f>IFERROR(GETPIVOTDATA("输送电量",'Pivot Table'!$A$1,"起始省",$M26,"终止省",$N26)/GETPIVOTDATA("输送电量",'Pivot Table'!$A$1,"终止省",$N26)*VLOOKUP($M26,$A$2:$K$33,COLUMN(Q26)-12,FALSE),0)</f>
        <v>0</v>
      </c>
      <c r="R26" s="11">
        <f>IFERROR(GETPIVOTDATA("输送电量",'Pivot Table'!$A$1,"起始省",$M26,"终止省",$N26)/GETPIVOTDATA("输送电量",'Pivot Table'!$A$1,"终止省",$N26)*VLOOKUP($M26,$A$2:$K$33,COLUMN(R26)-12,FALSE),0)</f>
        <v>0</v>
      </c>
      <c r="S26" s="11">
        <f>IFERROR(GETPIVOTDATA("输送电量",'Pivot Table'!$A$1,"起始省",$M26,"终止省",$N26)/GETPIVOTDATA("输送电量",'Pivot Table'!$A$1,"终止省",$N26)*VLOOKUP($M26,$A$2:$K$33,COLUMN(S26)-12,FALSE),0)</f>
        <v>0</v>
      </c>
      <c r="T26" s="11">
        <f>IFERROR(GETPIVOTDATA("输送电量",'Pivot Table'!$A$1,"起始省",$M26,"终止省",$N26)/GETPIVOTDATA("输送电量",'Pivot Table'!$A$1,"终止省",$N26)*VLOOKUP($M26,$A$2:$K$33,COLUMN(T26)-12,FALSE),0)</f>
        <v>0</v>
      </c>
      <c r="U26" s="11">
        <f>IFERROR(GETPIVOTDATA("输送电量",'Pivot Table'!$A$1,"起始省",$M26,"终止省",$N26)/GETPIVOTDATA("输送电量",'Pivot Table'!$A$1,"终止省",$N26)*VLOOKUP($M26,$A$2:$K$33,COLUMN(U26)-12,FALSE),0)</f>
        <v>0</v>
      </c>
      <c r="V26" s="11">
        <f>IFERROR(GETPIVOTDATA("输送电量",'Pivot Table'!$A$1,"起始省",$M26,"终止省",$N26)/GETPIVOTDATA("输送电量",'Pivot Table'!$A$1,"终止省",$N26)*VLOOKUP($M26,$A$2:$K$33,COLUMN(V26)-12,FALSE),0)</f>
        <v>0</v>
      </c>
      <c r="W26" s="11">
        <f>IFERROR(GETPIVOTDATA("输送电量",'Pivot Table'!$A$1,"起始省",$M26,"终止省",$N26)/GETPIVOTDATA("输送电量",'Pivot Table'!$A$1,"终止省",$N26)*VLOOKUP($M26,$A$2:$K$33,COLUMN(W26)-12,FALSE),0)</f>
        <v>0</v>
      </c>
    </row>
    <row r="27" spans="1:23" x14ac:dyDescent="0.2">
      <c r="A27" s="10" t="s">
        <v>151</v>
      </c>
      <c r="B27" s="10"/>
      <c r="C27" s="11">
        <f>IF($B27&gt;0,分省发电量比例!K27/(SUM(分省发电量比例!$K27:$S27)-分省发电量比例!$Q27-分省发电量比例!$R27)*(1-$B27),分省发电量比例!K27)</f>
        <v>7.0000000000000007E-2</v>
      </c>
      <c r="D27" s="11">
        <f>IF($B27&gt;0,分省发电量比例!L27/(SUM(分省发电量比例!$K27:$S27)-分省发电量比例!$Q27-分省发电量比例!$R27)*(1-$B27),分省发电量比例!L27)</f>
        <v>0</v>
      </c>
      <c r="E27" s="11">
        <f>IF($B27&gt;0,分省发电量比例!M27/(SUM(分省发电量比例!$K27:$S27)-分省发电量比例!$Q27-分省发电量比例!$R27)*(1-$B27),分省发电量比例!M27)</f>
        <v>0</v>
      </c>
      <c r="F27" s="11">
        <f>IF($B27&gt;0,分省发电量比例!N27/(SUM(分省发电量比例!$K27:$S27)-分省发电量比例!$Q27-分省发电量比例!$R27)*(1-$B27),分省发电量比例!N27)</f>
        <v>0.01</v>
      </c>
      <c r="G27" s="11">
        <f>IF($B27&gt;0,分省发电量比例!O27/(SUM(分省发电量比例!$K27:$S27)-分省发电量比例!$Q27-分省发电量比例!$R27)*(1-$B27),分省发电量比例!O27)</f>
        <v>0.84</v>
      </c>
      <c r="H27" s="11">
        <f>IF($B27&gt;0,分省发电量比例!P27/(SUM(分省发电量比例!$K27:$S27)-分省发电量比例!$Q27-分省发电量比例!$R27)*(1-$B27),分省发电量比例!P27)</f>
        <v>0</v>
      </c>
      <c r="I27" s="11">
        <f>IF($B27&gt;0,分省发电量比例!Q27/(分省发电量比例!$Q27+分省发电量比例!$R27)*($B27),分省发电量比例!Q27)</f>
        <v>7.0000000000000007E-2</v>
      </c>
      <c r="J27" s="11">
        <f>IF($B27&gt;0,分省发电量比例!R27/(分省发电量比例!$Q27+分省发电量比例!$R27)*($B27),分省发电量比例!R27)</f>
        <v>0.01</v>
      </c>
      <c r="K27" s="11">
        <f>IF($B27&gt;0,分省发电量比例!S27/(SUM(分省发电量比例!$K27:$S27)-分省发电量比例!$Q27-分省发电量比例!$R27)*(1-$B27),分省发电量比例!S27)</f>
        <v>0</v>
      </c>
      <c r="M27" s="10" t="s">
        <v>130</v>
      </c>
      <c r="N27" s="10" t="str">
        <f>Display!$A$2</f>
        <v>山东省</v>
      </c>
      <c r="O27" s="11">
        <f>IFERROR(GETPIVOTDATA("输送电量",'Pivot Table'!$A$1,"起始省",$M27,"终止省",$N27)/GETPIVOTDATA("输送电量",'Pivot Table'!$A$1,"终止省",$N27)*VLOOKUP($M27,$A$2:$K$33,COLUMN(O27)-12,FALSE),0)</f>
        <v>0</v>
      </c>
      <c r="P27" s="11">
        <f>IFERROR(GETPIVOTDATA("输送电量",'Pivot Table'!$A$1,"起始省",$M27,"终止省",$N27)/GETPIVOTDATA("输送电量",'Pivot Table'!$A$1,"终止省",$N27)*VLOOKUP($M27,$A$2:$K$33,COLUMN(P27)-12,FALSE),0)</f>
        <v>0</v>
      </c>
      <c r="Q27" s="11">
        <f>IFERROR(GETPIVOTDATA("输送电量",'Pivot Table'!$A$1,"起始省",$M27,"终止省",$N27)/GETPIVOTDATA("输送电量",'Pivot Table'!$A$1,"终止省",$N27)*VLOOKUP($M27,$A$2:$K$33,COLUMN(Q27)-12,FALSE),0)</f>
        <v>0</v>
      </c>
      <c r="R27" s="11">
        <f>IFERROR(GETPIVOTDATA("输送电量",'Pivot Table'!$A$1,"起始省",$M27,"终止省",$N27)/GETPIVOTDATA("输送电量",'Pivot Table'!$A$1,"终止省",$N27)*VLOOKUP($M27,$A$2:$K$33,COLUMN(R27)-12,FALSE),0)</f>
        <v>0</v>
      </c>
      <c r="S27" s="11">
        <f>IFERROR(GETPIVOTDATA("输送电量",'Pivot Table'!$A$1,"起始省",$M27,"终止省",$N27)/GETPIVOTDATA("输送电量",'Pivot Table'!$A$1,"终止省",$N27)*VLOOKUP($M27,$A$2:$K$33,COLUMN(S27)-12,FALSE),0)</f>
        <v>0</v>
      </c>
      <c r="T27" s="11">
        <f>IFERROR(GETPIVOTDATA("输送电量",'Pivot Table'!$A$1,"起始省",$M27,"终止省",$N27)/GETPIVOTDATA("输送电量",'Pivot Table'!$A$1,"终止省",$N27)*VLOOKUP($M27,$A$2:$K$33,COLUMN(T27)-12,FALSE),0)</f>
        <v>0</v>
      </c>
      <c r="U27" s="11">
        <f>IFERROR(GETPIVOTDATA("输送电量",'Pivot Table'!$A$1,"起始省",$M27,"终止省",$N27)/GETPIVOTDATA("输送电量",'Pivot Table'!$A$1,"终止省",$N27)*VLOOKUP($M27,$A$2:$K$33,COLUMN(U27)-12,FALSE),0)</f>
        <v>0</v>
      </c>
      <c r="V27" s="11">
        <f>IFERROR(GETPIVOTDATA("输送电量",'Pivot Table'!$A$1,"起始省",$M27,"终止省",$N27)/GETPIVOTDATA("输送电量",'Pivot Table'!$A$1,"终止省",$N27)*VLOOKUP($M27,$A$2:$K$33,COLUMN(V27)-12,FALSE),0)</f>
        <v>0</v>
      </c>
      <c r="W27" s="11">
        <f>IFERROR(GETPIVOTDATA("输送电量",'Pivot Table'!$A$1,"起始省",$M27,"终止省",$N27)/GETPIVOTDATA("输送电量",'Pivot Table'!$A$1,"终止省",$N27)*VLOOKUP($M27,$A$2:$K$33,COLUMN(W27)-12,FALSE),0)</f>
        <v>0</v>
      </c>
    </row>
    <row r="28" spans="1:23" x14ac:dyDescent="0.2">
      <c r="A28" s="10" t="s">
        <v>130</v>
      </c>
      <c r="B28" s="10"/>
      <c r="C28" s="11">
        <f>IF($B28&gt;0,分省发电量比例!K28/(SUM(分省发电量比例!$K28:$S28)-分省发电量比例!$Q28-分省发电量比例!$R28)*(1-$B28),分省发电量比例!K28)</f>
        <v>0</v>
      </c>
      <c r="D28" s="11">
        <f>IF($B28&gt;0,分省发电量比例!L28/(SUM(分省发电量比例!$K28:$S28)-分省发电量比例!$Q28-分省发电量比例!$R28)*(1-$B28),分省发电量比例!L28)</f>
        <v>0</v>
      </c>
      <c r="E28" s="11">
        <f>IF($B28&gt;0,分省发电量比例!M28/(SUM(分省发电量比例!$K28:$S28)-分省发电量比例!$Q28-分省发电量比例!$R28)*(1-$B28),分省发电量比例!M28)</f>
        <v>0</v>
      </c>
      <c r="F28" s="11">
        <f>IF($B28&gt;0,分省发电量比例!N28/(SUM(分省发电量比例!$K28:$S28)-分省发电量比例!$Q28-分省发电量比例!$R28)*(1-$B28),分省发电量比例!N28)</f>
        <v>0.02</v>
      </c>
      <c r="G28" s="11">
        <f>IF($B28&gt;0,分省发电量比例!O28/(SUM(分省发电量比例!$K28:$S28)-分省发电量比例!$Q28-分省发电量比例!$R28)*(1-$B28),分省发电量比例!O28)</f>
        <v>0.78</v>
      </c>
      <c r="H28" s="11">
        <f>IF($B28&gt;0,分省发电量比例!P28/(SUM(分省发电量比例!$K28:$S28)-分省发电量比例!$Q28-分省发电量比例!$R28)*(1-$B28),分省发电量比例!P28)</f>
        <v>0</v>
      </c>
      <c r="I28" s="11">
        <f>IF($B28&gt;0,分省发电量比例!Q28/(分省发电量比例!$Q28+分省发电量比例!$R28)*($B28),分省发电量比例!Q28)</f>
        <v>0</v>
      </c>
      <c r="J28" s="11">
        <f>IF($B28&gt;0,分省发电量比例!R28/(分省发电量比例!$Q28+分省发电量比例!$R28)*($B28),分省发电量比例!R28)</f>
        <v>0.15</v>
      </c>
      <c r="K28" s="11">
        <f>IF($B28&gt;0,分省发电量比例!S28/(SUM(分省发电量比例!$K28:$S28)-分省发电量比例!$Q28-分省发电量比例!$R28)*(1-$B28),分省发电量比例!S28)</f>
        <v>0.05</v>
      </c>
      <c r="M28" s="10" t="s">
        <v>155</v>
      </c>
      <c r="N28" s="10" t="str">
        <f>Display!$A$2</f>
        <v>山东省</v>
      </c>
      <c r="O28" s="11">
        <f>IFERROR(GETPIVOTDATA("输送电量",'Pivot Table'!$A$1,"起始省",$M28,"终止省",$N28)/GETPIVOTDATA("输送电量",'Pivot Table'!$A$1,"终止省",$N28)*VLOOKUP($M28,$A$2:$K$33,COLUMN(O28)-12,FALSE),0)</f>
        <v>0</v>
      </c>
      <c r="P28" s="11">
        <f>IFERROR(GETPIVOTDATA("输送电量",'Pivot Table'!$A$1,"起始省",$M28,"终止省",$N28)/GETPIVOTDATA("输送电量",'Pivot Table'!$A$1,"终止省",$N28)*VLOOKUP($M28,$A$2:$K$33,COLUMN(P28)-12,FALSE),0)</f>
        <v>0</v>
      </c>
      <c r="Q28" s="11">
        <f>IFERROR(GETPIVOTDATA("输送电量",'Pivot Table'!$A$1,"起始省",$M28,"终止省",$N28)/GETPIVOTDATA("输送电量",'Pivot Table'!$A$1,"终止省",$N28)*VLOOKUP($M28,$A$2:$K$33,COLUMN(Q28)-12,FALSE),0)</f>
        <v>0</v>
      </c>
      <c r="R28" s="11">
        <f>IFERROR(GETPIVOTDATA("输送电量",'Pivot Table'!$A$1,"起始省",$M28,"终止省",$N28)/GETPIVOTDATA("输送电量",'Pivot Table'!$A$1,"终止省",$N28)*VLOOKUP($M28,$A$2:$K$33,COLUMN(R28)-12,FALSE),0)</f>
        <v>0</v>
      </c>
      <c r="S28" s="11">
        <f>IFERROR(GETPIVOTDATA("输送电量",'Pivot Table'!$A$1,"起始省",$M28,"终止省",$N28)/GETPIVOTDATA("输送电量",'Pivot Table'!$A$1,"终止省",$N28)*VLOOKUP($M28,$A$2:$K$33,COLUMN(S28)-12,FALSE),0)</f>
        <v>0</v>
      </c>
      <c r="T28" s="11">
        <f>IFERROR(GETPIVOTDATA("输送电量",'Pivot Table'!$A$1,"起始省",$M28,"终止省",$N28)/GETPIVOTDATA("输送电量",'Pivot Table'!$A$1,"终止省",$N28)*VLOOKUP($M28,$A$2:$K$33,COLUMN(T28)-12,FALSE),0)</f>
        <v>0</v>
      </c>
      <c r="U28" s="11">
        <f>IFERROR(GETPIVOTDATA("输送电量",'Pivot Table'!$A$1,"起始省",$M28,"终止省",$N28)/GETPIVOTDATA("输送电量",'Pivot Table'!$A$1,"终止省",$N28)*VLOOKUP($M28,$A$2:$K$33,COLUMN(U28)-12,FALSE),0)</f>
        <v>0</v>
      </c>
      <c r="V28" s="11">
        <f>IFERROR(GETPIVOTDATA("输送电量",'Pivot Table'!$A$1,"起始省",$M28,"终止省",$N28)/GETPIVOTDATA("输送电量",'Pivot Table'!$A$1,"终止省",$N28)*VLOOKUP($M28,$A$2:$K$33,COLUMN(V28)-12,FALSE),0)</f>
        <v>0</v>
      </c>
      <c r="W28" s="11">
        <f>IFERROR(GETPIVOTDATA("输送电量",'Pivot Table'!$A$1,"起始省",$M28,"终止省",$N28)/GETPIVOTDATA("输送电量",'Pivot Table'!$A$1,"终止省",$N28)*VLOOKUP($M28,$A$2:$K$33,COLUMN(W28)-12,FALSE),0)</f>
        <v>0</v>
      </c>
    </row>
    <row r="29" spans="1:23" x14ac:dyDescent="0.2">
      <c r="A29" s="10" t="s">
        <v>155</v>
      </c>
      <c r="B29" s="10"/>
      <c r="C29" s="11">
        <f>IF($B29&gt;0,分省发电量比例!K29/(SUM(分省发电量比例!$K29:$S29)-分省发电量比例!$Q29-分省发电量比例!$R29)*(1-$B29),分省发电量比例!K29)</f>
        <v>0.85</v>
      </c>
      <c r="D29" s="11">
        <f>IF($B29&gt;0,分省发电量比例!L29/(SUM(分省发电量比例!$K29:$S29)-分省发电量比例!$Q29-分省发电量比例!$R29)*(1-$B29),分省发电量比例!L29)</f>
        <v>0</v>
      </c>
      <c r="E29" s="11">
        <f>IF($B29&gt;0,分省发电量比例!M29/(SUM(分省发电量比例!$K29:$S29)-分省发电量比例!$Q29-分省发电量比例!$R29)*(1-$B29),分省发电量比例!M29)</f>
        <v>0</v>
      </c>
      <c r="F29" s="11">
        <f>IF($B29&gt;0,分省发电量比例!N29/(SUM(分省发电量比例!$K29:$S29)-分省发电量比例!$Q29-分省发电量比例!$R29)*(1-$B29),分省发电量比例!N29)</f>
        <v>0.01</v>
      </c>
      <c r="G29" s="11">
        <f>IF($B29&gt;0,分省发电量比例!O29/(SUM(分省发电量比例!$K29:$S29)-分省发电量比例!$Q29-分省发电量比例!$R29)*(1-$B29),分省发电量比例!O29)</f>
        <v>0.06</v>
      </c>
      <c r="H29" s="11">
        <f>IF($B29&gt;0,分省发电量比例!P29/(SUM(分省发电量比例!$K29:$S29)-分省发电量比例!$Q29-分省发电量比例!$R29)*(1-$B29),分省发电量比例!P29)</f>
        <v>0</v>
      </c>
      <c r="I29" s="11">
        <f>IF($B29&gt;0,分省发电量比例!Q29/(分省发电量比例!$Q29+分省发电量比例!$R29)*($B29),分省发电量比例!Q29)</f>
        <v>0.04</v>
      </c>
      <c r="J29" s="11">
        <f>IF($B29&gt;0,分省发电量比例!R29/(分省发电量比例!$Q29+分省发电量比例!$R29)*($B29),分省发电量比例!R29)</f>
        <v>0.04</v>
      </c>
      <c r="K29" s="11">
        <f>IF($B29&gt;0,分省发电量比例!S29/(SUM(分省发电量比例!$K29:$S29)-分省发电量比例!$Q29-分省发电量比例!$R29)*(1-$B29),分省发电量比例!S29)</f>
        <v>0</v>
      </c>
      <c r="M29" s="10" t="s">
        <v>152</v>
      </c>
      <c r="N29" s="10" t="str">
        <f>Display!$A$2</f>
        <v>山东省</v>
      </c>
      <c r="O29" s="11">
        <f>IFERROR(GETPIVOTDATA("输送电量",'Pivot Table'!$A$1,"起始省",$M29,"终止省",$N29)/GETPIVOTDATA("输送电量",'Pivot Table'!$A$1,"终止省",$N29)*VLOOKUP($M29,$A$2:$K$33,COLUMN(O29)-12,FALSE),0)</f>
        <v>0</v>
      </c>
      <c r="P29" s="11">
        <f>IFERROR(GETPIVOTDATA("输送电量",'Pivot Table'!$A$1,"起始省",$M29,"终止省",$N29)/GETPIVOTDATA("输送电量",'Pivot Table'!$A$1,"终止省",$N29)*VLOOKUP($M29,$A$2:$K$33,COLUMN(P29)-12,FALSE),0)</f>
        <v>0</v>
      </c>
      <c r="Q29" s="11">
        <f>IFERROR(GETPIVOTDATA("输送电量",'Pivot Table'!$A$1,"起始省",$M29,"终止省",$N29)/GETPIVOTDATA("输送电量",'Pivot Table'!$A$1,"终止省",$N29)*VLOOKUP($M29,$A$2:$K$33,COLUMN(Q29)-12,FALSE),0)</f>
        <v>0</v>
      </c>
      <c r="R29" s="11">
        <f>IFERROR(GETPIVOTDATA("输送电量",'Pivot Table'!$A$1,"起始省",$M29,"终止省",$N29)/GETPIVOTDATA("输送电量",'Pivot Table'!$A$1,"终止省",$N29)*VLOOKUP($M29,$A$2:$K$33,COLUMN(R29)-12,FALSE),0)</f>
        <v>0</v>
      </c>
      <c r="S29" s="11">
        <f>IFERROR(GETPIVOTDATA("输送电量",'Pivot Table'!$A$1,"起始省",$M29,"终止省",$N29)/GETPIVOTDATA("输送电量",'Pivot Table'!$A$1,"终止省",$N29)*VLOOKUP($M29,$A$2:$K$33,COLUMN(S29)-12,FALSE),0)</f>
        <v>0</v>
      </c>
      <c r="T29" s="11">
        <f>IFERROR(GETPIVOTDATA("输送电量",'Pivot Table'!$A$1,"起始省",$M29,"终止省",$N29)/GETPIVOTDATA("输送电量",'Pivot Table'!$A$1,"终止省",$N29)*VLOOKUP($M29,$A$2:$K$33,COLUMN(T29)-12,FALSE),0)</f>
        <v>0</v>
      </c>
      <c r="U29" s="11">
        <f>IFERROR(GETPIVOTDATA("输送电量",'Pivot Table'!$A$1,"起始省",$M29,"终止省",$N29)/GETPIVOTDATA("输送电量",'Pivot Table'!$A$1,"终止省",$N29)*VLOOKUP($M29,$A$2:$K$33,COLUMN(U29)-12,FALSE),0)</f>
        <v>0</v>
      </c>
      <c r="V29" s="11">
        <f>IFERROR(GETPIVOTDATA("输送电量",'Pivot Table'!$A$1,"起始省",$M29,"终止省",$N29)/GETPIVOTDATA("输送电量",'Pivot Table'!$A$1,"终止省",$N29)*VLOOKUP($M29,$A$2:$K$33,COLUMN(V29)-12,FALSE),0)</f>
        <v>0</v>
      </c>
      <c r="W29" s="11">
        <f>IFERROR(GETPIVOTDATA("输送电量",'Pivot Table'!$A$1,"起始省",$M29,"终止省",$N29)/GETPIVOTDATA("输送电量",'Pivot Table'!$A$1,"终止省",$N29)*VLOOKUP($M29,$A$2:$K$33,COLUMN(W29)-12,FALSE),0)</f>
        <v>0</v>
      </c>
    </row>
    <row r="30" spans="1:23" x14ac:dyDescent="0.2">
      <c r="A30" s="10" t="s">
        <v>152</v>
      </c>
      <c r="B30" s="10"/>
      <c r="C30" s="11">
        <f>IF($B30&gt;0,分省发电量比例!K30/(SUM(分省发电量比例!$K30:$S30)-分省发电量比例!$Q30-分省发电量比例!$R30)*(1-$B30),分省发电量比例!K30)</f>
        <v>0.49</v>
      </c>
      <c r="D30" s="11">
        <f>IF($B30&gt;0,分省发电量比例!L30/(SUM(分省发电量比例!$K30:$S30)-分省发电量比例!$Q30-分省发电量比例!$R30)*(1-$B30),分省发电量比例!L30)</f>
        <v>0</v>
      </c>
      <c r="E30" s="11">
        <f>IF($B30&gt;0,分省发电量比例!M30/(SUM(分省发电量比例!$K30:$S30)-分省发电量比例!$Q30-分省发电量比例!$R30)*(1-$B30),分省发电量比例!M30)</f>
        <v>0</v>
      </c>
      <c r="F30" s="11">
        <f>IF($B30&gt;0,分省发电量比例!N30/(SUM(分省发电量比例!$K30:$S30)-分省发电量比例!$Q30-分省发电量比例!$R30)*(1-$B30),分省发电量比例!N30)</f>
        <v>0.01</v>
      </c>
      <c r="G30" s="11">
        <f>IF($B30&gt;0,分省发电量比例!O30/(SUM(分省发电量比例!$K30:$S30)-分省发电量比例!$Q30-分省发电量比例!$R30)*(1-$B30),分省发电量比例!O30)</f>
        <v>0.3</v>
      </c>
      <c r="H30" s="11">
        <f>IF($B30&gt;0,分省发电量比例!P30/(SUM(分省发电量比例!$K30:$S30)-分省发电量比例!$Q30-分省发电量比例!$R30)*(1-$B30),分省发电量比例!P30)</f>
        <v>0</v>
      </c>
      <c r="I30" s="11">
        <f>IF($B30&gt;0,分省发电量比例!Q30/(分省发电量比例!$Q30+分省发电量比例!$R30)*($B30),分省发电量比例!Q30)</f>
        <v>0.14000000000000001</v>
      </c>
      <c r="J30" s="11">
        <f>IF($B30&gt;0,分省发电量比例!R30/(分省发电量比例!$Q30+分省发电量比例!$R30)*($B30),分省发电量比例!R30)</f>
        <v>7.0000000000000007E-2</v>
      </c>
      <c r="K30" s="11">
        <f>IF($B30&gt;0,分省发电量比例!S30/(SUM(分省发电量比例!$K30:$S30)-分省发电量比例!$Q30-分省发电量比例!$R30)*(1-$B30),分省发电量比例!S30)</f>
        <v>0</v>
      </c>
      <c r="M30" s="10" t="s">
        <v>153</v>
      </c>
      <c r="N30" s="10" t="str">
        <f>Display!$A$2</f>
        <v>山东省</v>
      </c>
      <c r="O30" s="11">
        <f>IFERROR(GETPIVOTDATA("输送电量",'Pivot Table'!$A$1,"起始省",$M30,"终止省",$N30)/GETPIVOTDATA("输送电量",'Pivot Table'!$A$1,"终止省",$N30)*VLOOKUP($M30,$A$2:$K$33,COLUMN(O30)-12,FALSE),0)</f>
        <v>0</v>
      </c>
      <c r="P30" s="11">
        <f>IFERROR(GETPIVOTDATA("输送电量",'Pivot Table'!$A$1,"起始省",$M30,"终止省",$N30)/GETPIVOTDATA("输送电量",'Pivot Table'!$A$1,"终止省",$N30)*VLOOKUP($M30,$A$2:$K$33,COLUMN(P30)-12,FALSE),0)</f>
        <v>0</v>
      </c>
      <c r="Q30" s="11">
        <f>IFERROR(GETPIVOTDATA("输送电量",'Pivot Table'!$A$1,"起始省",$M30,"终止省",$N30)/GETPIVOTDATA("输送电量",'Pivot Table'!$A$1,"终止省",$N30)*VLOOKUP($M30,$A$2:$K$33,COLUMN(Q30)-12,FALSE),0)</f>
        <v>0</v>
      </c>
      <c r="R30" s="11">
        <f>IFERROR(GETPIVOTDATA("输送电量",'Pivot Table'!$A$1,"起始省",$M30,"终止省",$N30)/GETPIVOTDATA("输送电量",'Pivot Table'!$A$1,"终止省",$N30)*VLOOKUP($M30,$A$2:$K$33,COLUMN(R30)-12,FALSE),0)</f>
        <v>0</v>
      </c>
      <c r="S30" s="11">
        <f>IFERROR(GETPIVOTDATA("输送电量",'Pivot Table'!$A$1,"起始省",$M30,"终止省",$N30)/GETPIVOTDATA("输送电量",'Pivot Table'!$A$1,"终止省",$N30)*VLOOKUP($M30,$A$2:$K$33,COLUMN(S30)-12,FALSE),0)</f>
        <v>0</v>
      </c>
      <c r="T30" s="11">
        <f>IFERROR(GETPIVOTDATA("输送电量",'Pivot Table'!$A$1,"起始省",$M30,"终止省",$N30)/GETPIVOTDATA("输送电量",'Pivot Table'!$A$1,"终止省",$N30)*VLOOKUP($M30,$A$2:$K$33,COLUMN(T30)-12,FALSE),0)</f>
        <v>0</v>
      </c>
      <c r="U30" s="11">
        <f>IFERROR(GETPIVOTDATA("输送电量",'Pivot Table'!$A$1,"起始省",$M30,"终止省",$N30)/GETPIVOTDATA("输送电量",'Pivot Table'!$A$1,"终止省",$N30)*VLOOKUP($M30,$A$2:$K$33,COLUMN(U30)-12,FALSE),0)</f>
        <v>0</v>
      </c>
      <c r="V30" s="11">
        <f>IFERROR(GETPIVOTDATA("输送电量",'Pivot Table'!$A$1,"起始省",$M30,"终止省",$N30)/GETPIVOTDATA("输送电量",'Pivot Table'!$A$1,"终止省",$N30)*VLOOKUP($M30,$A$2:$K$33,COLUMN(V30)-12,FALSE),0)</f>
        <v>0</v>
      </c>
      <c r="W30" s="11">
        <f>IFERROR(GETPIVOTDATA("输送电量",'Pivot Table'!$A$1,"起始省",$M30,"终止省",$N30)/GETPIVOTDATA("输送电量",'Pivot Table'!$A$1,"终止省",$N30)*VLOOKUP($M30,$A$2:$K$33,COLUMN(W30)-12,FALSE),0)</f>
        <v>0</v>
      </c>
    </row>
    <row r="31" spans="1:23" x14ac:dyDescent="0.2">
      <c r="A31" s="10" t="s">
        <v>153</v>
      </c>
      <c r="B31" s="10"/>
      <c r="C31" s="11">
        <f>IF($B31&gt;0,分省发电量比例!K31/(SUM(分省发电量比例!$K31:$S31)-分省发电量比例!$Q31-分省发电量比例!$R31)*(1-$B31),分省发电量比例!K31)</f>
        <v>0.11</v>
      </c>
      <c r="D31" s="11">
        <f>IF($B31&gt;0,分省发电量比例!L31/(SUM(分省发电量比例!$K31:$S31)-分省发电量比例!$Q31-分省发电量比例!$R31)*(1-$B31),分省发电量比例!L31)</f>
        <v>0</v>
      </c>
      <c r="E31" s="11">
        <f>IF($B31&gt;0,分省发电量比例!M31/(SUM(分省发电量比例!$K31:$S31)-分省发电量比例!$Q31-分省发电量比例!$R31)*(1-$B31),分省发电量比例!M31)</f>
        <v>0</v>
      </c>
      <c r="F31" s="11">
        <f>IF($B31&gt;0,分省发电量比例!N31/(SUM(分省发电量比例!$K31:$S31)-分省发电量比例!$Q31-分省发电量比例!$R31)*(1-$B31),分省发电量比例!N31)</f>
        <v>0</v>
      </c>
      <c r="G31" s="11">
        <f>IF($B31&gt;0,分省发电量比例!O31/(SUM(分省发电量比例!$K31:$S31)-分省发电量比例!$Q31-分省发电量比例!$R31)*(1-$B31),分省发电量比例!O31)</f>
        <v>0.63</v>
      </c>
      <c r="H31" s="11">
        <f>IF($B31&gt;0,分省发电量比例!P31/(SUM(分省发电量比例!$K31:$S31)-分省发电量比例!$Q31-分省发电量比例!$R31)*(1-$B31),分省发电量比例!P31)</f>
        <v>0</v>
      </c>
      <c r="I31" s="11">
        <f>IF($B31&gt;0,分省发电量比例!Q31/(分省发电量比例!$Q31+分省发电量比例!$R31)*($B31),分省发电量比例!Q31)</f>
        <v>0.08</v>
      </c>
      <c r="J31" s="11">
        <f>IF($B31&gt;0,分省发电量比例!R31/(分省发电量比例!$Q31+分省发电量比例!$R31)*($B31),分省发电量比例!R31)</f>
        <v>0.18</v>
      </c>
      <c r="K31" s="11">
        <f>IF($B31&gt;0,分省发电量比例!S31/(SUM(分省发电量比例!$K31:$S31)-分省发电量比例!$Q31-分省发电量比例!$R31)*(1-$B31),分省发电量比例!S31)</f>
        <v>0</v>
      </c>
      <c r="M31" s="10" t="s">
        <v>120</v>
      </c>
      <c r="N31" s="10" t="str">
        <f>Display!$A$2</f>
        <v>山东省</v>
      </c>
      <c r="O31" s="11">
        <f>IFERROR(GETPIVOTDATA("输送电量",'Pivot Table'!$A$1,"起始省",$M31,"终止省",$N31)/GETPIVOTDATA("输送电量",'Pivot Table'!$A$1,"终止省",$N31)*VLOOKUP($M31,$A$2:$K$33,COLUMN(O31)-12,FALSE),0)</f>
        <v>0.24905293201868187</v>
      </c>
      <c r="P31" s="11">
        <f>IFERROR(GETPIVOTDATA("输送电量",'Pivot Table'!$A$1,"起始省",$M31,"终止省",$N31)/GETPIVOTDATA("输送电量",'Pivot Table'!$A$1,"终止省",$N31)*VLOOKUP($M31,$A$2:$K$33,COLUMN(P31)-12,FALSE),0)</f>
        <v>3.15256875973015E-3</v>
      </c>
      <c r="Q31" s="11">
        <f>IFERROR(GETPIVOTDATA("输送电量",'Pivot Table'!$A$1,"起始省",$M31,"终止省",$N31)/GETPIVOTDATA("输送电量",'Pivot Table'!$A$1,"终止省",$N31)*VLOOKUP($M31,$A$2:$K$33,COLUMN(Q31)-12,FALSE),0)</f>
        <v>0</v>
      </c>
      <c r="R31" s="11">
        <f>IFERROR(GETPIVOTDATA("输送电量",'Pivot Table'!$A$1,"起始省",$M31,"终止省",$N31)/GETPIVOTDATA("输送电量",'Pivot Table'!$A$1,"终止省",$N31)*VLOOKUP($M31,$A$2:$K$33,COLUMN(R31)-12,FALSE),0)</f>
        <v>3.15256875973015E-3</v>
      </c>
      <c r="S31" s="11">
        <f>IFERROR(GETPIVOTDATA("输送电量",'Pivot Table'!$A$1,"起始省",$M31,"终止省",$N31)/GETPIVOTDATA("输送电量",'Pivot Table'!$A$1,"终止省",$N31)*VLOOKUP($M31,$A$2:$K$33,COLUMN(S31)-12,FALSE),0)</f>
        <v>3.15256875973015E-3</v>
      </c>
      <c r="T31" s="11">
        <f>IFERROR(GETPIVOTDATA("输送电量",'Pivot Table'!$A$1,"起始省",$M31,"终止省",$N31)/GETPIVOTDATA("输送电量",'Pivot Table'!$A$1,"终止省",$N31)*VLOOKUP($M31,$A$2:$K$33,COLUMN(T31)-12,FALSE),0)</f>
        <v>0</v>
      </c>
      <c r="U31" s="11">
        <f>IFERROR(GETPIVOTDATA("输送电量",'Pivot Table'!$A$1,"起始省",$M31,"终止省",$N31)/GETPIVOTDATA("输送电量",'Pivot Table'!$A$1,"终止省",$N31)*VLOOKUP($M31,$A$2:$K$33,COLUMN(U31)-12,FALSE),0)</f>
        <v>0.10531914893617021</v>
      </c>
      <c r="V31" s="11">
        <f>IFERROR(GETPIVOTDATA("输送电量",'Pivot Table'!$A$1,"起始省",$M31,"终止省",$N31)/GETPIVOTDATA("输送电量",'Pivot Table'!$A$1,"终止省",$N31)*VLOOKUP($M31,$A$2:$K$33,COLUMN(V31)-12,FALSE),0)</f>
        <v>6.7021276595744694E-2</v>
      </c>
      <c r="W31" s="11">
        <f>IFERROR(GETPIVOTDATA("输送电量",'Pivot Table'!$A$1,"起始省",$M31,"终止省",$N31)/GETPIVOTDATA("输送电量",'Pivot Table'!$A$1,"终止省",$N31)*VLOOKUP($M31,$A$2:$K$33,COLUMN(W31)-12,FALSE),0)</f>
        <v>0</v>
      </c>
    </row>
    <row r="32" spans="1:23" x14ac:dyDescent="0.2">
      <c r="A32" s="10" t="s">
        <v>120</v>
      </c>
      <c r="B32" s="11">
        <v>0.4</v>
      </c>
      <c r="C32" s="11">
        <f>IF($B32&gt;0,分省发电量比例!K32/(SUM(分省发电量比例!$K32:$S32)-分省发电量比例!$Q32-分省发电量比例!$R32)*(1-$B32),分省发电量比例!K32)</f>
        <v>0.57804878048780484</v>
      </c>
      <c r="D32" s="11">
        <f>IF($B32&gt;0,分省发电量比例!L32/(SUM(分省发电量比例!$K32:$S32)-分省发电量比例!$Q32-分省发电量比例!$R32)*(1-$B32),分省发电量比例!L32)</f>
        <v>7.317073170731706E-3</v>
      </c>
      <c r="E32" s="11">
        <f>IF($B32&gt;0,分省发电量比例!M32/(SUM(分省发电量比例!$K32:$S32)-分省发电量比例!$Q32-分省发电量比例!$R32)*(1-$B32),分省发电量比例!M32)</f>
        <v>0</v>
      </c>
      <c r="F32" s="11">
        <f>IF($B32&gt;0,分省发电量比例!N32/(SUM(分省发电量比例!$K32:$S32)-分省发电量比例!$Q32-分省发电量比例!$R32)*(1-$B32),分省发电量比例!N32)</f>
        <v>7.317073170731706E-3</v>
      </c>
      <c r="G32" s="11">
        <f>IF($B32&gt;0,分省发电量比例!O32/(SUM(分省发电量比例!$K32:$S32)-分省发电量比例!$Q32-分省发电量比例!$R32)*(1-$B32),分省发电量比例!O32)</f>
        <v>7.317073170731706E-3</v>
      </c>
      <c r="H32" s="11">
        <f>IF($B32&gt;0,分省发电量比例!P32/(SUM(分省发电量比例!$K32:$S32)-分省发电量比例!$Q32-分省发电量比例!$R32)*(1-$B32),分省发电量比例!P32)</f>
        <v>0</v>
      </c>
      <c r="I32" s="11">
        <f>IF($B32&gt;0,分省发电量比例!Q32/(分省发电量比例!$Q32+分省发电量比例!$R32)*($B32),分省发电量比例!Q32)</f>
        <v>0.24444444444444446</v>
      </c>
      <c r="J32" s="11">
        <f>IF($B32&gt;0,分省发电量比例!R32/(分省发电量比例!$Q32+分省发电量比例!$R32)*($B32),分省发电量比例!R32)</f>
        <v>0.15555555555555559</v>
      </c>
      <c r="K32" s="11">
        <f>IF($B32&gt;0,分省发电量比例!S32/(SUM(分省发电量比例!$K32:$S32)-分省发电量比例!$Q32-分省发电量比例!$R32)*(1-$B32),分省发电量比例!S32)</f>
        <v>0</v>
      </c>
      <c r="M32" s="10" t="s">
        <v>154</v>
      </c>
      <c r="N32" s="10" t="str">
        <f>Display!$A$2</f>
        <v>山东省</v>
      </c>
      <c r="O32" s="11">
        <f>IFERROR(GETPIVOTDATA("输送电量",'Pivot Table'!$A$1,"起始省",$M32,"终止省",$N32)/GETPIVOTDATA("输送电量",'Pivot Table'!$A$1,"终止省",$N32)*VLOOKUP($M32,$A$2:$K$33,COLUMN(O32)-12,FALSE),0)</f>
        <v>0</v>
      </c>
      <c r="P32" s="11">
        <f>IFERROR(GETPIVOTDATA("输送电量",'Pivot Table'!$A$1,"起始省",$M32,"终止省",$N32)/GETPIVOTDATA("输送电量",'Pivot Table'!$A$1,"终止省",$N32)*VLOOKUP($M32,$A$2:$K$33,COLUMN(P32)-12,FALSE),0)</f>
        <v>0</v>
      </c>
      <c r="Q32" s="11">
        <f>IFERROR(GETPIVOTDATA("输送电量",'Pivot Table'!$A$1,"起始省",$M32,"终止省",$N32)/GETPIVOTDATA("输送电量",'Pivot Table'!$A$1,"终止省",$N32)*VLOOKUP($M32,$A$2:$K$33,COLUMN(Q32)-12,FALSE),0)</f>
        <v>0</v>
      </c>
      <c r="R32" s="11">
        <f>IFERROR(GETPIVOTDATA("输送电量",'Pivot Table'!$A$1,"起始省",$M32,"终止省",$N32)/GETPIVOTDATA("输送电量",'Pivot Table'!$A$1,"终止省",$N32)*VLOOKUP($M32,$A$2:$K$33,COLUMN(R32)-12,FALSE),0)</f>
        <v>0</v>
      </c>
      <c r="S32" s="11">
        <f>IFERROR(GETPIVOTDATA("输送电量",'Pivot Table'!$A$1,"起始省",$M32,"终止省",$N32)/GETPIVOTDATA("输送电量",'Pivot Table'!$A$1,"终止省",$N32)*VLOOKUP($M32,$A$2:$K$33,COLUMN(S32)-12,FALSE),0)</f>
        <v>0</v>
      </c>
      <c r="T32" s="11">
        <f>IFERROR(GETPIVOTDATA("输送电量",'Pivot Table'!$A$1,"起始省",$M32,"终止省",$N32)/GETPIVOTDATA("输送电量",'Pivot Table'!$A$1,"终止省",$N32)*VLOOKUP($M32,$A$2:$K$33,COLUMN(T32)-12,FALSE),0)</f>
        <v>0</v>
      </c>
      <c r="U32" s="11">
        <f>IFERROR(GETPIVOTDATA("输送电量",'Pivot Table'!$A$1,"起始省",$M32,"终止省",$N32)/GETPIVOTDATA("输送电量",'Pivot Table'!$A$1,"终止省",$N32)*VLOOKUP($M32,$A$2:$K$33,COLUMN(U32)-12,FALSE),0)</f>
        <v>0</v>
      </c>
      <c r="V32" s="11">
        <f>IFERROR(GETPIVOTDATA("输送电量",'Pivot Table'!$A$1,"起始省",$M32,"终止省",$N32)/GETPIVOTDATA("输送电量",'Pivot Table'!$A$1,"终止省",$N32)*VLOOKUP($M32,$A$2:$K$33,COLUMN(V32)-12,FALSE),0)</f>
        <v>0</v>
      </c>
      <c r="W32" s="11">
        <f>IFERROR(GETPIVOTDATA("输送电量",'Pivot Table'!$A$1,"起始省",$M32,"终止省",$N32)/GETPIVOTDATA("输送电量",'Pivot Table'!$A$1,"终止省",$N32)*VLOOKUP($M32,$A$2:$K$33,COLUMN(W32)-12,FALSE),0)</f>
        <v>0</v>
      </c>
    </row>
    <row r="33" spans="1:11" x14ac:dyDescent="0.2">
      <c r="A33" s="10" t="s">
        <v>154</v>
      </c>
      <c r="B33" s="10"/>
      <c r="C33" s="11">
        <f>IF($B33&gt;0,分省发电量比例!K33/(SUM(分省发电量比例!$K33:$S33)-分省发电量比例!$Q33-分省发电量比例!$R33)*(1-$B33),分省发电量比例!K33)</f>
        <v>0.76</v>
      </c>
      <c r="D33" s="11">
        <f>IF($B33&gt;0,分省发电量比例!L33/(SUM(分省发电量比例!$K33:$S33)-分省发电量比例!$Q33-分省发电量比例!$R33)*(1-$B33),分省发电量比例!L33)</f>
        <v>0.01</v>
      </c>
      <c r="E33" s="11">
        <f>IF($B33&gt;0,分省发电量比例!M33/(SUM(分省发电量比例!$K33:$S33)-分省发电量比例!$Q33-分省发电量比例!$R33)*(1-$B33),分省发电量比例!M33)</f>
        <v>0</v>
      </c>
      <c r="F33" s="11">
        <f>IF($B33&gt;0,分省发电量比例!N33/(SUM(分省发电量比例!$K33:$S33)-分省发电量比例!$Q33-分省发电量比例!$R33)*(1-$B33),分省发电量比例!N33)</f>
        <v>0</v>
      </c>
      <c r="G33" s="11">
        <f>IF($B33&gt;0,分省发电量比例!O33/(SUM(分省发电量比例!$K33:$S33)-分省发电量比例!$Q33-分省发电量比例!$R33)*(1-$B33),分省发电量比例!O33)</f>
        <v>0.08</v>
      </c>
      <c r="H33" s="11">
        <f>IF($B33&gt;0,分省发电量比例!P33/(SUM(分省发电量比例!$K33:$S33)-分省发电量比例!$Q33-分省发电量比例!$R33)*(1-$B33),分省发电量比例!P33)</f>
        <v>0</v>
      </c>
      <c r="I33" s="11">
        <f>IF($B33&gt;0,分省发电量比例!Q33/(分省发电量比例!$Q33+分省发电量比例!$R33)*($B33),分省发电量比例!Q33)</f>
        <v>0.11</v>
      </c>
      <c r="J33" s="11">
        <f>IF($B33&gt;0,分省发电量比例!R33/(分省发电量比例!$Q33+分省发电量比例!$R33)*($B33),分省发电量比例!R33)</f>
        <v>0.04</v>
      </c>
      <c r="K33" s="11">
        <f>IF($B33&gt;0,分省发电量比例!S33/(SUM(分省发电量比例!$K33:$S33)-分省发电量比例!$Q33-分省发电量比例!$R33)*(1-$B33),分省发电量比例!S33)</f>
        <v>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D4D5-06ED-4878-9499-5CE2927DF2FC}">
  <dimension ref="A1:Q65"/>
  <sheetViews>
    <sheetView workbookViewId="0">
      <selection activeCell="A3" sqref="A3:A32"/>
    </sheetView>
  </sheetViews>
  <sheetFormatPr defaultRowHeight="14.25" x14ac:dyDescent="0.2"/>
  <cols>
    <col min="2" max="17" width="8.625" customWidth="1"/>
  </cols>
  <sheetData>
    <row r="1" spans="1:16" x14ac:dyDescent="0.2">
      <c r="A1" s="3" t="s">
        <v>31</v>
      </c>
    </row>
    <row r="2" spans="1:16" x14ac:dyDescent="0.2">
      <c r="A2" s="1" t="s">
        <v>0</v>
      </c>
      <c r="B2" s="1">
        <v>2005</v>
      </c>
      <c r="C2" s="1">
        <v>2006</v>
      </c>
      <c r="D2" s="1">
        <v>2007</v>
      </c>
      <c r="E2" s="1">
        <v>2008</v>
      </c>
      <c r="F2" s="1">
        <v>2009</v>
      </c>
      <c r="G2" s="1">
        <v>2010</v>
      </c>
      <c r="H2" s="1">
        <v>2011</v>
      </c>
      <c r="I2" s="1">
        <v>2012</v>
      </c>
      <c r="J2" s="1">
        <v>2013</v>
      </c>
      <c r="K2" s="1">
        <v>2014</v>
      </c>
      <c r="L2" s="1">
        <v>2015</v>
      </c>
      <c r="M2" s="1">
        <v>2016</v>
      </c>
      <c r="N2" s="1">
        <v>2017</v>
      </c>
      <c r="O2" s="1">
        <v>2018</v>
      </c>
      <c r="P2" s="1">
        <v>2019</v>
      </c>
    </row>
    <row r="3" spans="1:16" x14ac:dyDescent="0.2">
      <c r="A3" s="2" t="s">
        <v>1</v>
      </c>
      <c r="B3" s="4">
        <v>6.64</v>
      </c>
      <c r="C3" s="4">
        <v>12.2</v>
      </c>
      <c r="D3" s="4">
        <v>7.19</v>
      </c>
      <c r="E3" s="4">
        <v>4.28</v>
      </c>
      <c r="F3" s="4">
        <v>1.2892999999999999</v>
      </c>
      <c r="G3" s="4">
        <v>1.7093</v>
      </c>
      <c r="H3" s="4">
        <v>1.22</v>
      </c>
      <c r="I3" s="4">
        <v>6.99</v>
      </c>
      <c r="J3" s="4">
        <v>10.716200000000001</v>
      </c>
      <c r="K3" s="4">
        <v>6.1757999999999997</v>
      </c>
      <c r="L3" s="4">
        <v>4.51</v>
      </c>
      <c r="M3" s="4">
        <v>42.422199999999997</v>
      </c>
      <c r="N3" s="4">
        <v>35.67</v>
      </c>
      <c r="O3" s="4">
        <v>83.71</v>
      </c>
      <c r="P3" s="4">
        <v>177.84</v>
      </c>
    </row>
    <row r="4" spans="1:16" x14ac:dyDescent="0.2">
      <c r="A4" s="2" t="s">
        <v>2</v>
      </c>
      <c r="B4" s="4">
        <v>357.69</v>
      </c>
      <c r="C4" s="4">
        <v>409.5</v>
      </c>
      <c r="D4" s="4">
        <v>448.82</v>
      </c>
      <c r="E4" s="4">
        <v>461.76</v>
      </c>
      <c r="F4" s="4">
        <v>512.59</v>
      </c>
      <c r="G4" s="4">
        <v>565.64</v>
      </c>
      <c r="H4" s="4">
        <v>594.48</v>
      </c>
      <c r="I4" s="4">
        <v>624.58000000000004</v>
      </c>
      <c r="J4" s="4">
        <v>579.82000000000005</v>
      </c>
      <c r="K4" s="4">
        <v>573.34529999999995</v>
      </c>
      <c r="L4" s="4">
        <v>536.98</v>
      </c>
      <c r="M4" s="4">
        <v>594.90800000000002</v>
      </c>
      <c r="N4" s="4">
        <v>678.53</v>
      </c>
      <c r="O4" s="4">
        <v>700.29</v>
      </c>
      <c r="P4" s="4">
        <v>708.87</v>
      </c>
    </row>
    <row r="5" spans="1:16" x14ac:dyDescent="0.2">
      <c r="A5" s="2" t="s">
        <v>3</v>
      </c>
      <c r="B5" s="4">
        <v>4.9800000000000004</v>
      </c>
      <c r="C5" s="4">
        <v>0.39</v>
      </c>
      <c r="D5" s="4">
        <v>1.58</v>
      </c>
      <c r="E5" s="4">
        <v>9.19</v>
      </c>
      <c r="F5" s="4">
        <v>1.93</v>
      </c>
      <c r="G5" s="4">
        <v>1.71</v>
      </c>
      <c r="H5" s="4">
        <v>0.25</v>
      </c>
      <c r="I5" s="4">
        <v>1.31</v>
      </c>
      <c r="J5" s="4"/>
      <c r="K5" s="4">
        <v>2.76</v>
      </c>
      <c r="L5" s="4">
        <v>1.93</v>
      </c>
      <c r="M5" s="4">
        <v>6.33</v>
      </c>
      <c r="N5" s="4">
        <v>2.4900000000000002</v>
      </c>
      <c r="O5" s="4">
        <v>1.3</v>
      </c>
      <c r="P5" s="4">
        <v>1.25</v>
      </c>
    </row>
    <row r="6" spans="1:16" x14ac:dyDescent="0.2">
      <c r="A6" s="2" t="s">
        <v>4</v>
      </c>
      <c r="B6" s="4">
        <v>51.14</v>
      </c>
      <c r="C6" s="4">
        <v>4.4400000000000004</v>
      </c>
      <c r="D6" s="4"/>
      <c r="E6" s="4">
        <v>58.86</v>
      </c>
      <c r="F6" s="4">
        <v>2.2599999999999998</v>
      </c>
      <c r="G6" s="4">
        <v>119.73</v>
      </c>
      <c r="H6" s="4"/>
      <c r="I6" s="4">
        <v>167.39</v>
      </c>
      <c r="J6" s="4">
        <v>167.6</v>
      </c>
      <c r="K6" s="4">
        <v>129.97</v>
      </c>
      <c r="L6" s="4">
        <v>114.85</v>
      </c>
      <c r="M6" s="4">
        <v>119.2</v>
      </c>
      <c r="N6" s="4">
        <v>186.77</v>
      </c>
      <c r="O6" s="4">
        <v>301.16000000000003</v>
      </c>
      <c r="P6" s="4">
        <v>367.93</v>
      </c>
    </row>
    <row r="7" spans="1:16" x14ac:dyDescent="0.2">
      <c r="A7" s="2" t="s">
        <v>5</v>
      </c>
      <c r="B7" s="4">
        <v>471.08</v>
      </c>
      <c r="C7" s="4">
        <v>609.42999999999995</v>
      </c>
      <c r="D7" s="4">
        <v>784.53</v>
      </c>
      <c r="E7" s="4">
        <v>927.57</v>
      </c>
      <c r="F7" s="4">
        <v>1044.1099999999999</v>
      </c>
      <c r="G7" s="4">
        <v>856.78</v>
      </c>
      <c r="H7" s="4">
        <v>695.88</v>
      </c>
      <c r="I7" s="4">
        <v>982.7</v>
      </c>
      <c r="J7" s="4">
        <v>1175.08</v>
      </c>
      <c r="K7" s="4">
        <v>1709.32</v>
      </c>
      <c r="L7" s="4">
        <v>1426.27</v>
      </c>
      <c r="M7" s="4">
        <v>1493.69</v>
      </c>
      <c r="N7" s="4">
        <v>3060.44</v>
      </c>
      <c r="O7" s="4">
        <v>1748.47</v>
      </c>
      <c r="P7" s="4">
        <v>1822.08</v>
      </c>
    </row>
    <row r="8" spans="1:16" x14ac:dyDescent="0.2">
      <c r="A8" s="2" t="s">
        <v>6</v>
      </c>
      <c r="B8" s="4">
        <v>77</v>
      </c>
      <c r="C8" s="4">
        <v>77.53</v>
      </c>
      <c r="D8" s="4">
        <v>63.61</v>
      </c>
      <c r="E8" s="4">
        <v>73.260000000000005</v>
      </c>
      <c r="F8" s="4">
        <v>65.489999999999995</v>
      </c>
      <c r="G8" s="4">
        <v>46</v>
      </c>
      <c r="H8" s="4">
        <v>132.55000000000001</v>
      </c>
      <c r="I8" s="4">
        <v>97.48</v>
      </c>
      <c r="J8" s="4">
        <v>107.78</v>
      </c>
      <c r="K8" s="4">
        <v>102.97</v>
      </c>
      <c r="L8" s="4">
        <v>136.08000000000001</v>
      </c>
      <c r="M8" s="4">
        <v>103.13</v>
      </c>
      <c r="N8" s="4">
        <v>144.13999999999999</v>
      </c>
      <c r="O8" s="4">
        <v>205.99</v>
      </c>
      <c r="P8" s="4">
        <v>171.5</v>
      </c>
    </row>
    <row r="9" spans="1:16" x14ac:dyDescent="0.2">
      <c r="A9" s="2" t="s">
        <v>7</v>
      </c>
      <c r="B9" s="4"/>
      <c r="C9" s="4"/>
      <c r="D9" s="4">
        <v>0.1</v>
      </c>
      <c r="E9" s="4">
        <v>3.33</v>
      </c>
      <c r="F9" s="4">
        <v>0.9</v>
      </c>
      <c r="G9" s="4">
        <v>0.28000000000000003</v>
      </c>
      <c r="H9" s="4"/>
      <c r="I9" s="4"/>
      <c r="J9" s="4"/>
      <c r="K9" s="4"/>
      <c r="L9" s="4"/>
      <c r="M9" s="4"/>
      <c r="N9" s="4"/>
      <c r="O9" s="4">
        <v>7.0000000000000007E-2</v>
      </c>
      <c r="P9" s="4">
        <v>1.81</v>
      </c>
    </row>
    <row r="10" spans="1:16" x14ac:dyDescent="0.2">
      <c r="A10" s="2" t="s">
        <v>8</v>
      </c>
      <c r="B10" s="4"/>
      <c r="C10" s="4"/>
      <c r="D10" s="4"/>
      <c r="E10" s="4"/>
      <c r="F10" s="4"/>
      <c r="G10" s="4">
        <v>0.06</v>
      </c>
      <c r="H10" s="4">
        <v>0.17</v>
      </c>
      <c r="I10" s="4">
        <v>0.66</v>
      </c>
      <c r="J10" s="4">
        <v>0.22</v>
      </c>
      <c r="K10" s="4">
        <v>6.04</v>
      </c>
      <c r="L10" s="4">
        <v>10.3</v>
      </c>
      <c r="M10" s="4">
        <v>0.48</v>
      </c>
      <c r="N10" s="4">
        <v>0.23</v>
      </c>
      <c r="O10" s="4">
        <v>2.19</v>
      </c>
      <c r="P10" s="4">
        <v>10.25</v>
      </c>
    </row>
    <row r="11" spans="1:16" x14ac:dyDescent="0.2">
      <c r="A11" s="2" t="s">
        <v>9</v>
      </c>
      <c r="B11" s="4">
        <v>163.35</v>
      </c>
      <c r="C11" s="4">
        <v>320.77999999999997</v>
      </c>
      <c r="D11" s="4">
        <v>374.96</v>
      </c>
      <c r="E11" s="4">
        <v>501.55</v>
      </c>
      <c r="F11" s="4">
        <v>631.85</v>
      </c>
      <c r="G11" s="4">
        <v>668.5</v>
      </c>
      <c r="H11" s="4">
        <v>739.72</v>
      </c>
      <c r="I11" s="4">
        <v>706.95</v>
      </c>
      <c r="J11" s="4">
        <v>743.88</v>
      </c>
      <c r="K11" s="4">
        <v>835.03</v>
      </c>
      <c r="L11" s="4">
        <v>681.33</v>
      </c>
      <c r="M11" s="4">
        <v>633.92999999999995</v>
      </c>
      <c r="N11" s="4">
        <v>1207.92</v>
      </c>
      <c r="O11" s="4">
        <v>785.54</v>
      </c>
      <c r="P11" s="4">
        <v>1201.76</v>
      </c>
    </row>
    <row r="12" spans="1:16" x14ac:dyDescent="0.2">
      <c r="A12" s="2" t="s">
        <v>10</v>
      </c>
      <c r="B12" s="4">
        <v>31.5</v>
      </c>
      <c r="C12" s="4">
        <v>41.5</v>
      </c>
      <c r="D12" s="4">
        <v>42.09</v>
      </c>
      <c r="E12" s="4">
        <v>62.91</v>
      </c>
      <c r="F12" s="4">
        <v>75.03</v>
      </c>
      <c r="G12" s="4">
        <v>196.53</v>
      </c>
      <c r="H12" s="4">
        <v>186.82</v>
      </c>
      <c r="I12" s="4">
        <v>256.08999999999997</v>
      </c>
      <c r="J12" s="4">
        <v>281</v>
      </c>
      <c r="K12" s="4">
        <v>486.77</v>
      </c>
      <c r="L12" s="4">
        <v>597.55999999999995</v>
      </c>
      <c r="M12" s="4">
        <v>577.39</v>
      </c>
      <c r="N12" s="4">
        <v>564.54999999999995</v>
      </c>
      <c r="O12" s="4">
        <v>633.41999999999996</v>
      </c>
      <c r="P12" s="4">
        <v>734.54</v>
      </c>
    </row>
    <row r="13" spans="1:16" x14ac:dyDescent="0.2">
      <c r="A13" s="2" t="s">
        <v>11</v>
      </c>
      <c r="B13" s="4">
        <v>1.3</v>
      </c>
      <c r="C13" s="4">
        <v>1.27</v>
      </c>
      <c r="D13" s="4">
        <v>0.45</v>
      </c>
      <c r="E13" s="4">
        <v>0.27</v>
      </c>
      <c r="F13" s="4">
        <v>118.74</v>
      </c>
      <c r="G13" s="4">
        <v>137.15</v>
      </c>
      <c r="H13" s="4">
        <v>90.36</v>
      </c>
      <c r="I13" s="4">
        <v>0.02</v>
      </c>
      <c r="J13" s="4">
        <v>1.4</v>
      </c>
      <c r="K13" s="4">
        <v>0.14000000000000001</v>
      </c>
      <c r="L13" s="4">
        <v>0.48</v>
      </c>
      <c r="M13" s="4">
        <v>69.8</v>
      </c>
      <c r="N13" s="4">
        <v>73.95</v>
      </c>
      <c r="O13" s="4">
        <v>74.19</v>
      </c>
      <c r="P13" s="4">
        <v>116.6</v>
      </c>
    </row>
    <row r="14" spans="1:16" x14ac:dyDescent="0.2">
      <c r="A14" s="2" t="s">
        <v>12</v>
      </c>
      <c r="B14" s="4">
        <v>77.97</v>
      </c>
      <c r="C14" s="4">
        <v>115.09</v>
      </c>
      <c r="D14" s="4">
        <v>115.24</v>
      </c>
      <c r="E14" s="4">
        <v>76.25</v>
      </c>
      <c r="F14" s="4">
        <v>228.53</v>
      </c>
      <c r="G14" s="4">
        <v>262.52999999999997</v>
      </c>
      <c r="H14" s="4"/>
      <c r="I14" s="4">
        <v>310.95</v>
      </c>
      <c r="J14" s="4">
        <v>330.52</v>
      </c>
      <c r="K14" s="4">
        <v>383.1</v>
      </c>
      <c r="L14" s="4">
        <v>335.55</v>
      </c>
      <c r="M14" s="4">
        <v>307.79000000000002</v>
      </c>
      <c r="N14" s="4">
        <v>304.67</v>
      </c>
      <c r="O14" s="4">
        <v>203.7</v>
      </c>
      <c r="P14" s="4">
        <v>205.4</v>
      </c>
    </row>
    <row r="15" spans="1:16" x14ac:dyDescent="0.2">
      <c r="A15" s="2" t="s">
        <v>13</v>
      </c>
      <c r="B15" s="4">
        <v>65.13</v>
      </c>
      <c r="C15" s="4">
        <v>51.23</v>
      </c>
      <c r="D15" s="4">
        <v>131.19</v>
      </c>
      <c r="E15" s="4">
        <v>336.08</v>
      </c>
      <c r="F15" s="4">
        <v>318.92</v>
      </c>
      <c r="G15" s="4">
        <v>257.57</v>
      </c>
      <c r="H15" s="4">
        <v>282.23</v>
      </c>
      <c r="I15" s="4">
        <v>386.85</v>
      </c>
      <c r="J15" s="4">
        <v>263.72000000000003</v>
      </c>
      <c r="K15" s="4">
        <v>271.67</v>
      </c>
      <c r="L15" s="4">
        <v>293.7</v>
      </c>
      <c r="M15" s="4">
        <v>290.43336399999998</v>
      </c>
      <c r="N15" s="4">
        <v>223.52</v>
      </c>
      <c r="O15" s="4">
        <v>278.52999999999997</v>
      </c>
      <c r="P15" s="4">
        <v>399.59</v>
      </c>
    </row>
    <row r="16" spans="1:16" x14ac:dyDescent="0.2">
      <c r="A16" s="2" t="s">
        <v>14</v>
      </c>
      <c r="B16" s="4">
        <v>132.1</v>
      </c>
      <c r="C16" s="4"/>
      <c r="D16" s="4"/>
      <c r="E16" s="4"/>
      <c r="F16" s="4"/>
      <c r="G16" s="4"/>
      <c r="H16" s="4">
        <v>134.75</v>
      </c>
      <c r="I16" s="4">
        <v>274.88</v>
      </c>
      <c r="J16" s="4">
        <v>135.71</v>
      </c>
      <c r="K16" s="4">
        <v>164.57</v>
      </c>
      <c r="L16" s="4">
        <v>147.72999999999999</v>
      </c>
      <c r="M16" s="4">
        <v>129.13</v>
      </c>
      <c r="N16" s="4">
        <v>121.93</v>
      </c>
      <c r="O16" s="4">
        <v>159.21</v>
      </c>
      <c r="P16" s="4">
        <v>161.01</v>
      </c>
    </row>
    <row r="17" spans="1:16" x14ac:dyDescent="0.2">
      <c r="A17" s="2" t="s">
        <v>15</v>
      </c>
      <c r="B17" s="4">
        <v>319.79000000000002</v>
      </c>
      <c r="C17" s="4">
        <v>282.02999999999997</v>
      </c>
      <c r="D17" s="4">
        <v>320.55</v>
      </c>
      <c r="E17" s="4">
        <v>435.54</v>
      </c>
      <c r="F17" s="4">
        <v>527.33000000000004</v>
      </c>
      <c r="G17" s="4">
        <v>533.54999999999995</v>
      </c>
      <c r="H17" s="4">
        <v>510.23</v>
      </c>
      <c r="I17" s="4">
        <v>576.94000000000005</v>
      </c>
      <c r="J17" s="4">
        <v>722.98</v>
      </c>
      <c r="K17" s="4">
        <v>803.88</v>
      </c>
      <c r="L17" s="4">
        <v>805.84</v>
      </c>
      <c r="M17" s="4">
        <v>877.41</v>
      </c>
      <c r="N17" s="4">
        <v>1023.9</v>
      </c>
      <c r="O17" s="4">
        <v>1170.5</v>
      </c>
      <c r="P17" s="4">
        <v>1274.0899999999999</v>
      </c>
    </row>
    <row r="18" spans="1:16" x14ac:dyDescent="0.2">
      <c r="A18" s="2" t="s">
        <v>16</v>
      </c>
      <c r="B18" s="4">
        <v>19.75</v>
      </c>
      <c r="C18" s="4">
        <v>14.09</v>
      </c>
      <c r="D18" s="4">
        <v>21.43</v>
      </c>
      <c r="E18" s="4">
        <v>54.31</v>
      </c>
      <c r="F18" s="4">
        <v>84.79</v>
      </c>
      <c r="G18" s="4">
        <v>62.92</v>
      </c>
      <c r="H18" s="4">
        <v>92.88</v>
      </c>
      <c r="I18" s="4">
        <v>108.09</v>
      </c>
      <c r="J18" s="4">
        <v>71.709999999999994</v>
      </c>
      <c r="K18" s="4">
        <v>145.22</v>
      </c>
      <c r="L18" s="4">
        <v>105.2</v>
      </c>
      <c r="M18" s="4">
        <v>97.1</v>
      </c>
      <c r="N18" s="4">
        <v>136.15</v>
      </c>
      <c r="O18" s="4">
        <v>150.47</v>
      </c>
      <c r="P18" s="4">
        <v>159.80000000000001</v>
      </c>
    </row>
    <row r="19" spans="1:16" x14ac:dyDescent="0.2">
      <c r="A19" s="2" t="s">
        <v>17</v>
      </c>
      <c r="B19" s="4">
        <v>242.69</v>
      </c>
      <c r="C19" s="4">
        <v>252.68</v>
      </c>
      <c r="D19" s="4">
        <v>267.88</v>
      </c>
      <c r="E19" s="4">
        <v>325.70999999999998</v>
      </c>
      <c r="F19" s="4">
        <v>362.79</v>
      </c>
      <c r="G19" s="4">
        <v>463.64</v>
      </c>
      <c r="H19" s="4">
        <v>539.09</v>
      </c>
      <c r="I19" s="4">
        <v>522.17999999999995</v>
      </c>
      <c r="J19" s="4">
        <v>615.61</v>
      </c>
      <c r="K19" s="4">
        <v>636.13</v>
      </c>
      <c r="L19" s="4">
        <v>576.27</v>
      </c>
      <c r="M19" s="4">
        <v>592.08000000000004</v>
      </c>
      <c r="N19" s="4">
        <v>650.20000000000005</v>
      </c>
      <c r="O19" s="4">
        <v>677.32</v>
      </c>
      <c r="P19" s="4">
        <v>712.89</v>
      </c>
    </row>
    <row r="20" spans="1:16" x14ac:dyDescent="0.2">
      <c r="A20" s="2" t="s">
        <v>18</v>
      </c>
      <c r="B20" s="4">
        <v>32.99</v>
      </c>
      <c r="C20" s="4">
        <v>22.962399999999999</v>
      </c>
      <c r="D20" s="4"/>
      <c r="E20" s="4">
        <v>9.4</v>
      </c>
      <c r="F20" s="4">
        <v>5.09</v>
      </c>
      <c r="G20" s="4"/>
      <c r="H20" s="4">
        <v>5.45</v>
      </c>
      <c r="I20" s="4">
        <v>9.93</v>
      </c>
      <c r="J20" s="4">
        <v>11.78</v>
      </c>
      <c r="K20" s="4">
        <v>16.48</v>
      </c>
      <c r="L20" s="4">
        <v>15.72</v>
      </c>
      <c r="M20" s="4">
        <v>12.604699999999999</v>
      </c>
      <c r="N20" s="4">
        <v>14.54</v>
      </c>
      <c r="O20" s="4">
        <v>152.88999999999999</v>
      </c>
      <c r="P20" s="4">
        <v>296.91000000000003</v>
      </c>
    </row>
    <row r="21" spans="1:16" x14ac:dyDescent="0.2">
      <c r="A21" s="2" t="s">
        <v>19</v>
      </c>
      <c r="B21" s="4">
        <v>22.64</v>
      </c>
      <c r="C21" s="4">
        <v>19.25</v>
      </c>
      <c r="D21" s="4">
        <v>8.4600000000000009</v>
      </c>
      <c r="E21" s="4">
        <v>11.33</v>
      </c>
      <c r="F21" s="4">
        <v>21.519500000000001</v>
      </c>
      <c r="G21" s="4">
        <v>30.080100000000002</v>
      </c>
      <c r="H21" s="4">
        <v>53.352499999999999</v>
      </c>
      <c r="I21" s="4">
        <v>73.72</v>
      </c>
      <c r="J21" s="4">
        <v>45.198500000000003</v>
      </c>
      <c r="K21" s="4">
        <v>38.174199999999999</v>
      </c>
      <c r="L21" s="4">
        <v>46.66</v>
      </c>
      <c r="M21" s="4">
        <v>84.188100000000006</v>
      </c>
      <c r="N21" s="4">
        <v>101.05</v>
      </c>
      <c r="O21" s="4">
        <v>180.82</v>
      </c>
      <c r="P21" s="4">
        <v>293.29000000000002</v>
      </c>
    </row>
    <row r="22" spans="1:16" x14ac:dyDescent="0.2">
      <c r="A22" s="2" t="s">
        <v>20</v>
      </c>
      <c r="B22" s="4">
        <v>15.5</v>
      </c>
      <c r="C22" s="4">
        <v>13.85</v>
      </c>
      <c r="D22" s="4">
        <v>19.62</v>
      </c>
      <c r="E22" s="4">
        <v>22.243200000000002</v>
      </c>
      <c r="F22" s="4">
        <v>15.2333</v>
      </c>
      <c r="G22" s="4">
        <v>50.212800000000001</v>
      </c>
      <c r="H22" s="4">
        <v>110.9888</v>
      </c>
      <c r="I22" s="4">
        <v>91.53</v>
      </c>
      <c r="J22" s="4">
        <v>128.6874</v>
      </c>
      <c r="K22" s="4">
        <v>146.10810000000001</v>
      </c>
      <c r="L22" s="4">
        <v>110.6</v>
      </c>
      <c r="M22" s="4">
        <v>118.24979999999999</v>
      </c>
      <c r="N22" s="4">
        <v>115.13</v>
      </c>
      <c r="O22" s="4">
        <v>90.19</v>
      </c>
      <c r="P22" s="4">
        <v>78.760000000000005</v>
      </c>
    </row>
    <row r="23" spans="1:16" x14ac:dyDescent="0.2">
      <c r="A23" s="2" t="s">
        <v>21</v>
      </c>
      <c r="B23" s="4">
        <v>0.28000000000000003</v>
      </c>
      <c r="C23" s="4">
        <v>2.5099999999999998</v>
      </c>
      <c r="D23" s="4"/>
      <c r="E23" s="4">
        <v>30</v>
      </c>
      <c r="F23" s="4"/>
      <c r="G23" s="4">
        <v>207.60599999999999</v>
      </c>
      <c r="H23" s="4">
        <v>462.81810000000002</v>
      </c>
      <c r="I23" s="4">
        <v>488.75</v>
      </c>
      <c r="J23" s="4">
        <v>485.6626</v>
      </c>
      <c r="K23" s="4">
        <v>485.72629999999998</v>
      </c>
      <c r="L23" s="4">
        <v>497.61</v>
      </c>
      <c r="M23" s="4">
        <v>528.01790000000005</v>
      </c>
      <c r="N23" s="4">
        <v>572.20000000000005</v>
      </c>
      <c r="O23" s="4">
        <v>710.89</v>
      </c>
      <c r="P23" s="4">
        <v>941.36</v>
      </c>
    </row>
    <row r="24" spans="1:16" x14ac:dyDescent="0.2">
      <c r="A24" s="2" t="s">
        <v>22</v>
      </c>
      <c r="B24" s="4">
        <v>3.61</v>
      </c>
      <c r="C24" s="4">
        <v>3.5</v>
      </c>
      <c r="D24" s="4">
        <v>50.86</v>
      </c>
      <c r="E24" s="4"/>
      <c r="F24" s="4">
        <v>34.909999999999997</v>
      </c>
      <c r="G24" s="4">
        <v>45.33</v>
      </c>
      <c r="H24" s="4">
        <v>0.36</v>
      </c>
      <c r="I24" s="4">
        <v>30.46</v>
      </c>
      <c r="J24" s="4">
        <v>13.75</v>
      </c>
      <c r="K24" s="4">
        <v>30.77</v>
      </c>
      <c r="L24" s="4">
        <v>23.67</v>
      </c>
      <c r="M24" s="4">
        <v>88.74</v>
      </c>
      <c r="N24" s="4">
        <v>159.57</v>
      </c>
      <c r="O24" s="4">
        <v>179.07</v>
      </c>
      <c r="P24" s="4">
        <v>273.88</v>
      </c>
    </row>
    <row r="25" spans="1:16" x14ac:dyDescent="0.2">
      <c r="A25" s="2" t="s">
        <v>23</v>
      </c>
      <c r="B25" s="4">
        <v>21.25</v>
      </c>
      <c r="C25" s="4">
        <v>34.82</v>
      </c>
      <c r="D25" s="4"/>
      <c r="E25" s="4">
        <v>52.07</v>
      </c>
      <c r="F25" s="4">
        <v>62.64</v>
      </c>
      <c r="G25" s="4">
        <v>164.68</v>
      </c>
      <c r="H25" s="4"/>
      <c r="I25" s="4"/>
      <c r="J25" s="4"/>
      <c r="K25" s="4"/>
      <c r="L25" s="4"/>
      <c r="M25" s="4">
        <v>129.52000000000001</v>
      </c>
      <c r="N25" s="4">
        <v>166.97</v>
      </c>
      <c r="O25" s="4">
        <v>282.04000000000002</v>
      </c>
      <c r="P25" s="4">
        <v>262.18</v>
      </c>
    </row>
    <row r="26" spans="1:16" x14ac:dyDescent="0.2">
      <c r="A26" s="2" t="s">
        <v>24</v>
      </c>
      <c r="B26" s="4">
        <v>201.43</v>
      </c>
      <c r="C26" s="4">
        <v>271.83</v>
      </c>
      <c r="D26" s="4">
        <v>346.76</v>
      </c>
      <c r="E26" s="4">
        <v>383.43</v>
      </c>
      <c r="F26" s="4">
        <v>389.81</v>
      </c>
      <c r="G26" s="4">
        <v>399.2</v>
      </c>
      <c r="H26" s="4">
        <v>372.01650000000001</v>
      </c>
      <c r="I26" s="4">
        <v>476.18</v>
      </c>
      <c r="J26" s="4">
        <v>578.58000000000004</v>
      </c>
      <c r="K26" s="4">
        <v>652.02149999999995</v>
      </c>
      <c r="L26" s="4">
        <v>647.29999999999995</v>
      </c>
      <c r="M26" s="4">
        <v>713.41</v>
      </c>
      <c r="N26" s="4">
        <v>779.66</v>
      </c>
      <c r="O26" s="4">
        <v>855.37</v>
      </c>
      <c r="P26" s="4">
        <v>869.61</v>
      </c>
    </row>
    <row r="27" spans="1:16" x14ac:dyDescent="0.2">
      <c r="A27" s="2" t="s">
        <v>25</v>
      </c>
      <c r="B27" s="4">
        <v>22.08</v>
      </c>
      <c r="C27" s="4">
        <v>25.42</v>
      </c>
      <c r="D27" s="4">
        <v>36.049999999999997</v>
      </c>
      <c r="E27" s="4">
        <v>28.18</v>
      </c>
      <c r="F27" s="4">
        <v>10.050000000000001</v>
      </c>
      <c r="G27" s="4">
        <v>46.6</v>
      </c>
      <c r="H27" s="4">
        <v>97.7</v>
      </c>
      <c r="I27" s="4">
        <v>95.61</v>
      </c>
      <c r="J27" s="4">
        <v>22.9</v>
      </c>
      <c r="K27" s="4">
        <v>52.18</v>
      </c>
      <c r="L27" s="4">
        <v>50.51</v>
      </c>
      <c r="M27" s="4">
        <v>47.52</v>
      </c>
      <c r="N27" s="4">
        <v>65.239999999999995</v>
      </c>
      <c r="O27" s="4">
        <v>104.48</v>
      </c>
      <c r="P27" s="4">
        <v>116</v>
      </c>
    </row>
    <row r="28" spans="1:16" x14ac:dyDescent="0.2">
      <c r="A28" s="2" t="s">
        <v>26</v>
      </c>
      <c r="B28" s="4">
        <v>20.38</v>
      </c>
      <c r="C28" s="4">
        <v>79.58</v>
      </c>
      <c r="D28" s="4">
        <v>108.51</v>
      </c>
      <c r="E28" s="4">
        <v>133.19</v>
      </c>
      <c r="F28" s="4">
        <v>157.66999999999999</v>
      </c>
      <c r="G28" s="4">
        <v>109.78</v>
      </c>
      <c r="H28" s="4">
        <v>101.99</v>
      </c>
      <c r="I28" s="4">
        <v>146.12</v>
      </c>
      <c r="J28" s="4">
        <v>170.39</v>
      </c>
      <c r="K28" s="4">
        <v>198.58</v>
      </c>
      <c r="L28" s="4">
        <v>209.05</v>
      </c>
      <c r="M28" s="4">
        <v>217.96</v>
      </c>
      <c r="N28" s="4">
        <v>232.97</v>
      </c>
      <c r="O28" s="4">
        <v>217.17</v>
      </c>
      <c r="P28" s="4">
        <v>231.03</v>
      </c>
    </row>
    <row r="29" spans="1:16" x14ac:dyDescent="0.2">
      <c r="A29" s="2" t="s">
        <v>27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>
        <v>4.04</v>
      </c>
      <c r="N29" s="4">
        <v>3.96</v>
      </c>
      <c r="O29" s="4">
        <v>3.41</v>
      </c>
      <c r="P29" s="4">
        <v>9.08</v>
      </c>
    </row>
    <row r="30" spans="1:16" x14ac:dyDescent="0.2">
      <c r="A30" s="2" t="s">
        <v>28</v>
      </c>
      <c r="B30" s="4">
        <v>1.31</v>
      </c>
      <c r="C30" s="4">
        <v>8.9051930000000006</v>
      </c>
      <c r="D30" s="4">
        <v>6.87</v>
      </c>
      <c r="E30" s="4">
        <v>2.4431862</v>
      </c>
      <c r="F30" s="4">
        <v>3.6509809</v>
      </c>
      <c r="G30" s="4">
        <v>4.0183461999999999</v>
      </c>
      <c r="H30" s="4">
        <v>0.427948</v>
      </c>
      <c r="I30" s="4">
        <v>0.38</v>
      </c>
      <c r="J30" s="4">
        <v>0.25835399999999997</v>
      </c>
      <c r="K30" s="4">
        <v>0.22059999999999999</v>
      </c>
      <c r="L30" s="4">
        <v>0.28000000000000003</v>
      </c>
      <c r="M30" s="4">
        <v>0.29063600000000001</v>
      </c>
      <c r="N30" s="4">
        <v>0.27</v>
      </c>
      <c r="O30" s="4">
        <v>0.12</v>
      </c>
      <c r="P30" s="4">
        <v>0.01</v>
      </c>
    </row>
    <row r="31" spans="1:16" x14ac:dyDescent="0.2">
      <c r="A31" s="2" t="s">
        <v>29</v>
      </c>
      <c r="B31" s="4">
        <v>203.9</v>
      </c>
      <c r="C31" s="4">
        <v>181.81</v>
      </c>
      <c r="D31" s="4">
        <v>170.76</v>
      </c>
      <c r="E31" s="4">
        <v>231.2954</v>
      </c>
      <c r="F31" s="4">
        <v>271.31529999999998</v>
      </c>
      <c r="G31" s="4">
        <v>278.97710000000001</v>
      </c>
      <c r="H31" s="4">
        <v>344.87085000000002</v>
      </c>
      <c r="I31" s="4">
        <v>383.18</v>
      </c>
      <c r="J31" s="4">
        <v>545.20820000000003</v>
      </c>
      <c r="K31" s="4">
        <v>685.85170000000005</v>
      </c>
      <c r="L31" s="4">
        <v>631.16999999999996</v>
      </c>
      <c r="M31" s="4">
        <v>784.34029999999996</v>
      </c>
      <c r="N31" s="4">
        <v>1040.78</v>
      </c>
      <c r="O31" s="4">
        <v>1252.8900000000001</v>
      </c>
      <c r="P31" s="4">
        <v>1379.82</v>
      </c>
    </row>
    <row r="32" spans="1:16" x14ac:dyDescent="0.2">
      <c r="A32" s="2" t="s">
        <v>30</v>
      </c>
      <c r="B32" s="4">
        <v>143.4</v>
      </c>
      <c r="C32" s="4">
        <v>149.77000000000001</v>
      </c>
      <c r="D32" s="4">
        <v>146.13</v>
      </c>
      <c r="E32" s="4">
        <v>123.17</v>
      </c>
      <c r="F32" s="4">
        <v>184.01</v>
      </c>
      <c r="G32" s="4">
        <v>216.77</v>
      </c>
      <c r="H32" s="4">
        <v>224.75</v>
      </c>
      <c r="I32" s="4">
        <v>231.55</v>
      </c>
      <c r="J32" s="4">
        <v>256.02699999999999</v>
      </c>
      <c r="K32" s="4">
        <v>228.65</v>
      </c>
      <c r="L32" s="4">
        <v>259.76</v>
      </c>
      <c r="M32" s="4">
        <v>249.9</v>
      </c>
      <c r="N32" s="4">
        <v>292.16000000000003</v>
      </c>
      <c r="O32" s="4">
        <v>373.79</v>
      </c>
      <c r="P32" s="4">
        <v>408.06</v>
      </c>
    </row>
    <row r="34" spans="1:17" x14ac:dyDescent="0.2">
      <c r="A34" s="3" t="s">
        <v>32</v>
      </c>
    </row>
    <row r="35" spans="1:17" x14ac:dyDescent="0.2">
      <c r="A35" s="1" t="s">
        <v>0</v>
      </c>
      <c r="B35" s="1">
        <v>2005</v>
      </c>
      <c r="C35" s="1">
        <v>2006</v>
      </c>
      <c r="D35" s="1">
        <v>2007</v>
      </c>
      <c r="E35" s="1">
        <v>2008</v>
      </c>
      <c r="F35" s="1">
        <v>2009</v>
      </c>
      <c r="G35" s="1">
        <v>2010</v>
      </c>
      <c r="H35" s="1">
        <v>2011</v>
      </c>
      <c r="I35" s="1">
        <v>2012</v>
      </c>
      <c r="J35" s="1">
        <v>2013</v>
      </c>
      <c r="K35" s="1">
        <v>2014</v>
      </c>
      <c r="L35" s="1">
        <v>2015</v>
      </c>
      <c r="M35" s="1">
        <v>2016</v>
      </c>
      <c r="N35" s="1">
        <v>2017</v>
      </c>
      <c r="O35" s="1">
        <v>2018</v>
      </c>
      <c r="P35" s="1">
        <v>2019</v>
      </c>
    </row>
    <row r="36" spans="1:17" x14ac:dyDescent="0.2">
      <c r="A36" s="2" t="s">
        <v>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2">
      <c r="A37" s="2" t="s">
        <v>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">
      <c r="A38" s="2" t="s">
        <v>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">
      <c r="A39" s="2" t="s">
        <v>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">
      <c r="A40" s="2" t="s">
        <v>5</v>
      </c>
      <c r="B40" s="4">
        <v>44.95</v>
      </c>
      <c r="C40" s="4">
        <v>45.26</v>
      </c>
      <c r="D40" s="4">
        <v>40.35</v>
      </c>
      <c r="E40" s="4">
        <v>35.53</v>
      </c>
      <c r="F40" s="4">
        <v>37.31</v>
      </c>
      <c r="G40" s="4"/>
      <c r="H40" s="4"/>
      <c r="I40" s="4"/>
      <c r="J40" s="4">
        <v>16.399999999999999</v>
      </c>
      <c r="K40" s="4">
        <v>12.76</v>
      </c>
      <c r="L40" s="4">
        <v>11.73</v>
      </c>
      <c r="M40" s="4">
        <v>12.37</v>
      </c>
      <c r="N40" s="4"/>
      <c r="O40" s="4">
        <v>6.02</v>
      </c>
      <c r="P40" s="4"/>
      <c r="Q40" s="4"/>
    </row>
    <row r="41" spans="1:17" x14ac:dyDescent="0.2">
      <c r="A41" s="2" t="s">
        <v>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">
      <c r="A42" s="2" t="s">
        <v>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">
      <c r="A43" s="2" t="s">
        <v>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">
      <c r="A44" s="2" t="s">
        <v>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">
      <c r="A45" s="2" t="s">
        <v>10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">
      <c r="A46" s="2" t="s">
        <v>11</v>
      </c>
      <c r="B46" s="4">
        <v>59.58</v>
      </c>
      <c r="C46" s="4">
        <v>68.77</v>
      </c>
      <c r="D46" s="4">
        <v>66.900000000000006</v>
      </c>
      <c r="E46" s="4">
        <v>98.95</v>
      </c>
      <c r="F46" s="4">
        <v>8.5299999999999994</v>
      </c>
      <c r="G46" s="4">
        <v>9.84</v>
      </c>
      <c r="H46" s="4">
        <v>12.38</v>
      </c>
      <c r="I46" s="4">
        <v>120.05</v>
      </c>
      <c r="J46" s="4">
        <v>134</v>
      </c>
      <c r="K46" s="4">
        <v>130.26</v>
      </c>
      <c r="L46" s="4">
        <v>117.71</v>
      </c>
      <c r="M46" s="4">
        <v>32.85</v>
      </c>
      <c r="N46" s="4">
        <v>32.83</v>
      </c>
      <c r="O46" s="4">
        <v>30.77</v>
      </c>
      <c r="P46" s="4"/>
      <c r="Q46" s="4"/>
    </row>
    <row r="47" spans="1:17" x14ac:dyDescent="0.2">
      <c r="A47" s="2" t="s">
        <v>12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">
      <c r="A48" s="2" t="s">
        <v>13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">
      <c r="A49" s="2" t="s">
        <v>14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">
      <c r="A50" s="2" t="s">
        <v>15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2">
      <c r="A51" s="2" t="s">
        <v>16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2">
      <c r="A52" s="2" t="s">
        <v>17</v>
      </c>
      <c r="B52" s="4"/>
      <c r="C52" s="4">
        <v>0.14000000000000001</v>
      </c>
      <c r="D52" s="4">
        <v>0.42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x14ac:dyDescent="0.2">
      <c r="A53" s="2" t="s">
        <v>18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x14ac:dyDescent="0.2">
      <c r="A54" s="2" t="s">
        <v>19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x14ac:dyDescent="0.2">
      <c r="A55" s="2" t="s">
        <v>20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x14ac:dyDescent="0.2">
      <c r="A56" s="2" t="s">
        <v>21</v>
      </c>
      <c r="B56" s="4"/>
      <c r="C56" s="4"/>
      <c r="D56" s="4"/>
      <c r="E56" s="4"/>
      <c r="F56" s="4"/>
      <c r="G56" s="4">
        <v>0</v>
      </c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x14ac:dyDescent="0.2">
      <c r="A57" s="2" t="s">
        <v>22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x14ac:dyDescent="0.2">
      <c r="A58" s="2" t="s">
        <v>23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 x14ac:dyDescent="0.2">
      <c r="A59" s="2" t="s">
        <v>24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x14ac:dyDescent="0.2">
      <c r="A60" s="2" t="s">
        <v>25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 x14ac:dyDescent="0.2">
      <c r="A61" s="2" t="s">
        <v>26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x14ac:dyDescent="0.2">
      <c r="A62" s="2" t="s">
        <v>27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 x14ac:dyDescent="0.2">
      <c r="A63" s="2" t="s">
        <v>28</v>
      </c>
      <c r="B63" s="4"/>
      <c r="C63" s="4"/>
      <c r="D63" s="4"/>
      <c r="E63" s="4"/>
      <c r="F63" s="4">
        <v>15.283775</v>
      </c>
      <c r="G63" s="4">
        <v>17.198810999999999</v>
      </c>
      <c r="H63" s="4">
        <v>24.906804000000001</v>
      </c>
      <c r="I63" s="4">
        <v>19.36</v>
      </c>
      <c r="J63" s="4">
        <v>18.965738999999999</v>
      </c>
      <c r="K63" s="4">
        <v>14.98629</v>
      </c>
      <c r="L63" s="4">
        <v>14.47</v>
      </c>
      <c r="M63" s="4">
        <v>14.021019000000001</v>
      </c>
      <c r="N63" s="4">
        <v>14.08</v>
      </c>
      <c r="O63" s="4">
        <v>14.35</v>
      </c>
      <c r="P63" s="4">
        <v>13.92</v>
      </c>
      <c r="Q63" s="4"/>
    </row>
    <row r="64" spans="1:17" x14ac:dyDescent="0.2">
      <c r="A64" s="2" t="s">
        <v>29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x14ac:dyDescent="0.2">
      <c r="A65" s="2" t="s">
        <v>30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9D1C-930E-4608-86CF-046DDC7F3D61}">
  <dimension ref="A1:P65"/>
  <sheetViews>
    <sheetView workbookViewId="0">
      <selection activeCell="A20" sqref="A20"/>
    </sheetView>
  </sheetViews>
  <sheetFormatPr defaultRowHeight="14.25" x14ac:dyDescent="0.2"/>
  <cols>
    <col min="2" max="6" width="9.125" bestFit="1" customWidth="1"/>
    <col min="7" max="16" width="9.375" bestFit="1" customWidth="1"/>
  </cols>
  <sheetData>
    <row r="1" spans="1:16" x14ac:dyDescent="0.2">
      <c r="A1" s="3" t="s">
        <v>33</v>
      </c>
    </row>
    <row r="2" spans="1:16" x14ac:dyDescent="0.2">
      <c r="A2" s="1" t="s">
        <v>0</v>
      </c>
      <c r="B2" s="1">
        <v>2005</v>
      </c>
      <c r="C2" s="1">
        <v>2006</v>
      </c>
      <c r="D2" s="1">
        <v>2007</v>
      </c>
      <c r="E2" s="1">
        <v>2008</v>
      </c>
      <c r="F2" s="1">
        <v>2009</v>
      </c>
      <c r="G2" s="1">
        <v>2010</v>
      </c>
      <c r="H2" s="1">
        <v>2011</v>
      </c>
      <c r="I2" s="1">
        <v>2012</v>
      </c>
      <c r="J2" s="1">
        <v>2013</v>
      </c>
      <c r="K2" s="1">
        <v>2014</v>
      </c>
      <c r="L2" s="1">
        <v>2015</v>
      </c>
      <c r="M2" s="1">
        <v>2016</v>
      </c>
      <c r="N2" s="1">
        <v>2017</v>
      </c>
      <c r="O2" s="1">
        <v>2018</v>
      </c>
      <c r="P2" s="1">
        <v>2019</v>
      </c>
    </row>
    <row r="3" spans="1:16" x14ac:dyDescent="0.2">
      <c r="A3" s="2" t="s">
        <v>1</v>
      </c>
      <c r="B3" s="4">
        <v>-73.37</v>
      </c>
      <c r="C3" s="4">
        <v>-84.18</v>
      </c>
      <c r="D3" s="4">
        <v>-106.53</v>
      </c>
      <c r="E3" s="4">
        <v>-247.94</v>
      </c>
      <c r="F3" s="4">
        <v>-377.55919999999998</v>
      </c>
      <c r="G3" s="4">
        <v>-387.10730000000001</v>
      </c>
      <c r="H3" s="4">
        <v>-435.09</v>
      </c>
      <c r="I3" s="4">
        <v>-453.73</v>
      </c>
      <c r="J3" s="4">
        <v>-460.37720000000002</v>
      </c>
      <c r="K3" s="4">
        <v>-454.91399999999999</v>
      </c>
      <c r="L3" s="4">
        <v>-426.61</v>
      </c>
      <c r="M3" s="4">
        <v>-500.13290000000001</v>
      </c>
      <c r="N3" s="4">
        <v>-584.45000000000005</v>
      </c>
      <c r="O3" s="4">
        <v>-689.86</v>
      </c>
      <c r="P3" s="4">
        <v>-763.83</v>
      </c>
    </row>
    <row r="4" spans="1:16" x14ac:dyDescent="0.2">
      <c r="A4" s="2" t="s">
        <v>2</v>
      </c>
      <c r="B4" s="4">
        <v>-0.8</v>
      </c>
      <c r="C4" s="4">
        <v>-0.81</v>
      </c>
      <c r="D4" s="4">
        <v>-0.25</v>
      </c>
      <c r="E4" s="4"/>
      <c r="F4" s="4"/>
      <c r="G4" s="4">
        <v>-10.76</v>
      </c>
      <c r="H4" s="4">
        <v>-1.54</v>
      </c>
      <c r="I4" s="4">
        <v>-2.4500000000000002</v>
      </c>
      <c r="J4" s="4">
        <v>-3.0209000000000001</v>
      </c>
      <c r="K4" s="4">
        <v>-5.3327999999999998</v>
      </c>
      <c r="L4" s="4">
        <v>-5.26</v>
      </c>
      <c r="M4" s="4">
        <v>-10.2593</v>
      </c>
      <c r="N4" s="4">
        <v>-5.35</v>
      </c>
      <c r="O4" s="4">
        <v>-6.84</v>
      </c>
      <c r="P4" s="4">
        <v>-3.86</v>
      </c>
    </row>
    <row r="5" spans="1:16" x14ac:dyDescent="0.2">
      <c r="A5" s="2" t="s">
        <v>3</v>
      </c>
      <c r="B5" s="4">
        <v>-26.64</v>
      </c>
      <c r="C5" s="4">
        <v>-37.799999999999997</v>
      </c>
      <c r="D5" s="4">
        <v>-40.53</v>
      </c>
      <c r="E5" s="4">
        <v>-21.48</v>
      </c>
      <c r="F5" s="4">
        <v>-37.72</v>
      </c>
      <c r="G5" s="4">
        <v>-42.95</v>
      </c>
      <c r="H5" s="4">
        <v>-63.38</v>
      </c>
      <c r="I5" s="4">
        <v>-44.42</v>
      </c>
      <c r="J5" s="4">
        <v>-17.39</v>
      </c>
      <c r="K5" s="4">
        <v>-13.51</v>
      </c>
      <c r="L5" s="4">
        <v>-32.869999999999997</v>
      </c>
      <c r="M5" s="4">
        <v>-42.36</v>
      </c>
      <c r="N5" s="4">
        <v>-75.34</v>
      </c>
      <c r="O5" s="4">
        <v>-149.36000000000001</v>
      </c>
      <c r="P5" s="4">
        <v>-171.86</v>
      </c>
    </row>
    <row r="6" spans="1:16" x14ac:dyDescent="0.2">
      <c r="A6" s="2" t="s">
        <v>4</v>
      </c>
      <c r="B6" s="4">
        <v>-63.44</v>
      </c>
      <c r="C6" s="4"/>
      <c r="D6" s="4">
        <v>-4.0199999999999996</v>
      </c>
      <c r="E6" s="4">
        <v>-71.489999999999995</v>
      </c>
      <c r="F6" s="4"/>
      <c r="G6" s="4">
        <v>-189.81</v>
      </c>
      <c r="H6" s="4">
        <v>-104.46</v>
      </c>
      <c r="I6" s="4">
        <v>-279.87</v>
      </c>
      <c r="J6" s="4">
        <v>-289.36</v>
      </c>
      <c r="K6" s="4">
        <v>-275.57</v>
      </c>
      <c r="L6" s="4">
        <v>-244.06</v>
      </c>
      <c r="M6" s="4">
        <v>-262.45999999999998</v>
      </c>
      <c r="N6" s="4">
        <v>-364.23</v>
      </c>
      <c r="O6" s="4">
        <v>-610.27</v>
      </c>
      <c r="P6" s="4">
        <v>-739.26</v>
      </c>
    </row>
    <row r="7" spans="1:16" x14ac:dyDescent="0.2">
      <c r="A7" s="2" t="s">
        <v>5</v>
      </c>
      <c r="B7" s="4">
        <v>-7.93</v>
      </c>
      <c r="C7" s="4">
        <v>-4.1900000000000004</v>
      </c>
      <c r="D7" s="4">
        <v>-4.1900000000000004</v>
      </c>
      <c r="E7" s="4">
        <v>-2.41</v>
      </c>
      <c r="F7" s="4"/>
      <c r="G7" s="4"/>
      <c r="H7" s="4"/>
      <c r="I7" s="4"/>
      <c r="J7" s="4">
        <v>-0.4</v>
      </c>
      <c r="K7" s="4">
        <v>-147.63</v>
      </c>
      <c r="L7" s="4"/>
      <c r="M7" s="4"/>
      <c r="N7" s="4">
        <v>-1638.28</v>
      </c>
      <c r="O7" s="4"/>
      <c r="P7" s="4">
        <v>-0.28999999999999998</v>
      </c>
    </row>
    <row r="8" spans="1:16" x14ac:dyDescent="0.2">
      <c r="A8" s="2" t="s">
        <v>6</v>
      </c>
      <c r="B8" s="4"/>
      <c r="C8" s="4">
        <v>-21.42</v>
      </c>
      <c r="D8" s="4">
        <v>-67.2</v>
      </c>
      <c r="E8" s="4">
        <v>-167.7</v>
      </c>
      <c r="F8" s="4">
        <v>-114.2</v>
      </c>
      <c r="G8" s="4">
        <v>-85</v>
      </c>
      <c r="H8" s="4">
        <v>-72.03</v>
      </c>
      <c r="I8" s="4">
        <v>-115.7</v>
      </c>
      <c r="J8" s="4">
        <v>-89.49</v>
      </c>
      <c r="K8" s="4">
        <v>-93.3</v>
      </c>
      <c r="L8" s="4">
        <v>-120.75</v>
      </c>
      <c r="M8" s="4">
        <v>-89.99</v>
      </c>
      <c r="N8" s="4">
        <v>-102.9</v>
      </c>
      <c r="O8" s="4">
        <v>-210.31</v>
      </c>
      <c r="P8" s="4">
        <v>-110.6</v>
      </c>
    </row>
    <row r="9" spans="1:16" x14ac:dyDescent="0.2">
      <c r="A9" s="2" t="s">
        <v>7</v>
      </c>
      <c r="B9" s="4">
        <v>-156.85</v>
      </c>
      <c r="C9" s="4">
        <v>-355.07</v>
      </c>
      <c r="D9" s="4">
        <v>-378.42</v>
      </c>
      <c r="E9" s="4">
        <v>-515.84</v>
      </c>
      <c r="F9" s="4">
        <v>-630.63</v>
      </c>
      <c r="G9" s="4">
        <v>-550.4</v>
      </c>
      <c r="H9" s="4">
        <v>-428.74</v>
      </c>
      <c r="I9" s="4">
        <v>-564.16999999999996</v>
      </c>
      <c r="J9" s="4">
        <v>-550.08000000000004</v>
      </c>
      <c r="K9" s="4">
        <v>-573.98</v>
      </c>
      <c r="L9" s="4">
        <v>-756.41</v>
      </c>
      <c r="M9" s="4">
        <v>-713.28639999999996</v>
      </c>
      <c r="N9" s="4">
        <v>-627.34</v>
      </c>
      <c r="O9" s="4">
        <v>-634.99</v>
      </c>
      <c r="P9" s="4">
        <v>-717.75</v>
      </c>
    </row>
    <row r="10" spans="1:16" x14ac:dyDescent="0.2">
      <c r="A10" s="2" t="s">
        <v>8</v>
      </c>
      <c r="B10" s="4"/>
      <c r="C10" s="4"/>
      <c r="D10" s="4"/>
      <c r="E10" s="4"/>
      <c r="F10" s="4"/>
      <c r="G10" s="4">
        <v>-2.11</v>
      </c>
      <c r="H10" s="4">
        <v>-0.4</v>
      </c>
      <c r="I10" s="4">
        <v>-0.35</v>
      </c>
      <c r="J10" s="4">
        <v>-0.42</v>
      </c>
      <c r="K10" s="4">
        <v>-0.23</v>
      </c>
      <c r="L10" s="4">
        <v>-0.42</v>
      </c>
      <c r="M10" s="4">
        <v>-0.94</v>
      </c>
      <c r="N10" s="4">
        <v>-0.76</v>
      </c>
      <c r="O10" s="4">
        <v>-0.89</v>
      </c>
      <c r="P10" s="4">
        <v>-0.51</v>
      </c>
    </row>
    <row r="11" spans="1:16" x14ac:dyDescent="0.2">
      <c r="A11" s="2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v>-436.32</v>
      </c>
      <c r="O11" s="4"/>
      <c r="P11" s="4">
        <v>-487.73</v>
      </c>
    </row>
    <row r="12" spans="1:16" x14ac:dyDescent="0.2">
      <c r="A12" s="2" t="s">
        <v>10</v>
      </c>
      <c r="B12" s="4">
        <v>-60.62</v>
      </c>
      <c r="C12" s="4">
        <v>-100.58</v>
      </c>
      <c r="D12" s="4">
        <v>-88.92</v>
      </c>
      <c r="E12" s="4">
        <v>-64.180000000000007</v>
      </c>
      <c r="F12" s="4">
        <v>-61.61</v>
      </c>
      <c r="G12" s="4">
        <v>-46.41</v>
      </c>
      <c r="H12" s="4">
        <v>-52</v>
      </c>
      <c r="I12" s="4">
        <v>-58.12</v>
      </c>
      <c r="J12" s="4">
        <v>-59.118200000000002</v>
      </c>
      <c r="K12" s="4">
        <v>-55.72</v>
      </c>
      <c r="L12" s="4">
        <v>-57.74</v>
      </c>
      <c r="M12" s="4">
        <v>-14.59</v>
      </c>
      <c r="N12" s="4">
        <v>-31.06</v>
      </c>
      <c r="O12" s="4">
        <v>-32.96</v>
      </c>
      <c r="P12" s="4">
        <v>-18.18</v>
      </c>
    </row>
    <row r="13" spans="1:16" x14ac:dyDescent="0.2">
      <c r="A13" s="2" t="s">
        <v>11</v>
      </c>
      <c r="B13" s="4">
        <v>-109.78</v>
      </c>
      <c r="C13" s="4">
        <v>-119.22</v>
      </c>
      <c r="D13" s="4">
        <v>-137.69</v>
      </c>
      <c r="E13" s="4">
        <v>-168.76</v>
      </c>
      <c r="F13" s="4">
        <v>-170.14</v>
      </c>
      <c r="G13" s="4">
        <v>-170.08</v>
      </c>
      <c r="H13" s="4">
        <v>-131.11000000000001</v>
      </c>
      <c r="I13" s="4">
        <v>-129.5</v>
      </c>
      <c r="J13" s="4">
        <v>-129.38999999999999</v>
      </c>
      <c r="K13" s="4">
        <v>-160.13999999999999</v>
      </c>
      <c r="L13" s="4">
        <v>-139.78</v>
      </c>
      <c r="M13" s="4">
        <v>-125.34</v>
      </c>
      <c r="N13" s="4">
        <v>-132.54</v>
      </c>
      <c r="O13" s="4">
        <v>-160.34</v>
      </c>
      <c r="P13" s="4">
        <v>-208.46</v>
      </c>
    </row>
    <row r="14" spans="1:16" x14ac:dyDescent="0.2">
      <c r="A14" s="2" t="s">
        <v>12</v>
      </c>
      <c r="B14" s="4">
        <v>-579.55999999999995</v>
      </c>
      <c r="C14" s="4">
        <v>-551.32000000000005</v>
      </c>
      <c r="D14" s="4">
        <v>-667.34</v>
      </c>
      <c r="E14" s="4">
        <v>-769.91</v>
      </c>
      <c r="F14" s="4">
        <v>-843.26</v>
      </c>
      <c r="G14" s="4">
        <v>-861.72</v>
      </c>
      <c r="H14" s="4">
        <v>-529.08000000000004</v>
      </c>
      <c r="I14" s="4">
        <v>-913.23</v>
      </c>
      <c r="J14" s="4">
        <v>-753.40679999999998</v>
      </c>
      <c r="K14" s="4">
        <v>-912.63760000000002</v>
      </c>
      <c r="L14" s="4">
        <v>-775.03</v>
      </c>
      <c r="M14" s="4">
        <v>-815.41079999999999</v>
      </c>
      <c r="N14" s="4">
        <v>-867.5</v>
      </c>
      <c r="O14" s="4">
        <v>-867.34</v>
      </c>
      <c r="P14" s="4">
        <v>-839.59</v>
      </c>
    </row>
    <row r="15" spans="1:16" x14ac:dyDescent="0.2">
      <c r="A15" s="2" t="s">
        <v>13</v>
      </c>
      <c r="B15" s="4">
        <v>-37.35</v>
      </c>
      <c r="C15" s="4">
        <v>-30.67</v>
      </c>
      <c r="D15" s="4">
        <v>-88.2</v>
      </c>
      <c r="E15" s="4">
        <v>-89.76</v>
      </c>
      <c r="F15" s="4">
        <v>-113.49</v>
      </c>
      <c r="G15" s="4">
        <v>-123.46</v>
      </c>
      <c r="H15" s="4">
        <v>-86</v>
      </c>
      <c r="I15" s="4">
        <v>-120</v>
      </c>
      <c r="J15" s="4">
        <v>-118.76</v>
      </c>
      <c r="K15" s="4">
        <v>-71.760000000000005</v>
      </c>
      <c r="L15" s="4">
        <v>-87.12</v>
      </c>
      <c r="M15" s="4">
        <v>-92.53</v>
      </c>
      <c r="N15" s="4">
        <v>-76.680000000000007</v>
      </c>
      <c r="O15" s="4">
        <v>-73.28</v>
      </c>
      <c r="P15" s="4">
        <v>-94.68</v>
      </c>
    </row>
    <row r="16" spans="1:16" x14ac:dyDescent="0.2">
      <c r="A16" s="2" t="s">
        <v>14</v>
      </c>
      <c r="B16" s="4">
        <v>-187.3</v>
      </c>
      <c r="C16" s="4">
        <v>-43.16</v>
      </c>
      <c r="D16" s="4">
        <v>-38.39</v>
      </c>
      <c r="E16" s="4">
        <v>-29.26</v>
      </c>
      <c r="F16" s="4">
        <v>-35.46</v>
      </c>
      <c r="G16" s="4">
        <v>-81.25</v>
      </c>
      <c r="H16" s="4">
        <v>-209.55</v>
      </c>
      <c r="I16" s="4">
        <v>-210.9</v>
      </c>
      <c r="J16" s="4">
        <v>-254.89</v>
      </c>
      <c r="K16" s="4">
        <v>-254.66</v>
      </c>
      <c r="L16" s="4">
        <v>-200.24</v>
      </c>
      <c r="M16" s="4">
        <v>-204.5</v>
      </c>
      <c r="N16" s="4">
        <v>-219.29</v>
      </c>
      <c r="O16" s="4">
        <v>-280.02999999999997</v>
      </c>
      <c r="P16" s="4">
        <v>-306.83</v>
      </c>
    </row>
    <row r="17" spans="1:16" x14ac:dyDescent="0.2">
      <c r="A17" s="2" t="s">
        <v>15</v>
      </c>
      <c r="B17" s="4">
        <v>-246.33</v>
      </c>
      <c r="C17" s="4">
        <v>-248.83</v>
      </c>
      <c r="D17" s="4">
        <v>-193.86</v>
      </c>
      <c r="E17" s="4">
        <v>-204.47</v>
      </c>
      <c r="F17" s="4">
        <v>-197.65</v>
      </c>
      <c r="G17" s="4">
        <v>-168.47</v>
      </c>
      <c r="H17" s="4">
        <v>-161.51</v>
      </c>
      <c r="I17" s="4">
        <v>-154.4</v>
      </c>
      <c r="J17" s="4">
        <v>-171.31</v>
      </c>
      <c r="K17" s="4">
        <v>-139.16</v>
      </c>
      <c r="L17" s="4">
        <v>-117.09</v>
      </c>
      <c r="M17" s="4">
        <v>-127.83</v>
      </c>
      <c r="N17" s="4">
        <v>-130.75</v>
      </c>
      <c r="O17" s="4">
        <v>-141.69</v>
      </c>
      <c r="P17" s="4">
        <v>-176.19</v>
      </c>
    </row>
    <row r="18" spans="1:16" x14ac:dyDescent="0.2">
      <c r="A18" s="2" t="s">
        <v>16</v>
      </c>
      <c r="B18" s="4">
        <v>-1.26</v>
      </c>
      <c r="C18" s="4">
        <v>-3.67</v>
      </c>
      <c r="D18" s="4">
        <v>-4.59</v>
      </c>
      <c r="E18" s="4">
        <v>-0.75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">
      <c r="A19" s="2" t="s">
        <v>17</v>
      </c>
      <c r="B19" s="4">
        <v>-39.479999999999997</v>
      </c>
      <c r="C19" s="4">
        <v>-29.67</v>
      </c>
      <c r="D19" s="4">
        <v>-21.58</v>
      </c>
      <c r="E19" s="4">
        <v>-53.12</v>
      </c>
      <c r="F19" s="4">
        <v>-69.88</v>
      </c>
      <c r="G19" s="4">
        <v>-88.63</v>
      </c>
      <c r="H19" s="4">
        <v>-100.87</v>
      </c>
      <c r="I19" s="4">
        <v>-110.13</v>
      </c>
      <c r="J19" s="4">
        <v>-179.76</v>
      </c>
      <c r="K19" s="4">
        <v>-214.71</v>
      </c>
      <c r="L19" s="4">
        <v>-210.67</v>
      </c>
      <c r="M19" s="4">
        <v>-287.73</v>
      </c>
      <c r="N19" s="4">
        <v>-306.11</v>
      </c>
      <c r="O19" s="4">
        <v>-302.83</v>
      </c>
      <c r="P19" s="4">
        <v>-302.93</v>
      </c>
    </row>
    <row r="20" spans="1:16" x14ac:dyDescent="0.2">
      <c r="A20" s="2" t="s">
        <v>18</v>
      </c>
      <c r="B20" s="4">
        <v>-390.33</v>
      </c>
      <c r="C20" s="4">
        <v>-554.21810000000005</v>
      </c>
      <c r="D20" s="4">
        <v>-685.94</v>
      </c>
      <c r="E20" s="4">
        <v>-846.42</v>
      </c>
      <c r="F20" s="4">
        <v>-967.11</v>
      </c>
      <c r="G20" s="4">
        <v>-1064.4579000000001</v>
      </c>
      <c r="H20" s="4">
        <v>-1276.51</v>
      </c>
      <c r="I20" s="4">
        <v>-1337.4</v>
      </c>
      <c r="J20" s="4">
        <v>-1389.31</v>
      </c>
      <c r="K20" s="4">
        <v>-1450.31</v>
      </c>
      <c r="L20" s="4">
        <v>-1385.06</v>
      </c>
      <c r="M20" s="4">
        <v>-1346.1965</v>
      </c>
      <c r="N20" s="4">
        <v>-1546.43</v>
      </c>
      <c r="O20" s="4">
        <v>-1746.27</v>
      </c>
      <c r="P20" s="4">
        <v>-2125.5500000000002</v>
      </c>
    </row>
    <row r="21" spans="1:16" x14ac:dyDescent="0.2">
      <c r="A21" s="2" t="s">
        <v>19</v>
      </c>
      <c r="B21" s="4">
        <v>-28.49</v>
      </c>
      <c r="C21" s="4">
        <v>-27.18</v>
      </c>
      <c r="D21" s="4">
        <v>-19.850000000000001</v>
      </c>
      <c r="E21" s="4">
        <v>-34.36</v>
      </c>
      <c r="F21" s="4">
        <v>-30.805499999999999</v>
      </c>
      <c r="G21" s="4">
        <v>-87.068299999999994</v>
      </c>
      <c r="H21" s="4">
        <v>-331.6986</v>
      </c>
      <c r="I21" s="4">
        <v>-348.93</v>
      </c>
      <c r="J21" s="4">
        <v>-354.91899999999998</v>
      </c>
      <c r="K21" s="4">
        <v>-356.42020000000002</v>
      </c>
      <c r="L21" s="4">
        <v>-334.35</v>
      </c>
      <c r="M21" s="4">
        <v>-384.5668</v>
      </c>
      <c r="N21" s="4">
        <v>-527.07000000000005</v>
      </c>
      <c r="O21" s="4">
        <v>-730.42</v>
      </c>
      <c r="P21" s="4">
        <v>-912.43</v>
      </c>
    </row>
    <row r="22" spans="1:16" x14ac:dyDescent="0.2">
      <c r="A22" s="2" t="s">
        <v>20</v>
      </c>
      <c r="B22" s="4">
        <v>-20.5</v>
      </c>
      <c r="C22" s="4">
        <v>-45</v>
      </c>
      <c r="D22" s="4">
        <v>-34.71</v>
      </c>
      <c r="E22" s="4">
        <v>-31.2395</v>
      </c>
      <c r="F22" s="4">
        <v>-57.501899999999999</v>
      </c>
      <c r="G22" s="4">
        <v>-56.954500000000003</v>
      </c>
      <c r="H22" s="4">
        <v>-40.455500000000001</v>
      </c>
      <c r="I22" s="4">
        <v>-81.319999999999993</v>
      </c>
      <c r="J22" s="4">
        <v>-43.6462</v>
      </c>
      <c r="K22" s="4">
        <v>-18.747800000000002</v>
      </c>
      <c r="L22" s="4">
        <v>-28.77</v>
      </c>
      <c r="M22" s="4">
        <v>-33.334400000000002</v>
      </c>
      <c r="N22" s="4">
        <v>-54.7</v>
      </c>
      <c r="O22" s="4">
        <v>-157.16999999999999</v>
      </c>
      <c r="P22" s="4">
        <v>-245.24</v>
      </c>
    </row>
    <row r="23" spans="1:16" x14ac:dyDescent="0.2">
      <c r="A23" s="2" t="s">
        <v>21</v>
      </c>
      <c r="B23" s="4"/>
      <c r="C23" s="4">
        <v>-3.04</v>
      </c>
      <c r="D23" s="4"/>
      <c r="E23" s="4">
        <v>-2.25</v>
      </c>
      <c r="F23" s="4"/>
      <c r="G23" s="4">
        <v>0</v>
      </c>
      <c r="H23" s="4">
        <v>-0.44379999999999997</v>
      </c>
      <c r="I23" s="4"/>
      <c r="J23" s="4"/>
      <c r="K23" s="4"/>
      <c r="L23" s="4"/>
      <c r="M23" s="4">
        <v>-296.230705</v>
      </c>
      <c r="N23" s="4">
        <v>-2.2799999999999998</v>
      </c>
      <c r="O23" s="4">
        <v>-12</v>
      </c>
      <c r="P23" s="4">
        <v>-7.28</v>
      </c>
    </row>
    <row r="24" spans="1:16" x14ac:dyDescent="0.2">
      <c r="A24" s="2" t="s">
        <v>22</v>
      </c>
      <c r="B24" s="4">
        <v>-369.26</v>
      </c>
      <c r="C24" s="4">
        <v>-432.23</v>
      </c>
      <c r="D24" s="4">
        <v>-462.56</v>
      </c>
      <c r="E24" s="4">
        <v>-485.64</v>
      </c>
      <c r="F24" s="4">
        <v>-641.16999999999996</v>
      </c>
      <c r="G24" s="4">
        <v>-735.84</v>
      </c>
      <c r="H24" s="4">
        <v>-694.25</v>
      </c>
      <c r="I24" s="4">
        <v>-799.64</v>
      </c>
      <c r="J24" s="4">
        <v>-822.51</v>
      </c>
      <c r="K24" s="4">
        <v>-850.95</v>
      </c>
      <c r="L24" s="4">
        <v>-743.91</v>
      </c>
      <c r="M24" s="4">
        <v>-802.07</v>
      </c>
      <c r="N24" s="4">
        <v>-934.48</v>
      </c>
      <c r="O24" s="4">
        <v>-1106.17</v>
      </c>
      <c r="P24" s="4">
        <v>-1265.21</v>
      </c>
    </row>
    <row r="25" spans="1:16" x14ac:dyDescent="0.2">
      <c r="A25" s="2" t="s">
        <v>23</v>
      </c>
      <c r="B25" s="4">
        <v>-83</v>
      </c>
      <c r="C25" s="4">
        <v>-7.79</v>
      </c>
      <c r="D25" s="4">
        <v>-53.97</v>
      </c>
      <c r="E25" s="4">
        <v>-166.95</v>
      </c>
      <c r="F25" s="4">
        <v>-61.1</v>
      </c>
      <c r="G25" s="4">
        <v>-260</v>
      </c>
      <c r="H25" s="4">
        <v>-276.5</v>
      </c>
      <c r="I25" s="4">
        <v>-280.58</v>
      </c>
      <c r="J25" s="4">
        <v>-359.78987000000001</v>
      </c>
      <c r="K25" s="4">
        <v>-394.83277800000002</v>
      </c>
      <c r="L25" s="4">
        <v>-401.37</v>
      </c>
      <c r="M25" s="4">
        <v>-357.61</v>
      </c>
      <c r="N25" s="4">
        <v>-398.64</v>
      </c>
      <c r="O25" s="4">
        <v>-458.01</v>
      </c>
      <c r="P25" s="4">
        <v>-544.95000000000005</v>
      </c>
    </row>
    <row r="26" spans="1:16" x14ac:dyDescent="0.2">
      <c r="A26" s="2" t="s">
        <v>24</v>
      </c>
      <c r="B26" s="4">
        <v>-20.399999999999999</v>
      </c>
      <c r="C26" s="4">
        <v>-8.34</v>
      </c>
      <c r="D26" s="4">
        <v>-16.23</v>
      </c>
      <c r="E26" s="4">
        <v>-40.22</v>
      </c>
      <c r="F26" s="4">
        <v>-19.13</v>
      </c>
      <c r="G26" s="4">
        <v>-47.22</v>
      </c>
      <c r="H26" s="4">
        <v>-58.720999999999997</v>
      </c>
      <c r="I26" s="4">
        <v>-95.75</v>
      </c>
      <c r="J26" s="4">
        <v>-139.58000000000001</v>
      </c>
      <c r="K26" s="4">
        <v>-91.131</v>
      </c>
      <c r="L26" s="4">
        <v>-62.94</v>
      </c>
      <c r="M26" s="4">
        <v>-59.72</v>
      </c>
      <c r="N26" s="4">
        <v>-118.39</v>
      </c>
      <c r="O26" s="4">
        <v>-145.31</v>
      </c>
      <c r="P26" s="4">
        <v>-137.72999999999999</v>
      </c>
    </row>
    <row r="27" spans="1:16" x14ac:dyDescent="0.2">
      <c r="A27" s="2" t="s">
        <v>25</v>
      </c>
      <c r="B27" s="4">
        <v>-98.25</v>
      </c>
      <c r="C27" s="4">
        <v>-86.36</v>
      </c>
      <c r="D27" s="4">
        <v>-84.86</v>
      </c>
      <c r="E27" s="4">
        <v>-50.67</v>
      </c>
      <c r="F27" s="4">
        <v>-127.73</v>
      </c>
      <c r="G27" s="4">
        <v>-201.46</v>
      </c>
      <c r="H27" s="4">
        <v>-203.3</v>
      </c>
      <c r="I27" s="4">
        <v>-216.21</v>
      </c>
      <c r="J27" s="4">
        <v>-689.7</v>
      </c>
      <c r="K27" s="4">
        <v>-1076.5</v>
      </c>
      <c r="L27" s="4">
        <v>-1266.6500000000001</v>
      </c>
      <c r="M27" s="4">
        <v>-1316.34</v>
      </c>
      <c r="N27" s="4">
        <v>-1429.17</v>
      </c>
      <c r="O27" s="4">
        <v>-1405.83</v>
      </c>
      <c r="P27" s="4">
        <v>-1383.13</v>
      </c>
    </row>
    <row r="28" spans="1:16" x14ac:dyDescent="0.2">
      <c r="A28" s="2" t="s">
        <v>26</v>
      </c>
      <c r="B28" s="4">
        <v>-0.41</v>
      </c>
      <c r="C28" s="4">
        <v>-0.59</v>
      </c>
      <c r="D28" s="4">
        <v>-0.95</v>
      </c>
      <c r="E28" s="4">
        <v>-0.63</v>
      </c>
      <c r="F28" s="4">
        <v>-0.99</v>
      </c>
      <c r="G28" s="4">
        <v>-0.86</v>
      </c>
      <c r="H28" s="4">
        <v>-0.88</v>
      </c>
      <c r="I28" s="4">
        <v>-0.75</v>
      </c>
      <c r="J28" s="4">
        <v>-0.73</v>
      </c>
      <c r="K28" s="4">
        <v>-0.8</v>
      </c>
      <c r="L28" s="4">
        <v>-0.88</v>
      </c>
      <c r="M28" s="4">
        <v>-0.97</v>
      </c>
      <c r="N28" s="4">
        <v>-1.02</v>
      </c>
      <c r="O28" s="4">
        <v>-1.57</v>
      </c>
      <c r="P28" s="4">
        <v>-2.15</v>
      </c>
    </row>
    <row r="29" spans="1:16" x14ac:dyDescent="0.2">
      <c r="A29" s="2" t="s">
        <v>27</v>
      </c>
      <c r="B29" s="4"/>
      <c r="C29" s="4"/>
      <c r="D29" s="4"/>
      <c r="E29" s="4"/>
      <c r="F29" s="4"/>
      <c r="G29" s="4">
        <v>-3.1</v>
      </c>
      <c r="H29" s="4">
        <v>-36.090000000000003</v>
      </c>
      <c r="I29" s="4">
        <v>-36.76</v>
      </c>
      <c r="J29" s="4">
        <v>-65.3</v>
      </c>
      <c r="K29" s="4">
        <v>-175.21</v>
      </c>
      <c r="L29" s="4">
        <v>-287.83</v>
      </c>
      <c r="M29" s="4">
        <v>-360.59</v>
      </c>
      <c r="N29" s="4">
        <v>-438.9</v>
      </c>
      <c r="O29" s="4">
        <v>-492.07</v>
      </c>
      <c r="P29" s="4">
        <v>-677.03</v>
      </c>
    </row>
    <row r="30" spans="1:16" x14ac:dyDescent="0.2">
      <c r="A30" s="2" t="s">
        <v>28</v>
      </c>
      <c r="B30" s="4">
        <v>-65</v>
      </c>
      <c r="C30" s="4">
        <v>-109.319641</v>
      </c>
      <c r="D30" s="4">
        <v>-140.30000000000001</v>
      </c>
      <c r="E30" s="4">
        <v>-181.00434279999999</v>
      </c>
      <c r="F30" s="4">
        <v>-260.1402397</v>
      </c>
      <c r="G30" s="4">
        <v>-325.71291645999997</v>
      </c>
      <c r="H30" s="4">
        <v>-330.34808500000003</v>
      </c>
      <c r="I30" s="4">
        <v>-425.81</v>
      </c>
      <c r="J30" s="4">
        <v>-823.9811404495</v>
      </c>
      <c r="K30" s="4">
        <v>-1012.4015817647301</v>
      </c>
      <c r="L30" s="4">
        <v>-1109.17</v>
      </c>
      <c r="M30" s="4">
        <v>-1277.75101</v>
      </c>
      <c r="N30" s="4">
        <v>-1418.95</v>
      </c>
      <c r="O30" s="4">
        <v>-1558.47</v>
      </c>
      <c r="P30" s="4">
        <v>-1636.64</v>
      </c>
    </row>
    <row r="31" spans="1:16" x14ac:dyDescent="0.2">
      <c r="A31" s="2" t="s">
        <v>29</v>
      </c>
      <c r="B31" s="4">
        <v>-18</v>
      </c>
      <c r="C31" s="4">
        <v>-38.51</v>
      </c>
      <c r="D31" s="4">
        <v>-61.85</v>
      </c>
      <c r="E31" s="4">
        <v>-42.290500000000002</v>
      </c>
      <c r="F31" s="4">
        <v>-50.589799999999997</v>
      </c>
      <c r="G31" s="4">
        <v>-25.556100000000001</v>
      </c>
      <c r="H31" s="4">
        <v>-18.201287000000299</v>
      </c>
      <c r="I31" s="4">
        <v>-19.54</v>
      </c>
      <c r="J31" s="4">
        <v>-15.031000000000001</v>
      </c>
      <c r="K31" s="4">
        <v>-57.75</v>
      </c>
      <c r="L31" s="4">
        <v>-88.12</v>
      </c>
      <c r="M31" s="4">
        <v>-108.7436</v>
      </c>
      <c r="N31" s="4">
        <v>-160.47999999999999</v>
      </c>
      <c r="O31" s="4">
        <v>-206.5</v>
      </c>
      <c r="P31" s="4">
        <v>-211.25</v>
      </c>
    </row>
    <row r="32" spans="1:16" x14ac:dyDescent="0.2">
      <c r="A32" s="2" t="s">
        <v>30</v>
      </c>
      <c r="B32" s="4">
        <v>-33.450000000000003</v>
      </c>
      <c r="C32" s="4">
        <v>-36.85</v>
      </c>
      <c r="D32" s="4">
        <v>-51.9</v>
      </c>
      <c r="E32" s="4">
        <v>-26.95</v>
      </c>
      <c r="F32" s="4">
        <v>-80.989999999999995</v>
      </c>
      <c r="G32" s="4">
        <v>-75.319999999999993</v>
      </c>
      <c r="H32" s="4">
        <v>-40.270000000000003</v>
      </c>
      <c r="I32" s="4">
        <v>-56.54</v>
      </c>
      <c r="J32" s="4">
        <v>-36.43</v>
      </c>
      <c r="K32" s="4">
        <v>-36.43</v>
      </c>
      <c r="L32" s="4">
        <v>-29.03</v>
      </c>
      <c r="M32" s="4">
        <v>-31.56</v>
      </c>
      <c r="N32" s="4">
        <v>-27.63</v>
      </c>
      <c r="O32" s="4">
        <v>-54.75</v>
      </c>
      <c r="P32" s="4">
        <v>-59.32</v>
      </c>
    </row>
    <row r="34" spans="1:16" x14ac:dyDescent="0.2">
      <c r="A34" s="3" t="s">
        <v>34</v>
      </c>
    </row>
    <row r="35" spans="1:16" x14ac:dyDescent="0.2">
      <c r="A35" s="1" t="s">
        <v>0</v>
      </c>
      <c r="B35" s="1">
        <v>2005</v>
      </c>
      <c r="C35" s="1">
        <v>2006</v>
      </c>
      <c r="D35" s="1">
        <v>2007</v>
      </c>
      <c r="E35" s="1">
        <v>2008</v>
      </c>
      <c r="F35" s="1">
        <v>2009</v>
      </c>
      <c r="G35" s="1">
        <v>2010</v>
      </c>
      <c r="H35" s="1">
        <v>2011</v>
      </c>
      <c r="I35" s="1">
        <v>2012</v>
      </c>
      <c r="J35" s="1">
        <v>2013</v>
      </c>
      <c r="K35" s="1">
        <v>2014</v>
      </c>
      <c r="L35" s="1">
        <v>2015</v>
      </c>
      <c r="M35" s="1">
        <v>2016</v>
      </c>
      <c r="N35" s="1">
        <v>2017</v>
      </c>
      <c r="O35" s="1">
        <v>2018</v>
      </c>
      <c r="P35" s="1">
        <v>2019</v>
      </c>
    </row>
    <row r="36" spans="1:16" x14ac:dyDescent="0.2">
      <c r="A36" s="2" t="s">
        <v>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2">
      <c r="A37" s="2" t="s">
        <v>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2">
      <c r="A38" s="2" t="s">
        <v>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2">
      <c r="A39" s="2" t="s">
        <v>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2">
      <c r="A40" s="2" t="s">
        <v>5</v>
      </c>
      <c r="B40" s="4">
        <v>-113.13</v>
      </c>
      <c r="C40" s="4">
        <v>-118.36</v>
      </c>
      <c r="D40" s="4">
        <v>-118.36</v>
      </c>
      <c r="E40" s="4">
        <v>-135.87</v>
      </c>
      <c r="F40" s="4">
        <v>-138.03</v>
      </c>
      <c r="G40" s="4"/>
      <c r="H40" s="4"/>
      <c r="I40" s="4"/>
      <c r="J40" s="4">
        <v>-147.22999999999999</v>
      </c>
      <c r="K40" s="4">
        <v>-145.55000000000001</v>
      </c>
      <c r="L40" s="4">
        <v>-162.09</v>
      </c>
      <c r="M40" s="4">
        <v>-158.94</v>
      </c>
      <c r="N40" s="4"/>
      <c r="O40" s="4">
        <v>-170.75</v>
      </c>
      <c r="P40" s="4">
        <v>-176.97</v>
      </c>
    </row>
    <row r="41" spans="1:16" x14ac:dyDescent="0.2">
      <c r="A41" s="2" t="s">
        <v>6</v>
      </c>
      <c r="B41" s="4">
        <v>-13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x14ac:dyDescent="0.2">
      <c r="A42" s="2" t="s">
        <v>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x14ac:dyDescent="0.2">
      <c r="A43" s="2" t="s">
        <v>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x14ac:dyDescent="0.2">
      <c r="A44" s="2" t="s">
        <v>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x14ac:dyDescent="0.2">
      <c r="A45" s="2" t="s">
        <v>10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x14ac:dyDescent="0.2">
      <c r="A46" s="2" t="s">
        <v>11</v>
      </c>
      <c r="B46" s="4"/>
      <c r="C46" s="4">
        <v>-0.01</v>
      </c>
      <c r="D46" s="4">
        <v>-0.04</v>
      </c>
      <c r="E46" s="4">
        <v>-0.05</v>
      </c>
      <c r="F46" s="4">
        <v>-0.03</v>
      </c>
      <c r="G46" s="4"/>
      <c r="H46" s="4">
        <v>-4.17</v>
      </c>
      <c r="I46" s="4">
        <v>-4.37</v>
      </c>
      <c r="J46" s="4">
        <v>-5.12</v>
      </c>
      <c r="K46" s="4">
        <v>-4.79</v>
      </c>
      <c r="L46" s="4">
        <v>-4.3899999999999997</v>
      </c>
      <c r="M46" s="4"/>
      <c r="N46" s="4"/>
      <c r="O46" s="4"/>
      <c r="P46" s="4"/>
    </row>
    <row r="47" spans="1:16" x14ac:dyDescent="0.2">
      <c r="A47" s="2" t="s">
        <v>12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x14ac:dyDescent="0.2">
      <c r="A48" s="2" t="s">
        <v>13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x14ac:dyDescent="0.2">
      <c r="A49" s="2" t="s">
        <v>14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x14ac:dyDescent="0.2">
      <c r="A50" s="2" t="s">
        <v>15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x14ac:dyDescent="0.2">
      <c r="A51" s="2" t="s">
        <v>16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x14ac:dyDescent="0.2">
      <c r="A52" s="2" t="s">
        <v>17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x14ac:dyDescent="0.2">
      <c r="A53" s="2" t="s">
        <v>18</v>
      </c>
      <c r="B53" s="4"/>
      <c r="C53" s="4"/>
      <c r="D53" s="4"/>
      <c r="E53" s="4"/>
      <c r="F53" s="4">
        <v>-0.04</v>
      </c>
      <c r="G53" s="4"/>
      <c r="H53" s="4"/>
      <c r="I53" s="4"/>
      <c r="J53" s="4">
        <v>-7.7</v>
      </c>
      <c r="K53" s="4">
        <v>-10.02</v>
      </c>
      <c r="L53" s="4">
        <v>-11</v>
      </c>
      <c r="M53" s="4">
        <v>-11.08683903</v>
      </c>
      <c r="N53" s="4">
        <v>-12.18</v>
      </c>
      <c r="O53" s="4">
        <v>-12.6</v>
      </c>
      <c r="P53" s="4">
        <v>-13.43</v>
      </c>
    </row>
    <row r="54" spans="1:16" x14ac:dyDescent="0.2">
      <c r="A54" s="2" t="s">
        <v>19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 x14ac:dyDescent="0.2">
      <c r="A55" s="2" t="s">
        <v>20</v>
      </c>
      <c r="B55" s="4"/>
      <c r="C55" s="4"/>
      <c r="D55" s="4">
        <v>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6" x14ac:dyDescent="0.2">
      <c r="A56" s="2" t="s">
        <v>21</v>
      </c>
      <c r="B56" s="4"/>
      <c r="C56" s="4"/>
      <c r="D56" s="4"/>
      <c r="E56" s="4"/>
      <c r="F56" s="4"/>
      <c r="G56" s="4">
        <v>0</v>
      </c>
      <c r="H56" s="4"/>
      <c r="I56" s="4"/>
      <c r="J56" s="4"/>
      <c r="K56" s="4"/>
      <c r="L56" s="4"/>
      <c r="M56" s="4"/>
      <c r="N56" s="4"/>
      <c r="O56" s="4"/>
      <c r="P56" s="4"/>
    </row>
    <row r="57" spans="1:16" x14ac:dyDescent="0.2">
      <c r="A57" s="2" t="s">
        <v>22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2">
      <c r="A58" s="2" t="s">
        <v>23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x14ac:dyDescent="0.2">
      <c r="A59" s="2" t="s">
        <v>24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2">
      <c r="A60" s="2" t="s">
        <v>25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x14ac:dyDescent="0.2">
      <c r="A61" s="2" t="s">
        <v>26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x14ac:dyDescent="0.2">
      <c r="A62" s="2" t="s">
        <v>27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x14ac:dyDescent="0.2">
      <c r="A63" s="2" t="s">
        <v>28</v>
      </c>
      <c r="B63" s="4">
        <v>-3.27</v>
      </c>
      <c r="C63" s="4">
        <v>-7.6094200000000001</v>
      </c>
      <c r="D63" s="4">
        <v>-25.56</v>
      </c>
      <c r="E63" s="4">
        <v>-31.55735</v>
      </c>
      <c r="F63" s="4">
        <v>-41.422392590000001</v>
      </c>
      <c r="G63" s="4">
        <v>-56.287583089999998</v>
      </c>
      <c r="H63" s="4">
        <v>-45.964036999999998</v>
      </c>
      <c r="I63" s="4">
        <v>-25.81</v>
      </c>
      <c r="J63" s="4">
        <v>-38.628740999999998</v>
      </c>
      <c r="K63" s="4">
        <v>-23.331199999999999</v>
      </c>
      <c r="L63" s="4">
        <v>-20.09</v>
      </c>
      <c r="M63" s="4">
        <v>-18.584118</v>
      </c>
      <c r="N63" s="4">
        <v>-15.65</v>
      </c>
      <c r="O63" s="4">
        <v>-20.5</v>
      </c>
      <c r="P63" s="4">
        <v>-27.41</v>
      </c>
    </row>
    <row r="64" spans="1:16" x14ac:dyDescent="0.2">
      <c r="A64" s="2" t="s">
        <v>29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x14ac:dyDescent="0.2">
      <c r="A65" s="2" t="s">
        <v>30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53265-154C-4821-BE1F-917971DD823E}">
  <dimension ref="A1:BE19"/>
  <sheetViews>
    <sheetView workbookViewId="0">
      <selection activeCell="F6" sqref="F6"/>
    </sheetView>
  </sheetViews>
  <sheetFormatPr defaultRowHeight="14.25" x14ac:dyDescent="0.2"/>
  <cols>
    <col min="2" max="57" width="8.75" customWidth="1"/>
  </cols>
  <sheetData>
    <row r="1" spans="1:57" x14ac:dyDescent="0.2">
      <c r="A1" t="s">
        <v>35</v>
      </c>
    </row>
    <row r="2" spans="1:57" x14ac:dyDescent="0.2">
      <c r="A2" t="s">
        <v>21</v>
      </c>
    </row>
    <row r="4" spans="1:57" x14ac:dyDescent="0.2">
      <c r="A4" t="s">
        <v>39</v>
      </c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2015</v>
      </c>
      <c r="L4">
        <v>2015</v>
      </c>
      <c r="M4">
        <v>2016</v>
      </c>
      <c r="N4">
        <v>2017</v>
      </c>
      <c r="O4">
        <v>2018</v>
      </c>
      <c r="P4">
        <v>2019</v>
      </c>
      <c r="Q4">
        <v>2020</v>
      </c>
      <c r="R4">
        <v>2021</v>
      </c>
      <c r="S4">
        <v>2022</v>
      </c>
      <c r="T4">
        <v>2023</v>
      </c>
      <c r="U4">
        <v>2025</v>
      </c>
      <c r="V4">
        <v>2025</v>
      </c>
      <c r="W4">
        <v>2026</v>
      </c>
      <c r="X4">
        <v>2027</v>
      </c>
      <c r="Y4">
        <v>2028</v>
      </c>
      <c r="Z4">
        <v>2029</v>
      </c>
      <c r="AA4">
        <v>2030</v>
      </c>
      <c r="AB4">
        <v>2031</v>
      </c>
      <c r="AC4">
        <v>2032</v>
      </c>
      <c r="AD4">
        <v>2033</v>
      </c>
      <c r="AE4">
        <v>2035</v>
      </c>
      <c r="AF4">
        <v>2035</v>
      </c>
      <c r="AG4">
        <v>2036</v>
      </c>
      <c r="AH4">
        <v>2037</v>
      </c>
      <c r="AI4">
        <v>2038</v>
      </c>
      <c r="AJ4">
        <v>2039</v>
      </c>
      <c r="AK4">
        <v>2050</v>
      </c>
      <c r="AL4">
        <v>2051</v>
      </c>
      <c r="AM4">
        <v>2052</v>
      </c>
      <c r="AN4">
        <v>2053</v>
      </c>
      <c r="AO4">
        <v>2055</v>
      </c>
      <c r="AP4">
        <v>2055</v>
      </c>
      <c r="AQ4">
        <v>2056</v>
      </c>
      <c r="AR4">
        <v>2057</v>
      </c>
      <c r="AS4">
        <v>2058</v>
      </c>
      <c r="AT4">
        <v>2059</v>
      </c>
      <c r="AU4">
        <v>2050</v>
      </c>
      <c r="AV4">
        <v>2051</v>
      </c>
      <c r="AW4">
        <v>2052</v>
      </c>
      <c r="AX4">
        <v>2053</v>
      </c>
      <c r="AY4">
        <v>2055</v>
      </c>
      <c r="AZ4">
        <v>2055</v>
      </c>
      <c r="BA4">
        <v>2056</v>
      </c>
      <c r="BB4">
        <v>2057</v>
      </c>
      <c r="BC4">
        <v>2058</v>
      </c>
      <c r="BD4">
        <v>2059</v>
      </c>
      <c r="BE4">
        <v>2060</v>
      </c>
    </row>
    <row r="5" spans="1:57" s="5" customFormat="1" x14ac:dyDescent="0.2">
      <c r="A5" s="5" t="s">
        <v>36</v>
      </c>
      <c r="B5" s="5">
        <f>VLOOKUP($A$2,Imports!$A$3:$P$32,B$4-2003,FALSE)+VLOOKUP($A$2,Imports!$A$36:$P$65,B$4-2003,FALSE)</f>
        <v>0.28000000000000003</v>
      </c>
      <c r="C5" s="5">
        <f>VLOOKUP($A$2,Imports!$A$3:$P$32,C$4-2003,FALSE)+VLOOKUP($A$2,Imports!$A$36:$P$65,C$4-2003,FALSE)</f>
        <v>2.5099999999999998</v>
      </c>
      <c r="D5" s="5">
        <f>VLOOKUP($A$2,Imports!$A$3:$P$32,D$4-2003,FALSE)+VLOOKUP($A$2,Imports!$A$36:$P$65,D$4-2003,FALSE)</f>
        <v>0</v>
      </c>
      <c r="E5" s="5">
        <f>VLOOKUP($A$2,Imports!$A$3:$P$32,E$4-2003,FALSE)+VLOOKUP($A$2,Imports!$A$36:$P$65,E$4-2003,FALSE)</f>
        <v>30</v>
      </c>
      <c r="F5" s="5">
        <f>VLOOKUP($A$2,Imports!$A$3:$P$32,F$4-2003,FALSE)+VLOOKUP($A$2,Imports!$A$36:$P$65,F$4-2003,FALSE)</f>
        <v>0</v>
      </c>
      <c r="G5" s="5">
        <f>VLOOKUP($A$2,Imports!$A$3:$P$32,G$4-2003,FALSE)+VLOOKUP($A$2,Imports!$A$36:$P$65,G$4-2003,FALSE)</f>
        <v>207.60599999999999</v>
      </c>
      <c r="H5" s="5">
        <f>VLOOKUP($A$2,Imports!$A$3:$P$32,H$4-2003,FALSE)+VLOOKUP($A$2,Imports!$A$36:$P$65,H$4-2003,FALSE)</f>
        <v>462.81810000000002</v>
      </c>
      <c r="I5" s="5">
        <f>VLOOKUP($A$2,Imports!$A$3:$P$32,I$4-2003,FALSE)+VLOOKUP($A$2,Imports!$A$36:$P$65,I$4-2003,FALSE)</f>
        <v>488.75</v>
      </c>
      <c r="J5" s="5">
        <f>VLOOKUP($A$2,Imports!$A$3:$P$32,J$4-2003,FALSE)+VLOOKUP($A$2,Imports!$A$36:$P$65,J$4-2003,FALSE)</f>
        <v>485.6626</v>
      </c>
      <c r="K5" s="5">
        <f>VLOOKUP($A$2,Imports!$A$3:$P$32,K$4-2003,FALSE)+VLOOKUP($A$2,Imports!$A$36:$P$65,K$4-2003,FALSE)</f>
        <v>497.61</v>
      </c>
      <c r="L5" s="5">
        <f>VLOOKUP($A$2,Imports!$A$3:$P$32,L$4-2003,FALSE)+VLOOKUP($A$2,Imports!$A$36:$P$65,L$4-2003,FALSE)</f>
        <v>497.61</v>
      </c>
      <c r="M5" s="5">
        <f>VLOOKUP($A$2,Imports!$A$3:$P$32,M$4-2003,FALSE)+VLOOKUP($A$2,Imports!$A$36:$P$65,M$4-2003,FALSE)</f>
        <v>528.01790000000005</v>
      </c>
      <c r="N5" s="5">
        <f>VLOOKUP($A$2,Imports!$A$3:$P$32,N$4-2003,FALSE)+VLOOKUP($A$2,Imports!$A$36:$P$65,N$4-2003,FALSE)</f>
        <v>572.20000000000005</v>
      </c>
      <c r="O5" s="5">
        <f>VLOOKUP($A$2,Imports!$A$3:$P$32,O$4-2003,FALSE)+VLOOKUP($A$2,Imports!$A$36:$P$65,O$4-2003,FALSE)</f>
        <v>710.89</v>
      </c>
      <c r="P5" s="5">
        <f>VLOOKUP($A$2,Imports!$A$3:$P$32,P$4-2003,FALSE)+VLOOKUP($A$2,Imports!$A$36:$P$65,P$4-2003,FALSE)</f>
        <v>941.36</v>
      </c>
      <c r="Q5" s="5">
        <f>MIN(SLOPE(L5:P5,L4:P4)*Q4+INTERCEPT(L5:P5,L4:P4),GETPIVOTDATA("输送电量",'Pivot Table'!$A$1,"终止省",Display!$A$2))</f>
        <v>971.12721000000602</v>
      </c>
      <c r="R5" s="5">
        <f>MIN(SLOPE(M5:Q5,M4:Q4)*R4+INTERCEPT(M5:Q5,M4:Q4),GETPIVOTDATA("输送电量",'Pivot Table'!$A$1,"终止省",Display!$A$2))</f>
        <v>1121.332607999997</v>
      </c>
      <c r="S5" s="5">
        <f>MIN(SLOPE(N5:R5,N4:R4)*S4+INTERCEPT(N5:R5,N4:R4),GETPIVOTDATA("输送电量",'Pivot Table'!$A$1,"终止省",Display!$A$2))</f>
        <v>1270.9326913999976</v>
      </c>
      <c r="T5" s="5">
        <f>MIN(SLOPE(O5:S5,O4:S4)*T4+INTERCEPT(O5:S5,O4:S4),GETPIVOTDATA("输送电量",'Pivot Table'!$A$1,"终止省",Display!$A$2))</f>
        <v>1393.1458991200489</v>
      </c>
      <c r="U5" s="5">
        <f>MIN(SLOPE(P5:T5,P4:T4)*U4+INTERCEPT(P5:T5,P4:T4),GETPIVOTDATA("输送电量",'Pivot Table'!$A$1,"终止省",Display!$A$2))</f>
        <v>1620.9305935600423</v>
      </c>
      <c r="V5" s="5">
        <f>MIN(SLOPE(Q5:U5,Q4:U4)*V4+INTERCEPT(Q5:U5,Q4:U4),GETPIVOTDATA("输送电量",'Pivot Table'!$A$1,"终止省",Display!$A$2))</f>
        <v>1638.1423939210945</v>
      </c>
      <c r="W5" s="5">
        <f>MIN(SLOPE(R5:V5,R4:V4)*W4+INTERCEPT(R5:V5,R4:V4),GETPIVOTDATA("输送电量",'Pivot Table'!$A$1,"终止省",Display!$A$2))</f>
        <v>1757.9455438419536</v>
      </c>
      <c r="X5" s="5">
        <f>MIN(SLOPE(S5:W5,S4:W4)*X4+INTERCEPT(S5:W5,S4:W4),GETPIVOTDATA("输送电量",'Pivot Table'!$A$1,"终止省",Display!$A$2))</f>
        <v>1874.2243718551181</v>
      </c>
      <c r="Y5" s="5">
        <f>MIN(SLOPE(T5:X5,T4:X4)*Y4+INTERCEPT(T5:X5,T4:X4),GETPIVOTDATA("输送电量",'Pivot Table'!$A$1,"终止省",Display!$A$2))</f>
        <v>1880</v>
      </c>
      <c r="Z5" s="5">
        <f>MIN(SLOPE(U5:Y5,U4:Y4)*Z4+INTERCEPT(U5:Y5,U4:Y4),GETPIVOTDATA("输送电量",'Pivot Table'!$A$1,"终止省",Display!$A$2))</f>
        <v>1880</v>
      </c>
      <c r="AA5" s="5">
        <f>MIN(SLOPE(V5:Z5,V4:Z4)*AA4+INTERCEPT(V5:Z5,V4:Z4),GETPIVOTDATA("输送电量",'Pivot Table'!$A$1,"终止省",Display!$A$2))</f>
        <v>1880</v>
      </c>
      <c r="AB5" s="5">
        <f>MIN(SLOPE(W5:AA5,W4:AA4)*AB4+INTERCEPT(W5:AA5,W4:AA4),GETPIVOTDATA("输送电量",'Pivot Table'!$A$1,"终止省",Display!$A$2))</f>
        <v>1880</v>
      </c>
      <c r="AC5" s="5">
        <f>MIN(SLOPE(X5:AB5,X4:AB4)*AC4+INTERCEPT(X5:AB5,X4:AB4),GETPIVOTDATA("输送电量",'Pivot Table'!$A$1,"终止省",Display!$A$2))</f>
        <v>1880</v>
      </c>
      <c r="AD5" s="5">
        <f>MIN(SLOPE(Y5:AC5,Y4:AC4)*AD4+INTERCEPT(Y5:AC5,Y4:AC4),GETPIVOTDATA("输送电量",'Pivot Table'!$A$1,"终止省",Display!$A$2))</f>
        <v>1880</v>
      </c>
      <c r="AE5" s="5">
        <f>MIN(SLOPE(Z5:AD5,Z4:AD4)*AE4+INTERCEPT(Z5:AD5,Z4:AD4),GETPIVOTDATA("输送电量",'Pivot Table'!$A$1,"终止省",Display!$A$2))</f>
        <v>1880</v>
      </c>
      <c r="AF5" s="5">
        <f>MIN(SLOPE(AA5:AE5,AA4:AE4)*AF4+INTERCEPT(AA5:AE5,AA4:AE4),GETPIVOTDATA("输送电量",'Pivot Table'!$A$1,"终止省",Display!$A$2))</f>
        <v>1880</v>
      </c>
      <c r="AG5" s="5">
        <f>MIN(SLOPE(AB5:AF5,AB4:AF4)*AG4+INTERCEPT(AB5:AF5,AB4:AF4),GETPIVOTDATA("输送电量",'Pivot Table'!$A$1,"终止省",Display!$A$2))</f>
        <v>1880</v>
      </c>
      <c r="AH5" s="5">
        <f>MIN(SLOPE(AC5:AG5,AC4:AG4)*AH4+INTERCEPT(AC5:AG5,AC4:AG4),GETPIVOTDATA("输送电量",'Pivot Table'!$A$1,"终止省",Display!$A$2))</f>
        <v>1880</v>
      </c>
      <c r="AI5" s="5">
        <f>MIN(SLOPE(AD5:AH5,AD4:AH4)*AI4+INTERCEPT(AD5:AH5,AD4:AH4),GETPIVOTDATA("输送电量",'Pivot Table'!$A$1,"终止省",Display!$A$2))</f>
        <v>1880</v>
      </c>
      <c r="AJ5" s="5">
        <f>MIN(SLOPE(AE5:AI5,AE4:AI4)*AJ4+INTERCEPT(AE5:AI5,AE4:AI4),GETPIVOTDATA("输送电量",'Pivot Table'!$A$1,"终止省",Display!$A$2))</f>
        <v>1880</v>
      </c>
      <c r="AK5" s="5">
        <f>MIN(SLOPE(AF5:AJ5,AF4:AJ4)*AK4+INTERCEPT(AF5:AJ5,AF4:AJ4),GETPIVOTDATA("输送电量",'Pivot Table'!$A$1,"终止省",Display!$A$2))</f>
        <v>1880</v>
      </c>
      <c r="AL5" s="5">
        <f>MIN(SLOPE(AG5:AK5,AG4:AK4)*AL4+INTERCEPT(AG5:AK5,AG4:AK4),GETPIVOTDATA("输送电量",'Pivot Table'!$A$1,"终止省",Display!$A$2))</f>
        <v>1880</v>
      </c>
      <c r="AM5" s="5">
        <f>MIN(SLOPE(AH5:AL5,AH4:AL4)*AM4+INTERCEPT(AH5:AL5,AH4:AL4),GETPIVOTDATA("输送电量",'Pivot Table'!$A$1,"终止省",Display!$A$2))</f>
        <v>1880</v>
      </c>
      <c r="AN5" s="5">
        <f>MIN(SLOPE(AI5:AM5,AI4:AM4)*AN4+INTERCEPT(AI5:AM5,AI4:AM4),GETPIVOTDATA("输送电量",'Pivot Table'!$A$1,"终止省",Display!$A$2))</f>
        <v>1880</v>
      </c>
      <c r="AO5" s="5">
        <f>MIN(SLOPE(AJ5:AN5,AJ4:AN4)*AO4+INTERCEPT(AJ5:AN5,AJ4:AN4),GETPIVOTDATA("输送电量",'Pivot Table'!$A$1,"终止省",Display!$A$2))</f>
        <v>1880</v>
      </c>
      <c r="AP5" s="5">
        <f>MIN(SLOPE(AK5:AO5,AK4:AO4)*AP4+INTERCEPT(AK5:AO5,AK4:AO4),GETPIVOTDATA("输送电量",'Pivot Table'!$A$1,"终止省",Display!$A$2))</f>
        <v>1880</v>
      </c>
      <c r="AQ5" s="5">
        <f>MIN(SLOPE(AL5:AP5,AL4:AP4)*AQ4+INTERCEPT(AL5:AP5,AL4:AP4),GETPIVOTDATA("输送电量",'Pivot Table'!$A$1,"终止省",Display!$A$2))</f>
        <v>1880</v>
      </c>
      <c r="AR5" s="5">
        <f>MIN(SLOPE(AM5:AQ5,AM4:AQ4)*AR4+INTERCEPT(AM5:AQ5,AM4:AQ4),GETPIVOTDATA("输送电量",'Pivot Table'!$A$1,"终止省",Display!$A$2))</f>
        <v>1880</v>
      </c>
      <c r="AS5" s="5">
        <f>MIN(SLOPE(AN5:AR5,AN4:AR4)*AS4+INTERCEPT(AN5:AR5,AN4:AR4),GETPIVOTDATA("输送电量",'Pivot Table'!$A$1,"终止省",Display!$A$2))</f>
        <v>1880</v>
      </c>
      <c r="AT5" s="5">
        <f>MIN(SLOPE(AO5:AS5,AO4:AS4)*AT4+INTERCEPT(AO5:AS5,AO4:AS4),GETPIVOTDATA("输送电量",'Pivot Table'!$A$1,"终止省",Display!$A$2))</f>
        <v>1880</v>
      </c>
      <c r="AU5" s="5">
        <f>MIN(SLOPE(AP5:AT5,AP4:AT4)*AU4+INTERCEPT(AP5:AT5,AP4:AT4),GETPIVOTDATA("输送电量",'Pivot Table'!$A$1,"终止省",Display!$A$2))</f>
        <v>1880</v>
      </c>
      <c r="AV5" s="5">
        <f>MIN(SLOPE(AQ5:AU5,AQ4:AU4)*AV4+INTERCEPT(AQ5:AU5,AQ4:AU4),GETPIVOTDATA("输送电量",'Pivot Table'!$A$1,"终止省",Display!$A$2))</f>
        <v>1880</v>
      </c>
      <c r="AW5" s="5">
        <f>MIN(SLOPE(AR5:AV5,AR4:AV4)*AW4+INTERCEPT(AR5:AV5,AR4:AV4),GETPIVOTDATA("输送电量",'Pivot Table'!$A$1,"终止省",Display!$A$2))</f>
        <v>1880</v>
      </c>
      <c r="AX5" s="5">
        <f>MIN(SLOPE(AS5:AW5,AS4:AW4)*AX4+INTERCEPT(AS5:AW5,AS4:AW4),GETPIVOTDATA("输送电量",'Pivot Table'!$A$1,"终止省",Display!$A$2))</f>
        <v>1880</v>
      </c>
      <c r="AY5" s="5">
        <f>MIN(SLOPE(AT5:AX5,AT4:AX4)*AY4+INTERCEPT(AT5:AX5,AT4:AX4),GETPIVOTDATA("输送电量",'Pivot Table'!$A$1,"终止省",Display!$A$2))</f>
        <v>1880</v>
      </c>
      <c r="AZ5" s="5">
        <f>MIN(SLOPE(AU5:AY5,AU4:AY4)*AZ4+INTERCEPT(AU5:AY5,AU4:AY4),GETPIVOTDATA("输送电量",'Pivot Table'!$A$1,"终止省",Display!$A$2))</f>
        <v>1880</v>
      </c>
      <c r="BA5" s="5">
        <f>MIN(SLOPE(AV5:AZ5,AV4:AZ4)*BA4+INTERCEPT(AV5:AZ5,AV4:AZ4),GETPIVOTDATA("输送电量",'Pivot Table'!$A$1,"终止省",Display!$A$2))</f>
        <v>1880</v>
      </c>
      <c r="BB5" s="5">
        <f>MIN(SLOPE(AW5:BA5,AW4:BA4)*BB4+INTERCEPT(AW5:BA5,AW4:BA4),GETPIVOTDATA("输送电量",'Pivot Table'!$A$1,"终止省",Display!$A$2))</f>
        <v>1880</v>
      </c>
      <c r="BC5" s="5">
        <f>MIN(SLOPE(AX5:BB5,AX4:BB4)*BC4+INTERCEPT(AX5:BB5,AX4:BB4),GETPIVOTDATA("输送电量",'Pivot Table'!$A$1,"终止省",Display!$A$2))</f>
        <v>1880</v>
      </c>
      <c r="BD5" s="5">
        <f>MIN(SLOPE(AY5:BC5,AY4:BC4)*BD4+INTERCEPT(AY5:BC5,AY4:BC4),GETPIVOTDATA("输送电量",'Pivot Table'!$A$1,"终止省",Display!$A$2))</f>
        <v>1880</v>
      </c>
      <c r="BE5" s="5">
        <f>MIN(SLOPE(AZ5:BD5,AZ4:BD4)*BE4+INTERCEPT(AZ5:BD5,AZ4:BD4),GETPIVOTDATA("输送电量",'Pivot Table'!$A$1,"终止省",Display!$A$2))</f>
        <v>1880</v>
      </c>
    </row>
    <row r="6" spans="1:57" s="5" customFormat="1" x14ac:dyDescent="0.2">
      <c r="A6" s="5" t="s">
        <v>37</v>
      </c>
      <c r="B6" s="5">
        <f>-VLOOKUP($A$2,Exports!$A$3:$P$32,B$4-2003,FALSE)-VLOOKUP($A$2,Exports!$A$36:$P$65,B$4-2003,FALSE)</f>
        <v>0</v>
      </c>
      <c r="C6" s="5">
        <f>-VLOOKUP($A$2,Exports!$A$3:$P$32,C$4-2003,FALSE)-VLOOKUP($A$2,Exports!$A$36:$P$65,C$4-2003,FALSE)</f>
        <v>3.04</v>
      </c>
      <c r="D6" s="5">
        <f>-VLOOKUP($A$2,Exports!$A$3:$P$32,D$4-2003,FALSE)-VLOOKUP($A$2,Exports!$A$36:$P$65,D$4-2003,FALSE)</f>
        <v>0</v>
      </c>
      <c r="E6" s="5">
        <f>-VLOOKUP($A$2,Exports!$A$3:$P$32,E$4-2003,FALSE)-VLOOKUP($A$2,Exports!$A$36:$P$65,E$4-2003,FALSE)</f>
        <v>2.25</v>
      </c>
      <c r="F6" s="5">
        <f>-VLOOKUP($A$2,Exports!$A$3:$P$32,F$4-2003,FALSE)-VLOOKUP($A$2,Exports!$A$36:$P$65,F$4-2003,FALSE)</f>
        <v>0</v>
      </c>
      <c r="G6" s="5">
        <f>-VLOOKUP($A$2,Exports!$A$3:$P$32,G$4-2003,FALSE)-VLOOKUP($A$2,Exports!$A$36:$P$65,G$4-2003,FALSE)</f>
        <v>0</v>
      </c>
      <c r="H6" s="5">
        <f>-VLOOKUP($A$2,Exports!$A$3:$P$32,H$4-2003,FALSE)-VLOOKUP($A$2,Exports!$A$36:$P$65,H$4-2003,FALSE)</f>
        <v>0.44379999999999997</v>
      </c>
      <c r="I6" s="5">
        <f>-VLOOKUP($A$2,Exports!$A$3:$P$32,I$4-2003,FALSE)-VLOOKUP($A$2,Exports!$A$36:$P$65,I$4-2003,FALSE)</f>
        <v>0</v>
      </c>
      <c r="J6" s="5">
        <f>-VLOOKUP($A$2,Exports!$A$3:$P$32,J$4-2003,FALSE)-VLOOKUP($A$2,Exports!$A$36:$P$65,J$4-2003,FALSE)</f>
        <v>0</v>
      </c>
      <c r="K6" s="5">
        <f>-VLOOKUP($A$2,Exports!$A$3:$P$32,K$4-2003,FALSE)-VLOOKUP($A$2,Exports!$A$36:$P$65,K$4-2003,FALSE)</f>
        <v>0</v>
      </c>
      <c r="L6" s="5">
        <f>-VLOOKUP($A$2,Exports!$A$3:$P$32,L$4-2003,FALSE)-VLOOKUP($A$2,Exports!$A$36:$P$65,L$4-2003,FALSE)</f>
        <v>0</v>
      </c>
      <c r="M6" s="5">
        <f>-VLOOKUP($A$2,Exports!$A$3:$P$32,M$4-2003,FALSE)-VLOOKUP($A$2,Exports!$A$36:$P$65,M$4-2003,FALSE)</f>
        <v>296.230705</v>
      </c>
      <c r="N6" s="5">
        <f>-VLOOKUP($A$2,Exports!$A$3:$P$32,N$4-2003,FALSE)-VLOOKUP($A$2,Exports!$A$36:$P$65,N$4-2003,FALSE)</f>
        <v>2.2799999999999998</v>
      </c>
      <c r="O6" s="5">
        <f>-VLOOKUP($A$2,Exports!$A$3:$P$32,O$4-2003,FALSE)-VLOOKUP($A$2,Exports!$A$36:$P$65,O$4-2003,FALSE)</f>
        <v>12</v>
      </c>
      <c r="P6" s="5">
        <f>-VLOOKUP($A$2,Exports!$A$3:$P$32,P$4-2003,FALSE)-VLOOKUP($A$2,Exports!$A$36:$P$65,P$4-2003,FALSE)</f>
        <v>7.28</v>
      </c>
      <c r="Q6" s="5">
        <f>MAX(SLOPE(L6:P6,L4:P4)*Q4+INTERCEPT(L6:P6,L4:P4),0)</f>
        <v>0</v>
      </c>
      <c r="R6" s="5">
        <f t="shared" ref="R6:Z6" si="0">MAX(SLOPE(M6:Q6,M4:Q4)*R4+INTERCEPT(M6:Q6,M4:Q4),0)</f>
        <v>0</v>
      </c>
      <c r="S6" s="5">
        <f t="shared" si="0"/>
        <v>0</v>
      </c>
      <c r="T6" s="5">
        <f t="shared" si="0"/>
        <v>0</v>
      </c>
      <c r="U6" s="5">
        <f t="shared" si="0"/>
        <v>0</v>
      </c>
      <c r="V6" s="5">
        <f t="shared" si="0"/>
        <v>0</v>
      </c>
      <c r="W6" s="5">
        <f t="shared" si="0"/>
        <v>0</v>
      </c>
      <c r="X6" s="5">
        <f t="shared" si="0"/>
        <v>0</v>
      </c>
      <c r="Y6" s="5">
        <f t="shared" si="0"/>
        <v>0</v>
      </c>
      <c r="Z6" s="5">
        <f t="shared" si="0"/>
        <v>0</v>
      </c>
      <c r="AA6" s="5">
        <f t="shared" ref="AA6" si="1">MAX(SLOPE(V6:Z6,V4:Z4)*AA4+INTERCEPT(V6:Z6,V4:Z4),0)</f>
        <v>0</v>
      </c>
      <c r="AB6" s="5">
        <f t="shared" ref="AB6" si="2">MAX(SLOPE(W6:AA6,W4:AA4)*AB4+INTERCEPT(W6:AA6,W4:AA4),0)</f>
        <v>0</v>
      </c>
      <c r="AC6" s="5">
        <f t="shared" ref="AC6" si="3">MAX(SLOPE(X6:AB6,X4:AB4)*AC4+INTERCEPT(X6:AB6,X4:AB4),0)</f>
        <v>0</v>
      </c>
      <c r="AD6" s="5">
        <f t="shared" ref="AD6" si="4">MAX(SLOPE(Y6:AC6,Y4:AC4)*AD4+INTERCEPT(Y6:AC6,Y4:AC4),0)</f>
        <v>0</v>
      </c>
      <c r="AE6" s="5">
        <f t="shared" ref="AE6" si="5">MAX(SLOPE(Z6:AD6,Z4:AD4)*AE4+INTERCEPT(Z6:AD6,Z4:AD4),0)</f>
        <v>0</v>
      </c>
      <c r="AF6" s="5">
        <f t="shared" ref="AF6" si="6">MAX(SLOPE(AA6:AE6,AA4:AE4)*AF4+INTERCEPT(AA6:AE6,AA4:AE4),0)</f>
        <v>0</v>
      </c>
      <c r="AG6" s="5">
        <f t="shared" ref="AG6" si="7">MAX(SLOPE(AB6:AF6,AB4:AF4)*AG4+INTERCEPT(AB6:AF6,AB4:AF4),0)</f>
        <v>0</v>
      </c>
      <c r="AH6" s="5">
        <f t="shared" ref="AH6:AI6" si="8">MAX(SLOPE(AC6:AG6,AC4:AG4)*AH4+INTERCEPT(AC6:AG6,AC4:AG4),0)</f>
        <v>0</v>
      </c>
      <c r="AI6" s="5">
        <f t="shared" si="8"/>
        <v>0</v>
      </c>
      <c r="AJ6" s="5">
        <f t="shared" ref="AJ6" si="9">MAX(SLOPE(AE6:AI6,AE4:AI4)*AJ4+INTERCEPT(AE6:AI6,AE4:AI4),0)</f>
        <v>0</v>
      </c>
      <c r="AK6" s="5">
        <f t="shared" ref="AK6" si="10">MAX(SLOPE(AF6:AJ6,AF4:AJ4)*AK4+INTERCEPT(AF6:AJ6,AF4:AJ4),0)</f>
        <v>0</v>
      </c>
      <c r="AL6" s="5">
        <f t="shared" ref="AL6" si="11">MAX(SLOPE(AG6:AK6,AG4:AK4)*AL4+INTERCEPT(AG6:AK6,AG4:AK4),0)</f>
        <v>0</v>
      </c>
      <c r="AM6" s="5">
        <f t="shared" ref="AM6" si="12">MAX(SLOPE(AH6:AL6,AH4:AL4)*AM4+INTERCEPT(AH6:AL6,AH4:AL4),0)</f>
        <v>0</v>
      </c>
      <c r="AN6" s="5">
        <f t="shared" ref="AN6" si="13">MAX(SLOPE(AI6:AM6,AI4:AM4)*AN4+INTERCEPT(AI6:AM6,AI4:AM4),0)</f>
        <v>0</v>
      </c>
      <c r="AO6" s="5">
        <f t="shared" ref="AO6" si="14">MAX(SLOPE(AJ6:AN6,AJ4:AN4)*AO4+INTERCEPT(AJ6:AN6,AJ4:AN4),0)</f>
        <v>0</v>
      </c>
      <c r="AP6" s="5">
        <f t="shared" ref="AP6" si="15">MAX(SLOPE(AK6:AO6,AK4:AO4)*AP4+INTERCEPT(AK6:AO6,AK4:AO4),0)</f>
        <v>0</v>
      </c>
      <c r="AQ6" s="5">
        <f t="shared" ref="AQ6:AR6" si="16">MAX(SLOPE(AL6:AP6,AL4:AP4)*AQ4+INTERCEPT(AL6:AP6,AL4:AP4),0)</f>
        <v>0</v>
      </c>
      <c r="AR6" s="5">
        <f t="shared" si="16"/>
        <v>0</v>
      </c>
      <c r="AS6" s="5">
        <f t="shared" ref="AS6" si="17">MAX(SLOPE(AN6:AR6,AN4:AR4)*AS4+INTERCEPT(AN6:AR6,AN4:AR4),0)</f>
        <v>0</v>
      </c>
      <c r="AT6" s="5">
        <f t="shared" ref="AT6" si="18">MAX(SLOPE(AO6:AS6,AO4:AS4)*AT4+INTERCEPT(AO6:AS6,AO4:AS4),0)</f>
        <v>0</v>
      </c>
      <c r="AU6" s="5">
        <f t="shared" ref="AU6" si="19">MAX(SLOPE(AP6:AT6,AP4:AT4)*AU4+INTERCEPT(AP6:AT6,AP4:AT4),0)</f>
        <v>0</v>
      </c>
      <c r="AV6" s="5">
        <f t="shared" ref="AV6" si="20">MAX(SLOPE(AQ6:AU6,AQ4:AU4)*AV4+INTERCEPT(AQ6:AU6,AQ4:AU4),0)</f>
        <v>0</v>
      </c>
      <c r="AW6" s="5">
        <f t="shared" ref="AW6" si="21">MAX(SLOPE(AR6:AV6,AR4:AV4)*AW4+INTERCEPT(AR6:AV6,AR4:AV4),0)</f>
        <v>0</v>
      </c>
      <c r="AX6" s="5">
        <f t="shared" ref="AX6" si="22">MAX(SLOPE(AS6:AW6,AS4:AW4)*AX4+INTERCEPT(AS6:AW6,AS4:AW4),0)</f>
        <v>0</v>
      </c>
      <c r="AY6" s="5">
        <f t="shared" ref="AY6" si="23">MAX(SLOPE(AT6:AX6,AT4:AX4)*AY4+INTERCEPT(AT6:AX6,AT4:AX4),0)</f>
        <v>0</v>
      </c>
      <c r="AZ6" s="5">
        <f t="shared" ref="AZ6:BA6" si="24">MAX(SLOPE(AU6:AY6,AU4:AY4)*AZ4+INTERCEPT(AU6:AY6,AU4:AY4),0)</f>
        <v>0</v>
      </c>
      <c r="BA6" s="5">
        <f t="shared" si="24"/>
        <v>0</v>
      </c>
      <c r="BB6" s="5">
        <f t="shared" ref="BB6" si="25">MAX(SLOPE(AW6:BA6,AW4:BA4)*BB4+INTERCEPT(AW6:BA6,AW4:BA4),0)</f>
        <v>0</v>
      </c>
      <c r="BC6" s="5">
        <f t="shared" ref="BC6" si="26">MAX(SLOPE(AX6:BB6,AX4:BB4)*BC4+INTERCEPT(AX6:BB6,AX4:BB4),0)</f>
        <v>0</v>
      </c>
      <c r="BD6" s="5">
        <f t="shared" ref="BD6" si="27">MAX(SLOPE(AY6:BC6,AY4:BC4)*BD4+INTERCEPT(AY6:BC6,AY4:BC4),0)</f>
        <v>0</v>
      </c>
      <c r="BE6" s="5">
        <f t="shared" ref="BE6" si="28">MAX(SLOPE(AZ6:BD6,AZ4:BD4)*BE4+INTERCEPT(AZ6:BD6,AZ4:BD4),0)</f>
        <v>0</v>
      </c>
    </row>
    <row r="7" spans="1:57" s="5" customFormat="1" x14ac:dyDescent="0.2">
      <c r="A7" s="5" t="s">
        <v>38</v>
      </c>
      <c r="B7" s="5">
        <f>B5-B6</f>
        <v>0.28000000000000003</v>
      </c>
      <c r="C7" s="5">
        <f t="shared" ref="C7:P7" si="29">C5-C6</f>
        <v>-0.53000000000000025</v>
      </c>
      <c r="D7" s="5">
        <f t="shared" si="29"/>
        <v>0</v>
      </c>
      <c r="E7" s="5">
        <f t="shared" si="29"/>
        <v>27.75</v>
      </c>
      <c r="F7" s="5">
        <f t="shared" si="29"/>
        <v>0</v>
      </c>
      <c r="G7" s="5">
        <f t="shared" si="29"/>
        <v>207.60599999999999</v>
      </c>
      <c r="H7" s="5">
        <f t="shared" si="29"/>
        <v>462.37430000000001</v>
      </c>
      <c r="I7" s="5">
        <f t="shared" si="29"/>
        <v>488.75</v>
      </c>
      <c r="J7" s="5">
        <f t="shared" si="29"/>
        <v>485.6626</v>
      </c>
      <c r="K7" s="5">
        <f t="shared" si="29"/>
        <v>497.61</v>
      </c>
      <c r="L7" s="5">
        <f t="shared" si="29"/>
        <v>497.61</v>
      </c>
      <c r="M7" s="5">
        <f t="shared" si="29"/>
        <v>231.78719500000005</v>
      </c>
      <c r="N7" s="5">
        <f t="shared" si="29"/>
        <v>569.92000000000007</v>
      </c>
      <c r="O7" s="5">
        <f t="shared" si="29"/>
        <v>698.89</v>
      </c>
      <c r="P7" s="5">
        <f t="shared" si="29"/>
        <v>934.08</v>
      </c>
      <c r="Q7" s="5">
        <f t="shared" ref="Q7" si="30">Q5-Q6</f>
        <v>971.12721000000602</v>
      </c>
      <c r="R7" s="5">
        <f t="shared" ref="R7" si="31">R5-R6</f>
        <v>1121.332607999997</v>
      </c>
      <c r="S7" s="5">
        <f t="shared" ref="S7" si="32">S5-S6</f>
        <v>1270.9326913999976</v>
      </c>
      <c r="T7" s="5">
        <f t="shared" ref="T7" si="33">T5-T6</f>
        <v>1393.1458991200489</v>
      </c>
      <c r="U7" s="5">
        <f t="shared" ref="U7" si="34">U5-U6</f>
        <v>1620.9305935600423</v>
      </c>
      <c r="V7" s="5">
        <f t="shared" ref="V7" si="35">V5-V6</f>
        <v>1638.1423939210945</v>
      </c>
      <c r="W7" s="5">
        <f t="shared" ref="W7" si="36">W5-W6</f>
        <v>1757.9455438419536</v>
      </c>
      <c r="X7" s="5">
        <f t="shared" ref="X7" si="37">X5-X6</f>
        <v>1874.2243718551181</v>
      </c>
      <c r="Y7" s="5">
        <f t="shared" ref="Y7" si="38">Y5-Y6</f>
        <v>1880</v>
      </c>
      <c r="Z7" s="5">
        <f t="shared" ref="Z7" si="39">Z5-Z6</f>
        <v>1880</v>
      </c>
      <c r="AA7" s="5">
        <f t="shared" ref="AA7" si="40">AA5-AA6</f>
        <v>1880</v>
      </c>
      <c r="AB7" s="5">
        <f t="shared" ref="AB7" si="41">AB5-AB6</f>
        <v>1880</v>
      </c>
      <c r="AC7" s="5">
        <f t="shared" ref="AC7" si="42">AC5-AC6</f>
        <v>1880</v>
      </c>
      <c r="AD7" s="5">
        <f t="shared" ref="AD7" si="43">AD5-AD6</f>
        <v>1880</v>
      </c>
      <c r="AE7" s="5">
        <f t="shared" ref="AE7" si="44">AE5-AE6</f>
        <v>1880</v>
      </c>
      <c r="AF7" s="5">
        <f t="shared" ref="AF7" si="45">AF5-AF6</f>
        <v>1880</v>
      </c>
      <c r="AG7" s="5">
        <f t="shared" ref="AG7" si="46">AG5-AG6</f>
        <v>1880</v>
      </c>
      <c r="AH7" s="5">
        <f t="shared" ref="AH7" si="47">AH5-AH6</f>
        <v>1880</v>
      </c>
      <c r="AI7" s="5">
        <f t="shared" ref="AI7" si="48">AI5-AI6</f>
        <v>1880</v>
      </c>
      <c r="AJ7" s="5">
        <f t="shared" ref="AJ7" si="49">AJ5-AJ6</f>
        <v>1880</v>
      </c>
      <c r="AK7" s="5">
        <f t="shared" ref="AK7" si="50">AK5-AK6</f>
        <v>1880</v>
      </c>
      <c r="AL7" s="5">
        <f t="shared" ref="AL7" si="51">AL5-AL6</f>
        <v>1880</v>
      </c>
      <c r="AM7" s="5">
        <f t="shared" ref="AM7" si="52">AM5-AM6</f>
        <v>1880</v>
      </c>
      <c r="AN7" s="5">
        <f t="shared" ref="AN7" si="53">AN5-AN6</f>
        <v>1880</v>
      </c>
      <c r="AO7" s="5">
        <f t="shared" ref="AO7" si="54">AO5-AO6</f>
        <v>1880</v>
      </c>
      <c r="AP7" s="5">
        <f t="shared" ref="AP7" si="55">AP5-AP6</f>
        <v>1880</v>
      </c>
      <c r="AQ7" s="5">
        <f t="shared" ref="AQ7" si="56">AQ5-AQ6</f>
        <v>1880</v>
      </c>
      <c r="AR7" s="5">
        <f t="shared" ref="AR7" si="57">AR5-AR6</f>
        <v>1880</v>
      </c>
      <c r="AS7" s="5">
        <f t="shared" ref="AS7" si="58">AS5-AS6</f>
        <v>1880</v>
      </c>
      <c r="AT7" s="5">
        <f t="shared" ref="AT7" si="59">AT5-AT6</f>
        <v>1880</v>
      </c>
      <c r="AU7" s="5">
        <f t="shared" ref="AU7" si="60">AU5-AU6</f>
        <v>1880</v>
      </c>
      <c r="AV7" s="5">
        <f t="shared" ref="AV7" si="61">AV5-AV6</f>
        <v>1880</v>
      </c>
      <c r="AW7" s="5">
        <f t="shared" ref="AW7" si="62">AW5-AW6</f>
        <v>1880</v>
      </c>
      <c r="AX7" s="5">
        <f t="shared" ref="AX7" si="63">AX5-AX6</f>
        <v>1880</v>
      </c>
      <c r="AY7" s="5">
        <f t="shared" ref="AY7" si="64">AY5-AY6</f>
        <v>1880</v>
      </c>
      <c r="AZ7" s="5">
        <f t="shared" ref="AZ7" si="65">AZ5-AZ6</f>
        <v>1880</v>
      </c>
      <c r="BA7" s="5">
        <f t="shared" ref="BA7" si="66">BA5-BA6</f>
        <v>1880</v>
      </c>
      <c r="BB7" s="5">
        <f t="shared" ref="BB7" si="67">BB5-BB6</f>
        <v>1880</v>
      </c>
      <c r="BC7" s="5">
        <f t="shared" ref="BC7" si="68">BC5-BC6</f>
        <v>1880</v>
      </c>
      <c r="BD7" s="5">
        <f t="shared" ref="BD7" si="69">BD5-BD6</f>
        <v>1880</v>
      </c>
      <c r="BE7" s="5">
        <f t="shared" ref="BE7" si="70">BE5-BE6</f>
        <v>1880</v>
      </c>
    </row>
    <row r="9" spans="1:57" x14ac:dyDescent="0.2">
      <c r="A9" s="5" t="s">
        <v>110</v>
      </c>
    </row>
    <row r="10" spans="1:57" x14ac:dyDescent="0.2">
      <c r="A10" s="5" t="s">
        <v>156</v>
      </c>
      <c r="B10" s="35">
        <f>B6*100000</f>
        <v>0</v>
      </c>
      <c r="C10" s="35">
        <f t="shared" ref="C10:BE10" si="71">C6*100000</f>
        <v>304000</v>
      </c>
      <c r="D10" s="35">
        <f t="shared" si="71"/>
        <v>0</v>
      </c>
      <c r="E10" s="35">
        <f t="shared" si="71"/>
        <v>225000</v>
      </c>
      <c r="F10" s="35">
        <f t="shared" si="71"/>
        <v>0</v>
      </c>
      <c r="G10" s="35">
        <f t="shared" si="71"/>
        <v>0</v>
      </c>
      <c r="H10" s="35">
        <f t="shared" si="71"/>
        <v>44380</v>
      </c>
      <c r="I10" s="35">
        <f t="shared" si="71"/>
        <v>0</v>
      </c>
      <c r="J10" s="35">
        <f t="shared" si="71"/>
        <v>0</v>
      </c>
      <c r="K10" s="35">
        <f t="shared" si="71"/>
        <v>0</v>
      </c>
      <c r="L10" s="35">
        <f t="shared" si="71"/>
        <v>0</v>
      </c>
      <c r="M10" s="35">
        <f t="shared" si="71"/>
        <v>29623070.5</v>
      </c>
      <c r="N10" s="35">
        <f t="shared" si="71"/>
        <v>227999.99999999997</v>
      </c>
      <c r="O10" s="35">
        <f t="shared" si="71"/>
        <v>1200000</v>
      </c>
      <c r="P10" s="35">
        <f t="shared" si="71"/>
        <v>728000</v>
      </c>
      <c r="Q10" s="35">
        <f t="shared" si="71"/>
        <v>0</v>
      </c>
      <c r="R10" s="35">
        <f t="shared" si="71"/>
        <v>0</v>
      </c>
      <c r="S10" s="35">
        <f t="shared" si="71"/>
        <v>0</v>
      </c>
      <c r="T10" s="35">
        <f t="shared" si="71"/>
        <v>0</v>
      </c>
      <c r="U10" s="35">
        <f t="shared" si="71"/>
        <v>0</v>
      </c>
      <c r="V10" s="35">
        <f t="shared" si="71"/>
        <v>0</v>
      </c>
      <c r="W10" s="35">
        <f t="shared" si="71"/>
        <v>0</v>
      </c>
      <c r="X10" s="35">
        <f t="shared" si="71"/>
        <v>0</v>
      </c>
      <c r="Y10" s="35">
        <f t="shared" si="71"/>
        <v>0</v>
      </c>
      <c r="Z10" s="35">
        <f t="shared" si="71"/>
        <v>0</v>
      </c>
      <c r="AA10" s="35">
        <f t="shared" si="71"/>
        <v>0</v>
      </c>
      <c r="AB10" s="35">
        <f t="shared" si="71"/>
        <v>0</v>
      </c>
      <c r="AC10" s="35">
        <f t="shared" si="71"/>
        <v>0</v>
      </c>
      <c r="AD10" s="35">
        <f t="shared" si="71"/>
        <v>0</v>
      </c>
      <c r="AE10" s="35">
        <f t="shared" si="71"/>
        <v>0</v>
      </c>
      <c r="AF10" s="35">
        <f t="shared" si="71"/>
        <v>0</v>
      </c>
      <c r="AG10" s="35">
        <f t="shared" si="71"/>
        <v>0</v>
      </c>
      <c r="AH10" s="35">
        <f t="shared" si="71"/>
        <v>0</v>
      </c>
      <c r="AI10" s="35">
        <f t="shared" si="71"/>
        <v>0</v>
      </c>
      <c r="AJ10" s="35">
        <f t="shared" si="71"/>
        <v>0</v>
      </c>
      <c r="AK10" s="35">
        <f t="shared" si="71"/>
        <v>0</v>
      </c>
      <c r="AL10" s="35">
        <f t="shared" si="71"/>
        <v>0</v>
      </c>
      <c r="AM10" s="35">
        <f t="shared" si="71"/>
        <v>0</v>
      </c>
      <c r="AN10" s="35">
        <f t="shared" si="71"/>
        <v>0</v>
      </c>
      <c r="AO10" s="35">
        <f t="shared" si="71"/>
        <v>0</v>
      </c>
      <c r="AP10" s="35">
        <f t="shared" si="71"/>
        <v>0</v>
      </c>
      <c r="AQ10" s="35">
        <f t="shared" si="71"/>
        <v>0</v>
      </c>
      <c r="AR10" s="35">
        <f t="shared" si="71"/>
        <v>0</v>
      </c>
      <c r="AS10" s="35">
        <f t="shared" si="71"/>
        <v>0</v>
      </c>
      <c r="AT10" s="35">
        <f t="shared" si="71"/>
        <v>0</v>
      </c>
      <c r="AU10" s="35">
        <f t="shared" si="71"/>
        <v>0</v>
      </c>
      <c r="AV10" s="35">
        <f t="shared" si="71"/>
        <v>0</v>
      </c>
      <c r="AW10" s="35">
        <f t="shared" si="71"/>
        <v>0</v>
      </c>
      <c r="AX10" s="35">
        <f t="shared" si="71"/>
        <v>0</v>
      </c>
      <c r="AY10" s="35">
        <f t="shared" si="71"/>
        <v>0</v>
      </c>
      <c r="AZ10" s="35">
        <f t="shared" si="71"/>
        <v>0</v>
      </c>
      <c r="BA10" s="35">
        <f t="shared" si="71"/>
        <v>0</v>
      </c>
      <c r="BB10" s="35">
        <f t="shared" si="71"/>
        <v>0</v>
      </c>
      <c r="BC10" s="35">
        <f t="shared" si="71"/>
        <v>0</v>
      </c>
      <c r="BD10" s="35">
        <f t="shared" si="71"/>
        <v>0</v>
      </c>
      <c r="BE10" s="35">
        <f t="shared" si="71"/>
        <v>0</v>
      </c>
    </row>
    <row r="11" spans="1:57" x14ac:dyDescent="0.2">
      <c r="A11" t="s">
        <v>87</v>
      </c>
      <c r="B11" s="35">
        <f>SUMIF(分省传输电力比例!$N:$N,Display!$A$2,分省传输电力比例!$O:$O)*B$5*10^5</f>
        <v>19053.694862480537</v>
      </c>
      <c r="C11" s="35">
        <f>SUMIF(分省传输电力比例!$N:$N,Display!$A$2,分省传输电力比例!$O:$O)*C$5*10^5</f>
        <v>170802.76466009335</v>
      </c>
      <c r="D11" s="35">
        <f>SUMIF(分省传输电力比例!$N:$N,Display!$A$2,分省传输电力比例!$O:$O)*D$5*10^5</f>
        <v>0</v>
      </c>
      <c r="E11" s="35">
        <f>SUMIF(分省传输电力比例!$N:$N,Display!$A$2,分省传输电力比例!$O:$O)*E$5*10^5</f>
        <v>2041467.3066943432</v>
      </c>
      <c r="F11" s="35">
        <f>SUMIF(分省传输电力比例!$N:$N,Display!$A$2,分省传输电力比例!$O:$O)*F$5*10^5</f>
        <v>0</v>
      </c>
      <c r="G11" s="35">
        <f>SUMIF(分省传输电力比例!$N:$N,Display!$A$2,分省传输电力比例!$O:$O)*G$5*10^5</f>
        <v>14127362.055786192</v>
      </c>
      <c r="H11" s="35">
        <f>SUMIF(分省传输电力比例!$N:$N,Display!$A$2,分省传输电力比例!$O:$O)*H$5*10^5</f>
        <v>31494267.336546443</v>
      </c>
      <c r="I11" s="35">
        <f>SUMIF(分省传输电力比例!$N:$N,Display!$A$2,分省传输电力比例!$O:$O)*I$5*10^5</f>
        <v>33258904.871562008</v>
      </c>
      <c r="J11" s="35">
        <f>SUMIF(分省传输电力比例!$N:$N,Display!$A$2,分省传输电力比例!$O:$O)*J$5*10^5</f>
        <v>33048810.66613907</v>
      </c>
      <c r="K11" s="35">
        <f>SUMIF(分省传输电力比例!$N:$N,Display!$A$2,分省传输电力比例!$O:$O)*K$5*10^5</f>
        <v>33861818.216139071</v>
      </c>
      <c r="L11" s="35">
        <f>SUMIF(分省传输电力比例!$N:$N,Display!$A$2,分省传输电力比例!$O:$O)*L$5*10^5</f>
        <v>33861818.216139071</v>
      </c>
      <c r="M11" s="35">
        <f>SUMIF(分省传输电力比例!$N:$N,Display!$A$2,分省传输电力比例!$O:$O)*M$5*10^5</f>
        <v>35931042.673313439</v>
      </c>
      <c r="N11" s="35">
        <f>SUMIF(分省传输电力比例!$N:$N,Display!$A$2,分省传输电力比例!$O:$O)*N$5*10^5</f>
        <v>38937586.429683447</v>
      </c>
      <c r="O11" s="35">
        <f>SUMIF(分省传输电力比例!$N:$N,Display!$A$2,分省传输电力比例!$O:$O)*O$5*10^5</f>
        <v>48375289.788531385</v>
      </c>
      <c r="P11" s="35">
        <f>SUMIF(分省传输电力比例!$N:$N,Display!$A$2,分省传输电力比例!$O:$O)*P$5*10^5</f>
        <v>64058522.127659567</v>
      </c>
      <c r="Q11" s="35">
        <f>SUMIF(分省传输电力比例!$N:$N,Display!$A$2,分省传输电力比例!$O:$O)*Q$5*10^5</f>
        <v>66084148.328543469</v>
      </c>
      <c r="R11" s="35">
        <f>SUMIF(分省传输电力比例!$N:$N,Display!$A$2,分省传输电力比例!$O:$O)*R$5*10^5</f>
        <v>76305461.972076595</v>
      </c>
      <c r="S11" s="35">
        <f>SUMIF(分省传输电力比例!$N:$N,Display!$A$2,分省传输电力比例!$O:$O)*S$5*10^5</f>
        <v>86485584.6167382</v>
      </c>
      <c r="T11" s="35">
        <f>SUMIF(分省传输电力比例!$N:$N,Display!$A$2,分省传输电力比例!$O:$O)*T$5*10^5</f>
        <v>94802060.216962516</v>
      </c>
      <c r="U11" s="35">
        <f>SUMIF(分省传输电力比例!$N:$N,Display!$A$2,分省传输电力比例!$O:$O)*U$5*10^5</f>
        <v>110302560.43911609</v>
      </c>
      <c r="V11" s="35">
        <f>SUMIF(分省传输电力比例!$N:$N,Display!$A$2,分省传输电力比例!$O:$O)*V$5*10^5</f>
        <v>111473804.69666402</v>
      </c>
      <c r="W11" s="35">
        <f>SUMIF(分省传输电力比例!$N:$N,Display!$A$2,分省传输电力比例!$O:$O)*W$5*10^5</f>
        <v>119626278.49007852</v>
      </c>
      <c r="X11" s="35">
        <f>SUMIF(分省传输电力比例!$N:$N,Display!$A$2,分省传输电力比例!$O:$O)*X$5*10^5</f>
        <v>127538926.01839884</v>
      </c>
      <c r="Y11" s="35">
        <f>SUMIF(分省传输电力比例!$N:$N,Display!$A$2,分省传输电力比例!$O:$O)*Y$5*10^5</f>
        <v>127931951.21951219</v>
      </c>
      <c r="Z11" s="35">
        <f>SUMIF(分省传输电力比例!$N:$N,Display!$A$2,分省传输电力比例!$O:$O)*Z$5*10^5</f>
        <v>127931951.21951219</v>
      </c>
      <c r="AA11" s="35">
        <f>SUMIF(分省传输电力比例!$N:$N,Display!$A$2,分省传输电力比例!$O:$O)*AA$5*10^5</f>
        <v>127931951.21951219</v>
      </c>
      <c r="AB11" s="35">
        <f>SUMIF(分省传输电力比例!$N:$N,Display!$A$2,分省传输电力比例!$O:$O)*AB$5*10^5</f>
        <v>127931951.21951219</v>
      </c>
      <c r="AC11" s="35">
        <f>SUMIF(分省传输电力比例!$N:$N,Display!$A$2,分省传输电力比例!$O:$O)*AC$5*10^5</f>
        <v>127931951.21951219</v>
      </c>
      <c r="AD11" s="35">
        <f>SUMIF(分省传输电力比例!$N:$N,Display!$A$2,分省传输电力比例!$O:$O)*AD$5*10^5</f>
        <v>127931951.21951219</v>
      </c>
      <c r="AE11" s="35">
        <f>SUMIF(分省传输电力比例!$N:$N,Display!$A$2,分省传输电力比例!$O:$O)*AE$5*10^5</f>
        <v>127931951.21951219</v>
      </c>
      <c r="AF11" s="35">
        <f>SUMIF(分省传输电力比例!$N:$N,Display!$A$2,分省传输电力比例!$O:$O)*AF$5*10^5</f>
        <v>127931951.21951219</v>
      </c>
      <c r="AG11" s="35">
        <f>SUMIF(分省传输电力比例!$N:$N,Display!$A$2,分省传输电力比例!$O:$O)*AG$5*10^5</f>
        <v>127931951.21951219</v>
      </c>
      <c r="AH11" s="35">
        <f>SUMIF(分省传输电力比例!$N:$N,Display!$A$2,分省传输电力比例!$O:$O)*AH$5*10^5</f>
        <v>127931951.21951219</v>
      </c>
      <c r="AI11" s="35">
        <f>SUMIF(分省传输电力比例!$N:$N,Display!$A$2,分省传输电力比例!$O:$O)*AI$5*10^5</f>
        <v>127931951.21951219</v>
      </c>
      <c r="AJ11" s="35">
        <f>SUMIF(分省传输电力比例!$N:$N,Display!$A$2,分省传输电力比例!$O:$O)*AJ$5*10^5</f>
        <v>127931951.21951219</v>
      </c>
      <c r="AK11" s="35">
        <f>SUMIF(分省传输电力比例!$N:$N,Display!$A$2,分省传输电力比例!$O:$O)*AK$5*10^5</f>
        <v>127931951.21951219</v>
      </c>
      <c r="AL11" s="35">
        <f>SUMIF(分省传输电力比例!$N:$N,Display!$A$2,分省传输电力比例!$O:$O)*AL$5*10^5</f>
        <v>127931951.21951219</v>
      </c>
      <c r="AM11" s="35">
        <f>SUMIF(分省传输电力比例!$N:$N,Display!$A$2,分省传输电力比例!$O:$O)*AM$5*10^5</f>
        <v>127931951.21951219</v>
      </c>
      <c r="AN11" s="35">
        <f>SUMIF(分省传输电力比例!$N:$N,Display!$A$2,分省传输电力比例!$O:$O)*AN$5*10^5</f>
        <v>127931951.21951219</v>
      </c>
      <c r="AO11" s="35">
        <f>SUMIF(分省传输电力比例!$N:$N,Display!$A$2,分省传输电力比例!$O:$O)*AO$5*10^5</f>
        <v>127931951.21951219</v>
      </c>
      <c r="AP11" s="35">
        <f>SUMIF(分省传输电力比例!$N:$N,Display!$A$2,分省传输电力比例!$O:$O)*AP$5*10^5</f>
        <v>127931951.21951219</v>
      </c>
      <c r="AQ11" s="35">
        <f>SUMIF(分省传输电力比例!$N:$N,Display!$A$2,分省传输电力比例!$O:$O)*AQ$5*10^5</f>
        <v>127931951.21951219</v>
      </c>
      <c r="AR11" s="35">
        <f>SUMIF(分省传输电力比例!$N:$N,Display!$A$2,分省传输电力比例!$O:$O)*AR$5*10^5</f>
        <v>127931951.21951219</v>
      </c>
      <c r="AS11" s="35">
        <f>SUMIF(分省传输电力比例!$N:$N,Display!$A$2,分省传输电力比例!$O:$O)*AS$5*10^5</f>
        <v>127931951.21951219</v>
      </c>
      <c r="AT11" s="35">
        <f>SUMIF(分省传输电力比例!$N:$N,Display!$A$2,分省传输电力比例!$O:$O)*AT$5*10^5</f>
        <v>127931951.21951219</v>
      </c>
      <c r="AU11" s="35">
        <f>SUMIF(分省传输电力比例!$N:$N,Display!$A$2,分省传输电力比例!$O:$O)*AU$5*10^5</f>
        <v>127931951.21951219</v>
      </c>
      <c r="AV11" s="35">
        <f>SUMIF(分省传输电力比例!$N:$N,Display!$A$2,分省传输电力比例!$O:$O)*AV$5*10^5</f>
        <v>127931951.21951219</v>
      </c>
      <c r="AW11" s="35">
        <f>SUMIF(分省传输电力比例!$N:$N,Display!$A$2,分省传输电力比例!$O:$O)*AW$5*10^5</f>
        <v>127931951.21951219</v>
      </c>
      <c r="AX11" s="35">
        <f>SUMIF(分省传输电力比例!$N:$N,Display!$A$2,分省传输电力比例!$O:$O)*AX$5*10^5</f>
        <v>127931951.21951219</v>
      </c>
      <c r="AY11" s="35">
        <f>SUMIF(分省传输电力比例!$N:$N,Display!$A$2,分省传输电力比例!$O:$O)*AY$5*10^5</f>
        <v>127931951.21951219</v>
      </c>
      <c r="AZ11" s="35">
        <f>SUMIF(分省传输电力比例!$N:$N,Display!$A$2,分省传输电力比例!$O:$O)*AZ$5*10^5</f>
        <v>127931951.21951219</v>
      </c>
      <c r="BA11" s="35">
        <f>SUMIF(分省传输电力比例!$N:$N,Display!$A$2,分省传输电力比例!$O:$O)*BA$5*10^5</f>
        <v>127931951.21951219</v>
      </c>
      <c r="BB11" s="35">
        <f>SUMIF(分省传输电力比例!$N:$N,Display!$A$2,分省传输电力比例!$O:$O)*BB$5*10^5</f>
        <v>127931951.21951219</v>
      </c>
      <c r="BC11" s="35">
        <f>SUMIF(分省传输电力比例!$N:$N,Display!$A$2,分省传输电力比例!$O:$O)*BC$5*10^5</f>
        <v>127931951.21951219</v>
      </c>
      <c r="BD11" s="35">
        <f>SUMIF(分省传输电力比例!$N:$N,Display!$A$2,分省传输电力比例!$O:$O)*BD$5*10^5</f>
        <v>127931951.21951219</v>
      </c>
      <c r="BE11" s="35">
        <f>SUMIF(分省传输电力比例!$N:$N,Display!$A$2,分省传输电力比例!$O:$O)*BE$5*10^5</f>
        <v>127931951.21951219</v>
      </c>
    </row>
    <row r="12" spans="1:57" x14ac:dyDescent="0.2">
      <c r="A12" t="s">
        <v>88</v>
      </c>
      <c r="B12" s="35">
        <f>SUMIF(分省传输电力比例!$N:$N,Display!$A$2,分省传输电力比例!$P:$P)*B$5*10^5</f>
        <v>222.3144784639336</v>
      </c>
      <c r="C12" s="35">
        <f>SUMIF(分省传输电力比例!$N:$N,Display!$A$2,分省传输电力比例!$P:$P)*C$5*10^5</f>
        <v>1992.8905033731185</v>
      </c>
      <c r="D12" s="35">
        <f>SUMIF(分省传输电力比例!$N:$N,Display!$A$2,分省传输电力比例!$P:$P)*D$5*10^5</f>
        <v>0</v>
      </c>
      <c r="E12" s="35">
        <f>SUMIF(分省传输电力比例!$N:$N,Display!$A$2,分省传输电力比例!$P:$P)*E$5*10^5</f>
        <v>23819.408406850023</v>
      </c>
      <c r="F12" s="35">
        <f>SUMIF(分省传输电力比例!$N:$N,Display!$A$2,分省传输电力比例!$P:$P)*F$5*10^5</f>
        <v>0</v>
      </c>
      <c r="G12" s="35">
        <f>SUMIF(分省传输电力比例!$N:$N,Display!$A$2,分省传输电力比例!$P:$P)*G$5*10^5</f>
        <v>164835.07005708353</v>
      </c>
      <c r="H12" s="35">
        <f>SUMIF(分省传输电力比例!$N:$N,Display!$A$2,分省传输电力比例!$P:$P)*H$5*10^5</f>
        <v>367468.44473274518</v>
      </c>
      <c r="I12" s="35">
        <f>SUMIF(分省传输电力比例!$N:$N,Display!$A$2,分省传输电力比例!$P:$P)*I$5*10^5</f>
        <v>388057.86196159833</v>
      </c>
      <c r="J12" s="35">
        <f>SUMIF(分省传输电力比例!$N:$N,Display!$A$2,分省传输电力比例!$P:$P)*J$5*10^5</f>
        <v>385606.52724442136</v>
      </c>
      <c r="K12" s="35">
        <f>SUMIF(分省传输电力比例!$N:$N,Display!$A$2,分省传输电力比例!$P:$P)*K$5*10^5</f>
        <v>395092.52724442136</v>
      </c>
      <c r="L12" s="35">
        <f>SUMIF(分省传输电力比例!$N:$N,Display!$A$2,分省传输电力比例!$P:$P)*L$5*10^5</f>
        <v>395092.52724442136</v>
      </c>
      <c r="M12" s="35">
        <f>SUMIF(分省传输电力比例!$N:$N,Display!$A$2,分省传输电力比例!$P:$P)*M$5*10^5</f>
        <v>419235.8002075766</v>
      </c>
      <c r="N12" s="35">
        <f>SUMIF(分省传输电力比例!$N:$N,Display!$A$2,分省传输电力比例!$P:$P)*N$5*10^5</f>
        <v>454315.51634665282</v>
      </c>
      <c r="O12" s="35">
        <f>SUMIF(分省传输电力比例!$N:$N,Display!$A$2,分省传输电力比例!$P:$P)*O$5*10^5</f>
        <v>564432.64141152042</v>
      </c>
      <c r="P12" s="35">
        <f>SUMIF(分省传输电力比例!$N:$N,Display!$A$2,分省传输电力比例!$P:$P)*P$5*10^5</f>
        <v>747421.27659574465</v>
      </c>
      <c r="Q12" s="35">
        <f>SUMIF(分省传输电力比例!$N:$N,Display!$A$2,分省传输电力比例!$P:$P)*Q$5*10^5</f>
        <v>771055.8543331651</v>
      </c>
      <c r="R12" s="35">
        <f>SUMIF(分省传输电力比例!$N:$N,Display!$A$2,分省传输电力比例!$P:$P)*R$5*10^5</f>
        <v>890315.97832900647</v>
      </c>
      <c r="S12" s="35">
        <f>SUMIF(分省传输电力比例!$N:$N,Display!$A$2,分省传输电力比例!$P:$P)*S$5*10^5</f>
        <v>1009095.4944691211</v>
      </c>
      <c r="T12" s="35">
        <f>SUMIF(分省传输电力比例!$N:$N,Display!$A$2,分省传输电力比例!$P:$P)*T$5*10^5</f>
        <v>1106130.371382291</v>
      </c>
      <c r="U12" s="35">
        <f>SUMIF(分省传输电力比例!$N:$N,Display!$A$2,分省传输电力比例!$P:$P)*U$5*10^5</f>
        <v>1286986.9269054823</v>
      </c>
      <c r="V12" s="35">
        <f>SUMIF(分省传输电力比例!$N:$N,Display!$A$2,分省传输电力比例!$P:$P)*V$5*10^5</f>
        <v>1300652.7569793847</v>
      </c>
      <c r="W12" s="35">
        <f>SUMIF(分省传输电力比例!$N:$N,Display!$A$2,分省传输电力比例!$P:$P)*W$5*10^5</f>
        <v>1395774.0955257856</v>
      </c>
      <c r="X12" s="35">
        <f>SUMIF(分省传输电力比例!$N:$N,Display!$A$2,分省传输电力比例!$P:$P)*X$5*10^5</f>
        <v>1488097.1919763002</v>
      </c>
      <c r="Y12" s="35">
        <f>SUMIF(分省传输电力比例!$N:$N,Display!$A$2,分省传输电力比例!$P:$P)*Y$5*10^5</f>
        <v>1492682.9268292682</v>
      </c>
      <c r="Z12" s="35">
        <f>SUMIF(分省传输电力比例!$N:$N,Display!$A$2,分省传输电力比例!$P:$P)*Z$5*10^5</f>
        <v>1492682.9268292682</v>
      </c>
      <c r="AA12" s="35">
        <f>SUMIF(分省传输电力比例!$N:$N,Display!$A$2,分省传输电力比例!$P:$P)*AA$5*10^5</f>
        <v>1492682.9268292682</v>
      </c>
      <c r="AB12" s="35">
        <f>SUMIF(分省传输电力比例!$N:$N,Display!$A$2,分省传输电力比例!$P:$P)*AB$5*10^5</f>
        <v>1492682.9268292682</v>
      </c>
      <c r="AC12" s="35">
        <f>SUMIF(分省传输电力比例!$N:$N,Display!$A$2,分省传输电力比例!$P:$P)*AC$5*10^5</f>
        <v>1492682.9268292682</v>
      </c>
      <c r="AD12" s="35">
        <f>SUMIF(分省传输电力比例!$N:$N,Display!$A$2,分省传输电力比例!$P:$P)*AD$5*10^5</f>
        <v>1492682.9268292682</v>
      </c>
      <c r="AE12" s="35">
        <f>SUMIF(分省传输电力比例!$N:$N,Display!$A$2,分省传输电力比例!$P:$P)*AE$5*10^5</f>
        <v>1492682.9268292682</v>
      </c>
      <c r="AF12" s="35">
        <f>SUMIF(分省传输电力比例!$N:$N,Display!$A$2,分省传输电力比例!$P:$P)*AF$5*10^5</f>
        <v>1492682.9268292682</v>
      </c>
      <c r="AG12" s="35">
        <f>SUMIF(分省传输电力比例!$N:$N,Display!$A$2,分省传输电力比例!$P:$P)*AG$5*10^5</f>
        <v>1492682.9268292682</v>
      </c>
      <c r="AH12" s="35">
        <f>SUMIF(分省传输电力比例!$N:$N,Display!$A$2,分省传输电力比例!$P:$P)*AH$5*10^5</f>
        <v>1492682.9268292682</v>
      </c>
      <c r="AI12" s="35">
        <f>SUMIF(分省传输电力比例!$N:$N,Display!$A$2,分省传输电力比例!$P:$P)*AI$5*10^5</f>
        <v>1492682.9268292682</v>
      </c>
      <c r="AJ12" s="35">
        <f>SUMIF(分省传输电力比例!$N:$N,Display!$A$2,分省传输电力比例!$P:$P)*AJ$5*10^5</f>
        <v>1492682.9268292682</v>
      </c>
      <c r="AK12" s="35">
        <f>SUMIF(分省传输电力比例!$N:$N,Display!$A$2,分省传输电力比例!$P:$P)*AK$5*10^5</f>
        <v>1492682.9268292682</v>
      </c>
      <c r="AL12" s="35">
        <f>SUMIF(分省传输电力比例!$N:$N,Display!$A$2,分省传输电力比例!$P:$P)*AL$5*10^5</f>
        <v>1492682.9268292682</v>
      </c>
      <c r="AM12" s="35">
        <f>SUMIF(分省传输电力比例!$N:$N,Display!$A$2,分省传输电力比例!$P:$P)*AM$5*10^5</f>
        <v>1492682.9268292682</v>
      </c>
      <c r="AN12" s="35">
        <f>SUMIF(分省传输电力比例!$N:$N,Display!$A$2,分省传输电力比例!$P:$P)*AN$5*10^5</f>
        <v>1492682.9268292682</v>
      </c>
      <c r="AO12" s="35">
        <f>SUMIF(分省传输电力比例!$N:$N,Display!$A$2,分省传输电力比例!$P:$P)*AO$5*10^5</f>
        <v>1492682.9268292682</v>
      </c>
      <c r="AP12" s="35">
        <f>SUMIF(分省传输电力比例!$N:$N,Display!$A$2,分省传输电力比例!$P:$P)*AP$5*10^5</f>
        <v>1492682.9268292682</v>
      </c>
      <c r="AQ12" s="35">
        <f>SUMIF(分省传输电力比例!$N:$N,Display!$A$2,分省传输电力比例!$P:$P)*AQ$5*10^5</f>
        <v>1492682.9268292682</v>
      </c>
      <c r="AR12" s="35">
        <f>SUMIF(分省传输电力比例!$N:$N,Display!$A$2,分省传输电力比例!$P:$P)*AR$5*10^5</f>
        <v>1492682.9268292682</v>
      </c>
      <c r="AS12" s="35">
        <f>SUMIF(分省传输电力比例!$N:$N,Display!$A$2,分省传输电力比例!$P:$P)*AS$5*10^5</f>
        <v>1492682.9268292682</v>
      </c>
      <c r="AT12" s="35">
        <f>SUMIF(分省传输电力比例!$N:$N,Display!$A$2,分省传输电力比例!$P:$P)*AT$5*10^5</f>
        <v>1492682.9268292682</v>
      </c>
      <c r="AU12" s="35">
        <f>SUMIF(分省传输电力比例!$N:$N,Display!$A$2,分省传输电力比例!$P:$P)*AU$5*10^5</f>
        <v>1492682.9268292682</v>
      </c>
      <c r="AV12" s="35">
        <f>SUMIF(分省传输电力比例!$N:$N,Display!$A$2,分省传输电力比例!$P:$P)*AV$5*10^5</f>
        <v>1492682.9268292682</v>
      </c>
      <c r="AW12" s="35">
        <f>SUMIF(分省传输电力比例!$N:$N,Display!$A$2,分省传输电力比例!$P:$P)*AW$5*10^5</f>
        <v>1492682.9268292682</v>
      </c>
      <c r="AX12" s="35">
        <f>SUMIF(分省传输电力比例!$N:$N,Display!$A$2,分省传输电力比例!$P:$P)*AX$5*10^5</f>
        <v>1492682.9268292682</v>
      </c>
      <c r="AY12" s="35">
        <f>SUMIF(分省传输电力比例!$N:$N,Display!$A$2,分省传输电力比例!$P:$P)*AY$5*10^5</f>
        <v>1492682.9268292682</v>
      </c>
      <c r="AZ12" s="35">
        <f>SUMIF(分省传输电力比例!$N:$N,Display!$A$2,分省传输电力比例!$P:$P)*AZ$5*10^5</f>
        <v>1492682.9268292682</v>
      </c>
      <c r="BA12" s="35">
        <f>SUMIF(分省传输电力比例!$N:$N,Display!$A$2,分省传输电力比例!$P:$P)*BA$5*10^5</f>
        <v>1492682.9268292682</v>
      </c>
      <c r="BB12" s="35">
        <f>SUMIF(分省传输电力比例!$N:$N,Display!$A$2,分省传输电力比例!$P:$P)*BB$5*10^5</f>
        <v>1492682.9268292682</v>
      </c>
      <c r="BC12" s="35">
        <f>SUMIF(分省传输电力比例!$N:$N,Display!$A$2,分省传输电力比例!$P:$P)*BC$5*10^5</f>
        <v>1492682.9268292682</v>
      </c>
      <c r="BD12" s="35">
        <f>SUMIF(分省传输电力比例!$N:$N,Display!$A$2,分省传输电力比例!$P:$P)*BD$5*10^5</f>
        <v>1492682.9268292682</v>
      </c>
      <c r="BE12" s="35">
        <f>SUMIF(分省传输电力比例!$N:$N,Display!$A$2,分省传输电力比例!$P:$P)*BE$5*10^5</f>
        <v>1492682.9268292682</v>
      </c>
    </row>
    <row r="13" spans="1:57" x14ac:dyDescent="0.2">
      <c r="A13" t="s">
        <v>89</v>
      </c>
      <c r="B13" s="35">
        <f>SUMIF(分省传输电力比例!$N:$N,Display!$A$2,分省传输电力比例!$Q:$Q)*B$5*10^5</f>
        <v>0</v>
      </c>
      <c r="C13" s="35">
        <f>SUMIF(分省传输电力比例!$N:$N,Display!$A$2,分省传输电力比例!$Q:$Q)*C$5*10^5</f>
        <v>0</v>
      </c>
      <c r="D13" s="35">
        <f>SUMIF(分省传输电力比例!$N:$N,Display!$A$2,分省传输电力比例!$Q:$Q)*D$5*10^5</f>
        <v>0</v>
      </c>
      <c r="E13" s="35">
        <f>SUMIF(分省传输电力比例!$N:$N,Display!$A$2,分省传输电力比例!$Q:$Q)*E$5*10^5</f>
        <v>0</v>
      </c>
      <c r="F13" s="35">
        <f>SUMIF(分省传输电力比例!$N:$N,Display!$A$2,分省传输电力比例!$Q:$Q)*F$5*10^5</f>
        <v>0</v>
      </c>
      <c r="G13" s="35">
        <f>SUMIF(分省传输电力比例!$N:$N,Display!$A$2,分省传输电力比例!$Q:$Q)*G$5*10^5</f>
        <v>0</v>
      </c>
      <c r="H13" s="35">
        <f>SUMIF(分省传输电力比例!$N:$N,Display!$A$2,分省传输电力比例!$Q:$Q)*H$5*10^5</f>
        <v>0</v>
      </c>
      <c r="I13" s="35">
        <f>SUMIF(分省传输电力比例!$N:$N,Display!$A$2,分省传输电力比例!$Q:$Q)*I$5*10^5</f>
        <v>0</v>
      </c>
      <c r="J13" s="35">
        <f>SUMIF(分省传输电力比例!$N:$N,Display!$A$2,分省传输电力比例!$Q:$Q)*J$5*10^5</f>
        <v>0</v>
      </c>
      <c r="K13" s="35">
        <f>SUMIF(分省传输电力比例!$N:$N,Display!$A$2,分省传输电力比例!$Q:$Q)*K$5*10^5</f>
        <v>0</v>
      </c>
      <c r="L13" s="35">
        <f>SUMIF(分省传输电力比例!$N:$N,Display!$A$2,分省传输电力比例!$Q:$Q)*L$5*10^5</f>
        <v>0</v>
      </c>
      <c r="M13" s="35">
        <f>SUMIF(分省传输电力比例!$N:$N,Display!$A$2,分省传输电力比例!$Q:$Q)*M$5*10^5</f>
        <v>0</v>
      </c>
      <c r="N13" s="35">
        <f>SUMIF(分省传输电力比例!$N:$N,Display!$A$2,分省传输电力比例!$Q:$Q)*N$5*10^5</f>
        <v>0</v>
      </c>
      <c r="O13" s="35">
        <f>SUMIF(分省传输电力比例!$N:$N,Display!$A$2,分省传输电力比例!$Q:$Q)*O$5*10^5</f>
        <v>0</v>
      </c>
      <c r="P13" s="35">
        <f>SUMIF(分省传输电力比例!$N:$N,Display!$A$2,分省传输电力比例!$Q:$Q)*P$5*10^5</f>
        <v>0</v>
      </c>
      <c r="Q13" s="35">
        <f>SUMIF(分省传输电力比例!$N:$N,Display!$A$2,分省传输电力比例!$Q:$Q)*Q$5*10^5</f>
        <v>0</v>
      </c>
      <c r="R13" s="35">
        <f>SUMIF(分省传输电力比例!$N:$N,Display!$A$2,分省传输电力比例!$Q:$Q)*R$5*10^5</f>
        <v>0</v>
      </c>
      <c r="S13" s="35">
        <f>SUMIF(分省传输电力比例!$N:$N,Display!$A$2,分省传输电力比例!$Q:$Q)*S$5*10^5</f>
        <v>0</v>
      </c>
      <c r="T13" s="35">
        <f>SUMIF(分省传输电力比例!$N:$N,Display!$A$2,分省传输电力比例!$Q:$Q)*T$5*10^5</f>
        <v>0</v>
      </c>
      <c r="U13" s="35">
        <f>SUMIF(分省传输电力比例!$N:$N,Display!$A$2,分省传输电力比例!$Q:$Q)*U$5*10^5</f>
        <v>0</v>
      </c>
      <c r="V13" s="35">
        <f>SUMIF(分省传输电力比例!$N:$N,Display!$A$2,分省传输电力比例!$Q:$Q)*V$5*10^5</f>
        <v>0</v>
      </c>
      <c r="W13" s="35">
        <f>SUMIF(分省传输电力比例!$N:$N,Display!$A$2,分省传输电力比例!$Q:$Q)*W$5*10^5</f>
        <v>0</v>
      </c>
      <c r="X13" s="35">
        <f>SUMIF(分省传输电力比例!$N:$N,Display!$A$2,分省传输电力比例!$Q:$Q)*X$5*10^5</f>
        <v>0</v>
      </c>
      <c r="Y13" s="35">
        <f>SUMIF(分省传输电力比例!$N:$N,Display!$A$2,分省传输电力比例!$Q:$Q)*Y$5*10^5</f>
        <v>0</v>
      </c>
      <c r="Z13" s="35">
        <f>SUMIF(分省传输电力比例!$N:$N,Display!$A$2,分省传输电力比例!$Q:$Q)*Z$5*10^5</f>
        <v>0</v>
      </c>
      <c r="AA13" s="35">
        <f>SUMIF(分省传输电力比例!$N:$N,Display!$A$2,分省传输电力比例!$Q:$Q)*AA$5*10^5</f>
        <v>0</v>
      </c>
      <c r="AB13" s="35">
        <f>SUMIF(分省传输电力比例!$N:$N,Display!$A$2,分省传输电力比例!$Q:$Q)*AB$5*10^5</f>
        <v>0</v>
      </c>
      <c r="AC13" s="35">
        <f>SUMIF(分省传输电力比例!$N:$N,Display!$A$2,分省传输电力比例!$Q:$Q)*AC$5*10^5</f>
        <v>0</v>
      </c>
      <c r="AD13" s="35">
        <f>SUMIF(分省传输电力比例!$N:$N,Display!$A$2,分省传输电力比例!$Q:$Q)*AD$5*10^5</f>
        <v>0</v>
      </c>
      <c r="AE13" s="35">
        <f>SUMIF(分省传输电力比例!$N:$N,Display!$A$2,分省传输电力比例!$Q:$Q)*AE$5*10^5</f>
        <v>0</v>
      </c>
      <c r="AF13" s="35">
        <f>SUMIF(分省传输电力比例!$N:$N,Display!$A$2,分省传输电力比例!$Q:$Q)*AF$5*10^5</f>
        <v>0</v>
      </c>
      <c r="AG13" s="35">
        <f>SUMIF(分省传输电力比例!$N:$N,Display!$A$2,分省传输电力比例!$Q:$Q)*AG$5*10^5</f>
        <v>0</v>
      </c>
      <c r="AH13" s="35">
        <f>SUMIF(分省传输电力比例!$N:$N,Display!$A$2,分省传输电力比例!$Q:$Q)*AH$5*10^5</f>
        <v>0</v>
      </c>
      <c r="AI13" s="35">
        <f>SUMIF(分省传输电力比例!$N:$N,Display!$A$2,分省传输电力比例!$Q:$Q)*AI$5*10^5</f>
        <v>0</v>
      </c>
      <c r="AJ13" s="35">
        <f>SUMIF(分省传输电力比例!$N:$N,Display!$A$2,分省传输电力比例!$Q:$Q)*AJ$5*10^5</f>
        <v>0</v>
      </c>
      <c r="AK13" s="35">
        <f>SUMIF(分省传输电力比例!$N:$N,Display!$A$2,分省传输电力比例!$Q:$Q)*AK$5*10^5</f>
        <v>0</v>
      </c>
      <c r="AL13" s="35">
        <f>SUMIF(分省传输电力比例!$N:$N,Display!$A$2,分省传输电力比例!$Q:$Q)*AL$5*10^5</f>
        <v>0</v>
      </c>
      <c r="AM13" s="35">
        <f>SUMIF(分省传输电力比例!$N:$N,Display!$A$2,分省传输电力比例!$Q:$Q)*AM$5*10^5</f>
        <v>0</v>
      </c>
      <c r="AN13" s="35">
        <f>SUMIF(分省传输电力比例!$N:$N,Display!$A$2,分省传输电力比例!$Q:$Q)*AN$5*10^5</f>
        <v>0</v>
      </c>
      <c r="AO13" s="35">
        <f>SUMIF(分省传输电力比例!$N:$N,Display!$A$2,分省传输电力比例!$Q:$Q)*AO$5*10^5</f>
        <v>0</v>
      </c>
      <c r="AP13" s="35">
        <f>SUMIF(分省传输电力比例!$N:$N,Display!$A$2,分省传输电力比例!$Q:$Q)*AP$5*10^5</f>
        <v>0</v>
      </c>
      <c r="AQ13" s="35">
        <f>SUMIF(分省传输电力比例!$N:$N,Display!$A$2,分省传输电力比例!$Q:$Q)*AQ$5*10^5</f>
        <v>0</v>
      </c>
      <c r="AR13" s="35">
        <f>SUMIF(分省传输电力比例!$N:$N,Display!$A$2,分省传输电力比例!$Q:$Q)*AR$5*10^5</f>
        <v>0</v>
      </c>
      <c r="AS13" s="35">
        <f>SUMIF(分省传输电力比例!$N:$N,Display!$A$2,分省传输电力比例!$Q:$Q)*AS$5*10^5</f>
        <v>0</v>
      </c>
      <c r="AT13" s="35">
        <f>SUMIF(分省传输电力比例!$N:$N,Display!$A$2,分省传输电力比例!$Q:$Q)*AT$5*10^5</f>
        <v>0</v>
      </c>
      <c r="AU13" s="35">
        <f>SUMIF(分省传输电力比例!$N:$N,Display!$A$2,分省传输电力比例!$Q:$Q)*AU$5*10^5</f>
        <v>0</v>
      </c>
      <c r="AV13" s="35">
        <f>SUMIF(分省传输电力比例!$N:$N,Display!$A$2,分省传输电力比例!$Q:$Q)*AV$5*10^5</f>
        <v>0</v>
      </c>
      <c r="AW13" s="35">
        <f>SUMIF(分省传输电力比例!$N:$N,Display!$A$2,分省传输电力比例!$Q:$Q)*AW$5*10^5</f>
        <v>0</v>
      </c>
      <c r="AX13" s="35">
        <f>SUMIF(分省传输电力比例!$N:$N,Display!$A$2,分省传输电力比例!$Q:$Q)*AX$5*10^5</f>
        <v>0</v>
      </c>
      <c r="AY13" s="35">
        <f>SUMIF(分省传输电力比例!$N:$N,Display!$A$2,分省传输电力比例!$Q:$Q)*AY$5*10^5</f>
        <v>0</v>
      </c>
      <c r="AZ13" s="35">
        <f>SUMIF(分省传输电力比例!$N:$N,Display!$A$2,分省传输电力比例!$Q:$Q)*AZ$5*10^5</f>
        <v>0</v>
      </c>
      <c r="BA13" s="35">
        <f>SUMIF(分省传输电力比例!$N:$N,Display!$A$2,分省传输电力比例!$Q:$Q)*BA$5*10^5</f>
        <v>0</v>
      </c>
      <c r="BB13" s="35">
        <f>SUMIF(分省传输电力比例!$N:$N,Display!$A$2,分省传输电力比例!$Q:$Q)*BB$5*10^5</f>
        <v>0</v>
      </c>
      <c r="BC13" s="35">
        <f>SUMIF(分省传输电力比例!$N:$N,Display!$A$2,分省传输电力比例!$Q:$Q)*BC$5*10^5</f>
        <v>0</v>
      </c>
      <c r="BD13" s="35">
        <f>SUMIF(分省传输电力比例!$N:$N,Display!$A$2,分省传输电力比例!$Q:$Q)*BD$5*10^5</f>
        <v>0</v>
      </c>
      <c r="BE13" s="35">
        <f>SUMIF(分省传输电力比例!$N:$N,Display!$A$2,分省传输电力比例!$Q:$Q)*BE$5*10^5</f>
        <v>0</v>
      </c>
    </row>
    <row r="14" spans="1:57" x14ac:dyDescent="0.2">
      <c r="A14" t="s">
        <v>90</v>
      </c>
      <c r="B14" s="35">
        <f>SUMIF(分省传输电力比例!$N:$N,Display!$A$2,分省传输电力比例!$R:$R)*B$5*10^5</f>
        <v>832.95277633627404</v>
      </c>
      <c r="C14" s="35">
        <f>SUMIF(分省传输电力比例!$N:$N,Display!$A$2,分省传输电力比例!$R:$R)*C$5*10^5</f>
        <v>7466.8266735858842</v>
      </c>
      <c r="D14" s="35">
        <f>SUMIF(分省传输电力比例!$N:$N,Display!$A$2,分省传输电力比例!$R:$R)*D$5*10^5</f>
        <v>0</v>
      </c>
      <c r="E14" s="35">
        <f>SUMIF(分省传输电力比例!$N:$N,Display!$A$2,分省传输电力比例!$R:$R)*E$5*10^5</f>
        <v>89244.940321743648</v>
      </c>
      <c r="F14" s="35">
        <f>SUMIF(分省传输电力比例!$N:$N,Display!$A$2,分省传输电力比例!$R:$R)*F$5*10^5</f>
        <v>0</v>
      </c>
      <c r="G14" s="35">
        <f>SUMIF(分省传输电力比例!$N:$N,Display!$A$2,分省传输电力比例!$R:$R)*G$5*10^5</f>
        <v>617592.83601453039</v>
      </c>
      <c r="H14" s="35">
        <f>SUMIF(分省传输电力比例!$N:$N,Display!$A$2,分省传输电力比例!$R:$R)*H$5*10^5</f>
        <v>1376805.7904774263</v>
      </c>
      <c r="I14" s="35">
        <f>SUMIF(分省传输电力比例!$N:$N,Display!$A$2,分省传输电力比例!$R:$R)*I$5*10^5</f>
        <v>1453948.8194084067</v>
      </c>
      <c r="J14" s="35">
        <f>SUMIF(分省传输电力比例!$N:$N,Display!$A$2,分省传输电力比例!$R:$R)*J$5*10^5</f>
        <v>1444764.325116762</v>
      </c>
      <c r="K14" s="35">
        <f>SUMIF(分省传输电力比例!$N:$N,Display!$A$2,分省传输电力比例!$R:$R)*K$5*10^5</f>
        <v>1480305.825116762</v>
      </c>
      <c r="L14" s="35">
        <f>SUMIF(分省传输电力比例!$N:$N,Display!$A$2,分省传输电力比例!$R:$R)*L$5*10^5</f>
        <v>1480305.825116762</v>
      </c>
      <c r="M14" s="35">
        <f>SUMIF(分省传输电力比例!$N:$N,Display!$A$2,分省传输电力比例!$R:$R)*M$5*10^5</f>
        <v>1570764.1991437469</v>
      </c>
      <c r="N14" s="35">
        <f>SUMIF(分省传输电力比例!$N:$N,Display!$A$2,分省传输电力比例!$R:$R)*N$5*10^5</f>
        <v>1702198.4950700575</v>
      </c>
      <c r="O14" s="35">
        <f>SUMIF(分省传输电力比例!$N:$N,Display!$A$2,分省传输电力比例!$R:$R)*O$5*10^5</f>
        <v>2114777.8541774782</v>
      </c>
      <c r="P14" s="35">
        <f>SUMIF(分省传输电力比例!$N:$N,Display!$A$2,分省传输电力比例!$R:$R)*P$5*10^5</f>
        <v>2800387.2340425532</v>
      </c>
      <c r="Q14" s="35">
        <f>SUMIF(分省传输电力比例!$N:$N,Display!$A$2,分省传输电力比例!$R:$R)*Q$5*10^5</f>
        <v>2888939.6633757316</v>
      </c>
      <c r="R14" s="35">
        <f>SUMIF(分省传输电力比例!$N:$N,Display!$A$2,分省传输电力比例!$R:$R)*R$5*10^5</f>
        <v>3335775.38939283</v>
      </c>
      <c r="S14" s="35">
        <f>SUMIF(分省传输电力比例!$N:$N,Display!$A$2,分省传输电力比例!$R:$R)*S$5*10^5</f>
        <v>3780810.4065648606</v>
      </c>
      <c r="T14" s="35">
        <f>SUMIF(分省传输电力比例!$N:$N,Display!$A$2,分省传输电力比例!$R:$R)*T$5*10^5</f>
        <v>4144374.0875483551</v>
      </c>
      <c r="U14" s="35">
        <f>SUMIF(分省传输电力比例!$N:$N,Display!$A$2,分省传输电力比例!$R:$R)*U$5*10^5</f>
        <v>4821995.1362651493</v>
      </c>
      <c r="V14" s="35">
        <f>SUMIF(分省传输电力比例!$N:$N,Display!$A$2,分省传输电力比例!$R:$R)*V$5*10^5</f>
        <v>4873197.3394668782</v>
      </c>
      <c r="W14" s="35">
        <f>SUMIF(分省传输电力比例!$N:$N,Display!$A$2,分省传输电力比例!$R:$R)*W$5*10^5</f>
        <v>5229591.5049683442</v>
      </c>
      <c r="X14" s="35">
        <f>SUMIF(分省传输电力比例!$N:$N,Display!$A$2,分省传输电力比例!$R:$R)*X$5*10^5</f>
        <v>5575501.4071922498</v>
      </c>
      <c r="Y14" s="35">
        <f>SUMIF(分省传输电力比例!$N:$N,Display!$A$2,分省传输电力比例!$R:$R)*Y$5*10^5</f>
        <v>5592682.9268292682</v>
      </c>
      <c r="Z14" s="35">
        <f>SUMIF(分省传输电力比例!$N:$N,Display!$A$2,分省传输电力比例!$R:$R)*Z$5*10^5</f>
        <v>5592682.9268292682</v>
      </c>
      <c r="AA14" s="35">
        <f>SUMIF(分省传输电力比例!$N:$N,Display!$A$2,分省传输电力比例!$R:$R)*AA$5*10^5</f>
        <v>5592682.9268292682</v>
      </c>
      <c r="AB14" s="35">
        <f>SUMIF(分省传输电力比例!$N:$N,Display!$A$2,分省传输电力比例!$R:$R)*AB$5*10^5</f>
        <v>5592682.9268292682</v>
      </c>
      <c r="AC14" s="35">
        <f>SUMIF(分省传输电力比例!$N:$N,Display!$A$2,分省传输电力比例!$R:$R)*AC$5*10^5</f>
        <v>5592682.9268292682</v>
      </c>
      <c r="AD14" s="35">
        <f>SUMIF(分省传输电力比例!$N:$N,Display!$A$2,分省传输电力比例!$R:$R)*AD$5*10^5</f>
        <v>5592682.9268292682</v>
      </c>
      <c r="AE14" s="35">
        <f>SUMIF(分省传输电力比例!$N:$N,Display!$A$2,分省传输电力比例!$R:$R)*AE$5*10^5</f>
        <v>5592682.9268292682</v>
      </c>
      <c r="AF14" s="35">
        <f>SUMIF(分省传输电力比例!$N:$N,Display!$A$2,分省传输电力比例!$R:$R)*AF$5*10^5</f>
        <v>5592682.9268292682</v>
      </c>
      <c r="AG14" s="35">
        <f>SUMIF(分省传输电力比例!$N:$N,Display!$A$2,分省传输电力比例!$R:$R)*AG$5*10^5</f>
        <v>5592682.9268292682</v>
      </c>
      <c r="AH14" s="35">
        <f>SUMIF(分省传输电力比例!$N:$N,Display!$A$2,分省传输电力比例!$R:$R)*AH$5*10^5</f>
        <v>5592682.9268292682</v>
      </c>
      <c r="AI14" s="35">
        <f>SUMIF(分省传输电力比例!$N:$N,Display!$A$2,分省传输电力比例!$R:$R)*AI$5*10^5</f>
        <v>5592682.9268292682</v>
      </c>
      <c r="AJ14" s="35">
        <f>SUMIF(分省传输电力比例!$N:$N,Display!$A$2,分省传输电力比例!$R:$R)*AJ$5*10^5</f>
        <v>5592682.9268292682</v>
      </c>
      <c r="AK14" s="35">
        <f>SUMIF(分省传输电力比例!$N:$N,Display!$A$2,分省传输电力比例!$R:$R)*AK$5*10^5</f>
        <v>5592682.9268292682</v>
      </c>
      <c r="AL14" s="35">
        <f>SUMIF(分省传输电力比例!$N:$N,Display!$A$2,分省传输电力比例!$R:$R)*AL$5*10^5</f>
        <v>5592682.9268292682</v>
      </c>
      <c r="AM14" s="35">
        <f>SUMIF(分省传输电力比例!$N:$N,Display!$A$2,分省传输电力比例!$R:$R)*AM$5*10^5</f>
        <v>5592682.9268292682</v>
      </c>
      <c r="AN14" s="35">
        <f>SUMIF(分省传输电力比例!$N:$N,Display!$A$2,分省传输电力比例!$R:$R)*AN$5*10^5</f>
        <v>5592682.9268292682</v>
      </c>
      <c r="AO14" s="35">
        <f>SUMIF(分省传输电力比例!$N:$N,Display!$A$2,分省传输电力比例!$R:$R)*AO$5*10^5</f>
        <v>5592682.9268292682</v>
      </c>
      <c r="AP14" s="35">
        <f>SUMIF(分省传输电力比例!$N:$N,Display!$A$2,分省传输电力比例!$R:$R)*AP$5*10^5</f>
        <v>5592682.9268292682</v>
      </c>
      <c r="AQ14" s="35">
        <f>SUMIF(分省传输电力比例!$N:$N,Display!$A$2,分省传输电力比例!$R:$R)*AQ$5*10^5</f>
        <v>5592682.9268292682</v>
      </c>
      <c r="AR14" s="35">
        <f>SUMIF(分省传输电力比例!$N:$N,Display!$A$2,分省传输电力比例!$R:$R)*AR$5*10^5</f>
        <v>5592682.9268292682</v>
      </c>
      <c r="AS14" s="35">
        <f>SUMIF(分省传输电力比例!$N:$N,Display!$A$2,分省传输电力比例!$R:$R)*AS$5*10^5</f>
        <v>5592682.9268292682</v>
      </c>
      <c r="AT14" s="35">
        <f>SUMIF(分省传输电力比例!$N:$N,Display!$A$2,分省传输电力比例!$R:$R)*AT$5*10^5</f>
        <v>5592682.9268292682</v>
      </c>
      <c r="AU14" s="35">
        <f>SUMIF(分省传输电力比例!$N:$N,Display!$A$2,分省传输电力比例!$R:$R)*AU$5*10^5</f>
        <v>5592682.9268292682</v>
      </c>
      <c r="AV14" s="35">
        <f>SUMIF(分省传输电力比例!$N:$N,Display!$A$2,分省传输电力比例!$R:$R)*AV$5*10^5</f>
        <v>5592682.9268292682</v>
      </c>
      <c r="AW14" s="35">
        <f>SUMIF(分省传输电力比例!$N:$N,Display!$A$2,分省传输电力比例!$R:$R)*AW$5*10^5</f>
        <v>5592682.9268292682</v>
      </c>
      <c r="AX14" s="35">
        <f>SUMIF(分省传输电力比例!$N:$N,Display!$A$2,分省传输电力比例!$R:$R)*AX$5*10^5</f>
        <v>5592682.9268292682</v>
      </c>
      <c r="AY14" s="35">
        <f>SUMIF(分省传输电力比例!$N:$N,Display!$A$2,分省传输电力比例!$R:$R)*AY$5*10^5</f>
        <v>5592682.9268292682</v>
      </c>
      <c r="AZ14" s="35">
        <f>SUMIF(分省传输电力比例!$N:$N,Display!$A$2,分省传输电力比例!$R:$R)*AZ$5*10^5</f>
        <v>5592682.9268292682</v>
      </c>
      <c r="BA14" s="35">
        <f>SUMIF(分省传输电力比例!$N:$N,Display!$A$2,分省传输电力比例!$R:$R)*BA$5*10^5</f>
        <v>5592682.9268292682</v>
      </c>
      <c r="BB14" s="35">
        <f>SUMIF(分省传输电力比例!$N:$N,Display!$A$2,分省传输电力比例!$R:$R)*BB$5*10^5</f>
        <v>5592682.9268292682</v>
      </c>
      <c r="BC14" s="35">
        <f>SUMIF(分省传输电力比例!$N:$N,Display!$A$2,分省传输电力比例!$R:$R)*BC$5*10^5</f>
        <v>5592682.9268292682</v>
      </c>
      <c r="BD14" s="35">
        <f>SUMIF(分省传输电力比例!$N:$N,Display!$A$2,分省传输电力比例!$R:$R)*BD$5*10^5</f>
        <v>5592682.9268292682</v>
      </c>
      <c r="BE14" s="35">
        <f>SUMIF(分省传输电力比例!$N:$N,Display!$A$2,分省传输电力比例!$R:$R)*BE$5*10^5</f>
        <v>5592682.9268292682</v>
      </c>
    </row>
    <row r="15" spans="1:57" x14ac:dyDescent="0.2">
      <c r="A15" t="s">
        <v>91</v>
      </c>
      <c r="B15" s="35">
        <f>SUMIF(分省传输电力比例!$N:$N,Display!$A$2,分省传输电力比例!$S:$S)*B$5*10^5</f>
        <v>783.80384016606149</v>
      </c>
      <c r="C15" s="35">
        <f>SUMIF(分省传输电力比例!$N:$N,Display!$A$2,分省传输电力比例!$S:$S)*C$5*10^5</f>
        <v>7026.2415672029065</v>
      </c>
      <c r="D15" s="35">
        <f>SUMIF(分省传输电力比例!$N:$N,Display!$A$2,分省传输电力比例!$S:$S)*D$5*10^5</f>
        <v>0</v>
      </c>
      <c r="E15" s="35">
        <f>SUMIF(分省传输电力比例!$N:$N,Display!$A$2,分省传输电力比例!$S:$S)*E$5*10^5</f>
        <v>83978.982874935144</v>
      </c>
      <c r="F15" s="35">
        <f>SUMIF(分省传输电力比例!$N:$N,Display!$A$2,分省传输电力比例!$S:$S)*F$5*10^5</f>
        <v>0</v>
      </c>
      <c r="G15" s="35">
        <f>SUMIF(分省传输电力比例!$N:$N,Display!$A$2,分省传输电力比例!$S:$S)*G$5*10^5</f>
        <v>581151.35729112616</v>
      </c>
      <c r="H15" s="35">
        <f>SUMIF(分省传输电力比例!$N:$N,Display!$A$2,分省传输电力比例!$S:$S)*H$5*10^5</f>
        <v>1295566.4431370008</v>
      </c>
      <c r="I15" s="35">
        <f>SUMIF(分省传输电力比例!$N:$N,Display!$A$2,分省传输电力比例!$S:$S)*I$5*10^5</f>
        <v>1368157.5960041517</v>
      </c>
      <c r="J15" s="35">
        <f>SUMIF(分省传输电力比例!$N:$N,Display!$A$2,分省传输电力比例!$S:$S)*J$5*10^5</f>
        <v>1359515.0389465494</v>
      </c>
      <c r="K15" s="35">
        <f>SUMIF(分省传输电力比例!$N:$N,Display!$A$2,分省传输电力比例!$S:$S)*K$5*10^5</f>
        <v>1392959.3889465493</v>
      </c>
      <c r="L15" s="35">
        <f>SUMIF(分省传输电力比例!$N:$N,Display!$A$2,分省传输电力比例!$S:$S)*L$5*10^5</f>
        <v>1392959.3889465493</v>
      </c>
      <c r="M15" s="35">
        <f>SUMIF(分省传输电力比例!$N:$N,Display!$A$2,分省传输电力比例!$S:$S)*M$5*10^5</f>
        <v>1478080.2060586407</v>
      </c>
      <c r="N15" s="35">
        <f>SUMIF(分省传输电力比例!$N:$N,Display!$A$2,分省传输电力比例!$S:$S)*N$5*10^5</f>
        <v>1601759.1333679298</v>
      </c>
      <c r="O15" s="35">
        <f>SUMIF(分省传输电力比例!$N:$N,Display!$A$2,分省传输电力比例!$S:$S)*O$5*10^5</f>
        <v>1989993.9711987549</v>
      </c>
      <c r="P15" s="35">
        <f>SUMIF(分省传输电力比例!$N:$N,Display!$A$2,分省传输电力比例!$S:$S)*P$5*10^5</f>
        <v>2635148.5106382985</v>
      </c>
      <c r="Q15" s="35">
        <f>SUMIF(分省传输电力比例!$N:$N,Display!$A$2,分省传输电力比例!$S:$S)*Q$5*10^5</f>
        <v>2718475.8445991348</v>
      </c>
      <c r="R15" s="35">
        <f>SUMIF(分省传输电力比例!$N:$N,Display!$A$2,分省传输电力比例!$S:$S)*R$5*10^5</f>
        <v>3138945.7294779369</v>
      </c>
      <c r="S15" s="35">
        <f>SUMIF(分省传输电力比例!$N:$N,Display!$A$2,分省传输电力比例!$S:$S)*S$5*10^5</f>
        <v>3557721.1575425211</v>
      </c>
      <c r="T15" s="35">
        <f>SUMIF(分省传输电力比例!$N:$N,Display!$A$2,分省传输电力比例!$S:$S)*T$5*10^5</f>
        <v>3899832.5201496235</v>
      </c>
      <c r="U15" s="35">
        <f>SUMIF(分省传输电力比例!$N:$N,Display!$A$2,分省传输电力比例!$S:$S)*U$5*10^5</f>
        <v>4537470.0852679079</v>
      </c>
      <c r="V15" s="35">
        <f>SUMIF(分省传输电力比例!$N:$N,Display!$A$2,分省传输电力比例!$S:$S)*V$5*10^5</f>
        <v>4585651.0681934953</v>
      </c>
      <c r="W15" s="35">
        <f>SUMIF(分省传输电力比例!$N:$N,Display!$A$2,分省传输电力比例!$S:$S)*W$5*10^5</f>
        <v>4921015.9573790655</v>
      </c>
      <c r="X15" s="35">
        <f>SUMIF(分省传输电力比例!$N:$N,Display!$A$2,分省传输电力比例!$S:$S)*X$5*10^5</f>
        <v>5246515.2142602345</v>
      </c>
      <c r="Y15" s="35">
        <f>SUMIF(分省传输电力比例!$N:$N,Display!$A$2,分省传输电力比例!$S:$S)*Y$5*10^5</f>
        <v>5262682.9268292692</v>
      </c>
      <c r="Z15" s="35">
        <f>SUMIF(分省传输电力比例!$N:$N,Display!$A$2,分省传输电力比例!$S:$S)*Z$5*10^5</f>
        <v>5262682.9268292692</v>
      </c>
      <c r="AA15" s="35">
        <f>SUMIF(分省传输电力比例!$N:$N,Display!$A$2,分省传输电力比例!$S:$S)*AA$5*10^5</f>
        <v>5262682.9268292692</v>
      </c>
      <c r="AB15" s="35">
        <f>SUMIF(分省传输电力比例!$N:$N,Display!$A$2,分省传输电力比例!$S:$S)*AB$5*10^5</f>
        <v>5262682.9268292692</v>
      </c>
      <c r="AC15" s="35">
        <f>SUMIF(分省传输电力比例!$N:$N,Display!$A$2,分省传输电力比例!$S:$S)*AC$5*10^5</f>
        <v>5262682.9268292692</v>
      </c>
      <c r="AD15" s="35">
        <f>SUMIF(分省传输电力比例!$N:$N,Display!$A$2,分省传输电力比例!$S:$S)*AD$5*10^5</f>
        <v>5262682.9268292692</v>
      </c>
      <c r="AE15" s="35">
        <f>SUMIF(分省传输电力比例!$N:$N,Display!$A$2,分省传输电力比例!$S:$S)*AE$5*10^5</f>
        <v>5262682.9268292692</v>
      </c>
      <c r="AF15" s="35">
        <f>SUMIF(分省传输电力比例!$N:$N,Display!$A$2,分省传输电力比例!$S:$S)*AF$5*10^5</f>
        <v>5262682.9268292692</v>
      </c>
      <c r="AG15" s="35">
        <f>SUMIF(分省传输电力比例!$N:$N,Display!$A$2,分省传输电力比例!$S:$S)*AG$5*10^5</f>
        <v>5262682.9268292692</v>
      </c>
      <c r="AH15" s="35">
        <f>SUMIF(分省传输电力比例!$N:$N,Display!$A$2,分省传输电力比例!$S:$S)*AH$5*10^5</f>
        <v>5262682.9268292692</v>
      </c>
      <c r="AI15" s="35">
        <f>SUMIF(分省传输电力比例!$N:$N,Display!$A$2,分省传输电力比例!$S:$S)*AI$5*10^5</f>
        <v>5262682.9268292692</v>
      </c>
      <c r="AJ15" s="35">
        <f>SUMIF(分省传输电力比例!$N:$N,Display!$A$2,分省传输电力比例!$S:$S)*AJ$5*10^5</f>
        <v>5262682.9268292692</v>
      </c>
      <c r="AK15" s="35">
        <f>SUMIF(分省传输电力比例!$N:$N,Display!$A$2,分省传输电力比例!$S:$S)*AK$5*10^5</f>
        <v>5262682.9268292692</v>
      </c>
      <c r="AL15" s="35">
        <f>SUMIF(分省传输电力比例!$N:$N,Display!$A$2,分省传输电力比例!$S:$S)*AL$5*10^5</f>
        <v>5262682.9268292692</v>
      </c>
      <c r="AM15" s="35">
        <f>SUMIF(分省传输电力比例!$N:$N,Display!$A$2,分省传输电力比例!$S:$S)*AM$5*10^5</f>
        <v>5262682.9268292692</v>
      </c>
      <c r="AN15" s="35">
        <f>SUMIF(分省传输电力比例!$N:$N,Display!$A$2,分省传输电力比例!$S:$S)*AN$5*10^5</f>
        <v>5262682.9268292692</v>
      </c>
      <c r="AO15" s="35">
        <f>SUMIF(分省传输电力比例!$N:$N,Display!$A$2,分省传输电力比例!$S:$S)*AO$5*10^5</f>
        <v>5262682.9268292692</v>
      </c>
      <c r="AP15" s="35">
        <f>SUMIF(分省传输电力比例!$N:$N,Display!$A$2,分省传输电力比例!$S:$S)*AP$5*10^5</f>
        <v>5262682.9268292692</v>
      </c>
      <c r="AQ15" s="35">
        <f>SUMIF(分省传输电力比例!$N:$N,Display!$A$2,分省传输电力比例!$S:$S)*AQ$5*10^5</f>
        <v>5262682.9268292692</v>
      </c>
      <c r="AR15" s="35">
        <f>SUMIF(分省传输电力比例!$N:$N,Display!$A$2,分省传输电力比例!$S:$S)*AR$5*10^5</f>
        <v>5262682.9268292692</v>
      </c>
      <c r="AS15" s="35">
        <f>SUMIF(分省传输电力比例!$N:$N,Display!$A$2,分省传输电力比例!$S:$S)*AS$5*10^5</f>
        <v>5262682.9268292692</v>
      </c>
      <c r="AT15" s="35">
        <f>SUMIF(分省传输电力比例!$N:$N,Display!$A$2,分省传输电力比例!$S:$S)*AT$5*10^5</f>
        <v>5262682.9268292692</v>
      </c>
      <c r="AU15" s="35">
        <f>SUMIF(分省传输电力比例!$N:$N,Display!$A$2,分省传输电力比例!$S:$S)*AU$5*10^5</f>
        <v>5262682.9268292692</v>
      </c>
      <c r="AV15" s="35">
        <f>SUMIF(分省传输电力比例!$N:$N,Display!$A$2,分省传输电力比例!$S:$S)*AV$5*10^5</f>
        <v>5262682.9268292692</v>
      </c>
      <c r="AW15" s="35">
        <f>SUMIF(分省传输电力比例!$N:$N,Display!$A$2,分省传输电力比例!$S:$S)*AW$5*10^5</f>
        <v>5262682.9268292692</v>
      </c>
      <c r="AX15" s="35">
        <f>SUMIF(分省传输电力比例!$N:$N,Display!$A$2,分省传输电力比例!$S:$S)*AX$5*10^5</f>
        <v>5262682.9268292692</v>
      </c>
      <c r="AY15" s="35">
        <f>SUMIF(分省传输电力比例!$N:$N,Display!$A$2,分省传输电力比例!$S:$S)*AY$5*10^5</f>
        <v>5262682.9268292692</v>
      </c>
      <c r="AZ15" s="35">
        <f>SUMIF(分省传输电力比例!$N:$N,Display!$A$2,分省传输电力比例!$S:$S)*AZ$5*10^5</f>
        <v>5262682.9268292692</v>
      </c>
      <c r="BA15" s="35">
        <f>SUMIF(分省传输电力比例!$N:$N,Display!$A$2,分省传输电力比例!$S:$S)*BA$5*10^5</f>
        <v>5262682.9268292692</v>
      </c>
      <c r="BB15" s="35">
        <f>SUMIF(分省传输电力比例!$N:$N,Display!$A$2,分省传输电力比例!$S:$S)*BB$5*10^5</f>
        <v>5262682.9268292692</v>
      </c>
      <c r="BC15" s="35">
        <f>SUMIF(分省传输电力比例!$N:$N,Display!$A$2,分省传输电力比例!$S:$S)*BC$5*10^5</f>
        <v>5262682.9268292692</v>
      </c>
      <c r="BD15" s="35">
        <f>SUMIF(分省传输电力比例!$N:$N,Display!$A$2,分省传输电力比例!$S:$S)*BD$5*10^5</f>
        <v>5262682.9268292692</v>
      </c>
      <c r="BE15" s="35">
        <f>SUMIF(分省传输电力比例!$N:$N,Display!$A$2,分省传输电力比例!$S:$S)*BE$5*10^5</f>
        <v>5262682.9268292692</v>
      </c>
    </row>
    <row r="16" spans="1:57" x14ac:dyDescent="0.2">
      <c r="A16" t="s">
        <v>92</v>
      </c>
      <c r="B16" s="35">
        <f>SUMIF(分省传输电力比例!$N:$N,Display!$A$2,分省传输电力比例!$T:$T)*B$5*10^5</f>
        <v>0</v>
      </c>
      <c r="C16" s="35">
        <f>SUMIF(分省传输电力比例!$N:$N,Display!$A$2,分省传输电力比例!$T:$T)*C$5*10^5</f>
        <v>0</v>
      </c>
      <c r="D16" s="35">
        <f>SUMIF(分省传输电力比例!$N:$N,Display!$A$2,分省传输电力比例!$T:$T)*D$5*10^5</f>
        <v>0</v>
      </c>
      <c r="E16" s="35">
        <f>SUMIF(分省传输电力比例!$N:$N,Display!$A$2,分省传输电力比例!$T:$T)*E$5*10^5</f>
        <v>0</v>
      </c>
      <c r="F16" s="35">
        <f>SUMIF(分省传输电力比例!$N:$N,Display!$A$2,分省传输电力比例!$T:$T)*F$5*10^5</f>
        <v>0</v>
      </c>
      <c r="G16" s="35">
        <f>SUMIF(分省传输电力比例!$N:$N,Display!$A$2,分省传输电力比例!$T:$T)*G$5*10^5</f>
        <v>0</v>
      </c>
      <c r="H16" s="35">
        <f>SUMIF(分省传输电力比例!$N:$N,Display!$A$2,分省传输电力比例!$T:$T)*H$5*10^5</f>
        <v>0</v>
      </c>
      <c r="I16" s="35">
        <f>SUMIF(分省传输电力比例!$N:$N,Display!$A$2,分省传输电力比例!$T:$T)*I$5*10^5</f>
        <v>0</v>
      </c>
      <c r="J16" s="35">
        <f>SUMIF(分省传输电力比例!$N:$N,Display!$A$2,分省传输电力比例!$T:$T)*J$5*10^5</f>
        <v>0</v>
      </c>
      <c r="K16" s="35">
        <f>SUMIF(分省传输电力比例!$N:$N,Display!$A$2,分省传输电力比例!$T:$T)*K$5*10^5</f>
        <v>0</v>
      </c>
      <c r="L16" s="35">
        <f>SUMIF(分省传输电力比例!$N:$N,Display!$A$2,分省传输电力比例!$T:$T)*L$5*10^5</f>
        <v>0</v>
      </c>
      <c r="M16" s="35">
        <f>SUMIF(分省传输电力比例!$N:$N,Display!$A$2,分省传输电力比例!$T:$T)*M$5*10^5</f>
        <v>0</v>
      </c>
      <c r="N16" s="35">
        <f>SUMIF(分省传输电力比例!$N:$N,Display!$A$2,分省传输电力比例!$T:$T)*N$5*10^5</f>
        <v>0</v>
      </c>
      <c r="O16" s="35">
        <f>SUMIF(分省传输电力比例!$N:$N,Display!$A$2,分省传输电力比例!$T:$T)*O$5*10^5</f>
        <v>0</v>
      </c>
      <c r="P16" s="35">
        <f>SUMIF(分省传输电力比例!$N:$N,Display!$A$2,分省传输电力比例!$T:$T)*P$5*10^5</f>
        <v>0</v>
      </c>
      <c r="Q16" s="35">
        <f>SUMIF(分省传输电力比例!$N:$N,Display!$A$2,分省传输电力比例!$T:$T)*Q$5*10^5</f>
        <v>0</v>
      </c>
      <c r="R16" s="35">
        <f>SUMIF(分省传输电力比例!$N:$N,Display!$A$2,分省传输电力比例!$T:$T)*R$5*10^5</f>
        <v>0</v>
      </c>
      <c r="S16" s="35">
        <f>SUMIF(分省传输电力比例!$N:$N,Display!$A$2,分省传输电力比例!$T:$T)*S$5*10^5</f>
        <v>0</v>
      </c>
      <c r="T16" s="35">
        <f>SUMIF(分省传输电力比例!$N:$N,Display!$A$2,分省传输电力比例!$T:$T)*T$5*10^5</f>
        <v>0</v>
      </c>
      <c r="U16" s="35">
        <f>SUMIF(分省传输电力比例!$N:$N,Display!$A$2,分省传输电力比例!$T:$T)*U$5*10^5</f>
        <v>0</v>
      </c>
      <c r="V16" s="35">
        <f>SUMIF(分省传输电力比例!$N:$N,Display!$A$2,分省传输电力比例!$T:$T)*V$5*10^5</f>
        <v>0</v>
      </c>
      <c r="W16" s="35">
        <f>SUMIF(分省传输电力比例!$N:$N,Display!$A$2,分省传输电力比例!$T:$T)*W$5*10^5</f>
        <v>0</v>
      </c>
      <c r="X16" s="35">
        <f>SUMIF(分省传输电力比例!$N:$N,Display!$A$2,分省传输电力比例!$T:$T)*X$5*10^5</f>
        <v>0</v>
      </c>
      <c r="Y16" s="35">
        <f>SUMIF(分省传输电力比例!$N:$N,Display!$A$2,分省传输电力比例!$T:$T)*Y$5*10^5</f>
        <v>0</v>
      </c>
      <c r="Z16" s="35">
        <f>SUMIF(分省传输电力比例!$N:$N,Display!$A$2,分省传输电力比例!$T:$T)*Z$5*10^5</f>
        <v>0</v>
      </c>
      <c r="AA16" s="35">
        <f>SUMIF(分省传输电力比例!$N:$N,Display!$A$2,分省传输电力比例!$T:$T)*AA$5*10^5</f>
        <v>0</v>
      </c>
      <c r="AB16" s="35">
        <f>SUMIF(分省传输电力比例!$N:$N,Display!$A$2,分省传输电力比例!$T:$T)*AB$5*10^5</f>
        <v>0</v>
      </c>
      <c r="AC16" s="35">
        <f>SUMIF(分省传输电力比例!$N:$N,Display!$A$2,分省传输电力比例!$T:$T)*AC$5*10^5</f>
        <v>0</v>
      </c>
      <c r="AD16" s="35">
        <f>SUMIF(分省传输电力比例!$N:$N,Display!$A$2,分省传输电力比例!$T:$T)*AD$5*10^5</f>
        <v>0</v>
      </c>
      <c r="AE16" s="35">
        <f>SUMIF(分省传输电力比例!$N:$N,Display!$A$2,分省传输电力比例!$T:$T)*AE$5*10^5</f>
        <v>0</v>
      </c>
      <c r="AF16" s="35">
        <f>SUMIF(分省传输电力比例!$N:$N,Display!$A$2,分省传输电力比例!$T:$T)*AF$5*10^5</f>
        <v>0</v>
      </c>
      <c r="AG16" s="35">
        <f>SUMIF(分省传输电力比例!$N:$N,Display!$A$2,分省传输电力比例!$T:$T)*AG$5*10^5</f>
        <v>0</v>
      </c>
      <c r="AH16" s="35">
        <f>SUMIF(分省传输电力比例!$N:$N,Display!$A$2,分省传输电力比例!$T:$T)*AH$5*10^5</f>
        <v>0</v>
      </c>
      <c r="AI16" s="35">
        <f>SUMIF(分省传输电力比例!$N:$N,Display!$A$2,分省传输电力比例!$T:$T)*AI$5*10^5</f>
        <v>0</v>
      </c>
      <c r="AJ16" s="35">
        <f>SUMIF(分省传输电力比例!$N:$N,Display!$A$2,分省传输电力比例!$T:$T)*AJ$5*10^5</f>
        <v>0</v>
      </c>
      <c r="AK16" s="35">
        <f>SUMIF(分省传输电力比例!$N:$N,Display!$A$2,分省传输电力比例!$T:$T)*AK$5*10^5</f>
        <v>0</v>
      </c>
      <c r="AL16" s="35">
        <f>SUMIF(分省传输电力比例!$N:$N,Display!$A$2,分省传输电力比例!$T:$T)*AL$5*10^5</f>
        <v>0</v>
      </c>
      <c r="AM16" s="35">
        <f>SUMIF(分省传输电力比例!$N:$N,Display!$A$2,分省传输电力比例!$T:$T)*AM$5*10^5</f>
        <v>0</v>
      </c>
      <c r="AN16" s="35">
        <f>SUMIF(分省传输电力比例!$N:$N,Display!$A$2,分省传输电力比例!$T:$T)*AN$5*10^5</f>
        <v>0</v>
      </c>
      <c r="AO16" s="35">
        <f>SUMIF(分省传输电力比例!$N:$N,Display!$A$2,分省传输电力比例!$T:$T)*AO$5*10^5</f>
        <v>0</v>
      </c>
      <c r="AP16" s="35">
        <f>SUMIF(分省传输电力比例!$N:$N,Display!$A$2,分省传输电力比例!$T:$T)*AP$5*10^5</f>
        <v>0</v>
      </c>
      <c r="AQ16" s="35">
        <f>SUMIF(分省传输电力比例!$N:$N,Display!$A$2,分省传输电力比例!$T:$T)*AQ$5*10^5</f>
        <v>0</v>
      </c>
      <c r="AR16" s="35">
        <f>SUMIF(分省传输电力比例!$N:$N,Display!$A$2,分省传输电力比例!$T:$T)*AR$5*10^5</f>
        <v>0</v>
      </c>
      <c r="AS16" s="35">
        <f>SUMIF(分省传输电力比例!$N:$N,Display!$A$2,分省传输电力比例!$T:$T)*AS$5*10^5</f>
        <v>0</v>
      </c>
      <c r="AT16" s="35">
        <f>SUMIF(分省传输电力比例!$N:$N,Display!$A$2,分省传输电力比例!$T:$T)*AT$5*10^5</f>
        <v>0</v>
      </c>
      <c r="AU16" s="35">
        <f>SUMIF(分省传输电力比例!$N:$N,Display!$A$2,分省传输电力比例!$T:$T)*AU$5*10^5</f>
        <v>0</v>
      </c>
      <c r="AV16" s="35">
        <f>SUMIF(分省传输电力比例!$N:$N,Display!$A$2,分省传输电力比例!$T:$T)*AV$5*10^5</f>
        <v>0</v>
      </c>
      <c r="AW16" s="35">
        <f>SUMIF(分省传输电力比例!$N:$N,Display!$A$2,分省传输电力比例!$T:$T)*AW$5*10^5</f>
        <v>0</v>
      </c>
      <c r="AX16" s="35">
        <f>SUMIF(分省传输电力比例!$N:$N,Display!$A$2,分省传输电力比例!$T:$T)*AX$5*10^5</f>
        <v>0</v>
      </c>
      <c r="AY16" s="35">
        <f>SUMIF(分省传输电力比例!$N:$N,Display!$A$2,分省传输电力比例!$T:$T)*AY$5*10^5</f>
        <v>0</v>
      </c>
      <c r="AZ16" s="35">
        <f>SUMIF(分省传输电力比例!$N:$N,Display!$A$2,分省传输电力比例!$T:$T)*AZ$5*10^5</f>
        <v>0</v>
      </c>
      <c r="BA16" s="35">
        <f>SUMIF(分省传输电力比例!$N:$N,Display!$A$2,分省传输电力比例!$T:$T)*BA$5*10^5</f>
        <v>0</v>
      </c>
      <c r="BB16" s="35">
        <f>SUMIF(分省传输电力比例!$N:$N,Display!$A$2,分省传输电力比例!$T:$T)*BB$5*10^5</f>
        <v>0</v>
      </c>
      <c r="BC16" s="35">
        <f>SUMIF(分省传输电力比例!$N:$N,Display!$A$2,分省传输电力比例!$T:$T)*BC$5*10^5</f>
        <v>0</v>
      </c>
      <c r="BD16" s="35">
        <f>SUMIF(分省传输电力比例!$N:$N,Display!$A$2,分省传输电力比例!$T:$T)*BD$5*10^5</f>
        <v>0</v>
      </c>
      <c r="BE16" s="35">
        <f>SUMIF(分省传输电力比例!$N:$N,Display!$A$2,分省传输电力比例!$T:$T)*BE$5*10^5</f>
        <v>0</v>
      </c>
    </row>
    <row r="17" spans="1:57" x14ac:dyDescent="0.2">
      <c r="A17" t="s">
        <v>93</v>
      </c>
      <c r="B17" s="35">
        <f>SUMIF(分省传输电力比例!$N:$N,Display!$A$2,分省传输电力比例!$U:$U)*B$5*10^5</f>
        <v>4637.8723404255325</v>
      </c>
      <c r="C17" s="35">
        <f>SUMIF(分省传输电力比例!$N:$N,Display!$A$2,分省传输电力比例!$U:$U)*C$5*10^5</f>
        <v>41575.21276595744</v>
      </c>
      <c r="D17" s="35">
        <f>SUMIF(分省传输电力比例!$N:$N,Display!$A$2,分省传输电力比例!$U:$U)*D$5*10^5</f>
        <v>0</v>
      </c>
      <c r="E17" s="35">
        <f>SUMIF(分省传输电力比例!$N:$N,Display!$A$2,分省传输电力比例!$U:$U)*E$5*10^5</f>
        <v>496914.89361702121</v>
      </c>
      <c r="F17" s="35">
        <f>SUMIF(分省传输电力比例!$N:$N,Display!$A$2,分省传输电力比例!$U:$U)*F$5*10^5</f>
        <v>0</v>
      </c>
      <c r="G17" s="35">
        <f>SUMIF(分省传输电力比例!$N:$N,Display!$A$2,分省传输电力比例!$U:$U)*G$5*10^5</f>
        <v>3438750.4468085105</v>
      </c>
      <c r="H17" s="35">
        <f>SUMIF(分省传输电力比例!$N:$N,Display!$A$2,分省传输电力比例!$U:$U)*H$5*10^5</f>
        <v>7666040.2308510644</v>
      </c>
      <c r="I17" s="35">
        <f>SUMIF(分省传输电力比例!$N:$N,Display!$A$2,分省传输电力比例!$U:$U)*I$5*10^5</f>
        <v>8095571.8085106388</v>
      </c>
      <c r="J17" s="35">
        <f>SUMIF(分省传输电力比例!$N:$N,Display!$A$2,分省传输电力比例!$U:$U)*J$5*10^5</f>
        <v>8044432.6404255303</v>
      </c>
      <c r="K17" s="35">
        <f>SUMIF(分省传输电力比例!$N:$N,Display!$A$2,分省传输电力比例!$U:$U)*K$5*10^5</f>
        <v>8242327.3404255314</v>
      </c>
      <c r="L17" s="35">
        <f>SUMIF(分省传输电力比例!$N:$N,Display!$A$2,分省传输电力比例!$U:$U)*L$5*10^5</f>
        <v>8242327.3404255314</v>
      </c>
      <c r="M17" s="35">
        <f>SUMIF(分省传输电力比例!$N:$N,Display!$A$2,分省传输电力比例!$U:$U)*M$5*10^5</f>
        <v>8745998.6202127673</v>
      </c>
      <c r="N17" s="35">
        <f>SUMIF(分省传输电力比例!$N:$N,Display!$A$2,分省传输电力比例!$U:$U)*N$5*10^5</f>
        <v>9477823.4042553194</v>
      </c>
      <c r="O17" s="35">
        <f>SUMIF(分省传输电力比例!$N:$N,Display!$A$2,分省传输电力比例!$U:$U)*O$5*10^5</f>
        <v>11775060.957446808</v>
      </c>
      <c r="P17" s="35">
        <f>SUMIF(分省传输电力比例!$N:$N,Display!$A$2,分省传输电力比例!$U:$U)*P$5*10^5</f>
        <v>15592526.808510639</v>
      </c>
      <c r="Q17" s="35">
        <f>SUMIF(分省传输电力比例!$N:$N,Display!$A$2,分省传输电力比例!$U:$U)*Q$5*10^5</f>
        <v>16085585.808191586</v>
      </c>
      <c r="R17" s="35">
        <f>SUMIF(分省传输电力比例!$N:$N,Display!$A$2,分省传输电力比例!$U:$U)*R$5*10^5</f>
        <v>18573562.453787182</v>
      </c>
      <c r="S17" s="35">
        <f>SUMIF(分省传输电力比例!$N:$N,Display!$A$2,分省传输电力比例!$U:$U)*S$5*10^5</f>
        <v>21051512.771380808</v>
      </c>
      <c r="T17" s="35">
        <f>SUMIF(分省传输电力比例!$N:$N,Display!$A$2,分省传输电力比例!$U:$U)*T$5*10^5</f>
        <v>23075831.541807618</v>
      </c>
      <c r="U17" s="35">
        <f>SUMIF(分省传输电力比例!$N:$N,Display!$A$2,分省传输电力比例!$U:$U)*U$5*10^5</f>
        <v>26848818.448648784</v>
      </c>
      <c r="V17" s="35">
        <f>SUMIF(分省传输电力比例!$N:$N,Display!$A$2,分省传输电力比例!$U:$U)*V$5*10^5</f>
        <v>27133911.780161105</v>
      </c>
      <c r="W17" s="35">
        <f>SUMIF(分省传输电力比例!$N:$N,Display!$A$2,分省传输电力比例!$U:$U)*W$5*10^5</f>
        <v>29118310.763424698</v>
      </c>
      <c r="X17" s="35">
        <f>SUMIF(分省传输电力比例!$N:$N,Display!$A$2,分省传输电力比例!$U:$U)*X$5*10^5</f>
        <v>31044333.478493813</v>
      </c>
      <c r="Y17" s="35">
        <f>SUMIF(分省传输电力比例!$N:$N,Display!$A$2,分省传输电力比例!$U:$U)*Y$5*10^5</f>
        <v>31139999.999999996</v>
      </c>
      <c r="Z17" s="35">
        <f>SUMIF(分省传输电力比例!$N:$N,Display!$A$2,分省传输电力比例!$U:$U)*Z$5*10^5</f>
        <v>31139999.999999996</v>
      </c>
      <c r="AA17" s="35">
        <f>SUMIF(分省传输电力比例!$N:$N,Display!$A$2,分省传输电力比例!$U:$U)*AA$5*10^5</f>
        <v>31139999.999999996</v>
      </c>
      <c r="AB17" s="35">
        <f>SUMIF(分省传输电力比例!$N:$N,Display!$A$2,分省传输电力比例!$U:$U)*AB$5*10^5</f>
        <v>31139999.999999996</v>
      </c>
      <c r="AC17" s="35">
        <f>SUMIF(分省传输电力比例!$N:$N,Display!$A$2,分省传输电力比例!$U:$U)*AC$5*10^5</f>
        <v>31139999.999999996</v>
      </c>
      <c r="AD17" s="35">
        <f>SUMIF(分省传输电力比例!$N:$N,Display!$A$2,分省传输电力比例!$U:$U)*AD$5*10^5</f>
        <v>31139999.999999996</v>
      </c>
      <c r="AE17" s="35">
        <f>SUMIF(分省传输电力比例!$N:$N,Display!$A$2,分省传输电力比例!$U:$U)*AE$5*10^5</f>
        <v>31139999.999999996</v>
      </c>
      <c r="AF17" s="35">
        <f>SUMIF(分省传输电力比例!$N:$N,Display!$A$2,分省传输电力比例!$U:$U)*AF$5*10^5</f>
        <v>31139999.999999996</v>
      </c>
      <c r="AG17" s="35">
        <f>SUMIF(分省传输电力比例!$N:$N,Display!$A$2,分省传输电力比例!$U:$U)*AG$5*10^5</f>
        <v>31139999.999999996</v>
      </c>
      <c r="AH17" s="35">
        <f>SUMIF(分省传输电力比例!$N:$N,Display!$A$2,分省传输电力比例!$U:$U)*AH$5*10^5</f>
        <v>31139999.999999996</v>
      </c>
      <c r="AI17" s="35">
        <f>SUMIF(分省传输电力比例!$N:$N,Display!$A$2,分省传输电力比例!$U:$U)*AI$5*10^5</f>
        <v>31139999.999999996</v>
      </c>
      <c r="AJ17" s="35">
        <f>SUMIF(分省传输电力比例!$N:$N,Display!$A$2,分省传输电力比例!$U:$U)*AJ$5*10^5</f>
        <v>31139999.999999996</v>
      </c>
      <c r="AK17" s="35">
        <f>SUMIF(分省传输电力比例!$N:$N,Display!$A$2,分省传输电力比例!$U:$U)*AK$5*10^5</f>
        <v>31139999.999999996</v>
      </c>
      <c r="AL17" s="35">
        <f>SUMIF(分省传输电力比例!$N:$N,Display!$A$2,分省传输电力比例!$U:$U)*AL$5*10^5</f>
        <v>31139999.999999996</v>
      </c>
      <c r="AM17" s="35">
        <f>SUMIF(分省传输电力比例!$N:$N,Display!$A$2,分省传输电力比例!$U:$U)*AM$5*10^5</f>
        <v>31139999.999999996</v>
      </c>
      <c r="AN17" s="35">
        <f>SUMIF(分省传输电力比例!$N:$N,Display!$A$2,分省传输电力比例!$U:$U)*AN$5*10^5</f>
        <v>31139999.999999996</v>
      </c>
      <c r="AO17" s="35">
        <f>SUMIF(分省传输电力比例!$N:$N,Display!$A$2,分省传输电力比例!$U:$U)*AO$5*10^5</f>
        <v>31139999.999999996</v>
      </c>
      <c r="AP17" s="35">
        <f>SUMIF(分省传输电力比例!$N:$N,Display!$A$2,分省传输电力比例!$U:$U)*AP$5*10^5</f>
        <v>31139999.999999996</v>
      </c>
      <c r="AQ17" s="35">
        <f>SUMIF(分省传输电力比例!$N:$N,Display!$A$2,分省传输电力比例!$U:$U)*AQ$5*10^5</f>
        <v>31139999.999999996</v>
      </c>
      <c r="AR17" s="35">
        <f>SUMIF(分省传输电力比例!$N:$N,Display!$A$2,分省传输电力比例!$U:$U)*AR$5*10^5</f>
        <v>31139999.999999996</v>
      </c>
      <c r="AS17" s="35">
        <f>SUMIF(分省传输电力比例!$N:$N,Display!$A$2,分省传输电力比例!$U:$U)*AS$5*10^5</f>
        <v>31139999.999999996</v>
      </c>
      <c r="AT17" s="35">
        <f>SUMIF(分省传输电力比例!$N:$N,Display!$A$2,分省传输电力比例!$U:$U)*AT$5*10^5</f>
        <v>31139999.999999996</v>
      </c>
      <c r="AU17" s="35">
        <f>SUMIF(分省传输电力比例!$N:$N,Display!$A$2,分省传输电力比例!$U:$U)*AU$5*10^5</f>
        <v>31139999.999999996</v>
      </c>
      <c r="AV17" s="35">
        <f>SUMIF(分省传输电力比例!$N:$N,Display!$A$2,分省传输电力比例!$U:$U)*AV$5*10^5</f>
        <v>31139999.999999996</v>
      </c>
      <c r="AW17" s="35">
        <f>SUMIF(分省传输电力比例!$N:$N,Display!$A$2,分省传输电力比例!$U:$U)*AW$5*10^5</f>
        <v>31139999.999999996</v>
      </c>
      <c r="AX17" s="35">
        <f>SUMIF(分省传输电力比例!$N:$N,Display!$A$2,分省传输电力比例!$U:$U)*AX$5*10^5</f>
        <v>31139999.999999996</v>
      </c>
      <c r="AY17" s="35">
        <f>SUMIF(分省传输电力比例!$N:$N,Display!$A$2,分省传输电力比例!$U:$U)*AY$5*10^5</f>
        <v>31139999.999999996</v>
      </c>
      <c r="AZ17" s="35">
        <f>SUMIF(分省传输电力比例!$N:$N,Display!$A$2,分省传输电力比例!$U:$U)*AZ$5*10^5</f>
        <v>31139999.999999996</v>
      </c>
      <c r="BA17" s="35">
        <f>SUMIF(分省传输电力比例!$N:$N,Display!$A$2,分省传输电力比例!$U:$U)*BA$5*10^5</f>
        <v>31139999.999999996</v>
      </c>
      <c r="BB17" s="35">
        <f>SUMIF(分省传输电力比例!$N:$N,Display!$A$2,分省传输电力比例!$U:$U)*BB$5*10^5</f>
        <v>31139999.999999996</v>
      </c>
      <c r="BC17" s="35">
        <f>SUMIF(分省传输电力比例!$N:$N,Display!$A$2,分省传输电力比例!$U:$U)*BC$5*10^5</f>
        <v>31139999.999999996</v>
      </c>
      <c r="BD17" s="35">
        <f>SUMIF(分省传输电力比例!$N:$N,Display!$A$2,分省传输电力比例!$U:$U)*BD$5*10^5</f>
        <v>31139999.999999996</v>
      </c>
      <c r="BE17" s="35">
        <f>SUMIF(分省传输电力比例!$N:$N,Display!$A$2,分省传输电力比例!$U:$U)*BE$5*10^5</f>
        <v>31139999.999999996</v>
      </c>
    </row>
    <row r="18" spans="1:57" x14ac:dyDescent="0.2">
      <c r="A18" t="s">
        <v>94</v>
      </c>
      <c r="B18" s="35">
        <f>SUMIF(分省传输电力比例!$N:$N,Display!$A$2,分省传输电力比例!$V:$V)*B$5*10^5</f>
        <v>2481.2765957446818</v>
      </c>
      <c r="C18" s="35">
        <f>SUMIF(分省传输电力比例!$N:$N,Display!$A$2,分省传输电力比例!$V:$V)*C$5*10^5</f>
        <v>22242.872340425536</v>
      </c>
      <c r="D18" s="35">
        <f>SUMIF(分省传输电力比例!$N:$N,Display!$A$2,分省传输电力比例!$V:$V)*D$5*10^5</f>
        <v>0</v>
      </c>
      <c r="E18" s="35">
        <f>SUMIF(分省传输电力比例!$N:$N,Display!$A$2,分省传输电力比例!$V:$V)*E$5*10^5</f>
        <v>265851.06382978731</v>
      </c>
      <c r="F18" s="35">
        <f>SUMIF(分省传输电力比例!$N:$N,Display!$A$2,分省传输电力比例!$V:$V)*F$5*10^5</f>
        <v>0</v>
      </c>
      <c r="G18" s="35">
        <f>SUMIF(分省传输电力比例!$N:$N,Display!$A$2,分省传输电力比例!$V:$V)*G$5*10^5</f>
        <v>1839742.531914894</v>
      </c>
      <c r="H18" s="35">
        <f>SUMIF(分省传输电力比例!$N:$N,Display!$A$2,分省传输电力比例!$V:$V)*H$5*10^5</f>
        <v>4101356.1414893628</v>
      </c>
      <c r="I18" s="35">
        <f>SUMIF(分省传输电力比例!$N:$N,Display!$A$2,分省传输电力比例!$V:$V)*I$5*10^5</f>
        <v>4331156.9148936179</v>
      </c>
      <c r="J18" s="35">
        <f>SUMIF(分省传输电力比例!$N:$N,Display!$A$2,分省传输电力比例!$V:$V)*J$5*10^5</f>
        <v>4303797.2957446817</v>
      </c>
      <c r="K18" s="35">
        <f>SUMIF(分省传输电力比例!$N:$N,Display!$A$2,分省传输电力比例!$V:$V)*K$5*10^5</f>
        <v>4409671.5957446815</v>
      </c>
      <c r="L18" s="35">
        <f>SUMIF(分省传输电力比例!$N:$N,Display!$A$2,分省传输电力比例!$V:$V)*L$5*10^5</f>
        <v>4409671.5957446815</v>
      </c>
      <c r="M18" s="35">
        <f>SUMIF(分省传输电力比例!$N:$N,Display!$A$2,分省传输电力比例!$V:$V)*M$5*10^5</f>
        <v>4679137.347872342</v>
      </c>
      <c r="N18" s="35">
        <f>SUMIF(分省传输电力比例!$N:$N,Display!$A$2,分省传输电力比例!$V:$V)*N$5*10^5</f>
        <v>5070665.9574468099</v>
      </c>
      <c r="O18" s="35">
        <f>SUMIF(分省传输电力比例!$N:$N,Display!$A$2,分省传输电力比例!$V:$V)*O$5*10^5</f>
        <v>6299695.4255319163</v>
      </c>
      <c r="P18" s="35">
        <f>SUMIF(分省传输电力比例!$N:$N,Display!$A$2,分省传输电力比例!$V:$V)*P$5*10^5</f>
        <v>8342051.9148936197</v>
      </c>
      <c r="Q18" s="35">
        <f>SUMIF(分省传输电力比例!$N:$N,Display!$A$2,分省传输电力比例!$V:$V)*Q$5*10^5</f>
        <v>8605840.063085163</v>
      </c>
      <c r="R18" s="35">
        <f>SUMIF(分省传输电力比例!$N:$N,Display!$A$2,分省传输电力比例!$V:$V)*R$5*10^5</f>
        <v>9936915.5581276342</v>
      </c>
      <c r="S18" s="35">
        <f>SUMIF(分省传输电力比例!$N:$N,Display!$A$2,分省传输电力比例!$V:$V)*S$5*10^5</f>
        <v>11262626.935491471</v>
      </c>
      <c r="T18" s="35">
        <f>SUMIF(分省传输电力比例!$N:$N,Display!$A$2,分省传输电力比例!$V:$V)*T$5*10^5</f>
        <v>12345643.97837235</v>
      </c>
      <c r="U18" s="35">
        <f>SUMIF(分省传输电力比例!$N:$N,Display!$A$2,分省传输电力比例!$V:$V)*U$5*10^5</f>
        <v>14364204.089739528</v>
      </c>
      <c r="V18" s="35">
        <f>SUMIF(分省传输电力比例!$N:$N,Display!$A$2,分省传输电力比例!$V:$V)*V$5*10^5</f>
        <v>14516729.937619913</v>
      </c>
      <c r="W18" s="35">
        <f>SUMIF(分省传输电力比例!$N:$N,Display!$A$2,分省传输电力比例!$V:$V)*W$5*10^5</f>
        <v>15578389.76617391</v>
      </c>
      <c r="X18" s="35">
        <f>SUMIF(分省传输电力比例!$N:$N,Display!$A$2,分省传输电力比例!$V:$V)*X$5*10^5</f>
        <v>16608818.103779932</v>
      </c>
      <c r="Y18" s="35">
        <f>SUMIF(分省传输电力比例!$N:$N,Display!$A$2,分省传输电力比例!$V:$V)*Y$5*10^5</f>
        <v>16660000.000000002</v>
      </c>
      <c r="Z18" s="35">
        <f>SUMIF(分省传输电力比例!$N:$N,Display!$A$2,分省传输电力比例!$V:$V)*Z$5*10^5</f>
        <v>16660000.000000002</v>
      </c>
      <c r="AA18" s="35">
        <f>SUMIF(分省传输电力比例!$N:$N,Display!$A$2,分省传输电力比例!$V:$V)*AA$5*10^5</f>
        <v>16660000.000000002</v>
      </c>
      <c r="AB18" s="35">
        <f>SUMIF(分省传输电力比例!$N:$N,Display!$A$2,分省传输电力比例!$V:$V)*AB$5*10^5</f>
        <v>16660000.000000002</v>
      </c>
      <c r="AC18" s="35">
        <f>SUMIF(分省传输电力比例!$N:$N,Display!$A$2,分省传输电力比例!$V:$V)*AC$5*10^5</f>
        <v>16660000.000000002</v>
      </c>
      <c r="AD18" s="35">
        <f>SUMIF(分省传输电力比例!$N:$N,Display!$A$2,分省传输电力比例!$V:$V)*AD$5*10^5</f>
        <v>16660000.000000002</v>
      </c>
      <c r="AE18" s="35">
        <f>SUMIF(分省传输电力比例!$N:$N,Display!$A$2,分省传输电力比例!$V:$V)*AE$5*10^5</f>
        <v>16660000.000000002</v>
      </c>
      <c r="AF18" s="35">
        <f>SUMIF(分省传输电力比例!$N:$N,Display!$A$2,分省传输电力比例!$V:$V)*AF$5*10^5</f>
        <v>16660000.000000002</v>
      </c>
      <c r="AG18" s="35">
        <f>SUMIF(分省传输电力比例!$N:$N,Display!$A$2,分省传输电力比例!$V:$V)*AG$5*10^5</f>
        <v>16660000.000000002</v>
      </c>
      <c r="AH18" s="35">
        <f>SUMIF(分省传输电力比例!$N:$N,Display!$A$2,分省传输电力比例!$V:$V)*AH$5*10^5</f>
        <v>16660000.000000002</v>
      </c>
      <c r="AI18" s="35">
        <f>SUMIF(分省传输电力比例!$N:$N,Display!$A$2,分省传输电力比例!$V:$V)*AI$5*10^5</f>
        <v>16660000.000000002</v>
      </c>
      <c r="AJ18" s="35">
        <f>SUMIF(分省传输电力比例!$N:$N,Display!$A$2,分省传输电力比例!$V:$V)*AJ$5*10^5</f>
        <v>16660000.000000002</v>
      </c>
      <c r="AK18" s="35">
        <f>SUMIF(分省传输电力比例!$N:$N,Display!$A$2,分省传输电力比例!$V:$V)*AK$5*10^5</f>
        <v>16660000.000000002</v>
      </c>
      <c r="AL18" s="35">
        <f>SUMIF(分省传输电力比例!$N:$N,Display!$A$2,分省传输电力比例!$V:$V)*AL$5*10^5</f>
        <v>16660000.000000002</v>
      </c>
      <c r="AM18" s="35">
        <f>SUMIF(分省传输电力比例!$N:$N,Display!$A$2,分省传输电力比例!$V:$V)*AM$5*10^5</f>
        <v>16660000.000000002</v>
      </c>
      <c r="AN18" s="35">
        <f>SUMIF(分省传输电力比例!$N:$N,Display!$A$2,分省传输电力比例!$V:$V)*AN$5*10^5</f>
        <v>16660000.000000002</v>
      </c>
      <c r="AO18" s="35">
        <f>SUMIF(分省传输电力比例!$N:$N,Display!$A$2,分省传输电力比例!$V:$V)*AO$5*10^5</f>
        <v>16660000.000000002</v>
      </c>
      <c r="AP18" s="35">
        <f>SUMIF(分省传输电力比例!$N:$N,Display!$A$2,分省传输电力比例!$V:$V)*AP$5*10^5</f>
        <v>16660000.000000002</v>
      </c>
      <c r="AQ18" s="35">
        <f>SUMIF(分省传输电力比例!$N:$N,Display!$A$2,分省传输电力比例!$V:$V)*AQ$5*10^5</f>
        <v>16660000.000000002</v>
      </c>
      <c r="AR18" s="35">
        <f>SUMIF(分省传输电力比例!$N:$N,Display!$A$2,分省传输电力比例!$V:$V)*AR$5*10^5</f>
        <v>16660000.000000002</v>
      </c>
      <c r="AS18" s="35">
        <f>SUMIF(分省传输电力比例!$N:$N,Display!$A$2,分省传输电力比例!$V:$V)*AS$5*10^5</f>
        <v>16660000.000000002</v>
      </c>
      <c r="AT18" s="35">
        <f>SUMIF(分省传输电力比例!$N:$N,Display!$A$2,分省传输电力比例!$V:$V)*AT$5*10^5</f>
        <v>16660000.000000002</v>
      </c>
      <c r="AU18" s="35">
        <f>SUMIF(分省传输电力比例!$N:$N,Display!$A$2,分省传输电力比例!$V:$V)*AU$5*10^5</f>
        <v>16660000.000000002</v>
      </c>
      <c r="AV18" s="35">
        <f>SUMIF(分省传输电力比例!$N:$N,Display!$A$2,分省传输电力比例!$V:$V)*AV$5*10^5</f>
        <v>16660000.000000002</v>
      </c>
      <c r="AW18" s="35">
        <f>SUMIF(分省传输电力比例!$N:$N,Display!$A$2,分省传输电力比例!$V:$V)*AW$5*10^5</f>
        <v>16660000.000000002</v>
      </c>
      <c r="AX18" s="35">
        <f>SUMIF(分省传输电力比例!$N:$N,Display!$A$2,分省传输电力比例!$V:$V)*AX$5*10^5</f>
        <v>16660000.000000002</v>
      </c>
      <c r="AY18" s="35">
        <f>SUMIF(分省传输电力比例!$N:$N,Display!$A$2,分省传输电力比例!$V:$V)*AY$5*10^5</f>
        <v>16660000.000000002</v>
      </c>
      <c r="AZ18" s="35">
        <f>SUMIF(分省传输电力比例!$N:$N,Display!$A$2,分省传输电力比例!$V:$V)*AZ$5*10^5</f>
        <v>16660000.000000002</v>
      </c>
      <c r="BA18" s="35">
        <f>SUMIF(分省传输电力比例!$N:$N,Display!$A$2,分省传输电力比例!$V:$V)*BA$5*10^5</f>
        <v>16660000.000000002</v>
      </c>
      <c r="BB18" s="35">
        <f>SUMIF(分省传输电力比例!$N:$N,Display!$A$2,分省传输电力比例!$V:$V)*BB$5*10^5</f>
        <v>16660000.000000002</v>
      </c>
      <c r="BC18" s="35">
        <f>SUMIF(分省传输电力比例!$N:$N,Display!$A$2,分省传输电力比例!$V:$V)*BC$5*10^5</f>
        <v>16660000.000000002</v>
      </c>
      <c r="BD18" s="35">
        <f>SUMIF(分省传输电力比例!$N:$N,Display!$A$2,分省传输电力比例!$V:$V)*BD$5*10^5</f>
        <v>16660000.000000002</v>
      </c>
      <c r="BE18" s="35">
        <f>SUMIF(分省传输电力比例!$N:$N,Display!$A$2,分省传输电力比例!$V:$V)*BE$5*10^5</f>
        <v>16660000.000000002</v>
      </c>
    </row>
    <row r="19" spans="1:57" x14ac:dyDescent="0.2">
      <c r="A19" t="s">
        <v>95</v>
      </c>
      <c r="B19" s="35">
        <f>SUMIF(分省传输电力比例!$N:$N,Display!$A$2,分省传输电力比例!$W:$W)*B$5*10^5</f>
        <v>0</v>
      </c>
      <c r="C19" s="35">
        <f>SUMIF(分省传输电力比例!$N:$N,Display!$A$2,分省传输电力比例!$W:$W)*C$5*10^5</f>
        <v>0</v>
      </c>
      <c r="D19" s="35">
        <f>SUMIF(分省传输电力比例!$N:$N,Display!$A$2,分省传输电力比例!$W:$W)*D$5*10^5</f>
        <v>0</v>
      </c>
      <c r="E19" s="35">
        <f>SUMIF(分省传输电力比例!$N:$N,Display!$A$2,分省传输电力比例!$W:$W)*E$5*10^5</f>
        <v>0</v>
      </c>
      <c r="F19" s="35">
        <f>SUMIF(分省传输电力比例!$N:$N,Display!$A$2,分省传输电力比例!$W:$W)*F$5*10^5</f>
        <v>0</v>
      </c>
      <c r="G19" s="35">
        <f>SUMIF(分省传输电力比例!$N:$N,Display!$A$2,分省传输电力比例!$W:$W)*G$5*10^5</f>
        <v>0</v>
      </c>
      <c r="H19" s="35">
        <f>SUMIF(分省传输电力比例!$N:$N,Display!$A$2,分省传输电力比例!$W:$W)*H$5*10^5</f>
        <v>0</v>
      </c>
      <c r="I19" s="35">
        <f>SUMIF(分省传输电力比例!$N:$N,Display!$A$2,分省传输电力比例!$W:$W)*I$5*10^5</f>
        <v>0</v>
      </c>
      <c r="J19" s="35">
        <f>SUMIF(分省传输电力比例!$N:$N,Display!$A$2,分省传输电力比例!$W:$W)*J$5*10^5</f>
        <v>0</v>
      </c>
      <c r="K19" s="35">
        <f>SUMIF(分省传输电力比例!$N:$N,Display!$A$2,分省传输电力比例!$W:$W)*K$5*10^5</f>
        <v>0</v>
      </c>
      <c r="L19" s="35">
        <f>SUMIF(分省传输电力比例!$N:$N,Display!$A$2,分省传输电力比例!$W:$W)*L$5*10^5</f>
        <v>0</v>
      </c>
      <c r="M19" s="35">
        <f>SUMIF(分省传输电力比例!$N:$N,Display!$A$2,分省传输电力比例!$W:$W)*M$5*10^5</f>
        <v>0</v>
      </c>
      <c r="N19" s="35">
        <f>SUMIF(分省传输电力比例!$N:$N,Display!$A$2,分省传输电力比例!$W:$W)*N$5*10^5</f>
        <v>0</v>
      </c>
      <c r="O19" s="35">
        <f>SUMIF(分省传输电力比例!$N:$N,Display!$A$2,分省传输电力比例!$W:$W)*O$5*10^5</f>
        <v>0</v>
      </c>
      <c r="P19" s="35">
        <f>SUMIF(分省传输电力比例!$N:$N,Display!$A$2,分省传输电力比例!$W:$W)*P$5*10^5</f>
        <v>0</v>
      </c>
      <c r="Q19" s="35">
        <f>SUMIF(分省传输电力比例!$N:$N,Display!$A$2,分省传输电力比例!$W:$W)*Q$5*10^5</f>
        <v>0</v>
      </c>
      <c r="R19" s="35">
        <f>SUMIF(分省传输电力比例!$N:$N,Display!$A$2,分省传输电力比例!$W:$W)*R$5*10^5</f>
        <v>0</v>
      </c>
      <c r="S19" s="35">
        <f>SUMIF(分省传输电力比例!$N:$N,Display!$A$2,分省传输电力比例!$W:$W)*S$5*10^5</f>
        <v>0</v>
      </c>
      <c r="T19" s="35">
        <f>SUMIF(分省传输电力比例!$N:$N,Display!$A$2,分省传输电力比例!$W:$W)*T$5*10^5</f>
        <v>0</v>
      </c>
      <c r="U19" s="35">
        <f>SUMIF(分省传输电力比例!$N:$N,Display!$A$2,分省传输电力比例!$W:$W)*U$5*10^5</f>
        <v>0</v>
      </c>
      <c r="V19" s="35">
        <f>SUMIF(分省传输电力比例!$N:$N,Display!$A$2,分省传输电力比例!$W:$W)*V$5*10^5</f>
        <v>0</v>
      </c>
      <c r="W19" s="35">
        <f>SUMIF(分省传输电力比例!$N:$N,Display!$A$2,分省传输电力比例!$W:$W)*W$5*10^5</f>
        <v>0</v>
      </c>
      <c r="X19" s="35">
        <f>SUMIF(分省传输电力比例!$N:$N,Display!$A$2,分省传输电力比例!$W:$W)*X$5*10^5</f>
        <v>0</v>
      </c>
      <c r="Y19" s="35">
        <f>SUMIF(分省传输电力比例!$N:$N,Display!$A$2,分省传输电力比例!$W:$W)*Y$5*10^5</f>
        <v>0</v>
      </c>
      <c r="Z19" s="35">
        <f>SUMIF(分省传输电力比例!$N:$N,Display!$A$2,分省传输电力比例!$W:$W)*Z$5*10^5</f>
        <v>0</v>
      </c>
      <c r="AA19" s="35">
        <f>SUMIF(分省传输电力比例!$N:$N,Display!$A$2,分省传输电力比例!$W:$W)*AA$5*10^5</f>
        <v>0</v>
      </c>
      <c r="AB19" s="35">
        <f>SUMIF(分省传输电力比例!$N:$N,Display!$A$2,分省传输电力比例!$W:$W)*AB$5*10^5</f>
        <v>0</v>
      </c>
      <c r="AC19" s="35">
        <f>SUMIF(分省传输电力比例!$N:$N,Display!$A$2,分省传输电力比例!$W:$W)*AC$5*10^5</f>
        <v>0</v>
      </c>
      <c r="AD19" s="35">
        <f>SUMIF(分省传输电力比例!$N:$N,Display!$A$2,分省传输电力比例!$W:$W)*AD$5*10^5</f>
        <v>0</v>
      </c>
      <c r="AE19" s="35">
        <f>SUMIF(分省传输电力比例!$N:$N,Display!$A$2,分省传输电力比例!$W:$W)*AE$5*10^5</f>
        <v>0</v>
      </c>
      <c r="AF19" s="35">
        <f>SUMIF(分省传输电力比例!$N:$N,Display!$A$2,分省传输电力比例!$W:$W)*AF$5*10^5</f>
        <v>0</v>
      </c>
      <c r="AG19" s="35">
        <f>SUMIF(分省传输电力比例!$N:$N,Display!$A$2,分省传输电力比例!$W:$W)*AG$5*10^5</f>
        <v>0</v>
      </c>
      <c r="AH19" s="35">
        <f>SUMIF(分省传输电力比例!$N:$N,Display!$A$2,分省传输电力比例!$W:$W)*AH$5*10^5</f>
        <v>0</v>
      </c>
      <c r="AI19" s="35">
        <f>SUMIF(分省传输电力比例!$N:$N,Display!$A$2,分省传输电力比例!$W:$W)*AI$5*10^5</f>
        <v>0</v>
      </c>
      <c r="AJ19" s="35">
        <f>SUMIF(分省传输电力比例!$N:$N,Display!$A$2,分省传输电力比例!$W:$W)*AJ$5*10^5</f>
        <v>0</v>
      </c>
      <c r="AK19" s="35">
        <f>SUMIF(分省传输电力比例!$N:$N,Display!$A$2,分省传输电力比例!$W:$W)*AK$5*10^5</f>
        <v>0</v>
      </c>
      <c r="AL19" s="35">
        <f>SUMIF(分省传输电力比例!$N:$N,Display!$A$2,分省传输电力比例!$W:$W)*AL$5*10^5</f>
        <v>0</v>
      </c>
      <c r="AM19" s="35">
        <f>SUMIF(分省传输电力比例!$N:$N,Display!$A$2,分省传输电力比例!$W:$W)*AM$5*10^5</f>
        <v>0</v>
      </c>
      <c r="AN19" s="35">
        <f>SUMIF(分省传输电力比例!$N:$N,Display!$A$2,分省传输电力比例!$W:$W)*AN$5*10^5</f>
        <v>0</v>
      </c>
      <c r="AO19" s="35">
        <f>SUMIF(分省传输电力比例!$N:$N,Display!$A$2,分省传输电力比例!$W:$W)*AO$5*10^5</f>
        <v>0</v>
      </c>
      <c r="AP19" s="35">
        <f>SUMIF(分省传输电力比例!$N:$N,Display!$A$2,分省传输电力比例!$W:$W)*AP$5*10^5</f>
        <v>0</v>
      </c>
      <c r="AQ19" s="35">
        <f>SUMIF(分省传输电力比例!$N:$N,Display!$A$2,分省传输电力比例!$W:$W)*AQ$5*10^5</f>
        <v>0</v>
      </c>
      <c r="AR19" s="35">
        <f>SUMIF(分省传输电力比例!$N:$N,Display!$A$2,分省传输电力比例!$W:$W)*AR$5*10^5</f>
        <v>0</v>
      </c>
      <c r="AS19" s="35">
        <f>SUMIF(分省传输电力比例!$N:$N,Display!$A$2,分省传输电力比例!$W:$W)*AS$5*10^5</f>
        <v>0</v>
      </c>
      <c r="AT19" s="35">
        <f>SUMIF(分省传输电力比例!$N:$N,Display!$A$2,分省传输电力比例!$W:$W)*AT$5*10^5</f>
        <v>0</v>
      </c>
      <c r="AU19" s="35">
        <f>SUMIF(分省传输电力比例!$N:$N,Display!$A$2,分省传输电力比例!$W:$W)*AU$5*10^5</f>
        <v>0</v>
      </c>
      <c r="AV19" s="35">
        <f>SUMIF(分省传输电力比例!$N:$N,Display!$A$2,分省传输电力比例!$W:$W)*AV$5*10^5</f>
        <v>0</v>
      </c>
      <c r="AW19" s="35">
        <f>SUMIF(分省传输电力比例!$N:$N,Display!$A$2,分省传输电力比例!$W:$W)*AW$5*10^5</f>
        <v>0</v>
      </c>
      <c r="AX19" s="35">
        <f>SUMIF(分省传输电力比例!$N:$N,Display!$A$2,分省传输电力比例!$W:$W)*AX$5*10^5</f>
        <v>0</v>
      </c>
      <c r="AY19" s="35">
        <f>SUMIF(分省传输电力比例!$N:$N,Display!$A$2,分省传输电力比例!$W:$W)*AY$5*10^5</f>
        <v>0</v>
      </c>
      <c r="AZ19" s="35">
        <f>SUMIF(分省传输电力比例!$N:$N,Display!$A$2,分省传输电力比例!$W:$W)*AZ$5*10^5</f>
        <v>0</v>
      </c>
      <c r="BA19" s="35">
        <f>SUMIF(分省传输电力比例!$N:$N,Display!$A$2,分省传输电力比例!$W:$W)*BA$5*10^5</f>
        <v>0</v>
      </c>
      <c r="BB19" s="35">
        <f>SUMIF(分省传输电力比例!$N:$N,Display!$A$2,分省传输电力比例!$W:$W)*BB$5*10^5</f>
        <v>0</v>
      </c>
      <c r="BC19" s="35">
        <f>SUMIF(分省传输电力比例!$N:$N,Display!$A$2,分省传输电力比例!$W:$W)*BC$5*10^5</f>
        <v>0</v>
      </c>
      <c r="BD19" s="35">
        <f>SUMIF(分省传输电力比例!$N:$N,Display!$A$2,分省传输电力比例!$W:$W)*BD$5*10^5</f>
        <v>0</v>
      </c>
      <c r="BE19" s="35">
        <f>SUMIF(分省传输电力比例!$N:$N,Display!$A$2,分省传输电力比例!$W:$W)*BE$5*10^5</f>
        <v>0</v>
      </c>
    </row>
  </sheetData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588F87-CAFC-49AA-8D38-762883DDBEED}">
          <x14:formula1>
            <xm:f>Imports!$A$3:$A$32</xm:f>
          </x14:formula1>
          <xm:sqref>A2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AAD1-FF8B-4D85-911D-F35602FB4381}">
  <sheetPr>
    <tabColor theme="4" tint="-0.499984740745262"/>
  </sheetPr>
  <dimension ref="A1:BE17"/>
  <sheetViews>
    <sheetView tabSelected="1" workbookViewId="0">
      <selection sqref="A1:XFD1"/>
    </sheetView>
  </sheetViews>
  <sheetFormatPr defaultRowHeight="14.25" x14ac:dyDescent="0.2"/>
  <cols>
    <col min="1" max="1" width="26.125" style="37" customWidth="1"/>
  </cols>
  <sheetData>
    <row r="1" spans="1:57" ht="28.5" x14ac:dyDescent="0.2">
      <c r="A1" s="36" t="s">
        <v>157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2015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  <c r="T1">
        <v>2023</v>
      </c>
      <c r="U1">
        <v>2025</v>
      </c>
      <c r="V1">
        <v>2025</v>
      </c>
      <c r="W1">
        <v>2026</v>
      </c>
      <c r="X1">
        <v>2027</v>
      </c>
      <c r="Y1">
        <v>2028</v>
      </c>
      <c r="Z1">
        <v>2029</v>
      </c>
      <c r="AA1">
        <v>2030</v>
      </c>
      <c r="AB1">
        <v>2031</v>
      </c>
      <c r="AC1">
        <v>2032</v>
      </c>
      <c r="AD1">
        <v>2033</v>
      </c>
      <c r="AE1">
        <v>2035</v>
      </c>
      <c r="AF1">
        <v>2035</v>
      </c>
      <c r="AG1">
        <v>2036</v>
      </c>
      <c r="AH1">
        <v>2037</v>
      </c>
      <c r="AI1">
        <v>2038</v>
      </c>
      <c r="AJ1">
        <v>2039</v>
      </c>
      <c r="AK1">
        <v>2050</v>
      </c>
      <c r="AL1">
        <v>2051</v>
      </c>
      <c r="AM1">
        <v>2052</v>
      </c>
      <c r="AN1">
        <v>2053</v>
      </c>
      <c r="AO1">
        <v>2055</v>
      </c>
      <c r="AP1">
        <v>2055</v>
      </c>
      <c r="AQ1">
        <v>2056</v>
      </c>
      <c r="AR1">
        <v>2057</v>
      </c>
      <c r="AS1">
        <v>2058</v>
      </c>
      <c r="AT1">
        <v>2059</v>
      </c>
      <c r="AU1">
        <v>2050</v>
      </c>
      <c r="AV1">
        <v>2051</v>
      </c>
      <c r="AW1">
        <v>2052</v>
      </c>
      <c r="AX1">
        <v>2053</v>
      </c>
      <c r="AY1">
        <v>2055</v>
      </c>
      <c r="AZ1">
        <v>2055</v>
      </c>
      <c r="BA1">
        <v>2056</v>
      </c>
      <c r="BB1">
        <v>2057</v>
      </c>
      <c r="BC1">
        <v>2058</v>
      </c>
      <c r="BD1">
        <v>2059</v>
      </c>
      <c r="BE1">
        <v>2060</v>
      </c>
    </row>
    <row r="2" spans="1:57" x14ac:dyDescent="0.2">
      <c r="A2" s="37" t="s">
        <v>158</v>
      </c>
      <c r="B2" s="35">
        <f>Display!B11</f>
        <v>19053.694862480537</v>
      </c>
      <c r="C2" s="35">
        <f>Display!C11</f>
        <v>170802.76466009335</v>
      </c>
      <c r="D2" s="35">
        <f>Display!D11</f>
        <v>0</v>
      </c>
      <c r="E2" s="35">
        <f>Display!E11</f>
        <v>2041467.3066943432</v>
      </c>
      <c r="F2" s="35">
        <f>Display!F11</f>
        <v>0</v>
      </c>
      <c r="G2" s="35">
        <f>Display!G11</f>
        <v>14127362.055786192</v>
      </c>
      <c r="H2" s="35">
        <f>Display!H11</f>
        <v>31494267.336546443</v>
      </c>
      <c r="I2" s="35">
        <f>Display!I11</f>
        <v>33258904.871562008</v>
      </c>
      <c r="J2" s="35">
        <f>Display!J11</f>
        <v>33048810.66613907</v>
      </c>
      <c r="K2" s="35">
        <f>Display!K11</f>
        <v>33861818.216139071</v>
      </c>
      <c r="L2" s="35">
        <f>Display!L11</f>
        <v>33861818.216139071</v>
      </c>
      <c r="M2" s="35">
        <f>Display!M11</f>
        <v>35931042.673313439</v>
      </c>
      <c r="N2" s="35">
        <f>Display!N11</f>
        <v>38937586.429683447</v>
      </c>
      <c r="O2" s="35">
        <f>Display!O11</f>
        <v>48375289.788531385</v>
      </c>
      <c r="P2" s="35">
        <f>Display!P11</f>
        <v>64058522.127659567</v>
      </c>
      <c r="Q2" s="35">
        <f>Display!Q11</f>
        <v>66084148.328543469</v>
      </c>
      <c r="R2" s="35">
        <f>Display!R11</f>
        <v>76305461.972076595</v>
      </c>
      <c r="S2" s="35">
        <f>Display!S11</f>
        <v>86485584.6167382</v>
      </c>
      <c r="T2" s="35">
        <f>Display!T11</f>
        <v>94802060.216962516</v>
      </c>
      <c r="U2" s="35">
        <f>Display!U11</f>
        <v>110302560.43911609</v>
      </c>
      <c r="V2" s="35">
        <f>Display!V11</f>
        <v>111473804.69666402</v>
      </c>
      <c r="W2" s="35">
        <f>Display!W11</f>
        <v>119626278.49007852</v>
      </c>
      <c r="X2" s="35">
        <f>Display!X11</f>
        <v>127538926.01839884</v>
      </c>
      <c r="Y2" s="35">
        <f>Display!Y11</f>
        <v>127931951.21951219</v>
      </c>
      <c r="Z2" s="35">
        <f>Display!Z11</f>
        <v>127931951.21951219</v>
      </c>
      <c r="AA2" s="35">
        <f>Display!AA11</f>
        <v>127931951.21951219</v>
      </c>
      <c r="AB2" s="35">
        <f>Display!AB11</f>
        <v>127931951.21951219</v>
      </c>
      <c r="AC2" s="35">
        <f>Display!AC11</f>
        <v>127931951.21951219</v>
      </c>
      <c r="AD2" s="35">
        <f>Display!AD11</f>
        <v>127931951.21951219</v>
      </c>
      <c r="AE2" s="35">
        <f>Display!AE11</f>
        <v>127931951.21951219</v>
      </c>
      <c r="AF2" s="35">
        <f>Display!AF11</f>
        <v>127931951.21951219</v>
      </c>
      <c r="AG2" s="35">
        <f>Display!AG11</f>
        <v>127931951.21951219</v>
      </c>
      <c r="AH2" s="35">
        <f>Display!AH11</f>
        <v>127931951.21951219</v>
      </c>
      <c r="AI2" s="35">
        <f>Display!AI11</f>
        <v>127931951.21951219</v>
      </c>
      <c r="AJ2" s="35">
        <f>Display!AJ11</f>
        <v>127931951.21951219</v>
      </c>
      <c r="AK2" s="35">
        <f>Display!AK11</f>
        <v>127931951.21951219</v>
      </c>
      <c r="AL2" s="35">
        <f>Display!AL11</f>
        <v>127931951.21951219</v>
      </c>
      <c r="AM2" s="35">
        <f>Display!AM11</f>
        <v>127931951.21951219</v>
      </c>
      <c r="AN2" s="35">
        <f>Display!AN11</f>
        <v>127931951.21951219</v>
      </c>
      <c r="AO2" s="35">
        <f>Display!AO11</f>
        <v>127931951.21951219</v>
      </c>
      <c r="AP2" s="35">
        <f>Display!AP11</f>
        <v>127931951.21951219</v>
      </c>
      <c r="AQ2" s="35">
        <f>Display!AQ11</f>
        <v>127931951.21951219</v>
      </c>
      <c r="AR2" s="35">
        <f>Display!AR11</f>
        <v>127931951.21951219</v>
      </c>
      <c r="AS2" s="35">
        <f>Display!AS11</f>
        <v>127931951.21951219</v>
      </c>
      <c r="AT2" s="35">
        <f>Display!AT11</f>
        <v>127931951.21951219</v>
      </c>
      <c r="AU2" s="35">
        <f>Display!AU11</f>
        <v>127931951.21951219</v>
      </c>
      <c r="AV2" s="35">
        <f>Display!AV11</f>
        <v>127931951.21951219</v>
      </c>
      <c r="AW2" s="35">
        <f>Display!AW11</f>
        <v>127931951.21951219</v>
      </c>
      <c r="AX2" s="35">
        <f>Display!AX11</f>
        <v>127931951.21951219</v>
      </c>
      <c r="AY2" s="35">
        <f>Display!AY11</f>
        <v>127931951.21951219</v>
      </c>
      <c r="AZ2" s="35">
        <f>Display!AZ11</f>
        <v>127931951.21951219</v>
      </c>
      <c r="BA2" s="35">
        <f>Display!BA11</f>
        <v>127931951.21951219</v>
      </c>
      <c r="BB2" s="35">
        <f>Display!BB11</f>
        <v>127931951.21951219</v>
      </c>
      <c r="BC2" s="35">
        <f>Display!BC11</f>
        <v>127931951.21951219</v>
      </c>
      <c r="BD2" s="35">
        <f>Display!BD11</f>
        <v>127931951.21951219</v>
      </c>
      <c r="BE2" s="35">
        <f>Display!BE11</f>
        <v>127931951.21951219</v>
      </c>
    </row>
    <row r="3" spans="1:57" x14ac:dyDescent="0.2">
      <c r="A3" s="37" t="s">
        <v>159</v>
      </c>
      <c r="B3" s="35">
        <f>Display!B12</f>
        <v>222.3144784639336</v>
      </c>
      <c r="C3" s="35">
        <f>Display!C12</f>
        <v>1992.8905033731185</v>
      </c>
      <c r="D3" s="35">
        <f>Display!D12</f>
        <v>0</v>
      </c>
      <c r="E3" s="35">
        <f>Display!E12</f>
        <v>23819.408406850023</v>
      </c>
      <c r="F3" s="35">
        <f>Display!F12</f>
        <v>0</v>
      </c>
      <c r="G3" s="35">
        <f>Display!G12</f>
        <v>164835.07005708353</v>
      </c>
      <c r="H3" s="35">
        <f>Display!H12</f>
        <v>367468.44473274518</v>
      </c>
      <c r="I3" s="35">
        <f>Display!I12</f>
        <v>388057.86196159833</v>
      </c>
      <c r="J3" s="35">
        <f>Display!J12</f>
        <v>385606.52724442136</v>
      </c>
      <c r="K3" s="35">
        <f>Display!K12</f>
        <v>395092.52724442136</v>
      </c>
      <c r="L3" s="35">
        <f>Display!L12</f>
        <v>395092.52724442136</v>
      </c>
      <c r="M3" s="35">
        <f>Display!M12</f>
        <v>419235.8002075766</v>
      </c>
      <c r="N3" s="35">
        <f>Display!N12</f>
        <v>454315.51634665282</v>
      </c>
      <c r="O3" s="35">
        <f>Display!O12</f>
        <v>564432.64141152042</v>
      </c>
      <c r="P3" s="35">
        <f>Display!P12</f>
        <v>747421.27659574465</v>
      </c>
      <c r="Q3" s="35">
        <f>Display!Q12</f>
        <v>771055.8543331651</v>
      </c>
      <c r="R3" s="35">
        <f>Display!R12</f>
        <v>890315.97832900647</v>
      </c>
      <c r="S3" s="35">
        <f>Display!S12</f>
        <v>1009095.4944691211</v>
      </c>
      <c r="T3" s="35">
        <f>Display!T12</f>
        <v>1106130.371382291</v>
      </c>
      <c r="U3" s="35">
        <f>Display!U12</f>
        <v>1286986.9269054823</v>
      </c>
      <c r="V3" s="35">
        <f>Display!V12</f>
        <v>1300652.7569793847</v>
      </c>
      <c r="W3" s="35">
        <f>Display!W12</f>
        <v>1395774.0955257856</v>
      </c>
      <c r="X3" s="35">
        <f>Display!X12</f>
        <v>1488097.1919763002</v>
      </c>
      <c r="Y3" s="35">
        <f>Display!Y12</f>
        <v>1492682.9268292682</v>
      </c>
      <c r="Z3" s="35">
        <f>Display!Z12</f>
        <v>1492682.9268292682</v>
      </c>
      <c r="AA3" s="35">
        <f>Display!AA12</f>
        <v>1492682.9268292682</v>
      </c>
      <c r="AB3" s="35">
        <f>Display!AB12</f>
        <v>1492682.9268292682</v>
      </c>
      <c r="AC3" s="35">
        <f>Display!AC12</f>
        <v>1492682.9268292682</v>
      </c>
      <c r="AD3" s="35">
        <f>Display!AD12</f>
        <v>1492682.9268292682</v>
      </c>
      <c r="AE3" s="35">
        <f>Display!AE12</f>
        <v>1492682.9268292682</v>
      </c>
      <c r="AF3" s="35">
        <f>Display!AF12</f>
        <v>1492682.9268292682</v>
      </c>
      <c r="AG3" s="35">
        <f>Display!AG12</f>
        <v>1492682.9268292682</v>
      </c>
      <c r="AH3" s="35">
        <f>Display!AH12</f>
        <v>1492682.9268292682</v>
      </c>
      <c r="AI3" s="35">
        <f>Display!AI12</f>
        <v>1492682.9268292682</v>
      </c>
      <c r="AJ3" s="35">
        <f>Display!AJ12</f>
        <v>1492682.9268292682</v>
      </c>
      <c r="AK3" s="35">
        <f>Display!AK12</f>
        <v>1492682.9268292682</v>
      </c>
      <c r="AL3" s="35">
        <f>Display!AL12</f>
        <v>1492682.9268292682</v>
      </c>
      <c r="AM3" s="35">
        <f>Display!AM12</f>
        <v>1492682.9268292682</v>
      </c>
      <c r="AN3" s="35">
        <f>Display!AN12</f>
        <v>1492682.9268292682</v>
      </c>
      <c r="AO3" s="35">
        <f>Display!AO12</f>
        <v>1492682.9268292682</v>
      </c>
      <c r="AP3" s="35">
        <f>Display!AP12</f>
        <v>1492682.9268292682</v>
      </c>
      <c r="AQ3" s="35">
        <f>Display!AQ12</f>
        <v>1492682.9268292682</v>
      </c>
      <c r="AR3" s="35">
        <f>Display!AR12</f>
        <v>1492682.9268292682</v>
      </c>
      <c r="AS3" s="35">
        <f>Display!AS12</f>
        <v>1492682.9268292682</v>
      </c>
      <c r="AT3" s="35">
        <f>Display!AT12</f>
        <v>1492682.9268292682</v>
      </c>
      <c r="AU3" s="35">
        <f>Display!AU12</f>
        <v>1492682.9268292682</v>
      </c>
      <c r="AV3" s="35">
        <f>Display!AV12</f>
        <v>1492682.9268292682</v>
      </c>
      <c r="AW3" s="35">
        <f>Display!AW12</f>
        <v>1492682.9268292682</v>
      </c>
      <c r="AX3" s="35">
        <f>Display!AX12</f>
        <v>1492682.9268292682</v>
      </c>
      <c r="AY3" s="35">
        <f>Display!AY12</f>
        <v>1492682.9268292682</v>
      </c>
      <c r="AZ3" s="35">
        <f>Display!AZ12</f>
        <v>1492682.9268292682</v>
      </c>
      <c r="BA3" s="35">
        <f>Display!BA12</f>
        <v>1492682.9268292682</v>
      </c>
      <c r="BB3" s="35">
        <f>Display!BB12</f>
        <v>1492682.9268292682</v>
      </c>
      <c r="BC3" s="35">
        <f>Display!BC12</f>
        <v>1492682.9268292682</v>
      </c>
      <c r="BD3" s="35">
        <f>Display!BD12</f>
        <v>1492682.9268292682</v>
      </c>
      <c r="BE3" s="35">
        <f>Display!BE12</f>
        <v>1492682.9268292682</v>
      </c>
    </row>
    <row r="4" spans="1:57" x14ac:dyDescent="0.2">
      <c r="A4" s="37" t="s">
        <v>160</v>
      </c>
      <c r="B4" s="35">
        <f>Display!B16</f>
        <v>0</v>
      </c>
      <c r="C4" s="35">
        <f>Display!C16</f>
        <v>0</v>
      </c>
      <c r="D4" s="35">
        <f>Display!D16</f>
        <v>0</v>
      </c>
      <c r="E4" s="35">
        <f>Display!E16</f>
        <v>0</v>
      </c>
      <c r="F4" s="35">
        <f>Display!F16</f>
        <v>0</v>
      </c>
      <c r="G4" s="35">
        <f>Display!G16</f>
        <v>0</v>
      </c>
      <c r="H4" s="35">
        <f>Display!H16</f>
        <v>0</v>
      </c>
      <c r="I4" s="35">
        <f>Display!I16</f>
        <v>0</v>
      </c>
      <c r="J4" s="35">
        <f>Display!J16</f>
        <v>0</v>
      </c>
      <c r="K4" s="35">
        <f>Display!K16</f>
        <v>0</v>
      </c>
      <c r="L4" s="35">
        <f>Display!L16</f>
        <v>0</v>
      </c>
      <c r="M4" s="35">
        <f>Display!M16</f>
        <v>0</v>
      </c>
      <c r="N4" s="35">
        <f>Display!N16</f>
        <v>0</v>
      </c>
      <c r="O4" s="35">
        <f>Display!O16</f>
        <v>0</v>
      </c>
      <c r="P4" s="35">
        <f>Display!P16</f>
        <v>0</v>
      </c>
      <c r="Q4" s="35">
        <f>Display!Q16</f>
        <v>0</v>
      </c>
      <c r="R4" s="35">
        <f>Display!R16</f>
        <v>0</v>
      </c>
      <c r="S4" s="35">
        <f>Display!S16</f>
        <v>0</v>
      </c>
      <c r="T4" s="35">
        <f>Display!T16</f>
        <v>0</v>
      </c>
      <c r="U4" s="35">
        <f>Display!U16</f>
        <v>0</v>
      </c>
      <c r="V4" s="35">
        <f>Display!V16</f>
        <v>0</v>
      </c>
      <c r="W4" s="35">
        <f>Display!W16</f>
        <v>0</v>
      </c>
      <c r="X4" s="35">
        <f>Display!X16</f>
        <v>0</v>
      </c>
      <c r="Y4" s="35">
        <f>Display!Y16</f>
        <v>0</v>
      </c>
      <c r="Z4" s="35">
        <f>Display!Z16</f>
        <v>0</v>
      </c>
      <c r="AA4" s="35">
        <f>Display!AA16</f>
        <v>0</v>
      </c>
      <c r="AB4" s="35">
        <f>Display!AB16</f>
        <v>0</v>
      </c>
      <c r="AC4" s="35">
        <f>Display!AC16</f>
        <v>0</v>
      </c>
      <c r="AD4" s="35">
        <f>Display!AD16</f>
        <v>0</v>
      </c>
      <c r="AE4" s="35">
        <f>Display!AE16</f>
        <v>0</v>
      </c>
      <c r="AF4" s="35">
        <f>Display!AF16</f>
        <v>0</v>
      </c>
      <c r="AG4" s="35">
        <f>Display!AG16</f>
        <v>0</v>
      </c>
      <c r="AH4" s="35">
        <f>Display!AH16</f>
        <v>0</v>
      </c>
      <c r="AI4" s="35">
        <f>Display!AI16</f>
        <v>0</v>
      </c>
      <c r="AJ4" s="35">
        <f>Display!AJ16</f>
        <v>0</v>
      </c>
      <c r="AK4" s="35">
        <f>Display!AK16</f>
        <v>0</v>
      </c>
      <c r="AL4" s="35">
        <f>Display!AL16</f>
        <v>0</v>
      </c>
      <c r="AM4" s="35">
        <f>Display!AM16</f>
        <v>0</v>
      </c>
      <c r="AN4" s="35">
        <f>Display!AN16</f>
        <v>0</v>
      </c>
      <c r="AO4" s="35">
        <f>Display!AO16</f>
        <v>0</v>
      </c>
      <c r="AP4" s="35">
        <f>Display!AP16</f>
        <v>0</v>
      </c>
      <c r="AQ4" s="35">
        <f>Display!AQ16</f>
        <v>0</v>
      </c>
      <c r="AR4" s="35">
        <f>Display!AR16</f>
        <v>0</v>
      </c>
      <c r="AS4" s="35">
        <f>Display!AS16</f>
        <v>0</v>
      </c>
      <c r="AT4" s="35">
        <f>Display!AT16</f>
        <v>0</v>
      </c>
      <c r="AU4" s="35">
        <f>Display!AU16</f>
        <v>0</v>
      </c>
      <c r="AV4" s="35">
        <f>Display!AV16</f>
        <v>0</v>
      </c>
      <c r="AW4" s="35">
        <f>Display!AW16</f>
        <v>0</v>
      </c>
      <c r="AX4" s="35">
        <f>Display!AX16</f>
        <v>0</v>
      </c>
      <c r="AY4" s="35">
        <f>Display!AY16</f>
        <v>0</v>
      </c>
      <c r="AZ4" s="35">
        <f>Display!AZ16</f>
        <v>0</v>
      </c>
      <c r="BA4" s="35">
        <f>Display!BA16</f>
        <v>0</v>
      </c>
      <c r="BB4" s="35">
        <f>Display!BB16</f>
        <v>0</v>
      </c>
      <c r="BC4" s="35">
        <f>Display!BC16</f>
        <v>0</v>
      </c>
      <c r="BD4" s="35">
        <f>Display!BD16</f>
        <v>0</v>
      </c>
      <c r="BE4" s="35">
        <f>Display!BE16</f>
        <v>0</v>
      </c>
    </row>
    <row r="5" spans="1:57" x14ac:dyDescent="0.2">
      <c r="A5" s="37" t="s">
        <v>161</v>
      </c>
      <c r="B5" s="35">
        <f>Display!B15</f>
        <v>783.80384016606149</v>
      </c>
      <c r="C5" s="35">
        <f>Display!C15</f>
        <v>7026.2415672029065</v>
      </c>
      <c r="D5" s="35">
        <f>Display!D15</f>
        <v>0</v>
      </c>
      <c r="E5" s="35">
        <f>Display!E15</f>
        <v>83978.982874935144</v>
      </c>
      <c r="F5" s="35">
        <f>Display!F15</f>
        <v>0</v>
      </c>
      <c r="G5" s="35">
        <f>Display!G15</f>
        <v>581151.35729112616</v>
      </c>
      <c r="H5" s="35">
        <f>Display!H15</f>
        <v>1295566.4431370008</v>
      </c>
      <c r="I5" s="35">
        <f>Display!I15</f>
        <v>1368157.5960041517</v>
      </c>
      <c r="J5" s="35">
        <f>Display!J15</f>
        <v>1359515.0389465494</v>
      </c>
      <c r="K5" s="35">
        <f>Display!K15</f>
        <v>1392959.3889465493</v>
      </c>
      <c r="L5" s="35">
        <f>Display!L15</f>
        <v>1392959.3889465493</v>
      </c>
      <c r="M5" s="35">
        <f>Display!M15</f>
        <v>1478080.2060586407</v>
      </c>
      <c r="N5" s="35">
        <f>Display!N15</f>
        <v>1601759.1333679298</v>
      </c>
      <c r="O5" s="35">
        <f>Display!O15</f>
        <v>1989993.9711987549</v>
      </c>
      <c r="P5" s="35">
        <f>Display!P15</f>
        <v>2635148.5106382985</v>
      </c>
      <c r="Q5" s="35">
        <f>Display!Q15</f>
        <v>2718475.8445991348</v>
      </c>
      <c r="R5" s="35">
        <f>Display!R15</f>
        <v>3138945.7294779369</v>
      </c>
      <c r="S5" s="35">
        <f>Display!S15</f>
        <v>3557721.1575425211</v>
      </c>
      <c r="T5" s="35">
        <f>Display!T15</f>
        <v>3899832.5201496235</v>
      </c>
      <c r="U5" s="35">
        <f>Display!U15</f>
        <v>4537470.0852679079</v>
      </c>
      <c r="V5" s="35">
        <f>Display!V15</f>
        <v>4585651.0681934953</v>
      </c>
      <c r="W5" s="35">
        <f>Display!W15</f>
        <v>4921015.9573790655</v>
      </c>
      <c r="X5" s="35">
        <f>Display!X15</f>
        <v>5246515.2142602345</v>
      </c>
      <c r="Y5" s="35">
        <f>Display!Y15</f>
        <v>5262682.9268292692</v>
      </c>
      <c r="Z5" s="35">
        <f>Display!Z15</f>
        <v>5262682.9268292692</v>
      </c>
      <c r="AA5" s="35">
        <f>Display!AA15</f>
        <v>5262682.9268292692</v>
      </c>
      <c r="AB5" s="35">
        <f>Display!AB15</f>
        <v>5262682.9268292692</v>
      </c>
      <c r="AC5" s="35">
        <f>Display!AC15</f>
        <v>5262682.9268292692</v>
      </c>
      <c r="AD5" s="35">
        <f>Display!AD15</f>
        <v>5262682.9268292692</v>
      </c>
      <c r="AE5" s="35">
        <f>Display!AE15</f>
        <v>5262682.9268292692</v>
      </c>
      <c r="AF5" s="35">
        <f>Display!AF15</f>
        <v>5262682.9268292692</v>
      </c>
      <c r="AG5" s="35">
        <f>Display!AG15</f>
        <v>5262682.9268292692</v>
      </c>
      <c r="AH5" s="35">
        <f>Display!AH15</f>
        <v>5262682.9268292692</v>
      </c>
      <c r="AI5" s="35">
        <f>Display!AI15</f>
        <v>5262682.9268292692</v>
      </c>
      <c r="AJ5" s="35">
        <f>Display!AJ15</f>
        <v>5262682.9268292692</v>
      </c>
      <c r="AK5" s="35">
        <f>Display!AK15</f>
        <v>5262682.9268292692</v>
      </c>
      <c r="AL5" s="35">
        <f>Display!AL15</f>
        <v>5262682.9268292692</v>
      </c>
      <c r="AM5" s="35">
        <f>Display!AM15</f>
        <v>5262682.9268292692</v>
      </c>
      <c r="AN5" s="35">
        <f>Display!AN15</f>
        <v>5262682.9268292692</v>
      </c>
      <c r="AO5" s="35">
        <f>Display!AO15</f>
        <v>5262682.9268292692</v>
      </c>
      <c r="AP5" s="35">
        <f>Display!AP15</f>
        <v>5262682.9268292692</v>
      </c>
      <c r="AQ5" s="35">
        <f>Display!AQ15</f>
        <v>5262682.9268292692</v>
      </c>
      <c r="AR5" s="35">
        <f>Display!AR15</f>
        <v>5262682.9268292692</v>
      </c>
      <c r="AS5" s="35">
        <f>Display!AS15</f>
        <v>5262682.9268292692</v>
      </c>
      <c r="AT5" s="35">
        <f>Display!AT15</f>
        <v>5262682.9268292692</v>
      </c>
      <c r="AU5" s="35">
        <f>Display!AU15</f>
        <v>5262682.9268292692</v>
      </c>
      <c r="AV5" s="35">
        <f>Display!AV15</f>
        <v>5262682.9268292692</v>
      </c>
      <c r="AW5" s="35">
        <f>Display!AW15</f>
        <v>5262682.9268292692</v>
      </c>
      <c r="AX5" s="35">
        <f>Display!AX15</f>
        <v>5262682.9268292692</v>
      </c>
      <c r="AY5" s="35">
        <f>Display!AY15</f>
        <v>5262682.9268292692</v>
      </c>
      <c r="AZ5" s="35">
        <f>Display!AZ15</f>
        <v>5262682.9268292692</v>
      </c>
      <c r="BA5" s="35">
        <f>Display!BA15</f>
        <v>5262682.9268292692</v>
      </c>
      <c r="BB5" s="35">
        <f>Display!BB15</f>
        <v>5262682.9268292692</v>
      </c>
      <c r="BC5" s="35">
        <f>Display!BC15</f>
        <v>5262682.9268292692</v>
      </c>
      <c r="BD5" s="35">
        <f>Display!BD15</f>
        <v>5262682.9268292692</v>
      </c>
      <c r="BE5" s="35">
        <f>Display!BE15</f>
        <v>5262682.9268292692</v>
      </c>
    </row>
    <row r="6" spans="1:57" x14ac:dyDescent="0.2">
      <c r="A6" s="37" t="s">
        <v>162</v>
      </c>
      <c r="B6" s="35">
        <f>Display!B17</f>
        <v>4637.8723404255325</v>
      </c>
      <c r="C6" s="35">
        <f>Display!C17</f>
        <v>41575.21276595744</v>
      </c>
      <c r="D6" s="35">
        <f>Display!D17</f>
        <v>0</v>
      </c>
      <c r="E6" s="35">
        <f>Display!E17</f>
        <v>496914.89361702121</v>
      </c>
      <c r="F6" s="35">
        <f>Display!F17</f>
        <v>0</v>
      </c>
      <c r="G6" s="35">
        <f>Display!G17</f>
        <v>3438750.4468085105</v>
      </c>
      <c r="H6" s="35">
        <f>Display!H17</f>
        <v>7666040.2308510644</v>
      </c>
      <c r="I6" s="35">
        <f>Display!I17</f>
        <v>8095571.8085106388</v>
      </c>
      <c r="J6" s="35">
        <f>Display!J17</f>
        <v>8044432.6404255303</v>
      </c>
      <c r="K6" s="35">
        <f>Display!K17</f>
        <v>8242327.3404255314</v>
      </c>
      <c r="L6" s="35">
        <f>Display!L17</f>
        <v>8242327.3404255314</v>
      </c>
      <c r="M6" s="35">
        <f>Display!M17</f>
        <v>8745998.6202127673</v>
      </c>
      <c r="N6" s="35">
        <f>Display!N17</f>
        <v>9477823.4042553194</v>
      </c>
      <c r="O6" s="35">
        <f>Display!O17</f>
        <v>11775060.957446808</v>
      </c>
      <c r="P6" s="35">
        <f>Display!P17</f>
        <v>15592526.808510639</v>
      </c>
      <c r="Q6" s="35">
        <f>Display!Q17</f>
        <v>16085585.808191586</v>
      </c>
      <c r="R6" s="35">
        <f>Display!R17</f>
        <v>18573562.453787182</v>
      </c>
      <c r="S6" s="35">
        <f>Display!S17</f>
        <v>21051512.771380808</v>
      </c>
      <c r="T6" s="35">
        <f>Display!T17</f>
        <v>23075831.541807618</v>
      </c>
      <c r="U6" s="35">
        <f>Display!U17</f>
        <v>26848818.448648784</v>
      </c>
      <c r="V6" s="35">
        <f>Display!V17</f>
        <v>27133911.780161105</v>
      </c>
      <c r="W6" s="35">
        <f>Display!W17</f>
        <v>29118310.763424698</v>
      </c>
      <c r="X6" s="35">
        <f>Display!X17</f>
        <v>31044333.478493813</v>
      </c>
      <c r="Y6" s="35">
        <f>Display!Y17</f>
        <v>31139999.999999996</v>
      </c>
      <c r="Z6" s="35">
        <f>Display!Z17</f>
        <v>31139999.999999996</v>
      </c>
      <c r="AA6" s="35">
        <f>Display!AA17</f>
        <v>31139999.999999996</v>
      </c>
      <c r="AB6" s="35">
        <f>Display!AB17</f>
        <v>31139999.999999996</v>
      </c>
      <c r="AC6" s="35">
        <f>Display!AC17</f>
        <v>31139999.999999996</v>
      </c>
      <c r="AD6" s="35">
        <f>Display!AD17</f>
        <v>31139999.999999996</v>
      </c>
      <c r="AE6" s="35">
        <f>Display!AE17</f>
        <v>31139999.999999996</v>
      </c>
      <c r="AF6" s="35">
        <f>Display!AF17</f>
        <v>31139999.999999996</v>
      </c>
      <c r="AG6" s="35">
        <f>Display!AG17</f>
        <v>31139999.999999996</v>
      </c>
      <c r="AH6" s="35">
        <f>Display!AH17</f>
        <v>31139999.999999996</v>
      </c>
      <c r="AI6" s="35">
        <f>Display!AI17</f>
        <v>31139999.999999996</v>
      </c>
      <c r="AJ6" s="35">
        <f>Display!AJ17</f>
        <v>31139999.999999996</v>
      </c>
      <c r="AK6" s="35">
        <f>Display!AK17</f>
        <v>31139999.999999996</v>
      </c>
      <c r="AL6" s="35">
        <f>Display!AL17</f>
        <v>31139999.999999996</v>
      </c>
      <c r="AM6" s="35">
        <f>Display!AM17</f>
        <v>31139999.999999996</v>
      </c>
      <c r="AN6" s="35">
        <f>Display!AN17</f>
        <v>31139999.999999996</v>
      </c>
      <c r="AO6" s="35">
        <f>Display!AO17</f>
        <v>31139999.999999996</v>
      </c>
      <c r="AP6" s="35">
        <f>Display!AP17</f>
        <v>31139999.999999996</v>
      </c>
      <c r="AQ6" s="35">
        <f>Display!AQ17</f>
        <v>31139999.999999996</v>
      </c>
      <c r="AR6" s="35">
        <f>Display!AR17</f>
        <v>31139999.999999996</v>
      </c>
      <c r="AS6" s="35">
        <f>Display!AS17</f>
        <v>31139999.999999996</v>
      </c>
      <c r="AT6" s="35">
        <f>Display!AT17</f>
        <v>31139999.999999996</v>
      </c>
      <c r="AU6" s="35">
        <f>Display!AU17</f>
        <v>31139999.999999996</v>
      </c>
      <c r="AV6" s="35">
        <f>Display!AV17</f>
        <v>31139999.999999996</v>
      </c>
      <c r="AW6" s="35">
        <f>Display!AW17</f>
        <v>31139999.999999996</v>
      </c>
      <c r="AX6" s="35">
        <f>Display!AX17</f>
        <v>31139999.999999996</v>
      </c>
      <c r="AY6" s="35">
        <f>Display!AY17</f>
        <v>31139999.999999996</v>
      </c>
      <c r="AZ6" s="35">
        <f>Display!AZ17</f>
        <v>31139999.999999996</v>
      </c>
      <c r="BA6" s="35">
        <f>Display!BA17</f>
        <v>31139999.999999996</v>
      </c>
      <c r="BB6" s="35">
        <f>Display!BB17</f>
        <v>31139999.999999996</v>
      </c>
      <c r="BC6" s="35">
        <f>Display!BC17</f>
        <v>31139999.999999996</v>
      </c>
      <c r="BD6" s="35">
        <f>Display!BD17</f>
        <v>31139999.999999996</v>
      </c>
      <c r="BE6" s="35">
        <f>Display!BE17</f>
        <v>31139999.999999996</v>
      </c>
    </row>
    <row r="7" spans="1:57" x14ac:dyDescent="0.2">
      <c r="A7" s="37" t="s">
        <v>163</v>
      </c>
      <c r="B7" s="35">
        <f>Display!B18</f>
        <v>2481.2765957446818</v>
      </c>
      <c r="C7" s="35">
        <f>Display!C18</f>
        <v>22242.872340425536</v>
      </c>
      <c r="D7" s="35">
        <f>Display!D18</f>
        <v>0</v>
      </c>
      <c r="E7" s="35">
        <f>Display!E18</f>
        <v>265851.06382978731</v>
      </c>
      <c r="F7" s="35">
        <f>Display!F18</f>
        <v>0</v>
      </c>
      <c r="G7" s="35">
        <f>Display!G18</f>
        <v>1839742.531914894</v>
      </c>
      <c r="H7" s="35">
        <f>Display!H18</f>
        <v>4101356.1414893628</v>
      </c>
      <c r="I7" s="35">
        <f>Display!I18</f>
        <v>4331156.9148936179</v>
      </c>
      <c r="J7" s="35">
        <f>Display!J18</f>
        <v>4303797.2957446817</v>
      </c>
      <c r="K7" s="35">
        <f>Display!K18</f>
        <v>4409671.5957446815</v>
      </c>
      <c r="L7" s="35">
        <f>Display!L18</f>
        <v>4409671.5957446815</v>
      </c>
      <c r="M7" s="35">
        <f>Display!M18</f>
        <v>4679137.347872342</v>
      </c>
      <c r="N7" s="35">
        <f>Display!N18</f>
        <v>5070665.9574468099</v>
      </c>
      <c r="O7" s="35">
        <f>Display!O18</f>
        <v>6299695.4255319163</v>
      </c>
      <c r="P7" s="35">
        <f>Display!P18</f>
        <v>8342051.9148936197</v>
      </c>
      <c r="Q7" s="35">
        <f>Display!Q18</f>
        <v>8605840.063085163</v>
      </c>
      <c r="R7" s="35">
        <f>Display!R18</f>
        <v>9936915.5581276342</v>
      </c>
      <c r="S7" s="35">
        <f>Display!S18</f>
        <v>11262626.935491471</v>
      </c>
      <c r="T7" s="35">
        <f>Display!T18</f>
        <v>12345643.97837235</v>
      </c>
      <c r="U7" s="35">
        <f>Display!U18</f>
        <v>14364204.089739528</v>
      </c>
      <c r="V7" s="35">
        <f>Display!V18</f>
        <v>14516729.937619913</v>
      </c>
      <c r="W7" s="35">
        <f>Display!W18</f>
        <v>15578389.76617391</v>
      </c>
      <c r="X7" s="35">
        <f>Display!X18</f>
        <v>16608818.103779932</v>
      </c>
      <c r="Y7" s="35">
        <f>Display!Y18</f>
        <v>16660000.000000002</v>
      </c>
      <c r="Z7" s="35">
        <f>Display!Z18</f>
        <v>16660000.000000002</v>
      </c>
      <c r="AA7" s="35">
        <f>Display!AA18</f>
        <v>16660000.000000002</v>
      </c>
      <c r="AB7" s="35">
        <f>Display!AB18</f>
        <v>16660000.000000002</v>
      </c>
      <c r="AC7" s="35">
        <f>Display!AC18</f>
        <v>16660000.000000002</v>
      </c>
      <c r="AD7" s="35">
        <f>Display!AD18</f>
        <v>16660000.000000002</v>
      </c>
      <c r="AE7" s="35">
        <f>Display!AE18</f>
        <v>16660000.000000002</v>
      </c>
      <c r="AF7" s="35">
        <f>Display!AF18</f>
        <v>16660000.000000002</v>
      </c>
      <c r="AG7" s="35">
        <f>Display!AG18</f>
        <v>16660000.000000002</v>
      </c>
      <c r="AH7" s="35">
        <f>Display!AH18</f>
        <v>16660000.000000002</v>
      </c>
      <c r="AI7" s="35">
        <f>Display!AI18</f>
        <v>16660000.000000002</v>
      </c>
      <c r="AJ7" s="35">
        <f>Display!AJ18</f>
        <v>16660000.000000002</v>
      </c>
      <c r="AK7" s="35">
        <f>Display!AK18</f>
        <v>16660000.000000002</v>
      </c>
      <c r="AL7" s="35">
        <f>Display!AL18</f>
        <v>16660000.000000002</v>
      </c>
      <c r="AM7" s="35">
        <f>Display!AM18</f>
        <v>16660000.000000002</v>
      </c>
      <c r="AN7" s="35">
        <f>Display!AN18</f>
        <v>16660000.000000002</v>
      </c>
      <c r="AO7" s="35">
        <f>Display!AO18</f>
        <v>16660000.000000002</v>
      </c>
      <c r="AP7" s="35">
        <f>Display!AP18</f>
        <v>16660000.000000002</v>
      </c>
      <c r="AQ7" s="35">
        <f>Display!AQ18</f>
        <v>16660000.000000002</v>
      </c>
      <c r="AR7" s="35">
        <f>Display!AR18</f>
        <v>16660000.000000002</v>
      </c>
      <c r="AS7" s="35">
        <f>Display!AS18</f>
        <v>16660000.000000002</v>
      </c>
      <c r="AT7" s="35">
        <f>Display!AT18</f>
        <v>16660000.000000002</v>
      </c>
      <c r="AU7" s="35">
        <f>Display!AU18</f>
        <v>16660000.000000002</v>
      </c>
      <c r="AV7" s="35">
        <f>Display!AV18</f>
        <v>16660000.000000002</v>
      </c>
      <c r="AW7" s="35">
        <f>Display!AW18</f>
        <v>16660000.000000002</v>
      </c>
      <c r="AX7" s="35">
        <f>Display!AX18</f>
        <v>16660000.000000002</v>
      </c>
      <c r="AY7" s="35">
        <f>Display!AY18</f>
        <v>16660000.000000002</v>
      </c>
      <c r="AZ7" s="35">
        <f>Display!AZ18</f>
        <v>16660000.000000002</v>
      </c>
      <c r="BA7" s="35">
        <f>Display!BA18</f>
        <v>16660000.000000002</v>
      </c>
      <c r="BB7" s="35">
        <f>Display!BB18</f>
        <v>16660000.000000002</v>
      </c>
      <c r="BC7" s="35">
        <f>Display!BC18</f>
        <v>16660000.000000002</v>
      </c>
      <c r="BD7" s="35">
        <f>Display!BD18</f>
        <v>16660000.000000002</v>
      </c>
      <c r="BE7" s="35">
        <f>Display!BE18</f>
        <v>16660000.000000002</v>
      </c>
    </row>
    <row r="8" spans="1:57" x14ac:dyDescent="0.2">
      <c r="A8" s="37" t="s">
        <v>164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  <c r="Z8">
        <v>24</v>
      </c>
      <c r="AA8">
        <v>25</v>
      </c>
      <c r="AB8">
        <v>26</v>
      </c>
      <c r="AC8">
        <v>27</v>
      </c>
      <c r="AD8">
        <v>28</v>
      </c>
      <c r="AE8">
        <v>29</v>
      </c>
      <c r="AF8">
        <v>30</v>
      </c>
      <c r="AG8">
        <v>31</v>
      </c>
      <c r="AH8">
        <v>32</v>
      </c>
      <c r="AI8">
        <v>33</v>
      </c>
      <c r="AJ8">
        <v>34</v>
      </c>
      <c r="AK8">
        <v>35</v>
      </c>
      <c r="AL8">
        <v>36</v>
      </c>
      <c r="AM8">
        <v>37</v>
      </c>
      <c r="AN8">
        <v>38</v>
      </c>
      <c r="AO8">
        <v>39</v>
      </c>
      <c r="AP8">
        <v>40</v>
      </c>
      <c r="AQ8">
        <v>41</v>
      </c>
      <c r="AR8">
        <v>42</v>
      </c>
      <c r="AS8">
        <v>43</v>
      </c>
      <c r="AT8">
        <v>44</v>
      </c>
      <c r="AU8">
        <v>45</v>
      </c>
      <c r="AV8">
        <v>46</v>
      </c>
      <c r="AW8">
        <v>47</v>
      </c>
      <c r="AX8">
        <v>48</v>
      </c>
      <c r="AY8">
        <v>49</v>
      </c>
      <c r="AZ8">
        <v>50</v>
      </c>
      <c r="BA8">
        <v>51</v>
      </c>
      <c r="BB8">
        <v>52</v>
      </c>
      <c r="BC8">
        <v>53</v>
      </c>
      <c r="BD8">
        <v>54</v>
      </c>
      <c r="BE8">
        <v>55</v>
      </c>
    </row>
    <row r="9" spans="1:57" x14ac:dyDescent="0.2">
      <c r="A9" s="37" t="s">
        <v>165</v>
      </c>
      <c r="B9" s="35">
        <f>Display!B14</f>
        <v>832.95277633627404</v>
      </c>
      <c r="C9" s="35">
        <f>Display!C14</f>
        <v>7466.8266735858842</v>
      </c>
      <c r="D9" s="35">
        <f>Display!D14</f>
        <v>0</v>
      </c>
      <c r="E9" s="35">
        <f>Display!E14</f>
        <v>89244.940321743648</v>
      </c>
      <c r="F9" s="35">
        <f>Display!F14</f>
        <v>0</v>
      </c>
      <c r="G9" s="35">
        <f>Display!G14</f>
        <v>617592.83601453039</v>
      </c>
      <c r="H9" s="35">
        <f>Display!H14</f>
        <v>1376805.7904774263</v>
      </c>
      <c r="I9" s="35">
        <f>Display!I14</f>
        <v>1453948.8194084067</v>
      </c>
      <c r="J9" s="35">
        <f>Display!J14</f>
        <v>1444764.325116762</v>
      </c>
      <c r="K9" s="35">
        <f>Display!K14</f>
        <v>1480305.825116762</v>
      </c>
      <c r="L9" s="35">
        <f>Display!L14</f>
        <v>1480305.825116762</v>
      </c>
      <c r="M9" s="35">
        <f>Display!M14</f>
        <v>1570764.1991437469</v>
      </c>
      <c r="N9" s="35">
        <f>Display!N14</f>
        <v>1702198.4950700575</v>
      </c>
      <c r="O9" s="35">
        <f>Display!O14</f>
        <v>2114777.8541774782</v>
      </c>
      <c r="P9" s="35">
        <f>Display!P14</f>
        <v>2800387.2340425532</v>
      </c>
      <c r="Q9" s="35">
        <f>Display!Q14</f>
        <v>2888939.6633757316</v>
      </c>
      <c r="R9" s="35">
        <f>Display!R14</f>
        <v>3335775.38939283</v>
      </c>
      <c r="S9" s="35">
        <f>Display!S14</f>
        <v>3780810.4065648606</v>
      </c>
      <c r="T9" s="35">
        <f>Display!T14</f>
        <v>4144374.0875483551</v>
      </c>
      <c r="U9" s="35">
        <f>Display!U14</f>
        <v>4821995.1362651493</v>
      </c>
      <c r="V9" s="35">
        <f>Display!V14</f>
        <v>4873197.3394668782</v>
      </c>
      <c r="W9" s="35">
        <f>Display!W14</f>
        <v>5229591.5049683442</v>
      </c>
      <c r="X9" s="35">
        <f>Display!X14</f>
        <v>5575501.4071922498</v>
      </c>
      <c r="Y9" s="35">
        <f>Display!Y14</f>
        <v>5592682.9268292682</v>
      </c>
      <c r="Z9" s="35">
        <f>Display!Z14</f>
        <v>5592682.9268292682</v>
      </c>
      <c r="AA9" s="35">
        <f>Display!AA14</f>
        <v>5592682.9268292682</v>
      </c>
      <c r="AB9" s="35">
        <f>Display!AB14</f>
        <v>5592682.9268292682</v>
      </c>
      <c r="AC9" s="35">
        <f>Display!AC14</f>
        <v>5592682.9268292682</v>
      </c>
      <c r="AD9" s="35">
        <f>Display!AD14</f>
        <v>5592682.9268292682</v>
      </c>
      <c r="AE9" s="35">
        <f>Display!AE14</f>
        <v>5592682.9268292682</v>
      </c>
      <c r="AF9" s="35">
        <f>Display!AF14</f>
        <v>5592682.9268292682</v>
      </c>
      <c r="AG9" s="35">
        <f>Display!AG14</f>
        <v>5592682.9268292682</v>
      </c>
      <c r="AH9" s="35">
        <f>Display!AH14</f>
        <v>5592682.9268292682</v>
      </c>
      <c r="AI9" s="35">
        <f>Display!AI14</f>
        <v>5592682.9268292682</v>
      </c>
      <c r="AJ9" s="35">
        <f>Display!AJ14</f>
        <v>5592682.9268292682</v>
      </c>
      <c r="AK9" s="35">
        <f>Display!AK14</f>
        <v>5592682.9268292682</v>
      </c>
      <c r="AL9" s="35">
        <f>Display!AL14</f>
        <v>5592682.9268292682</v>
      </c>
      <c r="AM9" s="35">
        <f>Display!AM14</f>
        <v>5592682.9268292682</v>
      </c>
      <c r="AN9" s="35">
        <f>Display!AN14</f>
        <v>5592682.9268292682</v>
      </c>
      <c r="AO9" s="35">
        <f>Display!AO14</f>
        <v>5592682.9268292682</v>
      </c>
      <c r="AP9" s="35">
        <f>Display!AP14</f>
        <v>5592682.9268292682</v>
      </c>
      <c r="AQ9" s="35">
        <f>Display!AQ14</f>
        <v>5592682.9268292682</v>
      </c>
      <c r="AR9" s="35">
        <f>Display!AR14</f>
        <v>5592682.9268292682</v>
      </c>
      <c r="AS9" s="35">
        <f>Display!AS14</f>
        <v>5592682.9268292682</v>
      </c>
      <c r="AT9" s="35">
        <f>Display!AT14</f>
        <v>5592682.9268292682</v>
      </c>
      <c r="AU9" s="35">
        <f>Display!AU14</f>
        <v>5592682.9268292682</v>
      </c>
      <c r="AV9" s="35">
        <f>Display!AV14</f>
        <v>5592682.9268292682</v>
      </c>
      <c r="AW9" s="35">
        <f>Display!AW14</f>
        <v>5592682.9268292682</v>
      </c>
      <c r="AX9" s="35">
        <f>Display!AX14</f>
        <v>5592682.9268292682</v>
      </c>
      <c r="AY9" s="35">
        <f>Display!AY14</f>
        <v>5592682.9268292682</v>
      </c>
      <c r="AZ9" s="35">
        <f>Display!AZ14</f>
        <v>5592682.9268292682</v>
      </c>
      <c r="BA9" s="35">
        <f>Display!BA14</f>
        <v>5592682.9268292682</v>
      </c>
      <c r="BB9" s="35">
        <f>Display!BB14</f>
        <v>5592682.9268292682</v>
      </c>
      <c r="BC9" s="35">
        <f>Display!BC14</f>
        <v>5592682.9268292682</v>
      </c>
      <c r="BD9" s="35">
        <f>Display!BD14</f>
        <v>5592682.9268292682</v>
      </c>
      <c r="BE9" s="35">
        <f>Display!BE14</f>
        <v>5592682.9268292682</v>
      </c>
    </row>
    <row r="10" spans="1:57" x14ac:dyDescent="0.2">
      <c r="A10" s="37" t="s">
        <v>166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  <c r="W10">
        <v>21</v>
      </c>
      <c r="X10">
        <v>22</v>
      </c>
      <c r="Y10">
        <v>23</v>
      </c>
      <c r="Z10">
        <v>24</v>
      </c>
      <c r="AA10">
        <v>25</v>
      </c>
      <c r="AB10">
        <v>26</v>
      </c>
      <c r="AC10">
        <v>27</v>
      </c>
      <c r="AD10">
        <v>28</v>
      </c>
      <c r="AE10">
        <v>29</v>
      </c>
      <c r="AF10">
        <v>30</v>
      </c>
      <c r="AG10">
        <v>31</v>
      </c>
      <c r="AH10">
        <v>32</v>
      </c>
      <c r="AI10">
        <v>33</v>
      </c>
      <c r="AJ10">
        <v>34</v>
      </c>
      <c r="AK10">
        <v>35</v>
      </c>
      <c r="AL10">
        <v>36</v>
      </c>
      <c r="AM10">
        <v>37</v>
      </c>
      <c r="AN10">
        <v>38</v>
      </c>
      <c r="AO10">
        <v>39</v>
      </c>
      <c r="AP10">
        <v>40</v>
      </c>
      <c r="AQ10">
        <v>41</v>
      </c>
      <c r="AR10">
        <v>42</v>
      </c>
      <c r="AS10">
        <v>43</v>
      </c>
      <c r="AT10">
        <v>44</v>
      </c>
      <c r="AU10">
        <v>45</v>
      </c>
      <c r="AV10">
        <v>46</v>
      </c>
      <c r="AW10">
        <v>47</v>
      </c>
      <c r="AX10">
        <v>48</v>
      </c>
      <c r="AY10">
        <v>49</v>
      </c>
      <c r="AZ10">
        <v>50</v>
      </c>
      <c r="BA10">
        <v>51</v>
      </c>
      <c r="BB10">
        <v>52</v>
      </c>
      <c r="BC10">
        <v>53</v>
      </c>
      <c r="BD10">
        <v>54</v>
      </c>
      <c r="BE10">
        <v>55</v>
      </c>
    </row>
    <row r="11" spans="1:57" x14ac:dyDescent="0.2">
      <c r="A11" s="37" t="s">
        <v>167</v>
      </c>
      <c r="B11" s="35">
        <f>Display!B13</f>
        <v>0</v>
      </c>
      <c r="C11" s="35">
        <f>Display!C13</f>
        <v>0</v>
      </c>
      <c r="D11" s="35">
        <f>Display!D13</f>
        <v>0</v>
      </c>
      <c r="E11" s="35">
        <f>Display!E13</f>
        <v>0</v>
      </c>
      <c r="F11" s="35">
        <f>Display!F13</f>
        <v>0</v>
      </c>
      <c r="G11" s="35">
        <f>Display!G13</f>
        <v>0</v>
      </c>
      <c r="H11" s="35">
        <f>Display!H13</f>
        <v>0</v>
      </c>
      <c r="I11" s="35">
        <f>Display!I13</f>
        <v>0</v>
      </c>
      <c r="J11" s="35">
        <f>Display!J13</f>
        <v>0</v>
      </c>
      <c r="K11" s="35">
        <f>Display!K13</f>
        <v>0</v>
      </c>
      <c r="L11" s="35">
        <f>Display!L13</f>
        <v>0</v>
      </c>
      <c r="M11" s="35">
        <f>Display!M13</f>
        <v>0</v>
      </c>
      <c r="N11" s="35">
        <f>Display!N13</f>
        <v>0</v>
      </c>
      <c r="O11" s="35">
        <f>Display!O13</f>
        <v>0</v>
      </c>
      <c r="P11" s="35">
        <f>Display!P13</f>
        <v>0</v>
      </c>
      <c r="Q11" s="35">
        <f>Display!Q13</f>
        <v>0</v>
      </c>
      <c r="R11" s="35">
        <f>Display!R13</f>
        <v>0</v>
      </c>
      <c r="S11" s="35">
        <f>Display!S13</f>
        <v>0</v>
      </c>
      <c r="T11" s="35">
        <f>Display!T13</f>
        <v>0</v>
      </c>
      <c r="U11" s="35">
        <f>Display!U13</f>
        <v>0</v>
      </c>
      <c r="V11" s="35">
        <f>Display!V13</f>
        <v>0</v>
      </c>
      <c r="W11" s="35">
        <f>Display!W13</f>
        <v>0</v>
      </c>
      <c r="X11" s="35">
        <f>Display!X13</f>
        <v>0</v>
      </c>
      <c r="Y11" s="35">
        <f>Display!Y13</f>
        <v>0</v>
      </c>
      <c r="Z11" s="35">
        <f>Display!Z13</f>
        <v>0</v>
      </c>
      <c r="AA11" s="35">
        <f>Display!AA13</f>
        <v>0</v>
      </c>
      <c r="AB11" s="35">
        <f>Display!AB13</f>
        <v>0</v>
      </c>
      <c r="AC11" s="35">
        <f>Display!AC13</f>
        <v>0</v>
      </c>
      <c r="AD11" s="35">
        <f>Display!AD13</f>
        <v>0</v>
      </c>
      <c r="AE11" s="35">
        <f>Display!AE13</f>
        <v>0</v>
      </c>
      <c r="AF11" s="35">
        <f>Display!AF13</f>
        <v>0</v>
      </c>
      <c r="AG11" s="35">
        <f>Display!AG13</f>
        <v>0</v>
      </c>
      <c r="AH11" s="35">
        <f>Display!AH13</f>
        <v>0</v>
      </c>
      <c r="AI11" s="35">
        <f>Display!AI13</f>
        <v>0</v>
      </c>
      <c r="AJ11" s="35">
        <f>Display!AJ13</f>
        <v>0</v>
      </c>
      <c r="AK11" s="35">
        <f>Display!AK13</f>
        <v>0</v>
      </c>
      <c r="AL11" s="35">
        <f>Display!AL13</f>
        <v>0</v>
      </c>
      <c r="AM11" s="35">
        <f>Display!AM13</f>
        <v>0</v>
      </c>
      <c r="AN11" s="35">
        <f>Display!AN13</f>
        <v>0</v>
      </c>
      <c r="AO11" s="35">
        <f>Display!AO13</f>
        <v>0</v>
      </c>
      <c r="AP11" s="35">
        <f>Display!AP13</f>
        <v>0</v>
      </c>
      <c r="AQ11" s="35">
        <f>Display!AQ13</f>
        <v>0</v>
      </c>
      <c r="AR11" s="35">
        <f>Display!AR13</f>
        <v>0</v>
      </c>
      <c r="AS11" s="35">
        <f>Display!AS13</f>
        <v>0</v>
      </c>
      <c r="AT11" s="35">
        <f>Display!AT13</f>
        <v>0</v>
      </c>
      <c r="AU11" s="35">
        <f>Display!AU13</f>
        <v>0</v>
      </c>
      <c r="AV11" s="35">
        <f>Display!AV13</f>
        <v>0</v>
      </c>
      <c r="AW11" s="35">
        <f>Display!AW13</f>
        <v>0</v>
      </c>
      <c r="AX11" s="35">
        <f>Display!AX13</f>
        <v>0</v>
      </c>
      <c r="AY11" s="35">
        <f>Display!AY13</f>
        <v>0</v>
      </c>
      <c r="AZ11" s="35">
        <f>Display!AZ13</f>
        <v>0</v>
      </c>
      <c r="BA11" s="35">
        <f>Display!BA13</f>
        <v>0</v>
      </c>
      <c r="BB11" s="35">
        <f>Display!BB13</f>
        <v>0</v>
      </c>
      <c r="BC11" s="35">
        <f>Display!BC13</f>
        <v>0</v>
      </c>
      <c r="BD11" s="35">
        <f>Display!BD13</f>
        <v>0</v>
      </c>
      <c r="BE11" s="35">
        <f>Display!BE13</f>
        <v>0</v>
      </c>
    </row>
    <row r="12" spans="1:57" x14ac:dyDescent="0.2">
      <c r="A12" s="37" t="s">
        <v>168</v>
      </c>
      <c r="B12">
        <f>0</f>
        <v>0</v>
      </c>
      <c r="C12">
        <f>0</f>
        <v>0</v>
      </c>
      <c r="D12">
        <f>0</f>
        <v>0</v>
      </c>
      <c r="E12">
        <f>0</f>
        <v>0</v>
      </c>
      <c r="F12">
        <f>0</f>
        <v>0</v>
      </c>
      <c r="G12">
        <f>0</f>
        <v>0</v>
      </c>
      <c r="H12">
        <f>0</f>
        <v>0</v>
      </c>
      <c r="I12">
        <f>0</f>
        <v>0</v>
      </c>
      <c r="J12">
        <f>0</f>
        <v>0</v>
      </c>
      <c r="K12">
        <f>0</f>
        <v>0</v>
      </c>
      <c r="L12">
        <f>0</f>
        <v>0</v>
      </c>
      <c r="M12">
        <f>0</f>
        <v>0</v>
      </c>
      <c r="N12">
        <f>0</f>
        <v>0</v>
      </c>
      <c r="O12">
        <f>0</f>
        <v>0</v>
      </c>
      <c r="P12">
        <f>0</f>
        <v>0</v>
      </c>
      <c r="Q12">
        <f>0</f>
        <v>0</v>
      </c>
      <c r="R12">
        <f>0</f>
        <v>0</v>
      </c>
      <c r="S12">
        <f>0</f>
        <v>0</v>
      </c>
      <c r="T12">
        <f>0</f>
        <v>0</v>
      </c>
      <c r="U12">
        <f>0</f>
        <v>0</v>
      </c>
      <c r="V12">
        <f>0</f>
        <v>0</v>
      </c>
      <c r="W12">
        <f>0</f>
        <v>0</v>
      </c>
      <c r="X12">
        <f>0</f>
        <v>0</v>
      </c>
      <c r="Y12">
        <f>0</f>
        <v>0</v>
      </c>
      <c r="Z12">
        <f>0</f>
        <v>0</v>
      </c>
      <c r="AA12">
        <f>0</f>
        <v>0</v>
      </c>
      <c r="AB12">
        <f>0</f>
        <v>0</v>
      </c>
      <c r="AC12">
        <f>0</f>
        <v>0</v>
      </c>
      <c r="AD12">
        <f>0</f>
        <v>0</v>
      </c>
      <c r="AE12">
        <f>0</f>
        <v>0</v>
      </c>
      <c r="AF12">
        <f>0</f>
        <v>0</v>
      </c>
      <c r="AG12">
        <f>0</f>
        <v>0</v>
      </c>
      <c r="AH12">
        <f>0</f>
        <v>0</v>
      </c>
      <c r="AI12">
        <f>0</f>
        <v>0</v>
      </c>
      <c r="AJ12">
        <f>0</f>
        <v>0</v>
      </c>
      <c r="AK12">
        <f>0</f>
        <v>0</v>
      </c>
      <c r="AL12">
        <f>0</f>
        <v>0</v>
      </c>
      <c r="AM12">
        <f>0</f>
        <v>0</v>
      </c>
      <c r="AN12">
        <f>0</f>
        <v>0</v>
      </c>
      <c r="AO12">
        <f>0</f>
        <v>0</v>
      </c>
      <c r="AP12">
        <f>0</f>
        <v>0</v>
      </c>
      <c r="AQ12">
        <f>0</f>
        <v>0</v>
      </c>
      <c r="AR12">
        <f>0</f>
        <v>0</v>
      </c>
      <c r="AS12">
        <f>0</f>
        <v>0</v>
      </c>
      <c r="AT12">
        <f>0</f>
        <v>0</v>
      </c>
      <c r="AU12">
        <f>0</f>
        <v>0</v>
      </c>
      <c r="AV12">
        <f>0</f>
        <v>0</v>
      </c>
      <c r="AW12">
        <f>0</f>
        <v>0</v>
      </c>
      <c r="AX12">
        <f>0</f>
        <v>0</v>
      </c>
      <c r="AY12">
        <f>0</f>
        <v>0</v>
      </c>
      <c r="AZ12">
        <f>0</f>
        <v>0</v>
      </c>
      <c r="BA12">
        <f>0</f>
        <v>0</v>
      </c>
      <c r="BB12">
        <f>0</f>
        <v>0</v>
      </c>
      <c r="BC12">
        <f>0</f>
        <v>0</v>
      </c>
      <c r="BD12">
        <f>0</f>
        <v>0</v>
      </c>
      <c r="BE12">
        <f>0</f>
        <v>0</v>
      </c>
    </row>
    <row r="13" spans="1:57" x14ac:dyDescent="0.2">
      <c r="A13" s="37" t="s">
        <v>169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 x14ac:dyDescent="0.2">
      <c r="A14" s="37" t="s">
        <v>170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2">
      <c r="A15" s="37" t="s">
        <v>171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2">
      <c r="A16" s="37" t="s">
        <v>172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2">
      <c r="A17" s="37" t="s">
        <v>173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Pivot Table</vt:lpstr>
      <vt:lpstr>跨省传输项目</vt:lpstr>
      <vt:lpstr>跨区域电量交换</vt:lpstr>
      <vt:lpstr>分省发电量比例</vt:lpstr>
      <vt:lpstr>分省传输电力比例</vt:lpstr>
      <vt:lpstr>Imports</vt:lpstr>
      <vt:lpstr>Exports</vt:lpstr>
      <vt:lpstr>Display</vt:lpstr>
      <vt:lpstr>EIaE-BIE</vt:lpstr>
      <vt:lpstr>EIaE-BEE</vt:lpstr>
      <vt:lpstr>EIaE-IEP</vt:lpstr>
      <vt:lpstr>EIaE-BEEP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2022-01-18T03:41:45Z</dcterms:created>
  <dcterms:modified xsi:type="dcterms:W3CDTF">2022-01-19T08:51:03Z</dcterms:modified>
</cp:coreProperties>
</file>