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660" firstSheet="3" activeTab="6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44525"/>
</workbook>
</file>

<file path=xl/sharedStrings.xml><?xml version="1.0" encoding="utf-8"?>
<sst xmlns="http://schemas.openxmlformats.org/spreadsheetml/2006/main" count="287" uniqueCount="149">
  <si>
    <t>BBSoEVP BAU Battery Share of Electric Vehicle Price</t>
  </si>
  <si>
    <t>Sources:</t>
  </si>
  <si>
    <t>Passenger LDV EV Cost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</si>
  <si>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</si>
  <si>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</si>
  <si>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</si>
  <si>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</si>
  <si>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Sales Share by Vehicle Class</t>
  </si>
  <si>
    <t>EIA</t>
  </si>
  <si>
    <t>Annual Energy Outlook 2021</t>
  </si>
  <si>
    <t>https://www.eia.gov/outlooks/aeo/index.php</t>
  </si>
  <si>
    <t>Table 38, Table 44, Table 49</t>
  </si>
  <si>
    <t>All other vehicle types</t>
  </si>
  <si>
    <t>CARB</t>
  </si>
  <si>
    <t>Public Hearing to Consider the Proposed Advanced Clean Trucks Regulation. Initial Statement of Reasons (ISOR).</t>
  </si>
  <si>
    <t>https://ww3.arb.ca.gov/regact/2019/act2019/isor.pdf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</si>
  <si>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</si>
  <si>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</si>
  <si>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</si>
  <si>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</si>
  <si>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</si>
  <si>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Notes</t>
  </si>
  <si>
    <t>The battery is a significant part of the price of an electric vehicle. The battery cost after the start</t>
  </si>
  <si>
    <t>year is handled through endogenous learning.</t>
  </si>
  <si>
    <t>In the US, we use this value as a calibrating parameter and choose values that align our EV cost declines</t>
  </si>
  <si>
    <t>for passenger LDVs with the cited NAP study and for freight LDVs with CARB.</t>
  </si>
  <si>
    <t>For other vehicle types, we use CARB data to calculate a battery share for heavy freight vehicles.</t>
  </si>
  <si>
    <t>2019 to 2012 USD (see cpi.xlsx)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</si>
  <si>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</si>
  <si>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</si>
  <si>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</si>
  <si>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</si>
  <si>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</si>
  <si>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</si>
  <si>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</si>
  <si>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</si>
  <si>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</si>
  <si>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</si>
  <si>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</si>
  <si>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</si>
  <si>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</si>
  <si>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</si>
  <si>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</si>
  <si>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</si>
  <si>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</si>
  <si>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</si>
  <si>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</si>
  <si>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</si>
  <si>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</si>
  <si>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</si>
  <si>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</si>
  <si>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</si>
  <si>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</si>
  <si>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</si>
  <si>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</si>
  <si>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</si>
  <si>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</si>
  <si>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</si>
  <si>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</si>
  <si>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</si>
  <si>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</si>
  <si>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</si>
  <si>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</si>
  <si>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</si>
  <si>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</si>
  <si>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</si>
  <si>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</si>
  <si>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</si>
  <si>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</si>
  <si>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</si>
  <si>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</si>
  <si>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</si>
  <si>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</si>
  <si>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</si>
  <si>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</si>
  <si>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</si>
  <si>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Estimated Price from NAS Figure 5.37, using BEV200 range</t>
  </si>
  <si>
    <t>Small car</t>
  </si>
  <si>
    <t>Medium car</t>
  </si>
  <si>
    <t>Crossover</t>
  </si>
  <si>
    <t>SUV</t>
  </si>
  <si>
    <t>Pickup</t>
  </si>
  <si>
    <t>Sales Share from AEO</t>
  </si>
  <si>
    <t>Weighted Average Price</t>
  </si>
  <si>
    <t>Passenger LDV</t>
  </si>
  <si>
    <t>Calibration</t>
  </si>
  <si>
    <t>Calculated % price decline in 2025</t>
  </si>
  <si>
    <t>Calculated % price decline in 2030</t>
  </si>
  <si>
    <t>Start Year EPS Price</t>
  </si>
  <si>
    <t>2025 EPS Price</t>
  </si>
  <si>
    <t>2030 EPS Price</t>
  </si>
  <si>
    <t>% price decline in EPS, 2025</t>
  </si>
  <si>
    <t>% price decline in EPS, 2030</t>
  </si>
  <si>
    <t>2019 USD</t>
  </si>
  <si>
    <t>Class 2b-3</t>
  </si>
  <si>
    <t>Class 4-5</t>
  </si>
  <si>
    <t>Class 6-7</t>
  </si>
  <si>
    <t>2012 USD</t>
  </si>
  <si>
    <t>Weighted Average</t>
  </si>
  <si>
    <t>Start Year Freight LDV price (see BNVP)</t>
  </si>
  <si>
    <t>% Decline by 2030</t>
  </si>
  <si>
    <t>2030 Freight LDV price from EPS (calibrated)</t>
  </si>
  <si>
    <t>% Decline by 2030 (calibrated)</t>
  </si>
  <si>
    <t>2012s</t>
  </si>
  <si>
    <t>LDV freight</t>
  </si>
  <si>
    <t>BNVP - 2019 (in 2018 $s)</t>
  </si>
  <si>
    <t>Calculate vehicle costs (new price and battery share) with 2019 historical data.</t>
  </si>
  <si>
    <t>Calculate with BNEF 2019 battery pack cost (capacity weighted average)</t>
  </si>
  <si>
    <t>Calculations to find vehicle cost not including battery</t>
  </si>
  <si>
    <t>Percent of vehicle that is battery</t>
  </si>
  <si>
    <t>2024 Vehicle cost</t>
  </si>
  <si>
    <t>Class</t>
  </si>
  <si>
    <t>6-7</t>
  </si>
  <si>
    <t>Battery size</t>
  </si>
  <si>
    <t>Battery cost</t>
  </si>
  <si>
    <t>imputed $/KWh (CARB 2024)</t>
  </si>
  <si>
    <t>Vehicle cost including battery</t>
  </si>
  <si>
    <t>Average</t>
  </si>
  <si>
    <t>Use same battery price as LDVs, in line with ICCT's assumption:</t>
  </si>
  <si>
    <t>"Both battery pack and fuel cell systems are assumed to use similar technology in heavy-duty applications as in light-duty, and  therefore these component prices are assumed to follow price projections for lightduty vehicles.</t>
  </si>
  <si>
    <t>International Council on Clean Transportation</t>
  </si>
  <si>
    <t>"Transitioning to zero-emission heavy-duty freight vehicles"</t>
  </si>
  <si>
    <t>https://theicct.org/publications/transitioning-zero-emission-heavy-duty-freight-vehicles</t>
  </si>
  <si>
    <t>$/kWh</t>
  </si>
  <si>
    <t>per BNEF - weighted average battery pack price</t>
  </si>
  <si>
    <t>Bloomberg New Energy Finance</t>
  </si>
  <si>
    <t xml:space="preserve">“Battery Pack Prices Fall as Market Ramps Up with Market Average at $156/KWh in 2019” </t>
  </si>
  <si>
    <t>https://about.bnef.com/blog/battery-pack-prices-fall-as-market-ramps-up-with-market-average-at-156-kwh-in-2019/</t>
  </si>
  <si>
    <t>Battery calculations</t>
  </si>
  <si>
    <t>Battery cost (as in CARB, $173.8 in 2024)</t>
  </si>
  <si>
    <t>Battery cost (based on 2019 battery pack price)</t>
  </si>
  <si>
    <t>2-3</t>
  </si>
  <si>
    <t>4-5</t>
  </si>
  <si>
    <t>7-8 Tractors</t>
  </si>
  <si>
    <t>Normal</t>
  </si>
  <si>
    <t>Long</t>
  </si>
  <si>
    <t>Diff</t>
  </si>
  <si>
    <t>Vehicle cost and battery cost in ARB analysis (2024)</t>
  </si>
  <si>
    <t>imputed $/KWh</t>
  </si>
  <si>
    <t>7-8 Tractor - electric</t>
  </si>
  <si>
    <t xml:space="preserve">2018 dollars, not stated directly, but rather is </t>
  </si>
  <si>
    <t>inferred from use of 2018 dollars elsewhere in regulatory documents.</t>
  </si>
  <si>
    <t>Non-Battery Price ($)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</si>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</sst>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(&quot;$&quot;* #,##0_);_(&quot;$&quot;* \(#,##0\);_(&quot;$&quot;* &quot;-&quot;??_);_(@_)"/>
    <numFmt numFmtId="177" formatCode="_(&quot;$&quot;* #,##0.0_);_(&quot;$&quot;* \(#,##0.0\);_(&quot;$&quot;* &quot;-&quot;??_);_(@_)"/>
    <numFmt numFmtId="178" formatCode="_(&quot;$&quot;* #,##0.00_);_(&quot;$&quot;* \(#,##0.00\);_(&quot;$&quot;* &quot;-&quot;??_);_(@_)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9"/>
      <color indexed="8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9"/>
      <color indexed="8"/>
      <name val="Calibri"/>
      <charset val="134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/>
    <xf numFmtId="42" fontId="7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30" borderId="4" applyNumberFormat="0" applyAlignment="0" applyProtection="0">
      <alignment vertical="center"/>
    </xf>
    <xf numFmtId="178" fontId="0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0" borderId="2" applyNumberFormat="0" applyProtection="0">
      <alignment wrapText="1"/>
    </xf>
    <xf numFmtId="0" fontId="5" fillId="3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7" fillId="29" borderId="5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11" fillId="27" borderId="4" applyNumberFormat="0" applyAlignment="0" applyProtection="0">
      <alignment vertical="center"/>
    </xf>
    <xf numFmtId="0" fontId="0" fillId="0" borderId="0"/>
    <xf numFmtId="0" fontId="24" fillId="44" borderId="10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3" fillId="0" borderId="0"/>
    <xf numFmtId="0" fontId="6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2" fillId="0" borderId="1" applyNumberFormat="0" applyFont="0" applyProtection="0">
      <alignment wrapText="1"/>
    </xf>
    <xf numFmtId="178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5" fontId="0" fillId="0" borderId="0" xfId="0" applyNumberFormat="1"/>
    <xf numFmtId="0" fontId="1" fillId="2" borderId="0" xfId="0" applyFont="1" applyFill="1"/>
    <xf numFmtId="0" fontId="0" fillId="2" borderId="0" xfId="0" applyFill="1"/>
    <xf numFmtId="176" fontId="0" fillId="0" borderId="0" xfId="4" applyNumberFormat="1" applyFont="1"/>
    <xf numFmtId="0" fontId="2" fillId="0" borderId="0" xfId="11"/>
    <xf numFmtId="49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176" fontId="0" fillId="0" borderId="0" xfId="4" applyNumberFormat="1" applyFont="1" applyFill="1"/>
    <xf numFmtId="176" fontId="0" fillId="0" borderId="0" xfId="0" applyNumberFormat="1"/>
    <xf numFmtId="9" fontId="0" fillId="0" borderId="0" xfId="12" applyFont="1"/>
    <xf numFmtId="177" fontId="0" fillId="0" borderId="0" xfId="4" applyNumberFormat="1" applyFont="1"/>
    <xf numFmtId="0" fontId="1" fillId="0" borderId="0" xfId="0" applyFont="1"/>
    <xf numFmtId="0" fontId="1" fillId="3" borderId="0" xfId="0" applyFont="1" applyFill="1"/>
    <xf numFmtId="9" fontId="0" fillId="0" borderId="0" xfId="0" applyNumberFormat="1"/>
    <xf numFmtId="0" fontId="3" fillId="4" borderId="0" xfId="44" applyFill="1"/>
    <xf numFmtId="0" fontId="3" fillId="5" borderId="0" xfId="44" applyFill="1"/>
    <xf numFmtId="0" fontId="3" fillId="6" borderId="0" xfId="44" applyFill="1"/>
    <xf numFmtId="0" fontId="1" fillId="0" borderId="0" xfId="44" applyFont="1"/>
    <xf numFmtId="0" fontId="3" fillId="0" borderId="0" xfId="44"/>
    <xf numFmtId="0" fontId="3" fillId="7" borderId="0" xfId="44" applyFill="1"/>
    <xf numFmtId="9" fontId="0" fillId="0" borderId="0" xfId="54" applyFont="1"/>
    <xf numFmtId="0" fontId="1" fillId="8" borderId="0" xfId="44" applyFont="1" applyFill="1"/>
    <xf numFmtId="9" fontId="3" fillId="0" borderId="0" xfId="44" applyNumberFormat="1"/>
    <xf numFmtId="0" fontId="1" fillId="4" borderId="0" xfId="44" applyFont="1" applyFill="1"/>
    <xf numFmtId="0" fontId="1" fillId="9" borderId="0" xfId="44" applyFont="1" applyFill="1"/>
    <xf numFmtId="0" fontId="3" fillId="10" borderId="0" xfId="44" applyFill="1"/>
    <xf numFmtId="0" fontId="3" fillId="11" borderId="0" xfId="44" applyFill="1"/>
    <xf numFmtId="9" fontId="0" fillId="10" borderId="0" xfId="54" applyFont="1" applyFill="1"/>
    <xf numFmtId="0" fontId="1" fillId="5" borderId="0" xfId="44" applyFont="1" applyFill="1"/>
    <xf numFmtId="0" fontId="1" fillId="7" borderId="0" xfId="44" applyFont="1" applyFill="1"/>
    <xf numFmtId="0" fontId="0" fillId="0" borderId="1" xfId="52" applyFont="1" applyAlignment="1"/>
    <xf numFmtId="176" fontId="0" fillId="0" borderId="0" xfId="53" applyNumberFormat="1" applyFont="1"/>
    <xf numFmtId="0" fontId="4" fillId="5" borderId="2" xfId="9" applyFill="1" applyAlignment="1"/>
    <xf numFmtId="176" fontId="0" fillId="5" borderId="0" xfId="53" applyNumberFormat="1" applyFont="1" applyFill="1"/>
    <xf numFmtId="176" fontId="0" fillId="12" borderId="0" xfId="53" applyNumberFormat="1" applyFont="1" applyFill="1"/>
    <xf numFmtId="176" fontId="0" fillId="13" borderId="0" xfId="53" applyNumberFormat="1" applyFont="1" applyFill="1"/>
    <xf numFmtId="176" fontId="0" fillId="0" borderId="0" xfId="53" applyNumberFormat="1" applyFont="1" applyFill="1"/>
    <xf numFmtId="0" fontId="1" fillId="6" borderId="0" xfId="44" applyFont="1" applyFill="1"/>
    <xf numFmtId="178" fontId="0" fillId="0" borderId="0" xfId="53" applyFont="1"/>
    <xf numFmtId="178" fontId="0" fillId="6" borderId="0" xfId="53" applyFont="1" applyFill="1"/>
    <xf numFmtId="0" fontId="0" fillId="0" borderId="0" xfId="0" applyAlignment="1">
      <alignment horizontal="left"/>
    </xf>
    <xf numFmtId="0" fontId="2" fillId="0" borderId="0" xfId="11" applyFill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Header: bottom row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Normal 2 2" xfId="27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Normal 2" xfId="44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Body: normal cell" xfId="52"/>
    <cellStyle name="Currency 2" xfId="53"/>
    <cellStyle name="Percent 2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9.xml"/><Relationship Id="rId16" Type="http://schemas.openxmlformats.org/officeDocument/2006/relationships/externalLink" Target="externalLinks/externalLink8.xml"/><Relationship Id="rId15" Type="http://schemas.openxmlformats.org/officeDocument/2006/relationships/externalLink" Target="externalLinks/externalLink7.xml"/><Relationship Id="rId14" Type="http://schemas.openxmlformats.org/officeDocument/2006/relationships/externalLink" Target="externalLinks/externalLink6.xml"/><Relationship Id="rId13" Type="http://schemas.openxmlformats.org/officeDocument/2006/relationships/externalLink" Target="externalLinks/externalLink5.xml"/><Relationship Id="rId12" Type="http://schemas.openxmlformats.org/officeDocument/2006/relationships/externalLink" Target="externalLinks/externalLink4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</c:v>
                </c:pt>
                <c:pt idx="2">
                  <c:v>32441.8017056687</c:v>
                </c:pt>
                <c:pt idx="3">
                  <c:v>32574.5705803722</c:v>
                </c:pt>
                <c:pt idx="4">
                  <c:v>32706.423286912</c:v>
                </c:pt>
                <c:pt idx="5">
                  <c:v>32878.340097434</c:v>
                </c:pt>
                <c:pt idx="6">
                  <c:v>33013.8001104314</c:v>
                </c:pt>
                <c:pt idx="7">
                  <c:v>33043.4483753342</c:v>
                </c:pt>
                <c:pt idx="8">
                  <c:v>33069.10058168</c:v>
                </c:pt>
                <c:pt idx="9">
                  <c:v>33089.7908407728</c:v>
                </c:pt>
                <c:pt idx="10">
                  <c:v>33068.2113239128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49995.669646961</c:v>
                </c:pt>
                <c:pt idx="1">
                  <c:v>49322.031336575</c:v>
                </c:pt>
                <c:pt idx="2">
                  <c:v>48398.6102851694</c:v>
                </c:pt>
                <c:pt idx="3">
                  <c:v>47740.7533531931</c:v>
                </c:pt>
                <c:pt idx="4">
                  <c:v>47128.6736769522</c:v>
                </c:pt>
                <c:pt idx="5">
                  <c:v>46586.6551552135</c:v>
                </c:pt>
                <c:pt idx="6">
                  <c:v>46021.601242641</c:v>
                </c:pt>
                <c:pt idx="7">
                  <c:v>45408.2953780416</c:v>
                </c:pt>
                <c:pt idx="8">
                  <c:v>44819.943041529</c:v>
                </c:pt>
                <c:pt idx="9">
                  <c:v>44271.263392948</c:v>
                </c:pt>
                <c:pt idx="10">
                  <c:v>43703.9138369576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>
      <xdr:nvGraphicFramePr>
        <xdr:cNvPr id="2" name="Chart 1"/>
        <xdr:cNvGraphicFramePr/>
      </xdr:nvGraphicFramePr>
      <xdr:xfrm>
        <a:off x="838200" y="30880050"/>
        <a:ext cx="4678680" cy="265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44385" y="171450"/>
          <a:ext cx="7009130" cy="4266565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56275" y="4457700"/>
          <a:ext cx="8836660" cy="59042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7700" y="285750"/>
          <a:ext cx="5890895" cy="10775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256911"/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91480" y="6191250"/>
          <a:ext cx="6245225" cy="1257300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325596"/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56935" y="4777740"/>
          <a:ext cx="5749925" cy="1325880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884222"/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441315" y="7651750"/>
          <a:ext cx="5964555" cy="88392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842E235\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mahajan\Dropbox%20(Energy%20Innovation)\EPS%20Documents\Federal%20Modeling\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deng\Dropbox%20(Energy%20Innovation)\Documents\Energy%20Policy%20Simulator\California\3.0%20Update\Data%20Sources\trans\BNVP\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TransEcoInfo\STAT\OICA\EXP-PRO-SURVEY\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mahajan\Documents\eps-us\InputData\trans\BNVP\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niclutsey\Library\Application%20Support\Microsoft\Office\Office%202011%20AutoRecovery\PD%20US%20PV%202025\OMEGA%20PD%20TSD\omega-pd2016-omegasuite\02_FleetGen_Targets\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deng\Dropbox%20(Energy%20Innovation)\Documents\Energy%20Policy%20Simulator\California\3.0%20Update\Data%20Sources\trans\BNVP\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alehall\Library\Containers\com.apple.mail\Data\Library\Mail%20Downloads\E08A986B-19D3-4794-A4F4-0DCF2A09C02C\IZEVA%20GHG%20paper\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niclutsey\Desktop\EU%20EV%20incentive%20paper\BlueMarble%20Heising%202017\ICCT%20Heising%202016%202017\EV%20CO2%20integration\EPA%20eGRID%202014\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niclutsey\Desktop\EU%20EV%20incentive%20paper\BlueMarble%20Heising%202017\ICCT%20Heising%202016%202017\EV%20CO2%20integration\US%20EV%20GHG%20v0.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</v>
          </cell>
        </row>
        <row r="43">
          <cell r="B43">
            <v>0.192592624307715</v>
          </cell>
        </row>
        <row r="44">
          <cell r="B44">
            <v>0.132492074225664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about.bnef.com/blog/battery-pack-prices-fall-as-market-ramps-up-with-market-average-at-156-kwh-in-2019/" TargetMode="Externa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2" workbookViewId="0">
      <selection activeCell="A34" sqref="A34"/>
    </sheetView>
  </sheetViews>
  <sheetFormatPr defaultColWidth="9" defaultRowHeight="13.5" outlineLevelCol="1"/>
  <cols>
    <col min="2" max="2" width="80.1769911504425" customWidth="1"/>
  </cols>
  <sheetData>
    <row r="1" spans="1:1">
      <c r="A1" s="15" t="s">
        <v>0</v>
      </c>
    </row>
    <row r="3" spans="1:2">
      <c r="A3" s="15" t="s">
        <v>1</v>
      </c>
      <c r="B3" s="16" t="s">
        <v>2</v>
      </c>
    </row>
    <row r="4" spans="2:2">
      <c r="B4" t="s">
        <v>3</v>
      </c>
    </row>
    <row r="5" spans="2:2">
      <c r="B5" s="44">
        <v>2021</v>
      </c>
    </row>
    <row r="6" spans="2:2">
      <c r="B6" t="s">
        <v>4</v>
      </c>
    </row>
    <row r="7" spans="2:2">
      <c r="B7" t="s">
        <v>5</v>
      </c>
    </row>
    <row r="8" spans="2:2">
      <c r="B8" t="s">
        <v>6</v>
      </c>
    </row>
    <row r="10" spans="2:2">
      <c r="B10" s="16" t="s">
        <v>7</v>
      </c>
    </row>
    <row r="11" spans="2:2">
      <c r="B11" t="s">
        <v>8</v>
      </c>
    </row>
    <row r="12" spans="2:2">
      <c r="B12" s="44">
        <v>2020</v>
      </c>
    </row>
    <row r="13" spans="2:2">
      <c r="B13" t="s">
        <v>9</v>
      </c>
    </row>
    <row r="14" spans="2:2">
      <c r="B14" t="s">
        <v>10</v>
      </c>
    </row>
    <row r="15" spans="2:2">
      <c r="B15" t="s">
        <v>11</v>
      </c>
    </row>
    <row r="17" spans="2:2">
      <c r="B17" s="16" t="s">
        <v>12</v>
      </c>
    </row>
    <row r="18" spans="2:2">
      <c r="B18" t="s">
        <v>13</v>
      </c>
    </row>
    <row r="19" spans="2:2">
      <c r="B19" s="44">
        <v>2019</v>
      </c>
    </row>
    <row r="20" spans="2:2">
      <c r="B20" t="s">
        <v>14</v>
      </c>
    </row>
    <row r="21" spans="2:2">
      <c r="B21" s="45" t="s">
        <v>15</v>
      </c>
    </row>
    <row r="22" spans="2:2">
      <c r="B22" t="s">
        <v>16</v>
      </c>
    </row>
    <row r="24" spans="2:2">
      <c r="B24" t="s">
        <v>17</v>
      </c>
    </row>
    <row r="25" spans="2:2">
      <c r="B25" s="44">
        <v>2020</v>
      </c>
    </row>
    <row r="26" spans="2:2">
      <c r="B26" t="s">
        <v>18</v>
      </c>
    </row>
    <row r="27" spans="2:2">
      <c r="B27" s="7" t="s">
        <v>19</v>
      </c>
    </row>
    <row r="28" spans="2:2">
      <c r="B28" t="s">
        <v>20</v>
      </c>
    </row>
    <row r="30" spans="1:1">
      <c r="A30" t="s">
        <v>21</v>
      </c>
    </row>
    <row r="31" spans="1:1">
      <c r="A31" t="s">
        <v>22</v>
      </c>
    </row>
    <row r="32" spans="1:1">
      <c r="A32" t="s">
        <v>23</v>
      </c>
    </row>
    <row r="34" spans="1:1">
      <c r="A34" t="s">
        <v>24</v>
      </c>
    </row>
    <row r="35" spans="1:1">
      <c r="A35" t="s">
        <v>25</v>
      </c>
    </row>
    <row r="37" spans="1:1">
      <c r="A37" t="s">
        <v>26</v>
      </c>
    </row>
    <row r="39" spans="1:2">
      <c r="A39" t="s">
        <v>27</v>
      </c>
      <c r="B39">
        <v>0.898054815631882</v>
      </c>
    </row>
  </sheetData>
  <hyperlinks>
    <hyperlink ref="B27" r:id="rId1" display="https://ww2.arb.ca.gov/sites/default/files/2020-10/e3_cn_final_cost_data_supplement_oct2020.xlsx"/>
    <hyperlink ref="B21" r:id="rId2" display="https://ww3.arb.ca.gov/regact/2019/act2019/isor.pdf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I157"/>
  <sheetViews>
    <sheetView zoomScale="60" zoomScaleNormal="60" workbookViewId="0">
      <selection activeCell="H1" sqref="H$1:H$1048576"/>
    </sheetView>
  </sheetViews>
  <sheetFormatPr defaultColWidth="8.45132743362832" defaultRowHeight="15.75"/>
  <cols>
    <col min="1" max="1" width="9.36283185840708" style="21" customWidth="1"/>
    <col min="2" max="2" width="20.4513274336283" style="22" customWidth="1"/>
    <col min="3" max="3" width="20.1769911504425" style="22" customWidth="1"/>
    <col min="4" max="33" width="14.1769911504425" style="22" customWidth="1"/>
    <col min="34" max="35" width="11.7256637168142" style="22" customWidth="1"/>
    <col min="36" max="16384" width="8.45132743362832" style="22"/>
  </cols>
  <sheetData>
    <row r="2" ht="13.5" spans="2:2">
      <c r="B2" s="21" t="s">
        <v>28</v>
      </c>
    </row>
    <row r="4" spans="1:33">
      <c r="A4" s="21" t="s">
        <v>29</v>
      </c>
      <c r="C4" s="21">
        <v>2020</v>
      </c>
      <c r="D4" s="21">
        <v>2021</v>
      </c>
      <c r="E4" s="21">
        <v>2022</v>
      </c>
      <c r="F4" s="21">
        <v>2023</v>
      </c>
      <c r="G4" s="21">
        <v>2024</v>
      </c>
      <c r="H4" s="21">
        <v>2025</v>
      </c>
      <c r="I4" s="21">
        <v>2026</v>
      </c>
      <c r="J4" s="21">
        <v>2027</v>
      </c>
      <c r="K4" s="21">
        <v>2028</v>
      </c>
      <c r="L4" s="21">
        <v>2029</v>
      </c>
      <c r="M4" s="21">
        <v>2030</v>
      </c>
      <c r="N4" s="21">
        <v>2031</v>
      </c>
      <c r="O4" s="21">
        <v>2032</v>
      </c>
      <c r="P4" s="21">
        <v>2033</v>
      </c>
      <c r="Q4" s="21">
        <v>2034</v>
      </c>
      <c r="R4" s="21">
        <v>2035</v>
      </c>
      <c r="S4" s="21">
        <v>2036</v>
      </c>
      <c r="T4" s="21">
        <v>2037</v>
      </c>
      <c r="U4" s="21">
        <v>2038</v>
      </c>
      <c r="V4" s="21">
        <v>2039</v>
      </c>
      <c r="W4" s="21">
        <v>2040</v>
      </c>
      <c r="X4" s="21">
        <v>2041</v>
      </c>
      <c r="Y4" s="21">
        <v>2042</v>
      </c>
      <c r="Z4" s="21">
        <v>2043</v>
      </c>
      <c r="AA4" s="21">
        <v>2044</v>
      </c>
      <c r="AB4" s="21">
        <v>2045</v>
      </c>
      <c r="AC4" s="21">
        <v>2046</v>
      </c>
      <c r="AD4" s="21">
        <v>2047</v>
      </c>
      <c r="AE4" s="21">
        <v>2048</v>
      </c>
      <c r="AF4" s="21">
        <v>2049</v>
      </c>
      <c r="AG4" s="21">
        <v>2050</v>
      </c>
    </row>
    <row r="5" spans="2:33">
      <c r="B5" s="23" t="s">
        <v>30</v>
      </c>
      <c r="C5" s="22">
        <v>4777.566895</v>
      </c>
      <c r="D5" s="22">
        <v>5135.24707</v>
      </c>
      <c r="E5" s="22">
        <v>5659.997559</v>
      </c>
      <c r="F5" s="22">
        <v>5713.540527</v>
      </c>
      <c r="G5" s="22">
        <v>5792.418945</v>
      </c>
      <c r="H5" s="22">
        <v>5849.501953</v>
      </c>
      <c r="I5" s="22">
        <v>5778.619629</v>
      </c>
      <c r="J5" s="22">
        <v>5683.447266</v>
      </c>
      <c r="K5" s="22">
        <v>5729.217285</v>
      </c>
      <c r="L5" s="22">
        <v>5752.921875</v>
      </c>
      <c r="M5" s="22">
        <v>5794.130859</v>
      </c>
      <c r="N5" s="22">
        <v>5815.125977</v>
      </c>
      <c r="O5" s="22">
        <v>5853.786621</v>
      </c>
      <c r="P5" s="22">
        <v>5884.168457</v>
      </c>
      <c r="Q5" s="22">
        <v>5935.794922</v>
      </c>
      <c r="R5" s="22">
        <v>5942.147949</v>
      </c>
      <c r="S5" s="22">
        <v>5899.870117</v>
      </c>
      <c r="T5" s="22">
        <v>5865.549805</v>
      </c>
      <c r="U5" s="22">
        <v>5877.433594</v>
      </c>
      <c r="V5" s="22">
        <v>5865.104492</v>
      </c>
      <c r="W5" s="22">
        <v>5848.270508</v>
      </c>
      <c r="X5" s="22">
        <v>5836.199707</v>
      </c>
      <c r="Y5" s="22">
        <v>5822.534668</v>
      </c>
      <c r="Z5" s="22">
        <v>5797.592773</v>
      </c>
      <c r="AA5" s="22">
        <v>5787.511719</v>
      </c>
      <c r="AB5" s="22">
        <v>5840.48584</v>
      </c>
      <c r="AC5" s="22">
        <v>5808.416504</v>
      </c>
      <c r="AD5" s="22">
        <v>5768.812012</v>
      </c>
      <c r="AE5" s="22">
        <v>5784.928711</v>
      </c>
      <c r="AF5" s="22">
        <v>5746.570801</v>
      </c>
      <c r="AG5" s="22">
        <v>5701.961426</v>
      </c>
    </row>
    <row r="6" spans="2:33">
      <c r="B6" s="23" t="s">
        <v>31</v>
      </c>
      <c r="C6" s="22">
        <v>7503.941406</v>
      </c>
      <c r="D6" s="22">
        <v>8394.114258</v>
      </c>
      <c r="E6" s="22">
        <v>8708.039062</v>
      </c>
      <c r="F6" s="22">
        <v>8924.915039</v>
      </c>
      <c r="G6" s="22">
        <v>9272.947266</v>
      </c>
      <c r="H6" s="22">
        <v>9546.365234</v>
      </c>
      <c r="I6" s="22">
        <v>9567.360352</v>
      </c>
      <c r="J6" s="22">
        <v>9412.829102</v>
      </c>
      <c r="K6" s="22">
        <v>9461.500977</v>
      </c>
      <c r="L6" s="22">
        <v>9456.780273</v>
      </c>
      <c r="M6" s="22">
        <v>9277.345703</v>
      </c>
      <c r="N6" s="22">
        <v>9276.013672</v>
      </c>
      <c r="O6" s="22">
        <v>9291.4375</v>
      </c>
      <c r="P6" s="22">
        <v>9294.305664</v>
      </c>
      <c r="Q6" s="22">
        <v>9284.40332</v>
      </c>
      <c r="R6" s="22">
        <v>9355.824219</v>
      </c>
      <c r="S6" s="22">
        <v>9354.518555</v>
      </c>
      <c r="T6" s="22">
        <v>9316.043945</v>
      </c>
      <c r="U6" s="22">
        <v>9335.733398</v>
      </c>
      <c r="V6" s="22">
        <v>9368.198242</v>
      </c>
      <c r="W6" s="22">
        <v>9366.095703</v>
      </c>
      <c r="X6" s="22">
        <v>9366.506836</v>
      </c>
      <c r="Y6" s="22">
        <v>9386.335938</v>
      </c>
      <c r="Z6" s="22">
        <v>9376.583008</v>
      </c>
      <c r="AA6" s="22">
        <v>9372.555664</v>
      </c>
      <c r="AB6" s="22">
        <v>9444.100586</v>
      </c>
      <c r="AC6" s="22">
        <v>9422.732422</v>
      </c>
      <c r="AD6" s="22">
        <v>9389.085938</v>
      </c>
      <c r="AE6" s="22">
        <v>9460.195312</v>
      </c>
      <c r="AF6" s="22">
        <v>9411.027344</v>
      </c>
      <c r="AG6" s="22">
        <v>9346.688477</v>
      </c>
    </row>
    <row r="7" spans="3:33">
      <c r="C7" s="22">
        <v>12281.508301</v>
      </c>
      <c r="D7" s="22">
        <v>13529.361328</v>
      </c>
      <c r="E7" s="22">
        <v>14368.036621</v>
      </c>
      <c r="F7" s="22">
        <v>14638.455566</v>
      </c>
      <c r="G7" s="22">
        <v>15065.366211</v>
      </c>
      <c r="H7" s="22">
        <v>15395.867187</v>
      </c>
      <c r="I7" s="22">
        <v>15345.979981</v>
      </c>
      <c r="J7" s="22">
        <v>15096.276368</v>
      </c>
      <c r="K7" s="22">
        <v>15190.718262</v>
      </c>
      <c r="L7" s="22">
        <v>15209.702148</v>
      </c>
      <c r="M7" s="22">
        <v>15071.476562</v>
      </c>
      <c r="N7" s="22">
        <v>15091.139649</v>
      </c>
      <c r="O7" s="22">
        <v>15145.224121</v>
      </c>
      <c r="P7" s="22">
        <v>15178.474121</v>
      </c>
      <c r="Q7" s="22">
        <v>15220.198242</v>
      </c>
      <c r="R7" s="22">
        <v>15297.972168</v>
      </c>
      <c r="S7" s="22">
        <v>15254.388672</v>
      </c>
      <c r="T7" s="22">
        <v>15181.59375</v>
      </c>
      <c r="U7" s="22">
        <v>15213.166992</v>
      </c>
      <c r="V7" s="22">
        <v>15233.302734</v>
      </c>
      <c r="W7" s="22">
        <v>15214.366211</v>
      </c>
      <c r="X7" s="22">
        <v>15202.706543</v>
      </c>
      <c r="Y7" s="22">
        <v>15208.870606</v>
      </c>
      <c r="Z7" s="22">
        <v>15174.175781</v>
      </c>
      <c r="AA7" s="22">
        <v>15160.067383</v>
      </c>
      <c r="AB7" s="22">
        <v>15284.586426</v>
      </c>
      <c r="AC7" s="22">
        <v>15231.148926</v>
      </c>
      <c r="AD7" s="22">
        <v>15157.89795</v>
      </c>
      <c r="AE7" s="22">
        <v>15245.124023</v>
      </c>
      <c r="AF7" s="22">
        <v>15157.598145</v>
      </c>
      <c r="AG7" s="22">
        <v>15048.649903</v>
      </c>
    </row>
    <row r="9" spans="2:33">
      <c r="B9" s="23" t="s">
        <v>32</v>
      </c>
      <c r="C9" s="24">
        <v>0.389004898902441</v>
      </c>
      <c r="D9" s="24">
        <v>0.379563154941559</v>
      </c>
      <c r="E9" s="24">
        <v>0.393929783748426</v>
      </c>
      <c r="F9" s="24">
        <v>0.390310337128088</v>
      </c>
      <c r="G9" s="24">
        <v>0.384485771130519</v>
      </c>
      <c r="H9" s="24">
        <v>0.379939751489881</v>
      </c>
      <c r="I9" s="24">
        <v>0.376555921235044</v>
      </c>
      <c r="J9" s="24">
        <v>0.376480075447437</v>
      </c>
      <c r="K9" s="24">
        <v>0.377152494449969</v>
      </c>
      <c r="L9" s="24">
        <v>0.37824027183573</v>
      </c>
      <c r="M9" s="24">
        <v>0.384443477396823</v>
      </c>
      <c r="N9" s="24">
        <v>0.385333786066007</v>
      </c>
      <c r="O9" s="24">
        <v>0.386510399201243</v>
      </c>
      <c r="P9" s="24">
        <v>0.387665348314494</v>
      </c>
      <c r="Q9" s="24">
        <v>0.389994586642126</v>
      </c>
      <c r="R9" s="24">
        <v>0.388427164315913</v>
      </c>
      <c r="S9" s="24">
        <v>0.386765424944851</v>
      </c>
      <c r="T9" s="24">
        <v>0.386359291494017</v>
      </c>
      <c r="U9" s="24">
        <v>0.386338597156707</v>
      </c>
      <c r="V9" s="24">
        <v>0.385018573740373</v>
      </c>
      <c r="W9" s="24">
        <v>0.384391332960797</v>
      </c>
      <c r="X9" s="24">
        <v>0.383892150420232</v>
      </c>
      <c r="Y9" s="24">
        <v>0.382838069889487</v>
      </c>
      <c r="Z9" s="24">
        <v>0.382069698985518</v>
      </c>
      <c r="AA9" s="24">
        <v>0.381760289897519</v>
      </c>
      <c r="AB9" s="24">
        <v>0.382116053206712</v>
      </c>
      <c r="AC9" s="24">
        <v>0.381351172667275</v>
      </c>
      <c r="AD9" s="24">
        <v>0.380581267338589</v>
      </c>
      <c r="AE9" s="24">
        <v>0.379460914996323</v>
      </c>
      <c r="AF9" s="24">
        <v>0.379121464101858</v>
      </c>
      <c r="AG9" s="24">
        <v>0.37890185915371</v>
      </c>
    </row>
    <row r="10" spans="2:33">
      <c r="B10" s="23" t="s">
        <v>33</v>
      </c>
      <c r="C10" s="24">
        <v>0.610995101097559</v>
      </c>
      <c r="D10" s="24">
        <v>0.620436845058441</v>
      </c>
      <c r="E10" s="24">
        <v>0.606070216251574</v>
      </c>
      <c r="F10" s="24">
        <v>0.609689662871912</v>
      </c>
      <c r="G10" s="24">
        <v>0.615514228869481</v>
      </c>
      <c r="H10" s="24">
        <v>0.620060248510119</v>
      </c>
      <c r="I10" s="24">
        <v>0.623444078764956</v>
      </c>
      <c r="J10" s="24">
        <v>0.623519924552563</v>
      </c>
      <c r="K10" s="24">
        <v>0.622847505550031</v>
      </c>
      <c r="L10" s="24">
        <v>0.62175972816427</v>
      </c>
      <c r="M10" s="24">
        <v>0.615556522603177</v>
      </c>
      <c r="N10" s="24">
        <v>0.614666213933993</v>
      </c>
      <c r="O10" s="24">
        <v>0.613489600798757</v>
      </c>
      <c r="P10" s="24">
        <v>0.612334651685506</v>
      </c>
      <c r="Q10" s="24">
        <v>0.610005413357874</v>
      </c>
      <c r="R10" s="24">
        <v>0.611572835684087</v>
      </c>
      <c r="S10" s="24">
        <v>0.613234575055149</v>
      </c>
      <c r="T10" s="24">
        <v>0.613640708505983</v>
      </c>
      <c r="U10" s="24">
        <v>0.613661402843293</v>
      </c>
      <c r="V10" s="24">
        <v>0.614981426259627</v>
      </c>
      <c r="W10" s="24">
        <v>0.615608667039203</v>
      </c>
      <c r="X10" s="24">
        <v>0.616107849579768</v>
      </c>
      <c r="Y10" s="24">
        <v>0.617161930110512</v>
      </c>
      <c r="Z10" s="24">
        <v>0.617930301014482</v>
      </c>
      <c r="AA10" s="24">
        <v>0.618239710102481</v>
      </c>
      <c r="AB10" s="24">
        <v>0.617883946793288</v>
      </c>
      <c r="AC10" s="24">
        <v>0.618648827332725</v>
      </c>
      <c r="AD10" s="24">
        <v>0.619418732661411</v>
      </c>
      <c r="AE10" s="24">
        <v>0.620539085003677</v>
      </c>
      <c r="AF10" s="24">
        <v>0.620878535898142</v>
      </c>
      <c r="AG10" s="24">
        <v>0.62109814084629</v>
      </c>
    </row>
    <row r="13" spans="1:3">
      <c r="A13" s="21" t="s">
        <v>34</v>
      </c>
      <c r="B13" s="25" t="s">
        <v>35</v>
      </c>
      <c r="C13" s="26"/>
    </row>
    <row r="14" spans="1:33">
      <c r="A14" s="21" t="s">
        <v>36</v>
      </c>
      <c r="B14" s="22" t="s">
        <v>37</v>
      </c>
      <c r="C14" s="24">
        <v>0.00381198</v>
      </c>
      <c r="D14" s="24">
        <v>0.00508636</v>
      </c>
      <c r="E14" s="24">
        <v>0.00482886</v>
      </c>
      <c r="F14" s="24">
        <v>0.00470885</v>
      </c>
      <c r="G14" s="24">
        <v>0.00475484</v>
      </c>
      <c r="H14" s="24">
        <v>0.00478406</v>
      </c>
      <c r="I14" s="24">
        <v>0.00485958</v>
      </c>
      <c r="J14" s="24">
        <v>0.00493293</v>
      </c>
      <c r="K14" s="24">
        <v>0.00493888</v>
      </c>
      <c r="L14" s="24">
        <v>0.00497172</v>
      </c>
      <c r="M14" s="24">
        <v>0.00512475</v>
      </c>
      <c r="N14" s="24">
        <v>0.00498703</v>
      </c>
      <c r="O14" s="24">
        <v>0.00505423</v>
      </c>
      <c r="P14" s="24">
        <v>0.00505391</v>
      </c>
      <c r="Q14" s="24">
        <v>0.00509496</v>
      </c>
      <c r="R14" s="24">
        <v>0.00503754</v>
      </c>
      <c r="S14" s="24">
        <v>0.00508397</v>
      </c>
      <c r="T14" s="24">
        <v>0.00511255</v>
      </c>
      <c r="U14" s="24">
        <v>0.0051268</v>
      </c>
      <c r="V14" s="24">
        <v>0.00511658</v>
      </c>
      <c r="W14" s="24">
        <v>0.00514732</v>
      </c>
      <c r="X14" s="24">
        <v>0.00515399</v>
      </c>
      <c r="Y14" s="24">
        <v>0.0051532</v>
      </c>
      <c r="Z14" s="24">
        <v>0.00517348</v>
      </c>
      <c r="AA14" s="24">
        <v>0.00518666</v>
      </c>
      <c r="AB14" s="24">
        <v>0.00520466</v>
      </c>
      <c r="AC14" s="24">
        <v>0.00519056</v>
      </c>
      <c r="AD14" s="24">
        <v>0.00520533</v>
      </c>
      <c r="AE14" s="24">
        <v>0.00520284</v>
      </c>
      <c r="AF14" s="24">
        <v>0.00523089</v>
      </c>
      <c r="AG14" s="24">
        <v>0.00523111</v>
      </c>
    </row>
    <row r="15" spans="2:33">
      <c r="B15" s="22" t="s">
        <v>38</v>
      </c>
      <c r="C15" s="24">
        <v>0.03763023</v>
      </c>
      <c r="D15" s="24">
        <v>0.0513089</v>
      </c>
      <c r="E15" s="24">
        <v>0.04729987</v>
      </c>
      <c r="F15" s="24">
        <v>0.04500865</v>
      </c>
      <c r="G15" s="24">
        <v>0.04496158</v>
      </c>
      <c r="H15" s="24">
        <v>0.04510085</v>
      </c>
      <c r="I15" s="24">
        <v>0.04510253</v>
      </c>
      <c r="J15" s="24">
        <v>0.04519002</v>
      </c>
      <c r="K15" s="24">
        <v>0.04497325</v>
      </c>
      <c r="L15" s="24">
        <v>0.04499078</v>
      </c>
      <c r="M15" s="24">
        <v>0.04578455</v>
      </c>
      <c r="N15" s="24">
        <v>0.04443326</v>
      </c>
      <c r="O15" s="24">
        <v>0.04481658</v>
      </c>
      <c r="P15" s="24">
        <v>0.044627</v>
      </c>
      <c r="Q15" s="24">
        <v>0.04484102</v>
      </c>
      <c r="R15" s="24">
        <v>0.04406405</v>
      </c>
      <c r="S15" s="24">
        <v>0.0443447</v>
      </c>
      <c r="T15" s="24">
        <v>0.04446996</v>
      </c>
      <c r="U15" s="24">
        <v>0.04443459</v>
      </c>
      <c r="V15" s="24">
        <v>0.04419282</v>
      </c>
      <c r="W15" s="24">
        <v>0.04434051</v>
      </c>
      <c r="X15" s="24">
        <v>0.04427394</v>
      </c>
      <c r="Y15" s="24">
        <v>0.04412988</v>
      </c>
      <c r="Z15" s="24">
        <v>0.04419851</v>
      </c>
      <c r="AA15" s="24">
        <v>0.04421354</v>
      </c>
      <c r="AB15" s="24">
        <v>0.04427519</v>
      </c>
      <c r="AC15" s="24">
        <v>0.04402866</v>
      </c>
      <c r="AD15" s="24">
        <v>0.04406719</v>
      </c>
      <c r="AE15" s="24">
        <v>0.04393661</v>
      </c>
      <c r="AF15" s="24">
        <v>0.04411051</v>
      </c>
      <c r="AG15" s="24">
        <v>0.04401552</v>
      </c>
    </row>
    <row r="16" spans="2:33">
      <c r="B16" s="22" t="s">
        <v>39</v>
      </c>
      <c r="C16" s="24">
        <v>0.12655757</v>
      </c>
      <c r="D16" s="24">
        <v>0.15749613</v>
      </c>
      <c r="E16" s="24">
        <v>0.15053503</v>
      </c>
      <c r="F16" s="24">
        <v>0.14445978</v>
      </c>
      <c r="G16" s="24">
        <v>0.14346141</v>
      </c>
      <c r="H16" s="24">
        <v>0.14282969</v>
      </c>
      <c r="I16" s="24">
        <v>0.14332499</v>
      </c>
      <c r="J16" s="24">
        <v>0.14386108</v>
      </c>
      <c r="K16" s="24">
        <v>0.14298081</v>
      </c>
      <c r="L16" s="24">
        <v>0.14292039</v>
      </c>
      <c r="M16" s="24">
        <v>0.14498136</v>
      </c>
      <c r="N16" s="24">
        <v>0.14128282</v>
      </c>
      <c r="O16" s="24">
        <v>0.14216086</v>
      </c>
      <c r="P16" s="24">
        <v>0.14156201</v>
      </c>
      <c r="Q16" s="24">
        <v>0.14202545</v>
      </c>
      <c r="R16" s="24">
        <v>0.1400071</v>
      </c>
      <c r="S16" s="24">
        <v>0.14058935</v>
      </c>
      <c r="T16" s="24">
        <v>0.14077121</v>
      </c>
      <c r="U16" s="24">
        <v>0.14066296</v>
      </c>
      <c r="V16" s="24">
        <v>0.13995536</v>
      </c>
      <c r="W16" s="24">
        <v>0.14026719</v>
      </c>
      <c r="X16" s="24">
        <v>0.1400182</v>
      </c>
      <c r="Y16" s="24">
        <v>0.13961113</v>
      </c>
      <c r="Z16" s="24">
        <v>0.13968531</v>
      </c>
      <c r="AA16" s="24">
        <v>0.13965405</v>
      </c>
      <c r="AB16" s="24">
        <v>0.13976242</v>
      </c>
      <c r="AC16" s="24">
        <v>0.13907899</v>
      </c>
      <c r="AD16" s="24">
        <v>0.13909676</v>
      </c>
      <c r="AE16" s="24">
        <v>0.138746</v>
      </c>
      <c r="AF16" s="24">
        <v>0.13911678</v>
      </c>
      <c r="AG16" s="24">
        <v>0.13885448</v>
      </c>
    </row>
    <row r="17" spans="2:33">
      <c r="B17" s="22" t="s">
        <v>40</v>
      </c>
      <c r="C17" s="24">
        <v>0.40561222</v>
      </c>
      <c r="D17" s="24">
        <v>0.34081917</v>
      </c>
      <c r="E17" s="24">
        <v>0.34664539</v>
      </c>
      <c r="F17" s="24">
        <v>0.35627373</v>
      </c>
      <c r="G17" s="24">
        <v>0.3542289</v>
      </c>
      <c r="H17" s="24">
        <v>0.35267204</v>
      </c>
      <c r="I17" s="24">
        <v>0.35041393</v>
      </c>
      <c r="J17" s="24">
        <v>0.34654797</v>
      </c>
      <c r="K17" s="24">
        <v>0.34641335</v>
      </c>
      <c r="L17" s="24">
        <v>0.34484566</v>
      </c>
      <c r="M17" s="24">
        <v>0.3391777</v>
      </c>
      <c r="N17" s="24">
        <v>0.34550251</v>
      </c>
      <c r="O17" s="24">
        <v>0.34228149</v>
      </c>
      <c r="P17" s="24">
        <v>0.34227718</v>
      </c>
      <c r="Q17" s="24">
        <v>0.33993198</v>
      </c>
      <c r="R17" s="24">
        <v>0.34309196</v>
      </c>
      <c r="S17" s="24">
        <v>0.34077011</v>
      </c>
      <c r="T17" s="24">
        <v>0.33931702</v>
      </c>
      <c r="U17" s="24">
        <v>0.3386729</v>
      </c>
      <c r="V17" s="24">
        <v>0.3392178</v>
      </c>
      <c r="W17" s="24">
        <v>0.33765354</v>
      </c>
      <c r="X17" s="24">
        <v>0.33732105</v>
      </c>
      <c r="Y17" s="24">
        <v>0.33743603</v>
      </c>
      <c r="Z17" s="24">
        <v>0.33643177</v>
      </c>
      <c r="AA17" s="24">
        <v>0.33579376</v>
      </c>
      <c r="AB17" s="24">
        <v>0.33480286</v>
      </c>
      <c r="AC17" s="24">
        <v>0.33560486</v>
      </c>
      <c r="AD17" s="24">
        <v>0.33488441</v>
      </c>
      <c r="AE17" s="24">
        <v>0.33493465</v>
      </c>
      <c r="AF17" s="24">
        <v>0.33349075</v>
      </c>
      <c r="AG17" s="24">
        <v>0.33331726</v>
      </c>
    </row>
    <row r="18" spans="2:33">
      <c r="B18" s="22" t="s">
        <v>41</v>
      </c>
      <c r="C18" s="24">
        <v>0.16779509</v>
      </c>
      <c r="D18" s="24">
        <v>0.11653591</v>
      </c>
      <c r="E18" s="24">
        <v>0.1249599</v>
      </c>
      <c r="F18" s="24">
        <v>0.12952127</v>
      </c>
      <c r="G18" s="24">
        <v>0.1279486</v>
      </c>
      <c r="H18" s="24">
        <v>0.12720704</v>
      </c>
      <c r="I18" s="24">
        <v>0.12505386</v>
      </c>
      <c r="J18" s="24">
        <v>0.12261494</v>
      </c>
      <c r="K18" s="24">
        <v>0.12243095</v>
      </c>
      <c r="L18" s="24">
        <v>0.12125607</v>
      </c>
      <c r="M18" s="24">
        <v>0.11778345</v>
      </c>
      <c r="N18" s="24">
        <v>0.12120579</v>
      </c>
      <c r="O18" s="24">
        <v>0.11918768</v>
      </c>
      <c r="P18" s="24">
        <v>0.11904552</v>
      </c>
      <c r="Q18" s="24">
        <v>0.11765393</v>
      </c>
      <c r="R18" s="24">
        <v>0.11943541</v>
      </c>
      <c r="S18" s="24">
        <v>0.11795347</v>
      </c>
      <c r="T18" s="24">
        <v>0.11700193</v>
      </c>
      <c r="U18" s="24">
        <v>0.1165069</v>
      </c>
      <c r="V18" s="24">
        <v>0.1167728</v>
      </c>
      <c r="W18" s="24">
        <v>0.11580914</v>
      </c>
      <c r="X18" s="24">
        <v>0.11554307</v>
      </c>
      <c r="Y18" s="24">
        <v>0.11552464</v>
      </c>
      <c r="Z18" s="24">
        <v>0.11489737</v>
      </c>
      <c r="AA18" s="24">
        <v>0.11444134</v>
      </c>
      <c r="AB18" s="24">
        <v>0.11385207</v>
      </c>
      <c r="AC18" s="24">
        <v>0.11421873</v>
      </c>
      <c r="AD18" s="24">
        <v>0.11374452</v>
      </c>
      <c r="AE18" s="24">
        <v>0.11380476</v>
      </c>
      <c r="AF18" s="24">
        <v>0.11291508</v>
      </c>
      <c r="AG18" s="24">
        <v>0.1128698</v>
      </c>
    </row>
    <row r="19" spans="1:33">
      <c r="A19" s="21" t="s">
        <v>36</v>
      </c>
      <c r="B19" s="22" t="s">
        <v>42</v>
      </c>
      <c r="C19" s="24">
        <v>0.01002388</v>
      </c>
      <c r="D19" s="24">
        <v>0.00898923</v>
      </c>
      <c r="E19" s="24">
        <v>0.00926167</v>
      </c>
      <c r="F19" s="24">
        <v>0.00935478</v>
      </c>
      <c r="G19" s="24">
        <v>0.0093485</v>
      </c>
      <c r="H19" s="24">
        <v>0.0093932</v>
      </c>
      <c r="I19" s="24">
        <v>0.00936015</v>
      </c>
      <c r="J19" s="24">
        <v>0.00928281</v>
      </c>
      <c r="K19" s="24">
        <v>0.00928377</v>
      </c>
      <c r="L19" s="24">
        <v>0.00926858</v>
      </c>
      <c r="M19" s="24">
        <v>0.00922245</v>
      </c>
      <c r="N19" s="24">
        <v>0.00930031</v>
      </c>
      <c r="O19" s="24">
        <v>0.00927026</v>
      </c>
      <c r="P19" s="24">
        <v>0.00927271</v>
      </c>
      <c r="Q19" s="24">
        <v>0.00924197</v>
      </c>
      <c r="R19" s="24">
        <v>0.00927818</v>
      </c>
      <c r="S19" s="24">
        <v>0.00925409</v>
      </c>
      <c r="T19" s="24">
        <v>0.00923652</v>
      </c>
      <c r="U19" s="24">
        <v>0.00922558</v>
      </c>
      <c r="V19" s="24">
        <v>0.00923418</v>
      </c>
      <c r="W19" s="24">
        <v>0.00921647</v>
      </c>
      <c r="X19" s="24">
        <v>0.00921149</v>
      </c>
      <c r="Y19" s="24">
        <v>0.00921204</v>
      </c>
      <c r="Z19" s="24">
        <v>0.00920089</v>
      </c>
      <c r="AA19" s="24">
        <v>0.00919128</v>
      </c>
      <c r="AB19" s="24">
        <v>0.00918018</v>
      </c>
      <c r="AC19" s="24">
        <v>0.00918694</v>
      </c>
      <c r="AD19" s="24">
        <v>0.00917748</v>
      </c>
      <c r="AE19" s="24">
        <v>0.00918097</v>
      </c>
      <c r="AF19" s="24">
        <v>0.0091625</v>
      </c>
      <c r="AG19" s="24">
        <v>0.00915546</v>
      </c>
    </row>
    <row r="20" spans="2:33">
      <c r="B20" s="22" t="s">
        <v>43</v>
      </c>
      <c r="C20" s="24">
        <v>0.19449375</v>
      </c>
      <c r="D20" s="24">
        <v>0.27112917</v>
      </c>
      <c r="E20" s="24">
        <v>0.26442459</v>
      </c>
      <c r="F20" s="24">
        <v>0.25631868</v>
      </c>
      <c r="G20" s="24">
        <v>0.25984447</v>
      </c>
      <c r="H20" s="24">
        <v>0.26164835</v>
      </c>
      <c r="I20" s="24">
        <v>0.26510155</v>
      </c>
      <c r="J20" s="24">
        <v>0.27027782</v>
      </c>
      <c r="K20" s="24">
        <v>0.27100426</v>
      </c>
      <c r="L20" s="24">
        <v>0.27334658</v>
      </c>
      <c r="M20" s="24">
        <v>0.27978045</v>
      </c>
      <c r="N20" s="24">
        <v>0.27364954</v>
      </c>
      <c r="O20" s="24">
        <v>0.27755859</v>
      </c>
      <c r="P20" s="24">
        <v>0.27801006</v>
      </c>
      <c r="Q20" s="24">
        <v>0.28089424</v>
      </c>
      <c r="R20" s="24">
        <v>0.2778269</v>
      </c>
      <c r="S20" s="24">
        <v>0.28068295</v>
      </c>
      <c r="T20" s="24">
        <v>0.2825498</v>
      </c>
      <c r="U20" s="24">
        <v>0.28364388</v>
      </c>
      <c r="V20" s="24">
        <v>0.28330622</v>
      </c>
      <c r="W20" s="24">
        <v>0.28527046</v>
      </c>
      <c r="X20" s="24">
        <v>0.28588919</v>
      </c>
      <c r="Y20" s="24">
        <v>0.28606308</v>
      </c>
      <c r="Z20" s="24">
        <v>0.28733046</v>
      </c>
      <c r="AA20" s="24">
        <v>0.28832161</v>
      </c>
      <c r="AB20" s="24">
        <v>0.28960896</v>
      </c>
      <c r="AC20" s="24">
        <v>0.28897631</v>
      </c>
      <c r="AD20" s="24">
        <v>0.28996744</v>
      </c>
      <c r="AE20" s="24">
        <v>0.29006443</v>
      </c>
      <c r="AF20" s="24">
        <v>0.29184147</v>
      </c>
      <c r="AG20" s="24">
        <v>0.29214037</v>
      </c>
    </row>
    <row r="21" spans="2:33">
      <c r="B21" s="22" t="s">
        <v>44</v>
      </c>
      <c r="C21" s="24">
        <v>0.05407518</v>
      </c>
      <c r="D21" s="24">
        <v>0.04863528</v>
      </c>
      <c r="E21" s="24">
        <v>0.05204465</v>
      </c>
      <c r="F21" s="24">
        <v>0.05435406</v>
      </c>
      <c r="G21" s="24">
        <v>0.05545194</v>
      </c>
      <c r="H21" s="24">
        <v>0.05636506</v>
      </c>
      <c r="I21" s="24">
        <v>0.0567834</v>
      </c>
      <c r="J21" s="24">
        <v>0.05729264</v>
      </c>
      <c r="K21" s="24">
        <v>0.05797485</v>
      </c>
      <c r="L21" s="24">
        <v>0.0584003</v>
      </c>
      <c r="M21" s="24">
        <v>0.05814553</v>
      </c>
      <c r="N21" s="24">
        <v>0.05963854</v>
      </c>
      <c r="O21" s="24">
        <v>0.05967049</v>
      </c>
      <c r="P21" s="24">
        <v>0.06015145</v>
      </c>
      <c r="Q21" s="24">
        <v>0.06031603</v>
      </c>
      <c r="R21" s="24">
        <v>0.06125916</v>
      </c>
      <c r="S21" s="24">
        <v>0.06132173</v>
      </c>
      <c r="T21" s="24">
        <v>0.06154126</v>
      </c>
      <c r="U21" s="24">
        <v>0.06172619</v>
      </c>
      <c r="V21" s="24">
        <v>0.0622045</v>
      </c>
      <c r="W21" s="24">
        <v>0.06229578</v>
      </c>
      <c r="X21" s="24">
        <v>0.06258932</v>
      </c>
      <c r="Y21" s="24">
        <v>0.0628697</v>
      </c>
      <c r="Z21" s="24">
        <v>0.06308269</v>
      </c>
      <c r="AA21" s="24">
        <v>0.06319784</v>
      </c>
      <c r="AB21" s="24">
        <v>0.06331347</v>
      </c>
      <c r="AC21" s="24">
        <v>0.06371477</v>
      </c>
      <c r="AD21" s="24">
        <v>0.06385667</v>
      </c>
      <c r="AE21" s="24">
        <v>0.06412993</v>
      </c>
      <c r="AF21" s="24">
        <v>0.06413215</v>
      </c>
      <c r="AG21" s="24">
        <v>0.0644156</v>
      </c>
    </row>
    <row r="22" ht="13.5" spans="2:33">
      <c r="B22" s="25" t="s">
        <v>45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4">
        <v>0</v>
      </c>
      <c r="AF22" s="24">
        <v>0</v>
      </c>
      <c r="AG22" s="24">
        <v>0</v>
      </c>
    </row>
    <row r="23" spans="2:33">
      <c r="B23" s="22" t="s">
        <v>46</v>
      </c>
      <c r="C23" s="24">
        <v>0.0421033</v>
      </c>
      <c r="D23" s="24">
        <v>0.03291647</v>
      </c>
      <c r="E23" s="24">
        <v>0.03446992</v>
      </c>
      <c r="F23" s="24">
        <v>0.03566609</v>
      </c>
      <c r="G23" s="24">
        <v>0.03552131</v>
      </c>
      <c r="H23" s="24">
        <v>0.03546186</v>
      </c>
      <c r="I23" s="24">
        <v>0.03513813</v>
      </c>
      <c r="J23" s="24">
        <v>0.03468966</v>
      </c>
      <c r="K23" s="24">
        <v>0.03471196</v>
      </c>
      <c r="L23" s="24">
        <v>0.03453802</v>
      </c>
      <c r="M23" s="24">
        <v>0.03396073</v>
      </c>
      <c r="N23" s="24">
        <v>0.03468829</v>
      </c>
      <c r="O23" s="24">
        <v>0.03432398</v>
      </c>
      <c r="P23" s="24">
        <v>0.0343342</v>
      </c>
      <c r="Q23" s="24">
        <v>0.03410069</v>
      </c>
      <c r="R23" s="24">
        <v>0.03454987</v>
      </c>
      <c r="S23" s="24">
        <v>0.03425281</v>
      </c>
      <c r="T23" s="24">
        <v>0.03408767</v>
      </c>
      <c r="U23" s="24">
        <v>0.03401482</v>
      </c>
      <c r="V23" s="24">
        <v>0.03410969</v>
      </c>
      <c r="W23" s="24">
        <v>0.03392657</v>
      </c>
      <c r="X23" s="24">
        <v>0.03389897</v>
      </c>
      <c r="Y23" s="24">
        <v>0.03392362</v>
      </c>
      <c r="Z23" s="24">
        <v>0.03381868</v>
      </c>
      <c r="AA23" s="24">
        <v>0.03374162</v>
      </c>
      <c r="AB23" s="24">
        <v>0.03363088</v>
      </c>
      <c r="AC23" s="24">
        <v>0.03374602</v>
      </c>
      <c r="AD23" s="24">
        <v>0.03366597</v>
      </c>
      <c r="AE23" s="24">
        <v>0.03369283</v>
      </c>
      <c r="AF23" s="24">
        <v>0.03351575</v>
      </c>
      <c r="AG23" s="24">
        <v>0.03352063</v>
      </c>
    </row>
    <row r="24" spans="2:33">
      <c r="B24" s="22" t="s">
        <v>47</v>
      </c>
      <c r="C24" s="24">
        <v>0.19353149</v>
      </c>
      <c r="D24" s="24">
        <v>0.20653473</v>
      </c>
      <c r="E24" s="24">
        <v>0.20317778</v>
      </c>
      <c r="F24" s="24">
        <v>0.20393047</v>
      </c>
      <c r="G24" s="24">
        <v>0.20541887</v>
      </c>
      <c r="H24" s="24">
        <v>0.20622263</v>
      </c>
      <c r="I24" s="24">
        <v>0.20700775</v>
      </c>
      <c r="J24" s="24">
        <v>0.20790581</v>
      </c>
      <c r="K24" s="24">
        <v>0.20836575</v>
      </c>
      <c r="L24" s="24">
        <v>0.20895061</v>
      </c>
      <c r="M24" s="24">
        <v>0.20980825</v>
      </c>
      <c r="N24" s="24">
        <v>0.20998251</v>
      </c>
      <c r="O24" s="24">
        <v>0.21053888</v>
      </c>
      <c r="P24" s="24">
        <v>0.21088066</v>
      </c>
      <c r="Q24" s="24">
        <v>0.21138838</v>
      </c>
      <c r="R24" s="24">
        <v>0.21145273</v>
      </c>
      <c r="S24" s="24">
        <v>0.21197731</v>
      </c>
      <c r="T24" s="24">
        <v>0.2123068</v>
      </c>
      <c r="U24" s="24">
        <v>0.21252707</v>
      </c>
      <c r="V24" s="24">
        <v>0.2127298</v>
      </c>
      <c r="W24" s="24">
        <v>0.21302063</v>
      </c>
      <c r="X24" s="24">
        <v>0.21325186</v>
      </c>
      <c r="Y24" s="24">
        <v>0.21341681</v>
      </c>
      <c r="Z24" s="24">
        <v>0.21370098</v>
      </c>
      <c r="AA24" s="24">
        <v>0.21392714</v>
      </c>
      <c r="AB24" s="24">
        <v>0.21411987</v>
      </c>
      <c r="AC24" s="24">
        <v>0.21425934</v>
      </c>
      <c r="AD24" s="24">
        <v>0.21448275</v>
      </c>
      <c r="AE24" s="24">
        <v>0.21456593</v>
      </c>
      <c r="AF24" s="24">
        <v>0.2148176</v>
      </c>
      <c r="AG24" s="24">
        <v>0.21498138</v>
      </c>
    </row>
    <row r="25" spans="2:33">
      <c r="B25" s="22" t="s">
        <v>48</v>
      </c>
      <c r="C25" s="24">
        <v>0.02934966</v>
      </c>
      <c r="D25" s="24">
        <v>0.04111311</v>
      </c>
      <c r="E25" s="24">
        <v>0.03951071</v>
      </c>
      <c r="F25" s="24">
        <v>0.03729741</v>
      </c>
      <c r="G25" s="24">
        <v>0.0373311</v>
      </c>
      <c r="H25" s="24">
        <v>0.03663188</v>
      </c>
      <c r="I25" s="24">
        <v>0.03767185</v>
      </c>
      <c r="J25" s="24">
        <v>0.03825272</v>
      </c>
      <c r="K25" s="24">
        <v>0.03809029</v>
      </c>
      <c r="L25" s="24">
        <v>0.03821138</v>
      </c>
      <c r="M25" s="24">
        <v>0.03898504</v>
      </c>
      <c r="N25" s="24">
        <v>0.03779124</v>
      </c>
      <c r="O25" s="24">
        <v>0.03824471</v>
      </c>
      <c r="P25" s="24">
        <v>0.03818271</v>
      </c>
      <c r="Q25" s="24">
        <v>0.03866786</v>
      </c>
      <c r="R25" s="24">
        <v>0.03796428</v>
      </c>
      <c r="S25" s="24">
        <v>0.03826014</v>
      </c>
      <c r="T25" s="24">
        <v>0.03843482</v>
      </c>
      <c r="U25" s="24">
        <v>0.03846856</v>
      </c>
      <c r="V25" s="24">
        <v>0.03825808</v>
      </c>
      <c r="W25" s="24">
        <v>0.03846653</v>
      </c>
      <c r="X25" s="24">
        <v>0.03844117</v>
      </c>
      <c r="Y25" s="24">
        <v>0.03833685</v>
      </c>
      <c r="Z25" s="24">
        <v>0.0384422</v>
      </c>
      <c r="AA25" s="24">
        <v>0.03849849</v>
      </c>
      <c r="AB25" s="24">
        <v>0.0386112</v>
      </c>
      <c r="AC25" s="24">
        <v>0.03837988</v>
      </c>
      <c r="AD25" s="24">
        <v>0.03845176</v>
      </c>
      <c r="AE25" s="24">
        <v>0.0383618</v>
      </c>
      <c r="AF25" s="24">
        <v>0.03858178</v>
      </c>
      <c r="AG25" s="24">
        <v>0.03855154</v>
      </c>
    </row>
    <row r="26" spans="2:33">
      <c r="B26" s="22" t="s">
        <v>49</v>
      </c>
      <c r="C26" s="24">
        <v>0.04126837</v>
      </c>
      <c r="D26" s="24">
        <v>0.04173893</v>
      </c>
      <c r="E26" s="24">
        <v>0.04134667</v>
      </c>
      <c r="F26" s="24">
        <v>0.04113553</v>
      </c>
      <c r="G26" s="24">
        <v>0.04096992</v>
      </c>
      <c r="H26" s="24">
        <v>0.04057291</v>
      </c>
      <c r="I26" s="24">
        <v>0.04074814</v>
      </c>
      <c r="J26" s="24">
        <v>0.04062174</v>
      </c>
      <c r="K26" s="24">
        <v>0.04050888</v>
      </c>
      <c r="L26" s="24">
        <v>0.04040867</v>
      </c>
      <c r="M26" s="24">
        <v>0.04033337</v>
      </c>
      <c r="N26" s="24">
        <v>0.04025189</v>
      </c>
      <c r="O26" s="24">
        <v>0.04017764</v>
      </c>
      <c r="P26" s="24">
        <v>0.04010208</v>
      </c>
      <c r="Q26" s="24">
        <v>0.04010525</v>
      </c>
      <c r="R26" s="24">
        <v>0.04005085</v>
      </c>
      <c r="S26" s="24">
        <v>0.03999297</v>
      </c>
      <c r="T26" s="24">
        <v>0.03993835</v>
      </c>
      <c r="U26" s="24">
        <v>0.0398945</v>
      </c>
      <c r="V26" s="24">
        <v>0.03983827</v>
      </c>
      <c r="W26" s="24">
        <v>0.0397928</v>
      </c>
      <c r="X26" s="24">
        <v>0.03975182</v>
      </c>
      <c r="Y26" s="24">
        <v>0.03970705</v>
      </c>
      <c r="Z26" s="24">
        <v>0.0396676</v>
      </c>
      <c r="AA26" s="24">
        <v>0.0396289</v>
      </c>
      <c r="AB26" s="24">
        <v>0.03958933</v>
      </c>
      <c r="AC26" s="24">
        <v>0.03955314</v>
      </c>
      <c r="AD26" s="24">
        <v>0.03951933</v>
      </c>
      <c r="AE26" s="24">
        <v>0.03948225</v>
      </c>
      <c r="AF26" s="24">
        <v>0.03945073</v>
      </c>
      <c r="AG26" s="24">
        <v>0.03942637</v>
      </c>
    </row>
    <row r="27" spans="2:33">
      <c r="B27" s="22" t="s">
        <v>50</v>
      </c>
      <c r="C27" s="24">
        <v>0.04986357</v>
      </c>
      <c r="D27" s="24">
        <v>0.04435121</v>
      </c>
      <c r="E27" s="24">
        <v>0.04462302</v>
      </c>
      <c r="F27" s="24">
        <v>0.04447616</v>
      </c>
      <c r="G27" s="24">
        <v>0.04388704</v>
      </c>
      <c r="H27" s="24">
        <v>0.04381687</v>
      </c>
      <c r="I27" s="24">
        <v>0.0430288</v>
      </c>
      <c r="J27" s="24">
        <v>0.04258683</v>
      </c>
      <c r="K27" s="24">
        <v>0.04233725</v>
      </c>
      <c r="L27" s="24">
        <v>0.04204722</v>
      </c>
      <c r="M27" s="24">
        <v>0.04167771</v>
      </c>
      <c r="N27" s="24">
        <v>0.04169265</v>
      </c>
      <c r="O27" s="24">
        <v>0.04139903</v>
      </c>
      <c r="P27" s="24">
        <v>0.04122635</v>
      </c>
      <c r="Q27" s="24">
        <v>0.04094632</v>
      </c>
      <c r="R27" s="24">
        <v>0.04093989</v>
      </c>
      <c r="S27" s="24">
        <v>0.04070394</v>
      </c>
      <c r="T27" s="24">
        <v>0.04052209</v>
      </c>
      <c r="U27" s="24">
        <v>0.04037207</v>
      </c>
      <c r="V27" s="24">
        <v>0.04028055</v>
      </c>
      <c r="W27" s="24">
        <v>0.04011155</v>
      </c>
      <c r="X27" s="24">
        <v>0.03999259</v>
      </c>
      <c r="Y27" s="24">
        <v>0.03990105</v>
      </c>
      <c r="Z27" s="24">
        <v>0.03976229</v>
      </c>
      <c r="AA27" s="24">
        <v>0.03964132</v>
      </c>
      <c r="AB27" s="24">
        <v>0.03952122</v>
      </c>
      <c r="AC27" s="24">
        <v>0.03946604</v>
      </c>
      <c r="AD27" s="24">
        <v>0.03935173</v>
      </c>
      <c r="AE27" s="24">
        <v>0.03928825</v>
      </c>
      <c r="AF27" s="24">
        <v>0.03915124</v>
      </c>
      <c r="AG27" s="24">
        <v>0.03906949</v>
      </c>
    </row>
    <row r="28" spans="2:33">
      <c r="B28" s="22" t="s">
        <v>51</v>
      </c>
      <c r="C28" s="24">
        <v>0.04818893</v>
      </c>
      <c r="D28" s="24">
        <v>0.04710507</v>
      </c>
      <c r="E28" s="24">
        <v>0.0470288</v>
      </c>
      <c r="F28" s="24">
        <v>0.04651</v>
      </c>
      <c r="G28" s="24">
        <v>0.04614538</v>
      </c>
      <c r="H28" s="24">
        <v>0.04592768</v>
      </c>
      <c r="I28" s="24">
        <v>0.04566154</v>
      </c>
      <c r="J28" s="24">
        <v>0.04547387</v>
      </c>
      <c r="K28" s="24">
        <v>0.04528725</v>
      </c>
      <c r="L28" s="24">
        <v>0.0451225</v>
      </c>
      <c r="M28" s="24">
        <v>0.04502763</v>
      </c>
      <c r="N28" s="24">
        <v>0.0448235</v>
      </c>
      <c r="O28" s="24">
        <v>0.04472258</v>
      </c>
      <c r="P28" s="24">
        <v>0.04459455</v>
      </c>
      <c r="Q28" s="24">
        <v>0.04447975</v>
      </c>
      <c r="R28" s="24">
        <v>0.04433956</v>
      </c>
      <c r="S28" s="24">
        <v>0.04425038</v>
      </c>
      <c r="T28" s="24">
        <v>0.04416958</v>
      </c>
      <c r="U28" s="24">
        <v>0.04407269</v>
      </c>
      <c r="V28" s="24">
        <v>0.04397923</v>
      </c>
      <c r="W28" s="24">
        <v>0.04391073</v>
      </c>
      <c r="X28" s="24">
        <v>0.04382638</v>
      </c>
      <c r="Y28" s="24">
        <v>0.04374833</v>
      </c>
      <c r="Z28" s="24">
        <v>0.04368044</v>
      </c>
      <c r="AA28" s="24">
        <v>0.04361222</v>
      </c>
      <c r="AB28" s="24">
        <v>0.04355634</v>
      </c>
      <c r="AC28" s="24">
        <v>0.04347806</v>
      </c>
      <c r="AD28" s="24">
        <v>0.04341722</v>
      </c>
      <c r="AE28" s="24">
        <v>0.04336261</v>
      </c>
      <c r="AF28" s="24">
        <v>0.04331339</v>
      </c>
      <c r="AG28" s="24">
        <v>0.04325208</v>
      </c>
    </row>
    <row r="29" spans="2:33">
      <c r="B29" s="22" t="s">
        <v>43</v>
      </c>
      <c r="C29" s="24">
        <v>0.2313357</v>
      </c>
      <c r="D29" s="24">
        <v>0.22074541</v>
      </c>
      <c r="E29" s="24">
        <v>0.22414223</v>
      </c>
      <c r="F29" s="24">
        <v>0.22572132</v>
      </c>
      <c r="G29" s="24">
        <v>0.22580021</v>
      </c>
      <c r="H29" s="24">
        <v>0.22623869</v>
      </c>
      <c r="I29" s="24">
        <v>0.22584047</v>
      </c>
      <c r="J29" s="24">
        <v>0.22573141</v>
      </c>
      <c r="K29" s="24">
        <v>0.22599949</v>
      </c>
      <c r="L29" s="24">
        <v>0.22601044</v>
      </c>
      <c r="M29" s="24">
        <v>0.22559879</v>
      </c>
      <c r="N29" s="24">
        <v>0.22644041</v>
      </c>
      <c r="O29" s="24">
        <v>0.22619686</v>
      </c>
      <c r="P29" s="24">
        <v>0.22629662</v>
      </c>
      <c r="Q29" s="24">
        <v>0.22600798</v>
      </c>
      <c r="R29" s="24">
        <v>0.22656197</v>
      </c>
      <c r="S29" s="24">
        <v>0.2263641</v>
      </c>
      <c r="T29" s="24">
        <v>0.22628038</v>
      </c>
      <c r="U29" s="24">
        <v>0.22634645</v>
      </c>
      <c r="V29" s="24">
        <v>0.22652176</v>
      </c>
      <c r="W29" s="24">
        <v>0.22642677</v>
      </c>
      <c r="X29" s="24">
        <v>0.2264765</v>
      </c>
      <c r="Y29" s="24">
        <v>0.22659765</v>
      </c>
      <c r="Z29" s="24">
        <v>0.22653227</v>
      </c>
      <c r="AA29" s="24">
        <v>0.22652031</v>
      </c>
      <c r="AB29" s="24">
        <v>0.22649115</v>
      </c>
      <c r="AC29" s="24">
        <v>0.2266671</v>
      </c>
      <c r="AD29" s="24">
        <v>0.22662943</v>
      </c>
      <c r="AE29" s="24">
        <v>0.22674892</v>
      </c>
      <c r="AF29" s="24">
        <v>0.22661175</v>
      </c>
      <c r="AG29" s="24">
        <v>0.22664551</v>
      </c>
    </row>
    <row r="30" spans="2:33">
      <c r="B30" s="22" t="s">
        <v>44</v>
      </c>
      <c r="C30" s="24">
        <v>0.36435902</v>
      </c>
      <c r="D30" s="24">
        <v>0.36549469</v>
      </c>
      <c r="E30" s="24">
        <v>0.36570122</v>
      </c>
      <c r="F30" s="24">
        <v>0.36526291</v>
      </c>
      <c r="G30" s="24">
        <v>0.36492634</v>
      </c>
      <c r="H30" s="24">
        <v>0.36512718</v>
      </c>
      <c r="I30" s="24">
        <v>0.36490326</v>
      </c>
      <c r="J30" s="24">
        <v>0.36473782</v>
      </c>
      <c r="K30" s="24">
        <v>0.36469902</v>
      </c>
      <c r="L30" s="24">
        <v>0.36471073</v>
      </c>
      <c r="M30" s="24">
        <v>0.36460911</v>
      </c>
      <c r="N30" s="24">
        <v>0.36433002</v>
      </c>
      <c r="O30" s="24">
        <v>0.36439636</v>
      </c>
      <c r="P30" s="24">
        <v>0.36438309</v>
      </c>
      <c r="Q30" s="24">
        <v>0.36430378</v>
      </c>
      <c r="R30" s="24">
        <v>0.36414085</v>
      </c>
      <c r="S30" s="24">
        <v>0.36419842</v>
      </c>
      <c r="T30" s="24">
        <v>0.3642606</v>
      </c>
      <c r="U30" s="24">
        <v>0.36430382</v>
      </c>
      <c r="V30" s="24">
        <v>0.36428246</v>
      </c>
      <c r="W30" s="24">
        <v>0.36434441</v>
      </c>
      <c r="X30" s="24">
        <v>0.36436089</v>
      </c>
      <c r="Y30" s="24">
        <v>0.36436886</v>
      </c>
      <c r="Z30" s="24">
        <v>0.36439533</v>
      </c>
      <c r="AA30" s="24">
        <v>0.36442982</v>
      </c>
      <c r="AB30" s="24">
        <v>0.36448032</v>
      </c>
      <c r="AC30" s="24">
        <v>0.3644508</v>
      </c>
      <c r="AD30" s="24">
        <v>0.36448181</v>
      </c>
      <c r="AE30" s="24">
        <v>0.36449726</v>
      </c>
      <c r="AF30" s="24">
        <v>0.36455841</v>
      </c>
      <c r="AG30" s="24">
        <v>0.36455269</v>
      </c>
    </row>
    <row r="32" s="18" customFormat="1" spans="1:2">
      <c r="A32" s="27"/>
      <c r="B32" s="27" t="s">
        <v>52</v>
      </c>
    </row>
    <row r="33" spans="1:3">
      <c r="A33" s="28" t="s">
        <v>35</v>
      </c>
      <c r="B33" s="28" t="s">
        <v>35</v>
      </c>
      <c r="C33" s="26"/>
    </row>
    <row r="34" spans="2:33">
      <c r="B34" s="22" t="s">
        <v>37</v>
      </c>
      <c r="C34" s="24">
        <v>0.00148287889451813</v>
      </c>
      <c r="D34" s="24">
        <v>0.00193059484876855</v>
      </c>
      <c r="E34" s="24">
        <v>0.00190223177555143</v>
      </c>
      <c r="F34" s="24">
        <v>0.0018379128309856</v>
      </c>
      <c r="G34" s="24">
        <v>0.00182816832400224</v>
      </c>
      <c r="H34" s="24">
        <v>0.00181765456751268</v>
      </c>
      <c r="I34" s="24">
        <v>0.0018299036237154</v>
      </c>
      <c r="J34" s="24">
        <v>0.00185714985857693</v>
      </c>
      <c r="K34" s="24">
        <v>0.00186271091178906</v>
      </c>
      <c r="L34" s="24">
        <v>0.00188050472429113</v>
      </c>
      <c r="M34" s="24">
        <v>0.00197017671078937</v>
      </c>
      <c r="N34" s="24">
        <v>0.00192167115112476</v>
      </c>
      <c r="O34" s="24">
        <v>0.0019535124549549</v>
      </c>
      <c r="P34" s="24">
        <v>0.0019592257805001</v>
      </c>
      <c r="Q34" s="24">
        <v>0.00198700681915816</v>
      </c>
      <c r="R34" s="24">
        <v>0.00195671737732798</v>
      </c>
      <c r="S34" s="24">
        <v>0.00196630381745687</v>
      </c>
      <c r="T34" s="24">
        <v>0.00197528119572774</v>
      </c>
      <c r="U34" s="24">
        <v>0.00198068071990301</v>
      </c>
      <c r="V34" s="24">
        <v>0.00196997833402852</v>
      </c>
      <c r="W34" s="24">
        <v>0.00197858519597577</v>
      </c>
      <c r="X34" s="24">
        <v>0.00197857630434437</v>
      </c>
      <c r="Y34" s="24">
        <v>0.00197284114175451</v>
      </c>
      <c r="Z34" s="24">
        <v>0.0019766299463076</v>
      </c>
      <c r="AA34" s="24">
        <v>0.00198006082519987</v>
      </c>
      <c r="AB34" s="24">
        <v>0.00198878413748284</v>
      </c>
      <c r="AC34" s="24">
        <v>0.00197942614279985</v>
      </c>
      <c r="AD34" s="24">
        <v>0.00198105108831558</v>
      </c>
      <c r="AE34" s="24">
        <v>0.00197427442697947</v>
      </c>
      <c r="AF34" s="24">
        <v>0.00198314267535577</v>
      </c>
      <c r="AG34" s="24">
        <v>0.00198207730443756</v>
      </c>
    </row>
    <row r="35" spans="2:33">
      <c r="B35" s="22" t="s">
        <v>38</v>
      </c>
      <c r="C35" s="24">
        <v>0.0146383438168256</v>
      </c>
      <c r="D35" s="24">
        <v>0.019474967960581</v>
      </c>
      <c r="E35" s="24">
        <v>0.0186328275604287</v>
      </c>
      <c r="F35" s="24">
        <v>0.0175673413551801</v>
      </c>
      <c r="G35" s="24">
        <v>0.0172870877575465</v>
      </c>
      <c r="H35" s="24">
        <v>0.0171356057409824</v>
      </c>
      <c r="I35" s="24">
        <v>0.0169836247341812</v>
      </c>
      <c r="J35" s="24">
        <v>0.0170131421390712</v>
      </c>
      <c r="K35" s="24">
        <v>0.0169617734210221</v>
      </c>
      <c r="L35" s="24">
        <v>0.0170173248573015</v>
      </c>
      <c r="M35" s="24">
        <v>0.0176015716130487</v>
      </c>
      <c r="N35" s="24">
        <v>0.0171216363030553</v>
      </c>
      <c r="O35" s="24">
        <v>0.0173220742266344</v>
      </c>
      <c r="P35" s="24">
        <v>0.0173003414992309</v>
      </c>
      <c r="Q35" s="24">
        <v>0.0174877550595113</v>
      </c>
      <c r="R35" s="24">
        <v>0.0171156739897746</v>
      </c>
      <c r="S35" s="24">
        <v>0.0171509967395519</v>
      </c>
      <c r="T35" s="24">
        <v>0.0171813822383673</v>
      </c>
      <c r="U35" s="24">
        <v>0.0171667971658334</v>
      </c>
      <c r="V35" s="24">
        <v>0.017015056525965</v>
      </c>
      <c r="W35" s="24">
        <v>0.0170441077430615</v>
      </c>
      <c r="X35" s="24">
        <v>0.0169964180341763</v>
      </c>
      <c r="Y35" s="24">
        <v>0.0168945980836547</v>
      </c>
      <c r="Z35" s="24">
        <v>0.0168869114113084</v>
      </c>
      <c r="AA35" s="24">
        <v>0.0168789738477955</v>
      </c>
      <c r="AB35" s="24">
        <v>0.0169182608577773</v>
      </c>
      <c r="AC35" s="24">
        <v>0.0167903811219687</v>
      </c>
      <c r="AD35" s="24">
        <v>0.0167711470182504</v>
      </c>
      <c r="AE35" s="24">
        <v>0.0166722262324366</v>
      </c>
      <c r="AF35" s="24">
        <v>0.0167232411334796</v>
      </c>
      <c r="AG35" s="24">
        <v>0.0166775623596173</v>
      </c>
    </row>
    <row r="36" spans="2:33">
      <c r="B36" s="22" t="s">
        <v>39</v>
      </c>
      <c r="C36" s="24">
        <v>0.0492315147231887</v>
      </c>
      <c r="D36" s="24">
        <v>0.0597797279938859</v>
      </c>
      <c r="E36" s="24">
        <v>0.0593002318144629</v>
      </c>
      <c r="F36" s="24">
        <v>0.0563841454332495</v>
      </c>
      <c r="G36" s="24">
        <v>0.0551588708513215</v>
      </c>
      <c r="H36" s="24">
        <v>0.0542666769239768</v>
      </c>
      <c r="I36" s="24">
        <v>0.0539698736454535</v>
      </c>
      <c r="J36" s="24">
        <v>0.0541608302523498</v>
      </c>
      <c r="K36" s="24">
        <v>0.0539255691499771</v>
      </c>
      <c r="L36" s="24">
        <v>0.0540582471644685</v>
      </c>
      <c r="M36" s="24">
        <v>0.0557371381961207</v>
      </c>
      <c r="N36" s="24">
        <v>0.0544410439366822</v>
      </c>
      <c r="O36" s="24">
        <v>0.054946650749392</v>
      </c>
      <c r="P36" s="24">
        <v>0.0548786859147499</v>
      </c>
      <c r="Q36" s="24">
        <v>0.0553891566654119</v>
      </c>
      <c r="R36" s="24">
        <v>0.0543825608370945</v>
      </c>
      <c r="S36" s="24">
        <v>0.0543750996954704</v>
      </c>
      <c r="T36" s="24">
        <v>0.0543882649583555</v>
      </c>
      <c r="U36" s="24">
        <v>0.05434353063831</v>
      </c>
      <c r="V36" s="24">
        <v>0.0538854130945204</v>
      </c>
      <c r="W36" s="24">
        <v>0.0539174921347654</v>
      </c>
      <c r="X36" s="24">
        <v>0.0537518878959701</v>
      </c>
      <c r="Y36" s="24">
        <v>0.0534484555442903</v>
      </c>
      <c r="Z36" s="24">
        <v>0.0533695243443987</v>
      </c>
      <c r="AA36" s="24">
        <v>0.0533143706133626</v>
      </c>
      <c r="AB36" s="24">
        <v>0.0534054643170188</v>
      </c>
      <c r="AC36" s="24">
        <v>0.0530379359298802</v>
      </c>
      <c r="AD36" s="24">
        <v>0.0529376212034915</v>
      </c>
      <c r="AE36" s="24">
        <v>0.0526486841120798</v>
      </c>
      <c r="AF36" s="24">
        <v>0.052742157314736</v>
      </c>
      <c r="AG36" s="24">
        <v>0.0526122206238217</v>
      </c>
    </row>
    <row r="37" spans="2:33">
      <c r="B37" s="22" t="s">
        <v>40</v>
      </c>
      <c r="C37" s="24">
        <v>0.157785140634695</v>
      </c>
      <c r="D37" s="24">
        <v>0.129362399429764</v>
      </c>
      <c r="E37" s="24">
        <v>0.136553943520089</v>
      </c>
      <c r="F37" s="24">
        <v>0.139057319666182</v>
      </c>
      <c r="G37" s="24">
        <v>0.136195971773216</v>
      </c>
      <c r="H37" s="24">
        <v>0.13399412723503</v>
      </c>
      <c r="I37" s="24">
        <v>0.131950440224742</v>
      </c>
      <c r="J37" s="24">
        <v>0.130468405891756</v>
      </c>
      <c r="K37" s="24">
        <v>0.13065065906327</v>
      </c>
      <c r="L37" s="24">
        <v>0.130434516179772</v>
      </c>
      <c r="M37" s="24">
        <v>0.130394654443457</v>
      </c>
      <c r="N37" s="24">
        <v>0.133133790273608</v>
      </c>
      <c r="O37" s="24">
        <v>0.132295355339096</v>
      </c>
      <c r="P37" s="24">
        <v>0.132689002204803</v>
      </c>
      <c r="Q37" s="24">
        <v>0.132571632026539</v>
      </c>
      <c r="R37" s="24">
        <v>0.133266237122389</v>
      </c>
      <c r="S37" s="24">
        <v>0.131798096402654</v>
      </c>
      <c r="T37" s="24">
        <v>0.131098283439061</v>
      </c>
      <c r="U37" s="24">
        <v>0.130842413080994</v>
      </c>
      <c r="V37" s="24">
        <v>0.130605153543347</v>
      </c>
      <c r="W37" s="24">
        <v>0.129791094319532</v>
      </c>
      <c r="X37" s="24">
        <v>0.129494903266511</v>
      </c>
      <c r="Y37" s="24">
        <v>0.129183358436371</v>
      </c>
      <c r="Z37" s="24">
        <v>0.128540385093065</v>
      </c>
      <c r="AA37" s="24">
        <v>0.128192723163378</v>
      </c>
      <c r="AB37" s="24">
        <v>0.127933547465519</v>
      </c>
      <c r="AC37" s="24">
        <v>0.127983306913837</v>
      </c>
      <c r="AD37" s="24">
        <v>0.127450733169736</v>
      </c>
      <c r="AE37" s="24">
        <v>0.127094608752973</v>
      </c>
      <c r="AF37" s="24">
        <v>0.126433501404427</v>
      </c>
      <c r="AG37" s="24">
        <v>0.126294529502021</v>
      </c>
    </row>
    <row r="38" spans="2:33">
      <c r="B38" s="22" t="s">
        <v>41</v>
      </c>
      <c r="C38" s="24">
        <v>0.0652731120217761</v>
      </c>
      <c r="D38" s="24">
        <v>0.0442327376635856</v>
      </c>
      <c r="E38" s="24">
        <v>0.049225426384225</v>
      </c>
      <c r="F38" s="24">
        <v>0.0505534905589582</v>
      </c>
      <c r="G38" s="24">
        <v>0.0491944161360703</v>
      </c>
      <c r="H38" s="24">
        <v>0.0483310111653634</v>
      </c>
      <c r="I38" s="24">
        <v>0.0470897714562982</v>
      </c>
      <c r="J38" s="24">
        <v>0.046162081862183</v>
      </c>
      <c r="K38" s="24">
        <v>0.0461751381903795</v>
      </c>
      <c r="L38" s="24">
        <v>0.0458639288785323</v>
      </c>
      <c r="M38" s="24">
        <v>0.0452810790977949</v>
      </c>
      <c r="N38" s="24">
        <v>0.0467046859538214</v>
      </c>
      <c r="O38" s="24">
        <v>0.04606727777667</v>
      </c>
      <c r="P38" s="24">
        <v>0.0461498229760801</v>
      </c>
      <c r="Q38" s="24">
        <v>0.0458843957971716</v>
      </c>
      <c r="R38" s="24">
        <v>0.0463919576252084</v>
      </c>
      <c r="S38" s="24">
        <v>0.0456203239482697</v>
      </c>
      <c r="T38" s="24">
        <v>0.0452047827782326</v>
      </c>
      <c r="U38" s="24">
        <v>0.0450111123050767</v>
      </c>
      <c r="V38" s="24">
        <v>0.0449596969076698</v>
      </c>
      <c r="W38" s="24">
        <v>0.0445160296936435</v>
      </c>
      <c r="X38" s="24">
        <v>0.0443560776084554</v>
      </c>
      <c r="Y38" s="24">
        <v>0.0442272302022779</v>
      </c>
      <c r="Z38" s="24">
        <v>0.0438988035701276</v>
      </c>
      <c r="AA38" s="24">
        <v>0.0436891591346605</v>
      </c>
      <c r="AB38" s="24">
        <v>0.0435047036378143</v>
      </c>
      <c r="AC38" s="24">
        <v>0.0435574466260668</v>
      </c>
      <c r="AD38" s="24">
        <v>0.0432890335744195</v>
      </c>
      <c r="AE38" s="24">
        <v>0.0431844583605369</v>
      </c>
      <c r="AF38" s="24">
        <v>0.0428085304487784</v>
      </c>
      <c r="AG38" s="24">
        <v>0.0427665770623074</v>
      </c>
    </row>
    <row r="39" spans="2:33">
      <c r="B39" s="22" t="s">
        <v>42</v>
      </c>
      <c r="C39" s="24">
        <v>0.0038993384260102</v>
      </c>
      <c r="D39" s="24">
        <v>0.00341198049929531</v>
      </c>
      <c r="E39" s="24">
        <v>0.00364844766024929</v>
      </c>
      <c r="F39" s="24">
        <v>0.0036512673355591</v>
      </c>
      <c r="G39" s="24">
        <v>0.00359436523141366</v>
      </c>
      <c r="H39" s="24">
        <v>0.00356885007369475</v>
      </c>
      <c r="I39" s="24">
        <v>0.0035246199061482</v>
      </c>
      <c r="J39" s="24">
        <v>0.00349479300916422</v>
      </c>
      <c r="K39" s="24">
        <v>0.00350139701339979</v>
      </c>
      <c r="L39" s="24">
        <v>0.00350575021873121</v>
      </c>
      <c r="M39" s="24">
        <v>0.00354551074811833</v>
      </c>
      <c r="N39" s="24">
        <v>0.00358372366388754</v>
      </c>
      <c r="O39" s="24">
        <v>0.00358305189329931</v>
      </c>
      <c r="P39" s="24">
        <v>0.00359470835196929</v>
      </c>
      <c r="Q39" s="24">
        <v>0.00360431826990893</v>
      </c>
      <c r="R39" s="24">
        <v>0.00360389714741262</v>
      </c>
      <c r="S39" s="24">
        <v>0.00357916205132789</v>
      </c>
      <c r="T39" s="24">
        <v>0.00356861532307032</v>
      </c>
      <c r="U39" s="24">
        <v>0.00356419763515697</v>
      </c>
      <c r="V39" s="24">
        <v>0.00355533081326187</v>
      </c>
      <c r="W39" s="24">
        <v>0.0035427311884932</v>
      </c>
      <c r="X39" s="24">
        <v>0.00353621870467446</v>
      </c>
      <c r="Y39" s="24">
        <v>0.00352671961334475</v>
      </c>
      <c r="Z39" s="24">
        <v>0.00351538127269886</v>
      </c>
      <c r="AA39" s="24">
        <v>0.00350886571732927</v>
      </c>
      <c r="AB39" s="24">
        <v>0.00350789414932719</v>
      </c>
      <c r="AC39" s="24">
        <v>0.00350345034222389</v>
      </c>
      <c r="AD39" s="24">
        <v>0.00349277696937455</v>
      </c>
      <c r="AE39" s="24">
        <v>0.00348381927675379</v>
      </c>
      <c r="AF39" s="24">
        <v>0.00347370041483327</v>
      </c>
      <c r="AG39" s="24">
        <v>0.00346902081540743</v>
      </c>
    </row>
    <row r="40" spans="2:33">
      <c r="B40" s="22" t="s">
        <v>43</v>
      </c>
      <c r="C40" s="24">
        <v>0.0756590215559067</v>
      </c>
      <c r="D40" s="24">
        <v>0.102910643161886</v>
      </c>
      <c r="E40" s="24">
        <v>0.104164721556466</v>
      </c>
      <c r="F40" s="24">
        <v>0.100043830403027</v>
      </c>
      <c r="G40" s="24">
        <v>0.099906501421951</v>
      </c>
      <c r="H40" s="24">
        <v>0.0994106090767375</v>
      </c>
      <c r="I40" s="24">
        <v>0.0998255583810881</v>
      </c>
      <c r="J40" s="24">
        <v>0.101754214065369</v>
      </c>
      <c r="K40" s="24">
        <v>0.102209932665568</v>
      </c>
      <c r="L40" s="24">
        <v>0.103390684724567</v>
      </c>
      <c r="M40" s="24">
        <v>0.107559769105648</v>
      </c>
      <c r="N40" s="24">
        <v>0.105446413303421</v>
      </c>
      <c r="O40" s="24">
        <v>0.107279281422634</v>
      </c>
      <c r="P40" s="24">
        <v>0.107774866744833</v>
      </c>
      <c r="Q40" s="24">
        <v>0.109547233018954</v>
      </c>
      <c r="R40" s="24">
        <v>0.107915514937681</v>
      </c>
      <c r="S40" s="24">
        <v>0.108558460431524</v>
      </c>
      <c r="T40" s="24">
        <v>0.109165740539776</v>
      </c>
      <c r="U40" s="24">
        <v>0.109582578691285</v>
      </c>
      <c r="V40" s="24">
        <v>0.109078156756176</v>
      </c>
      <c r="W40" s="24">
        <v>0.10965549237374</v>
      </c>
      <c r="X40" s="24">
        <v>0.109750615930998</v>
      </c>
      <c r="Y40" s="24">
        <v>0.109515837413842</v>
      </c>
      <c r="Z40" s="24">
        <v>0.10978026236157</v>
      </c>
      <c r="AA40" s="24">
        <v>0.110069741417319</v>
      </c>
      <c r="AB40" s="24">
        <v>0.1106642327685</v>
      </c>
      <c r="AC40" s="24">
        <v>0.110201454691562</v>
      </c>
      <c r="AD40" s="24">
        <v>0.110356175802126</v>
      </c>
      <c r="AE40" s="24">
        <v>0.110068114015687</v>
      </c>
      <c r="AF40" s="24">
        <v>0.110643365392038</v>
      </c>
      <c r="AG40" s="24">
        <v>0.110692529326853</v>
      </c>
    </row>
    <row r="41" spans="2:33">
      <c r="B41" s="22" t="s">
        <v>44</v>
      </c>
      <c r="C41" s="24">
        <v>0.0210355099290313</v>
      </c>
      <c r="D41" s="24">
        <v>0.0184601603182661</v>
      </c>
      <c r="E41" s="24">
        <v>0.0205019377197625</v>
      </c>
      <c r="F41" s="24">
        <v>0.0212149514828803</v>
      </c>
      <c r="G41" s="24">
        <v>0.0213204819115833</v>
      </c>
      <c r="H41" s="24">
        <v>0.0214153268891123</v>
      </c>
      <c r="I41" s="24">
        <v>0.021382125497858</v>
      </c>
      <c r="J41" s="24">
        <v>0.0215695374297828</v>
      </c>
      <c r="K41" s="24">
        <v>0.0218653592928628</v>
      </c>
      <c r="L41" s="24">
        <v>0.0220893453472882</v>
      </c>
      <c r="M41" s="24">
        <v>0.0223536697482813</v>
      </c>
      <c r="N41" s="24">
        <v>0.022980744413649</v>
      </c>
      <c r="O41" s="24">
        <v>0.0230632649104338</v>
      </c>
      <c r="P41" s="24">
        <v>0.0233186328158719</v>
      </c>
      <c r="Q41" s="24">
        <v>0.0235229251877441</v>
      </c>
      <c r="R41" s="24">
        <v>0.0237947218071748</v>
      </c>
      <c r="S41" s="24">
        <v>0.0237171249618034</v>
      </c>
      <c r="T41" s="24">
        <v>0.0237770376112491</v>
      </c>
      <c r="U41" s="24">
        <v>0.0238472096524284</v>
      </c>
      <c r="V41" s="24">
        <v>0.023949887870233</v>
      </c>
      <c r="W41" s="24">
        <v>0.0239459579120326</v>
      </c>
      <c r="X41" s="24">
        <v>0.02402754864814</v>
      </c>
      <c r="Y41" s="24">
        <v>0.0240689146025311</v>
      </c>
      <c r="Z41" s="24">
        <v>0.0241019843794967</v>
      </c>
      <c r="AA41" s="24">
        <v>0.024126425719297</v>
      </c>
      <c r="AB41" s="24">
        <v>0.0241930932712215</v>
      </c>
      <c r="AC41" s="24">
        <v>0.0242977022557257</v>
      </c>
      <c r="AD41" s="24">
        <v>0.0243026523966221</v>
      </c>
      <c r="AE41" s="24">
        <v>0.0243348019164501</v>
      </c>
      <c r="AF41" s="24">
        <v>0.0243138746039999</v>
      </c>
      <c r="AG41" s="24">
        <v>0.0244071905985017</v>
      </c>
    </row>
    <row r="42" spans="1:33">
      <c r="A42" s="28" t="s">
        <v>53</v>
      </c>
      <c r="B42" s="22" t="s">
        <v>46</v>
      </c>
      <c r="C42" s="24">
        <v>0.0257249100400408</v>
      </c>
      <c r="D42" s="24">
        <v>0.0204225907972608</v>
      </c>
      <c r="E42" s="24">
        <v>0.0208911918685744</v>
      </c>
      <c r="F42" s="24">
        <v>0.0217452463880593</v>
      </c>
      <c r="G42" s="24">
        <v>0.0218638717330838</v>
      </c>
      <c r="H42" s="24">
        <v>0.021988489724231</v>
      </c>
      <c r="I42" s="24">
        <v>0.0219066590873733</v>
      </c>
      <c r="J42" s="24">
        <v>0.0216296941859541</v>
      </c>
      <c r="K42" s="24">
        <v>0.0216202576987524</v>
      </c>
      <c r="L42" s="24">
        <v>0.0214743499265321</v>
      </c>
      <c r="M42" s="24">
        <v>0.0209047488638654</v>
      </c>
      <c r="N42" s="24">
        <v>0.0213217198821444</v>
      </c>
      <c r="O42" s="24">
        <v>0.0210574047880245</v>
      </c>
      <c r="P42" s="24">
        <v>0.0210240203979005</v>
      </c>
      <c r="Q42" s="24">
        <v>0.0208016054992387</v>
      </c>
      <c r="R42" s="24">
        <v>0.0211297619684166</v>
      </c>
      <c r="S42" s="24">
        <v>0.0210050073847948</v>
      </c>
      <c r="T42" s="24">
        <v>0.0209175819701181</v>
      </c>
      <c r="U42" s="24">
        <v>0.0208735821586621</v>
      </c>
      <c r="V42" s="24">
        <v>0.0209768258054737</v>
      </c>
      <c r="W42" s="24">
        <v>0.0208854905349122</v>
      </c>
      <c r="X42" s="24">
        <v>0.0208854215096691</v>
      </c>
      <c r="Y42" s="24">
        <v>0.0209363667955356</v>
      </c>
      <c r="Z42" s="24">
        <v>0.0208975871123125</v>
      </c>
      <c r="AA42" s="24">
        <v>0.0208604093671881</v>
      </c>
      <c r="AB42" s="24">
        <v>0.0207799808685315</v>
      </c>
      <c r="AC42" s="24">
        <v>0.0208769357001467</v>
      </c>
      <c r="AD42" s="24">
        <v>0.0208533324712171</v>
      </c>
      <c r="AE42" s="24">
        <v>0.0209077178993844</v>
      </c>
      <c r="AF42" s="24">
        <v>0.0208092097895282</v>
      </c>
      <c r="AG42" s="24">
        <v>0.0208196009729964</v>
      </c>
    </row>
    <row r="43" spans="2:33">
      <c r="B43" s="22" t="s">
        <v>47</v>
      </c>
      <c r="C43" s="24">
        <v>0.118246792298111</v>
      </c>
      <c r="D43" s="24">
        <v>0.128141756276197</v>
      </c>
      <c r="E43" s="24">
        <v>0.123140001062115</v>
      </c>
      <c r="F43" s="24">
        <v>0.124334299503611</v>
      </c>
      <c r="G43" s="24">
        <v>0.12643823736329</v>
      </c>
      <c r="H43" s="24">
        <v>0.12787045520621</v>
      </c>
      <c r="I43" s="24">
        <v>0.129057755995956</v>
      </c>
      <c r="J43" s="24">
        <v>0.12963341496524</v>
      </c>
      <c r="K43" s="24">
        <v>0.129780087629561</v>
      </c>
      <c r="L43" s="24">
        <v>0.129917074473358</v>
      </c>
      <c r="M43" s="24">
        <v>0.129148836783458</v>
      </c>
      <c r="N43" s="24">
        <v>0.129069154414057</v>
      </c>
      <c r="O43" s="24">
        <v>0.129163413443817</v>
      </c>
      <c r="P43" s="24">
        <v>0.12912953548831</v>
      </c>
      <c r="Q43" s="24">
        <v>0.128948056120951</v>
      </c>
      <c r="R43" s="24">
        <v>0.129318745699242</v>
      </c>
      <c r="S43" s="24">
        <v>0.129991815619184</v>
      </c>
      <c r="T43" s="24">
        <v>0.130280095172638</v>
      </c>
      <c r="U43" s="24">
        <v>0.130419659918375</v>
      </c>
      <c r="V43" s="24">
        <v>0.130824875811925</v>
      </c>
      <c r="W43" s="24">
        <v>0.131137346086151</v>
      </c>
      <c r="X43" s="24">
        <v>0.131386144883486</v>
      </c>
      <c r="Y43" s="24">
        <v>0.131712730377629</v>
      </c>
      <c r="Z43" s="24">
        <v>0.13205231089849</v>
      </c>
      <c r="AA43" s="24">
        <v>0.132258253016653</v>
      </c>
      <c r="AB43" s="24">
        <v>0.132301230362466</v>
      </c>
      <c r="AC43" s="24">
        <v>0.132551289436084</v>
      </c>
      <c r="AD43" s="24">
        <v>0.132854633182734</v>
      </c>
      <c r="AE43" s="24">
        <v>0.133146545875163</v>
      </c>
      <c r="AF43" s="24">
        <v>0.133375636973153</v>
      </c>
      <c r="AG43" s="24">
        <v>0.13352453543457</v>
      </c>
    </row>
    <row r="44" spans="2:33">
      <c r="B44" s="22" t="s">
        <v>48</v>
      </c>
      <c r="C44" s="24">
        <v>0.017932498478879</v>
      </c>
      <c r="D44" s="24">
        <v>0.0255080882589406</v>
      </c>
      <c r="E44" s="24">
        <v>0.0239462645539532</v>
      </c>
      <c r="F44" s="24">
        <v>0.0227398453288955</v>
      </c>
      <c r="G44" s="24">
        <v>0.0229778232293495</v>
      </c>
      <c r="H44" s="24">
        <v>0.0227139726161928</v>
      </c>
      <c r="I44" s="24">
        <v>0.0234862918186216</v>
      </c>
      <c r="J44" s="24">
        <v>0.0238513330883303</v>
      </c>
      <c r="K44" s="24">
        <v>0.0237244421121773</v>
      </c>
      <c r="L44" s="24">
        <v>0.0237582972415816</v>
      </c>
      <c r="M44" s="24">
        <v>0.0239974956559457</v>
      </c>
      <c r="N44" s="24">
        <v>0.0232289984106709</v>
      </c>
      <c r="O44" s="24">
        <v>0.0234627318705642</v>
      </c>
      <c r="P44" s="24">
        <v>0.0233805964282587</v>
      </c>
      <c r="Q44" s="24">
        <v>0.0235876039229644</v>
      </c>
      <c r="R44" s="24">
        <v>0.0232179223743047</v>
      </c>
      <c r="S44" s="24">
        <v>0.0234624406944505</v>
      </c>
      <c r="T44" s="24">
        <v>0.0235851701760999</v>
      </c>
      <c r="U44" s="24">
        <v>0.0236066704949614</v>
      </c>
      <c r="V44" s="24">
        <v>0.0235280086043549</v>
      </c>
      <c r="W44" s="24">
        <v>0.0236803292589235</v>
      </c>
      <c r="X44" s="24">
        <v>0.0236839065840303</v>
      </c>
      <c r="Y44" s="24">
        <v>0.0236600443403572</v>
      </c>
      <c r="Z44" s="24">
        <v>0.0237546002176589</v>
      </c>
      <c r="AA44" s="24">
        <v>0.0238012952969833</v>
      </c>
      <c r="AB44" s="24">
        <v>0.023857240646425</v>
      </c>
      <c r="AC44" s="24">
        <v>0.0237436677551707</v>
      </c>
      <c r="AD44" s="24">
        <v>0.0238177404478007</v>
      </c>
      <c r="AE44" s="24">
        <v>0.0238049962710941</v>
      </c>
      <c r="AF44" s="24">
        <v>0.0239545990787442</v>
      </c>
      <c r="AG44" s="24">
        <v>0.0239442898207614</v>
      </c>
    </row>
    <row r="45" spans="2:33">
      <c r="B45" s="22" t="s">
        <v>49</v>
      </c>
      <c r="C45" s="24">
        <v>0.0252147719002815</v>
      </c>
      <c r="D45" s="24">
        <v>0.0258963700453151</v>
      </c>
      <c r="E45" s="24">
        <v>0.0250589852281825</v>
      </c>
      <c r="F45" s="24">
        <v>0.0250799074177574</v>
      </c>
      <c r="G45" s="24">
        <v>0.0252175687156443</v>
      </c>
      <c r="H45" s="24">
        <v>0.0251576486573787</v>
      </c>
      <c r="I45" s="24">
        <v>0.0254041866036855</v>
      </c>
      <c r="J45" s="24">
        <v>0.0253284642599938</v>
      </c>
      <c r="K45" s="24">
        <v>0.0252308548606255</v>
      </c>
      <c r="L45" s="24">
        <v>0.0251244836746797</v>
      </c>
      <c r="M45" s="24">
        <v>0.0248274689820673</v>
      </c>
      <c r="N45" s="24">
        <v>0.0247414768299876</v>
      </c>
      <c r="O45" s="24">
        <v>0.0246485643246362</v>
      </c>
      <c r="P45" s="24">
        <v>0.0245558931886643</v>
      </c>
      <c r="Q45" s="24">
        <v>0.0244644196040709</v>
      </c>
      <c r="R45" s="24">
        <v>0.024494011906058</v>
      </c>
      <c r="S45" s="24">
        <v>0.0245250719631433</v>
      </c>
      <c r="T45" s="24">
        <v>0.0245077973905599</v>
      </c>
      <c r="U45" s="24">
        <v>0.0244817148357317</v>
      </c>
      <c r="V45" s="24">
        <v>0.0244997961043161</v>
      </c>
      <c r="W45" s="24">
        <v>0.0244967925657576</v>
      </c>
      <c r="X45" s="24">
        <v>0.024491408337082</v>
      </c>
      <c r="Y45" s="24">
        <v>0.0245056796169946</v>
      </c>
      <c r="Z45" s="24">
        <v>0.0245118120085221</v>
      </c>
      <c r="AA45" s="24">
        <v>0.0245001596476802</v>
      </c>
      <c r="AB45" s="24">
        <v>0.0244616114713019</v>
      </c>
      <c r="AC45" s="24">
        <v>0.0244695036783271</v>
      </c>
      <c r="AD45" s="24">
        <v>0.0244790133042281</v>
      </c>
      <c r="AE45" s="24">
        <v>0.0245002792888864</v>
      </c>
      <c r="AF45" s="24">
        <v>0.0244941114825129</v>
      </c>
      <c r="AG45" s="24">
        <v>0.0244876451073179</v>
      </c>
    </row>
    <row r="46" spans="2:33">
      <c r="B46" s="22" t="s">
        <v>50</v>
      </c>
      <c r="C46" s="24">
        <v>0.0304663969932352</v>
      </c>
      <c r="D46" s="24">
        <v>0.0275171248069244</v>
      </c>
      <c r="E46" s="24">
        <v>0.0270446833811983</v>
      </c>
      <c r="F46" s="24">
        <v>0.0271166549962372</v>
      </c>
      <c r="G46" s="24">
        <v>0.0270130975829641</v>
      </c>
      <c r="H46" s="24">
        <v>0.0271690993011356</v>
      </c>
      <c r="I46" s="24">
        <v>0.0268260505763615</v>
      </c>
      <c r="J46" s="24">
        <v>0.0265537370285328</v>
      </c>
      <c r="K46" s="24">
        <v>0.026369650554348</v>
      </c>
      <c r="L46" s="24">
        <v>0.0261432680772633</v>
      </c>
      <c r="M46" s="24">
        <v>0.0256549862376636</v>
      </c>
      <c r="N46" s="24">
        <v>0.0256270633243751</v>
      </c>
      <c r="O46" s="24">
        <v>0.0253978743881558</v>
      </c>
      <c r="P46" s="24">
        <v>0.0252443226675148</v>
      </c>
      <c r="Q46" s="24">
        <v>0.0249774768570838</v>
      </c>
      <c r="R46" s="24">
        <v>0.0250377246198946</v>
      </c>
      <c r="S46" s="24">
        <v>0.0249610633489703</v>
      </c>
      <c r="T46" s="24">
        <v>0.0248660040177432</v>
      </c>
      <c r="U46" s="24">
        <v>0.0247747811118876</v>
      </c>
      <c r="V46" s="24">
        <v>0.0247717900895222</v>
      </c>
      <c r="W46" s="24">
        <v>0.0246930178283763</v>
      </c>
      <c r="X46" s="24">
        <v>0.0246397486240253</v>
      </c>
      <c r="Y46" s="24">
        <v>0.0246254090314361</v>
      </c>
      <c r="Z46" s="24">
        <v>0.0245703238287251</v>
      </c>
      <c r="AA46" s="24">
        <v>0.0245078381848797</v>
      </c>
      <c r="AB46" s="24">
        <v>0.0244195273956858</v>
      </c>
      <c r="AC46" s="24">
        <v>0.0244156193654664</v>
      </c>
      <c r="AD46" s="24">
        <v>0.024375198724634</v>
      </c>
      <c r="AE46" s="24">
        <v>0.0243798947063957</v>
      </c>
      <c r="AF46" s="24">
        <v>0.0243081645697968</v>
      </c>
      <c r="AG46" s="24">
        <v>0.0242659876028127</v>
      </c>
    </row>
    <row r="47" spans="2:33">
      <c r="B47" s="22" t="s">
        <v>51</v>
      </c>
      <c r="C47" s="24">
        <v>0.0294432001571332</v>
      </c>
      <c r="D47" s="24">
        <v>0.029225721017057</v>
      </c>
      <c r="E47" s="24">
        <v>0.028502754986052</v>
      </c>
      <c r="F47" s="24">
        <v>0.0283566662201726</v>
      </c>
      <c r="G47" s="24">
        <v>0.0284031379865892</v>
      </c>
      <c r="H47" s="24">
        <v>0.0284779286742932</v>
      </c>
      <c r="I47" s="24">
        <v>0.0284674167402892</v>
      </c>
      <c r="J47" s="24">
        <v>0.0283538639915131</v>
      </c>
      <c r="K47" s="24">
        <v>0.0282070506957206</v>
      </c>
      <c r="L47" s="24">
        <v>0.0280553533340923</v>
      </c>
      <c r="M47" s="24">
        <v>0.0277170513438625</v>
      </c>
      <c r="N47" s="24">
        <v>0.0275514910402703</v>
      </c>
      <c r="O47" s="24">
        <v>0.0274368377508905</v>
      </c>
      <c r="P47" s="24">
        <v>0.0273067882413219</v>
      </c>
      <c r="Q47" s="24">
        <v>0.0271328882848049</v>
      </c>
      <c r="R47" s="24">
        <v>0.0271168704421847</v>
      </c>
      <c r="S47" s="24">
        <v>0.0271358629753289</v>
      </c>
      <c r="T47" s="24">
        <v>0.0271042523656117</v>
      </c>
      <c r="U47" s="24">
        <v>0.0270457087724776</v>
      </c>
      <c r="V47" s="24">
        <v>0.0270464095912002</v>
      </c>
      <c r="W47" s="24">
        <v>0.0270318259640183</v>
      </c>
      <c r="X47" s="24">
        <v>0.0270017767366658</v>
      </c>
      <c r="Y47" s="24">
        <v>0.0269998037819116</v>
      </c>
      <c r="Z47" s="24">
        <v>0.026991467437645</v>
      </c>
      <c r="AA47" s="24">
        <v>0.0269628062497256</v>
      </c>
      <c r="AB47" s="24">
        <v>0.0269127632670704</v>
      </c>
      <c r="AC47" s="24">
        <v>0.0268976508337019</v>
      </c>
      <c r="AD47" s="24">
        <v>0.0268934393880817</v>
      </c>
      <c r="AE47" s="24">
        <v>0.0269081943327713</v>
      </c>
      <c r="AF47" s="24">
        <v>0.0268923541679852</v>
      </c>
      <c r="AG47" s="24">
        <v>0.026863786475735</v>
      </c>
    </row>
    <row r="48" spans="2:33">
      <c r="B48" s="22" t="s">
        <v>43</v>
      </c>
      <c r="C48" s="24">
        <v>0.141344979408974</v>
      </c>
      <c r="D48" s="24">
        <v>0.136958585741532</v>
      </c>
      <c r="E48" s="24">
        <v>0.13584592980721</v>
      </c>
      <c r="F48" s="24">
        <v>0.137619955493803</v>
      </c>
      <c r="G48" s="24">
        <v>0.138983242136717</v>
      </c>
      <c r="H48" s="24">
        <v>0.140281618344004</v>
      </c>
      <c r="I48" s="24">
        <v>0.140798903766995</v>
      </c>
      <c r="J48" s="24">
        <v>0.140748031732344</v>
      </c>
      <c r="K48" s="24">
        <v>0.140763218602079</v>
      </c>
      <c r="L48" s="24">
        <v>0.140524189736687</v>
      </c>
      <c r="M48" s="24">
        <v>0.138868806675884</v>
      </c>
      <c r="N48" s="24">
        <v>0.139185269496361</v>
      </c>
      <c r="O48" s="24">
        <v>0.138769421343332</v>
      </c>
      <c r="P48" s="24">
        <v>0.138569261985307</v>
      </c>
      <c r="Q48" s="24">
        <v>0.137866091262078</v>
      </c>
      <c r="R48" s="24">
        <v>0.138559146451073</v>
      </c>
      <c r="S48" s="24">
        <v>0.138814292671241</v>
      </c>
      <c r="T48" s="24">
        <v>0.138854852704203</v>
      </c>
      <c r="U48" s="24">
        <v>0.138900080035599</v>
      </c>
      <c r="V48" s="24">
        <v>0.139306675043641</v>
      </c>
      <c r="W48" s="24">
        <v>0.139390282061692</v>
      </c>
      <c r="X48" s="24">
        <v>0.139533949395352</v>
      </c>
      <c r="Y48" s="24">
        <v>0.139847443032506</v>
      </c>
      <c r="Z48" s="24">
        <v>0.139981153790594</v>
      </c>
      <c r="AA48" s="24">
        <v>0.140043850786724</v>
      </c>
      <c r="AB48" s="24">
        <v>0.139945245675751</v>
      </c>
      <c r="AC48" s="24">
        <v>0.14022733560991</v>
      </c>
      <c r="AD48" s="24">
        <v>0.140378514314378</v>
      </c>
      <c r="AE48" s="24">
        <v>0.140706567342372</v>
      </c>
      <c r="AF48" s="24">
        <v>0.140698371557316</v>
      </c>
      <c r="AG48" s="24">
        <v>0.140769104892159</v>
      </c>
    </row>
    <row r="49" spans="2:33">
      <c r="B49" s="22" t="s">
        <v>44</v>
      </c>
      <c r="C49" s="24">
        <v>0.222621576260707</v>
      </c>
      <c r="D49" s="24">
        <v>0.226766372349213</v>
      </c>
      <c r="E49" s="24">
        <v>0.221640617488864</v>
      </c>
      <c r="F49" s="24">
        <v>0.222697020457513</v>
      </c>
      <c r="G49" s="24">
        <v>0.224617354759262</v>
      </c>
      <c r="H49" s="24">
        <v>0.226400849968599</v>
      </c>
      <c r="I49" s="24">
        <v>0.227496776769029</v>
      </c>
      <c r="J49" s="24">
        <v>0.227421298007866</v>
      </c>
      <c r="K49" s="24">
        <v>0.227151874883541</v>
      </c>
      <c r="L49" s="24">
        <v>0.226762444343393</v>
      </c>
      <c r="M49" s="24">
        <v>0.224437515861039</v>
      </c>
      <c r="N49" s="24">
        <v>0.223941354015896</v>
      </c>
      <c r="O49" s="24">
        <v>0.22355337742892</v>
      </c>
      <c r="P49" s="24">
        <v>0.223124392495238</v>
      </c>
      <c r="Q49" s="24">
        <v>0.222227277906736</v>
      </c>
      <c r="R49" s="24">
        <v>0.222698652222914</v>
      </c>
      <c r="S49" s="24">
        <v>0.223339063324457</v>
      </c>
      <c r="T49" s="24">
        <v>0.223525132664814</v>
      </c>
      <c r="U49" s="24">
        <v>0.22355919324237</v>
      </c>
      <c r="V49" s="24">
        <v>0.224026946812166</v>
      </c>
      <c r="W49" s="24">
        <v>0.224293576583285</v>
      </c>
      <c r="X49" s="24">
        <v>0.22448560440887</v>
      </c>
      <c r="Y49" s="24">
        <v>0.224874588909767</v>
      </c>
      <c r="Z49" s="24">
        <v>0.225170915955172</v>
      </c>
      <c r="AA49" s="24">
        <v>0.225304986269499</v>
      </c>
      <c r="AB49" s="24">
        <v>0.225206538650081</v>
      </c>
      <c r="AC49" s="24">
        <v>0.225467060040474</v>
      </c>
      <c r="AD49" s="24">
        <v>0.225766860828337</v>
      </c>
      <c r="AE49" s="24">
        <v>0.226184796206747</v>
      </c>
      <c r="AF49" s="24">
        <v>0.226346491850155</v>
      </c>
      <c r="AG49" s="24">
        <v>0.226422997999514</v>
      </c>
    </row>
    <row r="50" spans="3:3">
      <c r="C50" s="26"/>
    </row>
    <row r="51" s="18" customFormat="1" spans="1:2">
      <c r="A51" s="27"/>
      <c r="B51" s="27" t="s">
        <v>54</v>
      </c>
    </row>
    <row r="52" spans="1:1">
      <c r="A52" s="28" t="s">
        <v>35</v>
      </c>
    </row>
    <row r="53" spans="2:33">
      <c r="B53" s="22" t="s">
        <v>37</v>
      </c>
      <c r="C53" s="29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</row>
    <row r="54" spans="2:35">
      <c r="B54" s="30" t="s">
        <v>38</v>
      </c>
      <c r="C54" s="31">
        <v>0.0161212227113437</v>
      </c>
      <c r="D54" s="24">
        <v>0.0214055628093495</v>
      </c>
      <c r="E54" s="24">
        <v>0.0205350593359801</v>
      </c>
      <c r="F54" s="24">
        <v>0.0194052541861657</v>
      </c>
      <c r="G54" s="24">
        <v>0.0191152560815488</v>
      </c>
      <c r="H54" s="24">
        <v>0.0189532603084951</v>
      </c>
      <c r="I54" s="24">
        <v>0.0188135283578966</v>
      </c>
      <c r="J54" s="24">
        <v>0.0188702919976481</v>
      </c>
      <c r="K54" s="24">
        <v>0.0188244843328111</v>
      </c>
      <c r="L54" s="24">
        <v>0.0188978295815926</v>
      </c>
      <c r="M54" s="24">
        <v>0.0195717483238381</v>
      </c>
      <c r="N54" s="24">
        <v>0.01904330745418</v>
      </c>
      <c r="O54" s="24">
        <v>0.0192755866815893</v>
      </c>
      <c r="P54" s="24">
        <v>0.019259567279731</v>
      </c>
      <c r="Q54" s="24">
        <v>0.0194747618786695</v>
      </c>
      <c r="R54" s="24">
        <v>0.0190723913671026</v>
      </c>
      <c r="S54" s="24">
        <v>0.0191173005570088</v>
      </c>
      <c r="T54" s="24">
        <v>0.019156663434095</v>
      </c>
      <c r="U54" s="24">
        <v>0.0191474778857364</v>
      </c>
      <c r="V54" s="24">
        <v>0.0189850348599935</v>
      </c>
      <c r="W54" s="24">
        <v>0.0190226929390373</v>
      </c>
      <c r="X54" s="24">
        <v>0.0189749943385207</v>
      </c>
      <c r="Y54" s="24">
        <v>0.0188674392254092</v>
      </c>
      <c r="Z54" s="24">
        <v>0.018863541357616</v>
      </c>
      <c r="AA54" s="24">
        <v>0.0188590346729954</v>
      </c>
      <c r="AB54" s="24">
        <v>0.0189070449952601</v>
      </c>
      <c r="AC54" s="24">
        <v>0.0187698072647686</v>
      </c>
      <c r="AD54" s="24">
        <v>0.018752198106566</v>
      </c>
      <c r="AE54" s="24">
        <v>0.018646500659416</v>
      </c>
      <c r="AF54" s="24">
        <v>0.0187063838088354</v>
      </c>
      <c r="AG54" s="24">
        <v>0.0186596396640549</v>
      </c>
      <c r="AH54" s="24"/>
      <c r="AI54" s="24"/>
    </row>
    <row r="55" spans="2:35">
      <c r="B55" s="22" t="s">
        <v>39</v>
      </c>
      <c r="C55" s="31">
        <v>0.0492315147231887</v>
      </c>
      <c r="D55" s="24">
        <v>0.0597797279938859</v>
      </c>
      <c r="E55" s="24">
        <v>0.0593002318144629</v>
      </c>
      <c r="F55" s="24">
        <v>0.0563841454332495</v>
      </c>
      <c r="G55" s="24">
        <v>0.0551588708513215</v>
      </c>
      <c r="H55" s="24">
        <v>0.0542666769239768</v>
      </c>
      <c r="I55" s="24">
        <v>0.0539698736454535</v>
      </c>
      <c r="J55" s="24">
        <v>0.0541608302523498</v>
      </c>
      <c r="K55" s="24">
        <v>0.0539255691499771</v>
      </c>
      <c r="L55" s="24">
        <v>0.0540582471644685</v>
      </c>
      <c r="M55" s="24">
        <v>0.0557371381961207</v>
      </c>
      <c r="N55" s="24">
        <v>0.0544410439366822</v>
      </c>
      <c r="O55" s="24">
        <v>0.054946650749392</v>
      </c>
      <c r="P55" s="24">
        <v>0.0548786859147499</v>
      </c>
      <c r="Q55" s="24">
        <v>0.0553891566654119</v>
      </c>
      <c r="R55" s="24">
        <v>0.0543825608370945</v>
      </c>
      <c r="S55" s="24">
        <v>0.0543750996954704</v>
      </c>
      <c r="T55" s="24">
        <v>0.0543882649583555</v>
      </c>
      <c r="U55" s="24">
        <v>0.05434353063831</v>
      </c>
      <c r="V55" s="24">
        <v>0.0538854130945204</v>
      </c>
      <c r="W55" s="24">
        <v>0.0539174921347654</v>
      </c>
      <c r="X55" s="24">
        <v>0.0537518878959701</v>
      </c>
      <c r="Y55" s="24">
        <v>0.0534484555442903</v>
      </c>
      <c r="Z55" s="24">
        <v>0.0533695243443987</v>
      </c>
      <c r="AA55" s="24">
        <v>0.0533143706133626</v>
      </c>
      <c r="AB55" s="24">
        <v>0.0534054643170188</v>
      </c>
      <c r="AC55" s="24">
        <v>0.0530379359298802</v>
      </c>
      <c r="AD55" s="24">
        <v>0.0529376212034915</v>
      </c>
      <c r="AE55" s="24">
        <v>0.0526486841120798</v>
      </c>
      <c r="AF55" s="24">
        <v>0.052742157314736</v>
      </c>
      <c r="AG55" s="24">
        <v>0.0526122206238217</v>
      </c>
      <c r="AH55" s="24"/>
      <c r="AI55" s="24"/>
    </row>
    <row r="56" spans="2:35">
      <c r="B56" s="22" t="s">
        <v>40</v>
      </c>
      <c r="C56" s="31">
        <v>0.157785140634695</v>
      </c>
      <c r="D56" s="24">
        <v>0.129362399429764</v>
      </c>
      <c r="E56" s="24">
        <v>0.136553943520089</v>
      </c>
      <c r="F56" s="24">
        <v>0.139057319666182</v>
      </c>
      <c r="G56" s="24">
        <v>0.136195971773216</v>
      </c>
      <c r="H56" s="24">
        <v>0.13399412723503</v>
      </c>
      <c r="I56" s="24">
        <v>0.131950440224742</v>
      </c>
      <c r="J56" s="24">
        <v>0.130468405891756</v>
      </c>
      <c r="K56" s="24">
        <v>0.13065065906327</v>
      </c>
      <c r="L56" s="24">
        <v>0.130434516179772</v>
      </c>
      <c r="M56" s="24">
        <v>0.130394654443457</v>
      </c>
      <c r="N56" s="24">
        <v>0.133133790273608</v>
      </c>
      <c r="O56" s="24">
        <v>0.132295355339096</v>
      </c>
      <c r="P56" s="24">
        <v>0.132689002204803</v>
      </c>
      <c r="Q56" s="24">
        <v>0.132571632026539</v>
      </c>
      <c r="R56" s="24">
        <v>0.133266237122389</v>
      </c>
      <c r="S56" s="24">
        <v>0.131798096402654</v>
      </c>
      <c r="T56" s="24">
        <v>0.131098283439061</v>
      </c>
      <c r="U56" s="24">
        <v>0.130842413080994</v>
      </c>
      <c r="V56" s="24">
        <v>0.130605153543347</v>
      </c>
      <c r="W56" s="24">
        <v>0.129791094319532</v>
      </c>
      <c r="X56" s="24">
        <v>0.129494903266511</v>
      </c>
      <c r="Y56" s="24">
        <v>0.129183358436371</v>
      </c>
      <c r="Z56" s="24">
        <v>0.128540385093065</v>
      </c>
      <c r="AA56" s="24">
        <v>0.128192723163378</v>
      </c>
      <c r="AB56" s="24">
        <v>0.127933547465519</v>
      </c>
      <c r="AC56" s="24">
        <v>0.127983306913837</v>
      </c>
      <c r="AD56" s="24">
        <v>0.127450733169736</v>
      </c>
      <c r="AE56" s="24">
        <v>0.127094608752973</v>
      </c>
      <c r="AF56" s="24">
        <v>0.126433501404427</v>
      </c>
      <c r="AG56" s="24">
        <v>0.126294529502021</v>
      </c>
      <c r="AH56" s="24"/>
      <c r="AI56" s="24"/>
    </row>
    <row r="57" spans="2:35">
      <c r="B57" s="22" t="s">
        <v>41</v>
      </c>
      <c r="C57" s="31">
        <v>0.0652731120217761</v>
      </c>
      <c r="D57" s="24">
        <v>0.0442327376635856</v>
      </c>
      <c r="E57" s="24">
        <v>0.049225426384225</v>
      </c>
      <c r="F57" s="24">
        <v>0.0505534905589582</v>
      </c>
      <c r="G57" s="24">
        <v>0.0491944161360703</v>
      </c>
      <c r="H57" s="24">
        <v>0.0483310111653634</v>
      </c>
      <c r="I57" s="24">
        <v>0.0470897714562982</v>
      </c>
      <c r="J57" s="24">
        <v>0.046162081862183</v>
      </c>
      <c r="K57" s="24">
        <v>0.0461751381903795</v>
      </c>
      <c r="L57" s="24">
        <v>0.0458639288785323</v>
      </c>
      <c r="M57" s="24">
        <v>0.0452810790977949</v>
      </c>
      <c r="N57" s="24">
        <v>0.0467046859538214</v>
      </c>
      <c r="O57" s="24">
        <v>0.04606727777667</v>
      </c>
      <c r="P57" s="24">
        <v>0.0461498229760801</v>
      </c>
      <c r="Q57" s="24">
        <v>0.0458843957971716</v>
      </c>
      <c r="R57" s="24">
        <v>0.0463919576252084</v>
      </c>
      <c r="S57" s="24">
        <v>0.0456203239482697</v>
      </c>
      <c r="T57" s="24">
        <v>0.0452047827782326</v>
      </c>
      <c r="U57" s="24">
        <v>0.0450111123050767</v>
      </c>
      <c r="V57" s="24">
        <v>0.0449596969076698</v>
      </c>
      <c r="W57" s="24">
        <v>0.0445160296936435</v>
      </c>
      <c r="X57" s="24">
        <v>0.0443560776084554</v>
      </c>
      <c r="Y57" s="24">
        <v>0.0442272302022779</v>
      </c>
      <c r="Z57" s="24">
        <v>0.0438988035701276</v>
      </c>
      <c r="AA57" s="24">
        <v>0.0436891591346605</v>
      </c>
      <c r="AB57" s="24">
        <v>0.0435047036378143</v>
      </c>
      <c r="AC57" s="24">
        <v>0.0435574466260668</v>
      </c>
      <c r="AD57" s="24">
        <v>0.0432890335744195</v>
      </c>
      <c r="AE57" s="24">
        <v>0.0431844583605369</v>
      </c>
      <c r="AF57" s="24">
        <v>0.0428085304487784</v>
      </c>
      <c r="AG57" s="24">
        <v>0.0427665770623074</v>
      </c>
      <c r="AH57" s="24"/>
      <c r="AI57" s="24"/>
    </row>
    <row r="58" spans="2:35">
      <c r="B58" s="22" t="s">
        <v>42</v>
      </c>
      <c r="C58" s="31">
        <v>0.0038993384260102</v>
      </c>
      <c r="D58" s="24">
        <v>0.00341198049929531</v>
      </c>
      <c r="E58" s="24">
        <v>0.00364844766024929</v>
      </c>
      <c r="F58" s="24">
        <v>0.0036512673355591</v>
      </c>
      <c r="G58" s="24">
        <v>0.00359436523141366</v>
      </c>
      <c r="H58" s="24">
        <v>0.00356885007369475</v>
      </c>
      <c r="I58" s="24">
        <v>0.0035246199061482</v>
      </c>
      <c r="J58" s="24">
        <v>0.00349479300916422</v>
      </c>
      <c r="K58" s="24">
        <v>0.00350139701339979</v>
      </c>
      <c r="L58" s="24">
        <v>0.00350575021873121</v>
      </c>
      <c r="M58" s="24">
        <v>0.00354551074811833</v>
      </c>
      <c r="N58" s="24">
        <v>0.00358372366388754</v>
      </c>
      <c r="O58" s="24">
        <v>0.00358305189329931</v>
      </c>
      <c r="P58" s="24">
        <v>0.00359470835196929</v>
      </c>
      <c r="Q58" s="24">
        <v>0.00360431826990893</v>
      </c>
      <c r="R58" s="24">
        <v>0.00360389714741262</v>
      </c>
      <c r="S58" s="24">
        <v>0.00357916205132789</v>
      </c>
      <c r="T58" s="24">
        <v>0.00356861532307032</v>
      </c>
      <c r="U58" s="24">
        <v>0.00356419763515697</v>
      </c>
      <c r="V58" s="24">
        <v>0.00355533081326187</v>
      </c>
      <c r="W58" s="24">
        <v>0.0035427311884932</v>
      </c>
      <c r="X58" s="24">
        <v>0.00353621870467446</v>
      </c>
      <c r="Y58" s="24">
        <v>0.00352671961334475</v>
      </c>
      <c r="Z58" s="24">
        <v>0.00351538127269886</v>
      </c>
      <c r="AA58" s="24">
        <v>0.00350886571732927</v>
      </c>
      <c r="AB58" s="24">
        <v>0.00350789414932719</v>
      </c>
      <c r="AC58" s="24">
        <v>0.00350345034222389</v>
      </c>
      <c r="AD58" s="24">
        <v>0.00349277696937455</v>
      </c>
      <c r="AE58" s="24">
        <v>0.00348381927675379</v>
      </c>
      <c r="AF58" s="24">
        <v>0.00347370041483327</v>
      </c>
      <c r="AG58" s="24">
        <v>0.00346902081540743</v>
      </c>
      <c r="AH58" s="24"/>
      <c r="AI58" s="24"/>
    </row>
    <row r="59" spans="2:35">
      <c r="B59" s="22" t="s">
        <v>43</v>
      </c>
      <c r="C59" s="31">
        <v>0.0756590215559067</v>
      </c>
      <c r="D59" s="24">
        <v>0.102910643161886</v>
      </c>
      <c r="E59" s="24">
        <v>0.104164721556466</v>
      </c>
      <c r="F59" s="24">
        <v>0.100043830403027</v>
      </c>
      <c r="G59" s="24">
        <v>0.099906501421951</v>
      </c>
      <c r="H59" s="24">
        <v>0.0994106090767375</v>
      </c>
      <c r="I59" s="24">
        <v>0.0998255583810881</v>
      </c>
      <c r="J59" s="24">
        <v>0.101754214065369</v>
      </c>
      <c r="K59" s="24">
        <v>0.102209932665568</v>
      </c>
      <c r="L59" s="24">
        <v>0.103390684724567</v>
      </c>
      <c r="M59" s="24">
        <v>0.107559769105648</v>
      </c>
      <c r="N59" s="24">
        <v>0.105446413303421</v>
      </c>
      <c r="O59" s="24">
        <v>0.107279281422634</v>
      </c>
      <c r="P59" s="24">
        <v>0.107774866744833</v>
      </c>
      <c r="Q59" s="24">
        <v>0.109547233018954</v>
      </c>
      <c r="R59" s="24">
        <v>0.107915514937681</v>
      </c>
      <c r="S59" s="24">
        <v>0.108558460431524</v>
      </c>
      <c r="T59" s="24">
        <v>0.109165740539776</v>
      </c>
      <c r="U59" s="24">
        <v>0.109582578691285</v>
      </c>
      <c r="V59" s="24">
        <v>0.109078156756176</v>
      </c>
      <c r="W59" s="24">
        <v>0.10965549237374</v>
      </c>
      <c r="X59" s="24">
        <v>0.109750615930998</v>
      </c>
      <c r="Y59" s="24">
        <v>0.109515837413842</v>
      </c>
      <c r="Z59" s="24">
        <v>0.10978026236157</v>
      </c>
      <c r="AA59" s="24">
        <v>0.110069741417319</v>
      </c>
      <c r="AB59" s="24">
        <v>0.1106642327685</v>
      </c>
      <c r="AC59" s="24">
        <v>0.110201454691562</v>
      </c>
      <c r="AD59" s="24">
        <v>0.110356175802126</v>
      </c>
      <c r="AE59" s="24">
        <v>0.110068114015687</v>
      </c>
      <c r="AF59" s="24">
        <v>0.110643365392038</v>
      </c>
      <c r="AG59" s="24">
        <v>0.110692529326853</v>
      </c>
      <c r="AH59" s="24"/>
      <c r="AI59" s="24"/>
    </row>
    <row r="60" spans="2:35">
      <c r="B60" s="22" t="s">
        <v>44</v>
      </c>
      <c r="C60" s="31">
        <v>0.0210355099290313</v>
      </c>
      <c r="D60" s="24">
        <v>0.0184601603182661</v>
      </c>
      <c r="E60" s="24">
        <v>0.0205019377197625</v>
      </c>
      <c r="F60" s="24">
        <v>0.0212149514828803</v>
      </c>
      <c r="G60" s="24">
        <v>0.0213204819115833</v>
      </c>
      <c r="H60" s="24">
        <v>0.0214153268891123</v>
      </c>
      <c r="I60" s="24">
        <v>0.021382125497858</v>
      </c>
      <c r="J60" s="24">
        <v>0.0215695374297828</v>
      </c>
      <c r="K60" s="24">
        <v>0.0218653592928628</v>
      </c>
      <c r="L60" s="24">
        <v>0.0220893453472882</v>
      </c>
      <c r="M60" s="24">
        <v>0.0223536697482813</v>
      </c>
      <c r="N60" s="24">
        <v>0.022980744413649</v>
      </c>
      <c r="O60" s="24">
        <v>0.0230632649104338</v>
      </c>
      <c r="P60" s="24">
        <v>0.0233186328158719</v>
      </c>
      <c r="Q60" s="24">
        <v>0.0235229251877441</v>
      </c>
      <c r="R60" s="24">
        <v>0.0237947218071748</v>
      </c>
      <c r="S60" s="24">
        <v>0.0237171249618034</v>
      </c>
      <c r="T60" s="24">
        <v>0.0237770376112491</v>
      </c>
      <c r="U60" s="24">
        <v>0.0238472096524284</v>
      </c>
      <c r="V60" s="24">
        <v>0.023949887870233</v>
      </c>
      <c r="W60" s="24">
        <v>0.0239459579120326</v>
      </c>
      <c r="X60" s="24">
        <v>0.02402754864814</v>
      </c>
      <c r="Y60" s="24">
        <v>0.0240689146025311</v>
      </c>
      <c r="Z60" s="24">
        <v>0.0241019843794967</v>
      </c>
      <c r="AA60" s="24">
        <v>0.024126425719297</v>
      </c>
      <c r="AB60" s="24">
        <v>0.0241930932712215</v>
      </c>
      <c r="AC60" s="24">
        <v>0.0242977022557257</v>
      </c>
      <c r="AD60" s="24">
        <v>0.0243026523966221</v>
      </c>
      <c r="AE60" s="24">
        <v>0.0243348019164501</v>
      </c>
      <c r="AF60" s="24">
        <v>0.0243138746039999</v>
      </c>
      <c r="AG60" s="24">
        <v>0.0244071905985017</v>
      </c>
      <c r="AH60" s="24"/>
      <c r="AI60" s="24"/>
    </row>
    <row r="61" spans="1:35">
      <c r="A61" s="28" t="s">
        <v>45</v>
      </c>
      <c r="B61" s="22" t="s">
        <v>46</v>
      </c>
      <c r="C61" s="31">
        <v>0.0257249100400408</v>
      </c>
      <c r="D61" s="24">
        <v>0.0204225907972608</v>
      </c>
      <c r="E61" s="24">
        <v>0.0208911918685744</v>
      </c>
      <c r="F61" s="24">
        <v>0.0217452463880593</v>
      </c>
      <c r="G61" s="24">
        <v>0.0218638717330838</v>
      </c>
      <c r="H61" s="24">
        <v>0.021988489724231</v>
      </c>
      <c r="I61" s="24">
        <v>0.0219066590873733</v>
      </c>
      <c r="J61" s="24">
        <v>0.0216296941859541</v>
      </c>
      <c r="K61" s="24">
        <v>0.0216202576987524</v>
      </c>
      <c r="L61" s="24">
        <v>0.0214743499265321</v>
      </c>
      <c r="M61" s="24">
        <v>0.0209047488638654</v>
      </c>
      <c r="N61" s="24">
        <v>0.0213217198821444</v>
      </c>
      <c r="O61" s="24">
        <v>0.0210574047880245</v>
      </c>
      <c r="P61" s="24">
        <v>0.0210240203979005</v>
      </c>
      <c r="Q61" s="24">
        <v>0.0208016054992387</v>
      </c>
      <c r="R61" s="24">
        <v>0.0211297619684166</v>
      </c>
      <c r="S61" s="24">
        <v>0.0210050073847948</v>
      </c>
      <c r="T61" s="24">
        <v>0.0209175819701181</v>
      </c>
      <c r="U61" s="24">
        <v>0.0208735821586621</v>
      </c>
      <c r="V61" s="24">
        <v>0.0209768258054737</v>
      </c>
      <c r="W61" s="24">
        <v>0.0208854905349122</v>
      </c>
      <c r="X61" s="24">
        <v>0.0208854215096691</v>
      </c>
      <c r="Y61" s="24">
        <v>0.0209363667955356</v>
      </c>
      <c r="Z61" s="24">
        <v>0.0208975871123125</v>
      </c>
      <c r="AA61" s="24">
        <v>0.0208604093671881</v>
      </c>
      <c r="AB61" s="24">
        <v>0.0207799808685315</v>
      </c>
      <c r="AC61" s="24">
        <v>0.0208769357001467</v>
      </c>
      <c r="AD61" s="24">
        <v>0.0208533324712171</v>
      </c>
      <c r="AE61" s="24">
        <v>0.0209077178993844</v>
      </c>
      <c r="AF61" s="24">
        <v>0.0208092097895282</v>
      </c>
      <c r="AG61" s="24">
        <v>0.0208196009729964</v>
      </c>
      <c r="AH61" s="24"/>
      <c r="AI61" s="24"/>
    </row>
    <row r="62" spans="2:33">
      <c r="B62" s="22" t="s">
        <v>47</v>
      </c>
      <c r="C62" s="29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</row>
    <row r="63" spans="2:35">
      <c r="B63" s="22" t="s">
        <v>48</v>
      </c>
      <c r="C63" s="31">
        <v>0.017932498478879</v>
      </c>
      <c r="D63" s="24">
        <v>0.0255080882589406</v>
      </c>
      <c r="E63" s="24">
        <v>0.0239462645539532</v>
      </c>
      <c r="F63" s="24">
        <v>0.0227398453288955</v>
      </c>
      <c r="G63" s="24">
        <v>0.0229778232293495</v>
      </c>
      <c r="H63" s="24">
        <v>0.0227139726161928</v>
      </c>
      <c r="I63" s="24">
        <v>0.0234862918186216</v>
      </c>
      <c r="J63" s="24">
        <v>0.0238513330883303</v>
      </c>
      <c r="K63" s="24">
        <v>0.0237244421121773</v>
      </c>
      <c r="L63" s="24">
        <v>0.0237582972415816</v>
      </c>
      <c r="M63" s="24">
        <v>0.0239974956559457</v>
      </c>
      <c r="N63" s="24">
        <v>0.0232289984106709</v>
      </c>
      <c r="O63" s="24">
        <v>0.0234627318705642</v>
      </c>
      <c r="P63" s="24">
        <v>0.0233805964282587</v>
      </c>
      <c r="Q63" s="24">
        <v>0.0235876039229644</v>
      </c>
      <c r="R63" s="24">
        <v>0.0232179223743047</v>
      </c>
      <c r="S63" s="24">
        <v>0.0234624406944505</v>
      </c>
      <c r="T63" s="24">
        <v>0.0235851701760999</v>
      </c>
      <c r="U63" s="24">
        <v>0.0236066704949614</v>
      </c>
      <c r="V63" s="24">
        <v>0.0235280086043549</v>
      </c>
      <c r="W63" s="24">
        <v>0.0236803292589235</v>
      </c>
      <c r="X63" s="24">
        <v>0.0236839065840303</v>
      </c>
      <c r="Y63" s="24">
        <v>0.0236600443403572</v>
      </c>
      <c r="Z63" s="24">
        <v>0.0237546002176589</v>
      </c>
      <c r="AA63" s="24">
        <v>0.0238012952969833</v>
      </c>
      <c r="AB63" s="24">
        <v>0.023857240646425</v>
      </c>
      <c r="AC63" s="24">
        <v>0.0237436677551707</v>
      </c>
      <c r="AD63" s="24">
        <v>0.0238177404478007</v>
      </c>
      <c r="AE63" s="24">
        <v>0.0238049962710941</v>
      </c>
      <c r="AF63" s="24">
        <v>0.0239545990787442</v>
      </c>
      <c r="AG63" s="24">
        <v>0.0239442898207614</v>
      </c>
      <c r="AH63" s="24"/>
      <c r="AI63" s="24"/>
    </row>
    <row r="64" spans="2:33">
      <c r="B64" s="22" t="s">
        <v>49</v>
      </c>
      <c r="C64" s="29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</row>
    <row r="65" spans="2:35">
      <c r="B65" s="22" t="s">
        <v>50</v>
      </c>
      <c r="C65" s="31">
        <v>0.0304663969932352</v>
      </c>
      <c r="D65" s="24">
        <v>0.0275171248069244</v>
      </c>
      <c r="E65" s="24">
        <v>0.0270446833811983</v>
      </c>
      <c r="F65" s="24">
        <v>0.0271166549962372</v>
      </c>
      <c r="G65" s="24">
        <v>0.0270130975829641</v>
      </c>
      <c r="H65" s="24">
        <v>0.0271690993011356</v>
      </c>
      <c r="I65" s="24">
        <v>0.0268260505763615</v>
      </c>
      <c r="J65" s="24">
        <v>0.0265537370285328</v>
      </c>
      <c r="K65" s="24">
        <v>0.026369650554348</v>
      </c>
      <c r="L65" s="24">
        <v>0.0261432680772633</v>
      </c>
      <c r="M65" s="24">
        <v>0.0256549862376636</v>
      </c>
      <c r="N65" s="24">
        <v>0.0256270633243751</v>
      </c>
      <c r="O65" s="24">
        <v>0.0253978743881558</v>
      </c>
      <c r="P65" s="24">
        <v>0.0252443226675148</v>
      </c>
      <c r="Q65" s="24">
        <v>0.0249774768570838</v>
      </c>
      <c r="R65" s="24">
        <v>0.0250377246198946</v>
      </c>
      <c r="S65" s="24">
        <v>0.0249610633489703</v>
      </c>
      <c r="T65" s="24">
        <v>0.0248660040177432</v>
      </c>
      <c r="U65" s="24">
        <v>0.0247747811118876</v>
      </c>
      <c r="V65" s="24">
        <v>0.0247717900895222</v>
      </c>
      <c r="W65" s="24">
        <v>0.0246930178283763</v>
      </c>
      <c r="X65" s="24">
        <v>0.0246397486240253</v>
      </c>
      <c r="Y65" s="24">
        <v>0.0246254090314361</v>
      </c>
      <c r="Z65" s="24">
        <v>0.0245703238287251</v>
      </c>
      <c r="AA65" s="24">
        <v>0.0245078381848797</v>
      </c>
      <c r="AB65" s="24">
        <v>0.0244195273956858</v>
      </c>
      <c r="AC65" s="24">
        <v>0.0244156193654664</v>
      </c>
      <c r="AD65" s="24">
        <v>0.024375198724634</v>
      </c>
      <c r="AE65" s="24">
        <v>0.0243798947063957</v>
      </c>
      <c r="AF65" s="24">
        <v>0.0243081645697968</v>
      </c>
      <c r="AG65" s="24">
        <v>0.0242659876028127</v>
      </c>
      <c r="AH65" s="24"/>
      <c r="AI65" s="24"/>
    </row>
    <row r="66" spans="2:35">
      <c r="B66" s="22" t="s">
        <v>51</v>
      </c>
      <c r="C66" s="31">
        <v>0.0294432001571332</v>
      </c>
      <c r="D66" s="24">
        <v>0.029225721017057</v>
      </c>
      <c r="E66" s="24">
        <v>0.028502754986052</v>
      </c>
      <c r="F66" s="24">
        <v>0.0283566662201726</v>
      </c>
      <c r="G66" s="24">
        <v>0.0284031379865892</v>
      </c>
      <c r="H66" s="24">
        <v>0.0284779286742932</v>
      </c>
      <c r="I66" s="24">
        <v>0.0284674167402892</v>
      </c>
      <c r="J66" s="24">
        <v>0.0283538639915131</v>
      </c>
      <c r="K66" s="24">
        <v>0.0282070506957206</v>
      </c>
      <c r="L66" s="24">
        <v>0.0280553533340923</v>
      </c>
      <c r="M66" s="24">
        <v>0.0277170513438625</v>
      </c>
      <c r="N66" s="24">
        <v>0.0275514910402703</v>
      </c>
      <c r="O66" s="24">
        <v>0.0274368377508905</v>
      </c>
      <c r="P66" s="24">
        <v>0.0273067882413219</v>
      </c>
      <c r="Q66" s="24">
        <v>0.0271328882848049</v>
      </c>
      <c r="R66" s="24">
        <v>0.0271168704421847</v>
      </c>
      <c r="S66" s="24">
        <v>0.0271358629753289</v>
      </c>
      <c r="T66" s="24">
        <v>0.0271042523656117</v>
      </c>
      <c r="U66" s="24">
        <v>0.0270457087724776</v>
      </c>
      <c r="V66" s="24">
        <v>0.0270464095912002</v>
      </c>
      <c r="W66" s="24">
        <v>0.0270318259640183</v>
      </c>
      <c r="X66" s="24">
        <v>0.0270017767366658</v>
      </c>
      <c r="Y66" s="24">
        <v>0.0269998037819116</v>
      </c>
      <c r="Z66" s="24">
        <v>0.026991467437645</v>
      </c>
      <c r="AA66" s="24">
        <v>0.0269628062497256</v>
      </c>
      <c r="AB66" s="24">
        <v>0.0269127632670704</v>
      </c>
      <c r="AC66" s="24">
        <v>0.0268976508337019</v>
      </c>
      <c r="AD66" s="24">
        <v>0.0268934393880817</v>
      </c>
      <c r="AE66" s="24">
        <v>0.0269081943327713</v>
      </c>
      <c r="AF66" s="24">
        <v>0.0268923541679852</v>
      </c>
      <c r="AG66" s="24">
        <v>0.026863786475735</v>
      </c>
      <c r="AH66" s="24"/>
      <c r="AI66" s="24"/>
    </row>
    <row r="67" spans="2:35">
      <c r="B67" s="22" t="s">
        <v>43</v>
      </c>
      <c r="C67" s="31">
        <v>0.141344979408974</v>
      </c>
      <c r="D67" s="24">
        <v>0.136958585741532</v>
      </c>
      <c r="E67" s="24">
        <v>0.13584592980721</v>
      </c>
      <c r="F67" s="24">
        <v>0.137619955493803</v>
      </c>
      <c r="G67" s="24">
        <v>0.138983242136717</v>
      </c>
      <c r="H67" s="24">
        <v>0.140281618344004</v>
      </c>
      <c r="I67" s="24">
        <v>0.140798903766995</v>
      </c>
      <c r="J67" s="24">
        <v>0.140748031732344</v>
      </c>
      <c r="K67" s="24">
        <v>0.140763218602079</v>
      </c>
      <c r="L67" s="24">
        <v>0.140524189736687</v>
      </c>
      <c r="M67" s="24">
        <v>0.138868806675884</v>
      </c>
      <c r="N67" s="24">
        <v>0.139185269496361</v>
      </c>
      <c r="O67" s="24">
        <v>0.138769421343332</v>
      </c>
      <c r="P67" s="24">
        <v>0.138569261985307</v>
      </c>
      <c r="Q67" s="24">
        <v>0.137866091262078</v>
      </c>
      <c r="R67" s="24">
        <v>0.138559146451073</v>
      </c>
      <c r="S67" s="24">
        <v>0.138814292671241</v>
      </c>
      <c r="T67" s="24">
        <v>0.138854852704203</v>
      </c>
      <c r="U67" s="24">
        <v>0.138900080035599</v>
      </c>
      <c r="V67" s="24">
        <v>0.139306675043641</v>
      </c>
      <c r="W67" s="24">
        <v>0.139390282061692</v>
      </c>
      <c r="X67" s="24">
        <v>0.139533949395352</v>
      </c>
      <c r="Y67" s="24">
        <v>0.139847443032506</v>
      </c>
      <c r="Z67" s="24">
        <v>0.139981153790594</v>
      </c>
      <c r="AA67" s="24">
        <v>0.140043850786724</v>
      </c>
      <c r="AB67" s="24">
        <v>0.139945245675751</v>
      </c>
      <c r="AC67" s="24">
        <v>0.14022733560991</v>
      </c>
      <c r="AD67" s="24">
        <v>0.140378514314378</v>
      </c>
      <c r="AE67" s="24">
        <v>0.140706567342372</v>
      </c>
      <c r="AF67" s="24">
        <v>0.140698371557316</v>
      </c>
      <c r="AG67" s="24">
        <v>0.140769104892159</v>
      </c>
      <c r="AH67" s="24"/>
      <c r="AI67" s="24"/>
    </row>
    <row r="68" spans="2:35">
      <c r="B68" s="30" t="s">
        <v>44</v>
      </c>
      <c r="C68" s="31">
        <v>0.3660831404591</v>
      </c>
      <c r="D68" s="24">
        <v>0.380804498670725</v>
      </c>
      <c r="E68" s="24">
        <v>0.369839603779161</v>
      </c>
      <c r="F68" s="24">
        <v>0.372111227378881</v>
      </c>
      <c r="G68" s="24">
        <v>0.376273160838197</v>
      </c>
      <c r="H68" s="24">
        <v>0.379428953832188</v>
      </c>
      <c r="I68" s="24">
        <v>0.381958719368671</v>
      </c>
      <c r="J68" s="24">
        <v>0.3823831772331</v>
      </c>
      <c r="K68" s="24">
        <v>0.382162817373728</v>
      </c>
      <c r="L68" s="24">
        <v>0.381804002491431</v>
      </c>
      <c r="M68" s="24">
        <v>0.378413821626564</v>
      </c>
      <c r="N68" s="24">
        <v>0.37775198525994</v>
      </c>
      <c r="O68" s="24">
        <v>0.377365355197374</v>
      </c>
      <c r="P68" s="24">
        <v>0.376809821172212</v>
      </c>
      <c r="Q68" s="24">
        <v>0.375639753631758</v>
      </c>
      <c r="R68" s="24">
        <v>0.376511409828213</v>
      </c>
      <c r="S68" s="24">
        <v>0.377855950906784</v>
      </c>
      <c r="T68" s="24">
        <v>0.378313025228012</v>
      </c>
      <c r="U68" s="24">
        <v>0.378460567996477</v>
      </c>
      <c r="V68" s="24">
        <v>0.379351618728407</v>
      </c>
      <c r="W68" s="24">
        <v>0.379927715235194</v>
      </c>
      <c r="X68" s="24">
        <v>0.380363157629438</v>
      </c>
      <c r="Y68" s="24">
        <v>0.38109299890439</v>
      </c>
      <c r="Z68" s="24">
        <v>0.381735038862184</v>
      </c>
      <c r="AA68" s="24">
        <v>0.382063398933833</v>
      </c>
      <c r="AB68" s="24">
        <v>0.381969380483848</v>
      </c>
      <c r="AC68" s="24">
        <v>0.382487853154884</v>
      </c>
      <c r="AD68" s="24">
        <v>0.3831005073153</v>
      </c>
      <c r="AE68" s="24">
        <v>0.383831621370797</v>
      </c>
      <c r="AF68" s="24">
        <v>0.384216240305821</v>
      </c>
      <c r="AG68" s="24">
        <v>0.384435178541402</v>
      </c>
      <c r="AH68" s="24"/>
      <c r="AI68" s="24"/>
    </row>
    <row r="70" s="18" customFormat="1" spans="1:2">
      <c r="A70" s="27"/>
      <c r="B70" s="27" t="s">
        <v>55</v>
      </c>
    </row>
    <row r="71" spans="1:1">
      <c r="A71" s="28" t="s">
        <v>35</v>
      </c>
    </row>
    <row r="72" spans="2:33">
      <c r="B72" s="22" t="s">
        <v>37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</v>
      </c>
    </row>
    <row r="73" spans="2:33">
      <c r="B73" s="22" t="s">
        <v>38</v>
      </c>
      <c r="C73" s="24">
        <v>0.020020561137354</v>
      </c>
      <c r="D73" s="24">
        <v>0.0248175433086448</v>
      </c>
      <c r="E73" s="24">
        <v>0.0241835069962294</v>
      </c>
      <c r="F73" s="24">
        <v>0.0230565215217248</v>
      </c>
      <c r="G73" s="24">
        <v>0.0227096213129624</v>
      </c>
      <c r="H73" s="24">
        <v>0.0225221103821899</v>
      </c>
      <c r="I73" s="24">
        <v>0.0223381482640448</v>
      </c>
      <c r="J73" s="24">
        <v>0.0223650850068123</v>
      </c>
      <c r="K73" s="24">
        <v>0.0223258813462109</v>
      </c>
      <c r="L73" s="24">
        <v>0.0224035798003238</v>
      </c>
      <c r="M73" s="24">
        <v>0.0231172590719564</v>
      </c>
      <c r="N73" s="24">
        <v>0.0226270311180676</v>
      </c>
      <c r="O73" s="24">
        <v>0.0228586385748886</v>
      </c>
      <c r="P73" s="24">
        <v>0.0228542756317003</v>
      </c>
      <c r="Q73" s="24">
        <v>0.0230790801485784</v>
      </c>
      <c r="R73" s="24">
        <v>0.0226762885145152</v>
      </c>
      <c r="S73" s="24">
        <v>0.0226964626083367</v>
      </c>
      <c r="T73" s="24">
        <v>0.0227252787571653</v>
      </c>
      <c r="U73" s="24">
        <v>0.0227116755208934</v>
      </c>
      <c r="V73" s="24">
        <v>0.0225403656732554</v>
      </c>
      <c r="W73" s="24">
        <v>0.0225654241275305</v>
      </c>
      <c r="X73" s="24">
        <v>0.0225112130431952</v>
      </c>
      <c r="Y73" s="24">
        <v>0.022394158838754</v>
      </c>
      <c r="Z73" s="24">
        <v>0.0223789226303148</v>
      </c>
      <c r="AA73" s="24">
        <v>0.0223679003903247</v>
      </c>
      <c r="AB73" s="24">
        <v>0.0224149391445873</v>
      </c>
      <c r="AC73" s="24">
        <v>0.0222732576069925</v>
      </c>
      <c r="AD73" s="24">
        <v>0.0222449750759405</v>
      </c>
      <c r="AE73" s="24">
        <v>0.0221303199361698</v>
      </c>
      <c r="AF73" s="24">
        <v>0.0221800842236687</v>
      </c>
      <c r="AG73" s="24">
        <v>0.0221286604794623</v>
      </c>
    </row>
    <row r="74" spans="2:33">
      <c r="B74" s="22" t="s">
        <v>39</v>
      </c>
      <c r="C74" s="24">
        <v>0.0492315147231887</v>
      </c>
      <c r="D74" s="24">
        <v>0.0597797279938859</v>
      </c>
      <c r="E74" s="24">
        <v>0.0593002318144629</v>
      </c>
      <c r="F74" s="24">
        <v>0.0563841454332495</v>
      </c>
      <c r="G74" s="24">
        <v>0.0551588708513215</v>
      </c>
      <c r="H74" s="24">
        <v>0.0542666769239768</v>
      </c>
      <c r="I74" s="24">
        <v>0.0539698736454535</v>
      </c>
      <c r="J74" s="24">
        <v>0.0541608302523498</v>
      </c>
      <c r="K74" s="24">
        <v>0.0539255691499771</v>
      </c>
      <c r="L74" s="24">
        <v>0.0540582471644685</v>
      </c>
      <c r="M74" s="24">
        <v>0.0557371381961207</v>
      </c>
      <c r="N74" s="24">
        <v>0.0544410439366822</v>
      </c>
      <c r="O74" s="24">
        <v>0.054946650749392</v>
      </c>
      <c r="P74" s="24">
        <v>0.0548786859147499</v>
      </c>
      <c r="Q74" s="24">
        <v>0.0553891566654119</v>
      </c>
      <c r="R74" s="24">
        <v>0.0543825608370945</v>
      </c>
      <c r="S74" s="24">
        <v>0.0543750996954704</v>
      </c>
      <c r="T74" s="24">
        <v>0.0543882649583555</v>
      </c>
      <c r="U74" s="24">
        <v>0.05434353063831</v>
      </c>
      <c r="V74" s="24">
        <v>0.0538854130945204</v>
      </c>
      <c r="W74" s="24">
        <v>0.0539174921347654</v>
      </c>
      <c r="X74" s="24">
        <v>0.0537518878959701</v>
      </c>
      <c r="Y74" s="24">
        <v>0.0534484555442903</v>
      </c>
      <c r="Z74" s="24">
        <v>0.0533695243443987</v>
      </c>
      <c r="AA74" s="24">
        <v>0.0533143706133626</v>
      </c>
      <c r="AB74" s="24">
        <v>0.0534054643170188</v>
      </c>
      <c r="AC74" s="24">
        <v>0.0530379359298802</v>
      </c>
      <c r="AD74" s="24">
        <v>0.0529376212034915</v>
      </c>
      <c r="AE74" s="24">
        <v>0.0526486841120798</v>
      </c>
      <c r="AF74" s="24">
        <v>0.052742157314736</v>
      </c>
      <c r="AG74" s="24">
        <v>0.0526122206238217</v>
      </c>
    </row>
    <row r="75" spans="2:33">
      <c r="B75" s="22" t="s">
        <v>40</v>
      </c>
      <c r="C75" s="24">
        <v>0.157785140634695</v>
      </c>
      <c r="D75" s="24">
        <v>0.129362399429764</v>
      </c>
      <c r="E75" s="24">
        <v>0.136553943520089</v>
      </c>
      <c r="F75" s="24">
        <v>0.139057319666182</v>
      </c>
      <c r="G75" s="24">
        <v>0.136195971773216</v>
      </c>
      <c r="H75" s="24">
        <v>0.13399412723503</v>
      </c>
      <c r="I75" s="24">
        <v>0.131950440224742</v>
      </c>
      <c r="J75" s="24">
        <v>0.130468405891756</v>
      </c>
      <c r="K75" s="24">
        <v>0.13065065906327</v>
      </c>
      <c r="L75" s="24">
        <v>0.130434516179772</v>
      </c>
      <c r="M75" s="24">
        <v>0.130394654443457</v>
      </c>
      <c r="N75" s="24">
        <v>0.133133790273608</v>
      </c>
      <c r="O75" s="24">
        <v>0.132295355339096</v>
      </c>
      <c r="P75" s="24">
        <v>0.132689002204803</v>
      </c>
      <c r="Q75" s="24">
        <v>0.132571632026539</v>
      </c>
      <c r="R75" s="24">
        <v>0.133266237122389</v>
      </c>
      <c r="S75" s="24">
        <v>0.131798096402654</v>
      </c>
      <c r="T75" s="24">
        <v>0.131098283439061</v>
      </c>
      <c r="U75" s="24">
        <v>0.130842413080994</v>
      </c>
      <c r="V75" s="24">
        <v>0.130605153543347</v>
      </c>
      <c r="W75" s="24">
        <v>0.129791094319532</v>
      </c>
      <c r="X75" s="24">
        <v>0.129494903266511</v>
      </c>
      <c r="Y75" s="24">
        <v>0.129183358436371</v>
      </c>
      <c r="Z75" s="24">
        <v>0.128540385093065</v>
      </c>
      <c r="AA75" s="24">
        <v>0.128192723163378</v>
      </c>
      <c r="AB75" s="24">
        <v>0.127933547465519</v>
      </c>
      <c r="AC75" s="24">
        <v>0.127983306913837</v>
      </c>
      <c r="AD75" s="24">
        <v>0.127450733169736</v>
      </c>
      <c r="AE75" s="24">
        <v>0.127094608752973</v>
      </c>
      <c r="AF75" s="24">
        <v>0.126433501404427</v>
      </c>
      <c r="AG75" s="24">
        <v>0.126294529502021</v>
      </c>
    </row>
    <row r="76" spans="2:33">
      <c r="B76" s="22" t="s">
        <v>41</v>
      </c>
      <c r="C76" s="24">
        <v>0.0652731120217761</v>
      </c>
      <c r="D76" s="24">
        <v>0.0442327376635856</v>
      </c>
      <c r="E76" s="24">
        <v>0.049225426384225</v>
      </c>
      <c r="F76" s="24">
        <v>0.0505534905589582</v>
      </c>
      <c r="G76" s="24">
        <v>0.0491944161360703</v>
      </c>
      <c r="H76" s="24">
        <v>0.0483310111653634</v>
      </c>
      <c r="I76" s="24">
        <v>0.0470897714562982</v>
      </c>
      <c r="J76" s="24">
        <v>0.046162081862183</v>
      </c>
      <c r="K76" s="24">
        <v>0.0461751381903795</v>
      </c>
      <c r="L76" s="24">
        <v>0.0458639288785323</v>
      </c>
      <c r="M76" s="24">
        <v>0.0452810790977949</v>
      </c>
      <c r="N76" s="24">
        <v>0.0467046859538214</v>
      </c>
      <c r="O76" s="24">
        <v>0.04606727777667</v>
      </c>
      <c r="P76" s="24">
        <v>0.0461498229760801</v>
      </c>
      <c r="Q76" s="24">
        <v>0.0458843957971716</v>
      </c>
      <c r="R76" s="24">
        <v>0.0463919576252084</v>
      </c>
      <c r="S76" s="24">
        <v>0.0456203239482697</v>
      </c>
      <c r="T76" s="24">
        <v>0.0452047827782326</v>
      </c>
      <c r="U76" s="24">
        <v>0.0450111123050767</v>
      </c>
      <c r="V76" s="24">
        <v>0.0449596969076698</v>
      </c>
      <c r="W76" s="24">
        <v>0.0445160296936435</v>
      </c>
      <c r="X76" s="24">
        <v>0.0443560776084554</v>
      </c>
      <c r="Y76" s="24">
        <v>0.0442272302022779</v>
      </c>
      <c r="Z76" s="24">
        <v>0.0438988035701276</v>
      </c>
      <c r="AA76" s="24">
        <v>0.0436891591346605</v>
      </c>
      <c r="AB76" s="24">
        <v>0.0435047036378143</v>
      </c>
      <c r="AC76" s="24">
        <v>0.0435574466260668</v>
      </c>
      <c r="AD76" s="24">
        <v>0.0432890335744195</v>
      </c>
      <c r="AE76" s="24">
        <v>0.0431844583605369</v>
      </c>
      <c r="AF76" s="24">
        <v>0.0428085304487784</v>
      </c>
      <c r="AG76" s="24">
        <v>0.0427665770623074</v>
      </c>
    </row>
    <row r="77" spans="2:33">
      <c r="B77" s="22" t="s">
        <v>42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</row>
    <row r="78" spans="2:33">
      <c r="B78" s="22" t="s">
        <v>43</v>
      </c>
      <c r="C78" s="24">
        <v>0.0756590215559067</v>
      </c>
      <c r="D78" s="24">
        <v>0.102910643161886</v>
      </c>
      <c r="E78" s="24">
        <v>0.104164721556466</v>
      </c>
      <c r="F78" s="24">
        <v>0.100043830403027</v>
      </c>
      <c r="G78" s="24">
        <v>0.099906501421951</v>
      </c>
      <c r="H78" s="24">
        <v>0.0994106090767375</v>
      </c>
      <c r="I78" s="24">
        <v>0.0998255583810881</v>
      </c>
      <c r="J78" s="24">
        <v>0.101754214065369</v>
      </c>
      <c r="K78" s="24">
        <v>0.102209932665568</v>
      </c>
      <c r="L78" s="24">
        <v>0.103390684724567</v>
      </c>
      <c r="M78" s="24">
        <v>0.107559769105648</v>
      </c>
      <c r="N78" s="24">
        <v>0.105446413303421</v>
      </c>
      <c r="O78" s="24">
        <v>0.107279281422634</v>
      </c>
      <c r="P78" s="24">
        <v>0.107774866744833</v>
      </c>
      <c r="Q78" s="24">
        <v>0.109547233018954</v>
      </c>
      <c r="R78" s="24">
        <v>0.107915514937681</v>
      </c>
      <c r="S78" s="24">
        <v>0.108558460431524</v>
      </c>
      <c r="T78" s="24">
        <v>0.109165740539776</v>
      </c>
      <c r="U78" s="24">
        <v>0.109582578691285</v>
      </c>
      <c r="V78" s="24">
        <v>0.109078156756176</v>
      </c>
      <c r="W78" s="24">
        <v>0.10965549237374</v>
      </c>
      <c r="X78" s="24">
        <v>0.109750615930998</v>
      </c>
      <c r="Y78" s="24">
        <v>0.109515837413842</v>
      </c>
      <c r="Z78" s="24">
        <v>0.10978026236157</v>
      </c>
      <c r="AA78" s="24">
        <v>0.110069741417319</v>
      </c>
      <c r="AB78" s="24">
        <v>0.1106642327685</v>
      </c>
      <c r="AC78" s="24">
        <v>0.110201454691562</v>
      </c>
      <c r="AD78" s="24">
        <v>0.110356175802126</v>
      </c>
      <c r="AE78" s="24">
        <v>0.110068114015687</v>
      </c>
      <c r="AF78" s="24">
        <v>0.110643365392038</v>
      </c>
      <c r="AG78" s="24">
        <v>0.110692529326853</v>
      </c>
    </row>
    <row r="79" spans="2:33">
      <c r="B79" s="22" t="s">
        <v>44</v>
      </c>
      <c r="C79" s="24">
        <v>0.0210355099290313</v>
      </c>
      <c r="D79" s="24">
        <v>0.0184601603182661</v>
      </c>
      <c r="E79" s="24">
        <v>0.0205019377197625</v>
      </c>
      <c r="F79" s="24">
        <v>0.0212149514828803</v>
      </c>
      <c r="G79" s="24">
        <v>0.0213204819115833</v>
      </c>
      <c r="H79" s="24">
        <v>0.0214153268891123</v>
      </c>
      <c r="I79" s="24">
        <v>0.021382125497858</v>
      </c>
      <c r="J79" s="24">
        <v>0.0215695374297828</v>
      </c>
      <c r="K79" s="24">
        <v>0.0218653592928628</v>
      </c>
      <c r="L79" s="24">
        <v>0.0220893453472882</v>
      </c>
      <c r="M79" s="24">
        <v>0.0223536697482813</v>
      </c>
      <c r="N79" s="24">
        <v>0.022980744413649</v>
      </c>
      <c r="O79" s="24">
        <v>0.0230632649104338</v>
      </c>
      <c r="P79" s="24">
        <v>0.0233186328158719</v>
      </c>
      <c r="Q79" s="24">
        <v>0.0235229251877441</v>
      </c>
      <c r="R79" s="24">
        <v>0.0237947218071748</v>
      </c>
      <c r="S79" s="24">
        <v>0.0237171249618034</v>
      </c>
      <c r="T79" s="24">
        <v>0.0237770376112491</v>
      </c>
      <c r="U79" s="24">
        <v>0.0238472096524284</v>
      </c>
      <c r="V79" s="24">
        <v>0.023949887870233</v>
      </c>
      <c r="W79" s="24">
        <v>0.0239459579120326</v>
      </c>
      <c r="X79" s="24">
        <v>0.02402754864814</v>
      </c>
      <c r="Y79" s="24">
        <v>0.0240689146025311</v>
      </c>
      <c r="Z79" s="24">
        <v>0.0241019843794967</v>
      </c>
      <c r="AA79" s="24">
        <v>0.024126425719297</v>
      </c>
      <c r="AB79" s="24">
        <v>0.0241930932712215</v>
      </c>
      <c r="AC79" s="24">
        <v>0.0242977022557257</v>
      </c>
      <c r="AD79" s="24">
        <v>0.0243026523966221</v>
      </c>
      <c r="AE79" s="24">
        <v>0.0243348019164501</v>
      </c>
      <c r="AF79" s="24">
        <v>0.0243138746039999</v>
      </c>
      <c r="AG79" s="24">
        <v>0.0244071905985017</v>
      </c>
    </row>
    <row r="80" spans="1:33">
      <c r="A80" s="28" t="s">
        <v>53</v>
      </c>
      <c r="B80" s="22" t="s">
        <v>46</v>
      </c>
      <c r="C80" s="24">
        <v>0.0257249100400408</v>
      </c>
      <c r="D80" s="24">
        <v>0.0204225907972608</v>
      </c>
      <c r="E80" s="24">
        <v>0.0208911918685744</v>
      </c>
      <c r="F80" s="24">
        <v>0.0217452463880593</v>
      </c>
      <c r="G80" s="24">
        <v>0.0218638717330838</v>
      </c>
      <c r="H80" s="24">
        <v>0.021988489724231</v>
      </c>
      <c r="I80" s="24">
        <v>0.0219066590873733</v>
      </c>
      <c r="J80" s="24">
        <v>0.0216296941859541</v>
      </c>
      <c r="K80" s="24">
        <v>0.0216202576987524</v>
      </c>
      <c r="L80" s="24">
        <v>0.0214743499265321</v>
      </c>
      <c r="M80" s="24">
        <v>0.0209047488638654</v>
      </c>
      <c r="N80" s="24">
        <v>0.0213217198821444</v>
      </c>
      <c r="O80" s="24">
        <v>0.0210574047880245</v>
      </c>
      <c r="P80" s="24">
        <v>0.0210240203979005</v>
      </c>
      <c r="Q80" s="24">
        <v>0.0208016054992387</v>
      </c>
      <c r="R80" s="24">
        <v>0.0211297619684166</v>
      </c>
      <c r="S80" s="24">
        <v>0.0210050073847948</v>
      </c>
      <c r="T80" s="24">
        <v>0.0209175819701181</v>
      </c>
      <c r="U80" s="24">
        <v>0.0208735821586621</v>
      </c>
      <c r="V80" s="24">
        <v>0.0209768258054737</v>
      </c>
      <c r="W80" s="24">
        <v>0.0208854905349122</v>
      </c>
      <c r="X80" s="24">
        <v>0.0208854215096691</v>
      </c>
      <c r="Y80" s="24">
        <v>0.0209363667955356</v>
      </c>
      <c r="Z80" s="24">
        <v>0.0208975871123125</v>
      </c>
      <c r="AA80" s="24">
        <v>0.0208604093671881</v>
      </c>
      <c r="AB80" s="24">
        <v>0.0207799808685315</v>
      </c>
      <c r="AC80" s="24">
        <v>0.0208769357001467</v>
      </c>
      <c r="AD80" s="24">
        <v>0.0208533324712171</v>
      </c>
      <c r="AE80" s="24">
        <v>0.0209077178993844</v>
      </c>
      <c r="AF80" s="24">
        <v>0.0208092097895282</v>
      </c>
      <c r="AG80" s="24">
        <v>0.0208196009729964</v>
      </c>
    </row>
    <row r="81" spans="2:33">
      <c r="B81" s="22" t="s">
        <v>47</v>
      </c>
      <c r="C81" s="24">
        <v>0.118246792298111</v>
      </c>
      <c r="D81" s="24">
        <v>0.128141756276197</v>
      </c>
      <c r="E81" s="24">
        <v>0.123140001062115</v>
      </c>
      <c r="F81" s="24">
        <v>0.124334299503611</v>
      </c>
      <c r="G81" s="24">
        <v>0.12643823736329</v>
      </c>
      <c r="H81" s="24">
        <v>0.12787045520621</v>
      </c>
      <c r="I81" s="24">
        <v>0.129057755995956</v>
      </c>
      <c r="J81" s="24">
        <v>0.12963341496524</v>
      </c>
      <c r="K81" s="24">
        <v>0.129780087629561</v>
      </c>
      <c r="L81" s="24">
        <v>0.129917074473358</v>
      </c>
      <c r="M81" s="24">
        <v>0.129148836783458</v>
      </c>
      <c r="N81" s="24">
        <v>0.129069154414057</v>
      </c>
      <c r="O81" s="24">
        <v>0.129163413443817</v>
      </c>
      <c r="P81" s="24">
        <v>0.12912953548831</v>
      </c>
      <c r="Q81" s="24">
        <v>0.128948056120951</v>
      </c>
      <c r="R81" s="24">
        <v>0.129318745699242</v>
      </c>
      <c r="S81" s="24">
        <v>0.129991815619184</v>
      </c>
      <c r="T81" s="24">
        <v>0.130280095172638</v>
      </c>
      <c r="U81" s="24">
        <v>0.130419659918375</v>
      </c>
      <c r="V81" s="24">
        <v>0.130824875811925</v>
      </c>
      <c r="W81" s="24">
        <v>0.131137346086151</v>
      </c>
      <c r="X81" s="24">
        <v>0.131386144883486</v>
      </c>
      <c r="Y81" s="24">
        <v>0.131712730377629</v>
      </c>
      <c r="Z81" s="24">
        <v>0.13205231089849</v>
      </c>
      <c r="AA81" s="24">
        <v>0.132258253016653</v>
      </c>
      <c r="AB81" s="24">
        <v>0.132301230362466</v>
      </c>
      <c r="AC81" s="24">
        <v>0.132551289436084</v>
      </c>
      <c r="AD81" s="24">
        <v>0.132854633182734</v>
      </c>
      <c r="AE81" s="24">
        <v>0.133146545875163</v>
      </c>
      <c r="AF81" s="24">
        <v>0.133375636973153</v>
      </c>
      <c r="AG81" s="24">
        <v>0.13352453543457</v>
      </c>
    </row>
    <row r="82" spans="2:33">
      <c r="B82" s="22" t="s">
        <v>48</v>
      </c>
      <c r="C82" s="24">
        <v>0.017932498478879</v>
      </c>
      <c r="D82" s="24">
        <v>0.0255080882589406</v>
      </c>
      <c r="E82" s="24">
        <v>0.0239462645539532</v>
      </c>
      <c r="F82" s="24">
        <v>0.0227398453288955</v>
      </c>
      <c r="G82" s="24">
        <v>0.0229778232293495</v>
      </c>
      <c r="H82" s="24">
        <v>0.0227139726161928</v>
      </c>
      <c r="I82" s="24">
        <v>0.0234862918186216</v>
      </c>
      <c r="J82" s="24">
        <v>0.0238513330883303</v>
      </c>
      <c r="K82" s="24">
        <v>0.0237244421121773</v>
      </c>
      <c r="L82" s="24">
        <v>0.0237582972415816</v>
      </c>
      <c r="M82" s="24">
        <v>0.0239974956559457</v>
      </c>
      <c r="N82" s="24">
        <v>0.0232289984106709</v>
      </c>
      <c r="O82" s="24">
        <v>0.0234627318705642</v>
      </c>
      <c r="P82" s="24">
        <v>0.0233805964282587</v>
      </c>
      <c r="Q82" s="24">
        <v>0.0235876039229644</v>
      </c>
      <c r="R82" s="24">
        <v>0.0232179223743047</v>
      </c>
      <c r="S82" s="24">
        <v>0.0234624406944505</v>
      </c>
      <c r="T82" s="24">
        <v>0.0235851701760999</v>
      </c>
      <c r="U82" s="24">
        <v>0.0236066704949614</v>
      </c>
      <c r="V82" s="24">
        <v>0.0235280086043549</v>
      </c>
      <c r="W82" s="24">
        <v>0.0236803292589235</v>
      </c>
      <c r="X82" s="24">
        <v>0.0236839065840303</v>
      </c>
      <c r="Y82" s="24">
        <v>0.0236600443403572</v>
      </c>
      <c r="Z82" s="24">
        <v>0.0237546002176589</v>
      </c>
      <c r="AA82" s="24">
        <v>0.0238012952969833</v>
      </c>
      <c r="AB82" s="24">
        <v>0.023857240646425</v>
      </c>
      <c r="AC82" s="24">
        <v>0.0237436677551707</v>
      </c>
      <c r="AD82" s="24">
        <v>0.0238177404478007</v>
      </c>
      <c r="AE82" s="24">
        <v>0.0238049962710941</v>
      </c>
      <c r="AF82" s="24">
        <v>0.0239545990787442</v>
      </c>
      <c r="AG82" s="24">
        <v>0.0239442898207614</v>
      </c>
    </row>
    <row r="83" spans="2:33">
      <c r="B83" s="22" t="s">
        <v>49</v>
      </c>
      <c r="C83" s="24">
        <v>0.0252147719002815</v>
      </c>
      <c r="D83" s="24">
        <v>0.0258963700453151</v>
      </c>
      <c r="E83" s="24">
        <v>0.0250589852281825</v>
      </c>
      <c r="F83" s="24">
        <v>0.0250799074177574</v>
      </c>
      <c r="G83" s="24">
        <v>0.0252175687156443</v>
      </c>
      <c r="H83" s="24">
        <v>0.0251576486573787</v>
      </c>
      <c r="I83" s="24">
        <v>0.0254041866036855</v>
      </c>
      <c r="J83" s="24">
        <v>0.0253284642599938</v>
      </c>
      <c r="K83" s="24">
        <v>0.0252308548606255</v>
      </c>
      <c r="L83" s="24">
        <v>0.0251244836746797</v>
      </c>
      <c r="M83" s="24">
        <v>0.0248274689820673</v>
      </c>
      <c r="N83" s="24">
        <v>0.0247414768299876</v>
      </c>
      <c r="O83" s="24">
        <v>0.0246485643246362</v>
      </c>
      <c r="P83" s="24">
        <v>0.0245558931886643</v>
      </c>
      <c r="Q83" s="24">
        <v>0.0244644196040709</v>
      </c>
      <c r="R83" s="24">
        <v>0.024494011906058</v>
      </c>
      <c r="S83" s="24">
        <v>0.0245250719631433</v>
      </c>
      <c r="T83" s="24">
        <v>0.0245077973905599</v>
      </c>
      <c r="U83" s="24">
        <v>0.0244817148357317</v>
      </c>
      <c r="V83" s="24">
        <v>0.0244997961043161</v>
      </c>
      <c r="W83" s="24">
        <v>0.0244967925657576</v>
      </c>
      <c r="X83" s="24">
        <v>0.024491408337082</v>
      </c>
      <c r="Y83" s="24">
        <v>0.0245056796169946</v>
      </c>
      <c r="Z83" s="24">
        <v>0.0245118120085221</v>
      </c>
      <c r="AA83" s="24">
        <v>0.0245001596476802</v>
      </c>
      <c r="AB83" s="24">
        <v>0.0244616114713019</v>
      </c>
      <c r="AC83" s="24">
        <v>0.0244695036783271</v>
      </c>
      <c r="AD83" s="24">
        <v>0.0244790133042281</v>
      </c>
      <c r="AE83" s="24">
        <v>0.0245002792888864</v>
      </c>
      <c r="AF83" s="24">
        <v>0.0244941114825129</v>
      </c>
      <c r="AG83" s="24">
        <v>0.0244876451073179</v>
      </c>
    </row>
    <row r="84" spans="2:33">
      <c r="B84" s="22" t="s">
        <v>50</v>
      </c>
      <c r="C84" s="24">
        <v>0.0304663969932352</v>
      </c>
      <c r="D84" s="24">
        <v>0.0275171248069244</v>
      </c>
      <c r="E84" s="24">
        <v>0.0270446833811983</v>
      </c>
      <c r="F84" s="24">
        <v>0.0271166549962372</v>
      </c>
      <c r="G84" s="24">
        <v>0.0270130975829641</v>
      </c>
      <c r="H84" s="24">
        <v>0.0271690993011356</v>
      </c>
      <c r="I84" s="24">
        <v>0.0268260505763615</v>
      </c>
      <c r="J84" s="24">
        <v>0.0265537370285328</v>
      </c>
      <c r="K84" s="24">
        <v>0.026369650554348</v>
      </c>
      <c r="L84" s="24">
        <v>0.0261432680772633</v>
      </c>
      <c r="M84" s="24">
        <v>0.0256549862376636</v>
      </c>
      <c r="N84" s="24">
        <v>0.0256270633243751</v>
      </c>
      <c r="O84" s="24">
        <v>0.0253978743881558</v>
      </c>
      <c r="P84" s="24">
        <v>0.0252443226675148</v>
      </c>
      <c r="Q84" s="24">
        <v>0.0249774768570838</v>
      </c>
      <c r="R84" s="24">
        <v>0.0250377246198946</v>
      </c>
      <c r="S84" s="24">
        <v>0.0249610633489703</v>
      </c>
      <c r="T84" s="24">
        <v>0.0248660040177432</v>
      </c>
      <c r="U84" s="24">
        <v>0.0247747811118876</v>
      </c>
      <c r="V84" s="24">
        <v>0.0247717900895222</v>
      </c>
      <c r="W84" s="24">
        <v>0.0246930178283763</v>
      </c>
      <c r="X84" s="24">
        <v>0.0246397486240253</v>
      </c>
      <c r="Y84" s="24">
        <v>0.0246254090314361</v>
      </c>
      <c r="Z84" s="24">
        <v>0.0245703238287251</v>
      </c>
      <c r="AA84" s="24">
        <v>0.0245078381848797</v>
      </c>
      <c r="AB84" s="24">
        <v>0.0244195273956858</v>
      </c>
      <c r="AC84" s="24">
        <v>0.0244156193654664</v>
      </c>
      <c r="AD84" s="24">
        <v>0.024375198724634</v>
      </c>
      <c r="AE84" s="24">
        <v>0.0243798947063957</v>
      </c>
      <c r="AF84" s="24">
        <v>0.0243081645697968</v>
      </c>
      <c r="AG84" s="24">
        <v>0.0242659876028127</v>
      </c>
    </row>
    <row r="85" spans="2:33">
      <c r="B85" s="22" t="s">
        <v>51</v>
      </c>
      <c r="C85" s="24">
        <v>0.0294432001571332</v>
      </c>
      <c r="D85" s="24">
        <v>0.029225721017057</v>
      </c>
      <c r="E85" s="24">
        <v>0.028502754986052</v>
      </c>
      <c r="F85" s="24">
        <v>0.0283566662201726</v>
      </c>
      <c r="G85" s="24">
        <v>0.0284031379865892</v>
      </c>
      <c r="H85" s="24">
        <v>0.0284779286742932</v>
      </c>
      <c r="I85" s="24">
        <v>0.0284674167402892</v>
      </c>
      <c r="J85" s="24">
        <v>0.0283538639915131</v>
      </c>
      <c r="K85" s="24">
        <v>0.0282070506957206</v>
      </c>
      <c r="L85" s="24">
        <v>0.0280553533340923</v>
      </c>
      <c r="M85" s="24">
        <v>0.0277170513438625</v>
      </c>
      <c r="N85" s="24">
        <v>0.0275514910402703</v>
      </c>
      <c r="O85" s="24">
        <v>0.0274368377508905</v>
      </c>
      <c r="P85" s="24">
        <v>0.0273067882413219</v>
      </c>
      <c r="Q85" s="24">
        <v>0.0271328882848049</v>
      </c>
      <c r="R85" s="24">
        <v>0.0271168704421847</v>
      </c>
      <c r="S85" s="24">
        <v>0.0271358629753289</v>
      </c>
      <c r="T85" s="24">
        <v>0.0271042523656117</v>
      </c>
      <c r="U85" s="24">
        <v>0.0270457087724776</v>
      </c>
      <c r="V85" s="24">
        <v>0.0270464095912002</v>
      </c>
      <c r="W85" s="24">
        <v>0.0270318259640183</v>
      </c>
      <c r="X85" s="24">
        <v>0.0270017767366658</v>
      </c>
      <c r="Y85" s="24">
        <v>0.0269998037819116</v>
      </c>
      <c r="Z85" s="24">
        <v>0.026991467437645</v>
      </c>
      <c r="AA85" s="24">
        <v>0.0269628062497256</v>
      </c>
      <c r="AB85" s="24">
        <v>0.0269127632670704</v>
      </c>
      <c r="AC85" s="24">
        <v>0.0268976508337019</v>
      </c>
      <c r="AD85" s="24">
        <v>0.0268934393880817</v>
      </c>
      <c r="AE85" s="24">
        <v>0.0269081943327713</v>
      </c>
      <c r="AF85" s="24">
        <v>0.0268923541679852</v>
      </c>
      <c r="AG85" s="24">
        <v>0.026863786475735</v>
      </c>
    </row>
    <row r="86" spans="2:33">
      <c r="B86" s="22" t="s">
        <v>43</v>
      </c>
      <c r="C86" s="24">
        <v>0.141344979408974</v>
      </c>
      <c r="D86" s="24">
        <v>0.136958585741532</v>
      </c>
      <c r="E86" s="24">
        <v>0.13584592980721</v>
      </c>
      <c r="F86" s="24">
        <v>0.137619955493803</v>
      </c>
      <c r="G86" s="24">
        <v>0.138983242136717</v>
      </c>
      <c r="H86" s="24">
        <v>0.140281618344004</v>
      </c>
      <c r="I86" s="24">
        <v>0.140798903766995</v>
      </c>
      <c r="J86" s="24">
        <v>0.140748031732344</v>
      </c>
      <c r="K86" s="24">
        <v>0.140763218602079</v>
      </c>
      <c r="L86" s="24">
        <v>0.140524189736687</v>
      </c>
      <c r="M86" s="24">
        <v>0.138868806675884</v>
      </c>
      <c r="N86" s="24">
        <v>0.139185269496361</v>
      </c>
      <c r="O86" s="24">
        <v>0.138769421343332</v>
      </c>
      <c r="P86" s="24">
        <v>0.138569261985307</v>
      </c>
      <c r="Q86" s="24">
        <v>0.137866091262078</v>
      </c>
      <c r="R86" s="24">
        <v>0.138559146451073</v>
      </c>
      <c r="S86" s="24">
        <v>0.138814292671241</v>
      </c>
      <c r="T86" s="24">
        <v>0.138854852704203</v>
      </c>
      <c r="U86" s="24">
        <v>0.138900080035599</v>
      </c>
      <c r="V86" s="24">
        <v>0.139306675043641</v>
      </c>
      <c r="W86" s="24">
        <v>0.139390282061692</v>
      </c>
      <c r="X86" s="24">
        <v>0.139533949395352</v>
      </c>
      <c r="Y86" s="24">
        <v>0.139847443032506</v>
      </c>
      <c r="Z86" s="24">
        <v>0.139981153790594</v>
      </c>
      <c r="AA86" s="24">
        <v>0.140043850786724</v>
      </c>
      <c r="AB86" s="24">
        <v>0.139945245675751</v>
      </c>
      <c r="AC86" s="24">
        <v>0.14022733560991</v>
      </c>
      <c r="AD86" s="24">
        <v>0.140378514314378</v>
      </c>
      <c r="AE86" s="24">
        <v>0.140706567342372</v>
      </c>
      <c r="AF86" s="24">
        <v>0.140698371557316</v>
      </c>
      <c r="AG86" s="24">
        <v>0.140769104892159</v>
      </c>
    </row>
    <row r="87" spans="2:33">
      <c r="B87" s="22" t="s">
        <v>44</v>
      </c>
      <c r="C87" s="24">
        <v>0.222621576260707</v>
      </c>
      <c r="D87" s="24">
        <v>0.226766372349213</v>
      </c>
      <c r="E87" s="24">
        <v>0.221640617488864</v>
      </c>
      <c r="F87" s="24">
        <v>0.222697020457513</v>
      </c>
      <c r="G87" s="24">
        <v>0.224617354759262</v>
      </c>
      <c r="H87" s="24">
        <v>0.226400849968599</v>
      </c>
      <c r="I87" s="24">
        <v>0.227496776769029</v>
      </c>
      <c r="J87" s="24">
        <v>0.227421298007866</v>
      </c>
      <c r="K87" s="24">
        <v>0.227151874883541</v>
      </c>
      <c r="L87" s="24">
        <v>0.226762444343393</v>
      </c>
      <c r="M87" s="24">
        <v>0.224437515861039</v>
      </c>
      <c r="N87" s="24">
        <v>0.223941354015896</v>
      </c>
      <c r="O87" s="24">
        <v>0.22355337742892</v>
      </c>
      <c r="P87" s="24">
        <v>0.223124392495238</v>
      </c>
      <c r="Q87" s="24">
        <v>0.222227277906736</v>
      </c>
      <c r="R87" s="24">
        <v>0.222698652222914</v>
      </c>
      <c r="S87" s="24">
        <v>0.223339063324457</v>
      </c>
      <c r="T87" s="24">
        <v>0.223525132664814</v>
      </c>
      <c r="U87" s="24">
        <v>0.22355919324237</v>
      </c>
      <c r="V87" s="24">
        <v>0.224026946812166</v>
      </c>
      <c r="W87" s="24">
        <v>0.224293576583285</v>
      </c>
      <c r="X87" s="24">
        <v>0.22448560440887</v>
      </c>
      <c r="Y87" s="24">
        <v>0.224874588909767</v>
      </c>
      <c r="Z87" s="24">
        <v>0.225170915955172</v>
      </c>
      <c r="AA87" s="24">
        <v>0.225304986269499</v>
      </c>
      <c r="AB87" s="24">
        <v>0.225206538650081</v>
      </c>
      <c r="AC87" s="24">
        <v>0.225467060040474</v>
      </c>
      <c r="AD87" s="24">
        <v>0.225766860828337</v>
      </c>
      <c r="AE87" s="24">
        <v>0.226184796206747</v>
      </c>
      <c r="AF87" s="24">
        <v>0.226346491850155</v>
      </c>
      <c r="AG87" s="24">
        <v>0.226422997999514</v>
      </c>
    </row>
    <row r="90" s="19" customFormat="1" spans="1:2">
      <c r="A90" s="32" t="s">
        <v>56</v>
      </c>
      <c r="B90" s="32" t="s">
        <v>57</v>
      </c>
    </row>
    <row r="91" ht="13.5" spans="2:2">
      <c r="B91" s="33" t="s">
        <v>58</v>
      </c>
    </row>
    <row r="92" ht="13.5" spans="1:33">
      <c r="A92" s="21" t="s">
        <v>37</v>
      </c>
      <c r="B92" s="34" t="s">
        <v>59</v>
      </c>
      <c r="C92" s="35">
        <v>78670.906</v>
      </c>
      <c r="D92" s="35">
        <v>79098.747</v>
      </c>
      <c r="E92" s="35">
        <v>79168.228</v>
      </c>
      <c r="F92" s="35">
        <v>79343.727</v>
      </c>
      <c r="G92" s="35">
        <v>79530.182</v>
      </c>
      <c r="H92" s="35">
        <v>79745.14</v>
      </c>
      <c r="I92" s="35">
        <v>80084.007</v>
      </c>
      <c r="J92" s="35">
        <v>80169.922</v>
      </c>
      <c r="K92" s="35">
        <v>80234.749</v>
      </c>
      <c r="L92" s="35">
        <v>80293.571</v>
      </c>
      <c r="M92" s="35">
        <v>80346.741</v>
      </c>
      <c r="N92" s="35">
        <v>80406.09</v>
      </c>
      <c r="O92" s="35">
        <v>80461.304</v>
      </c>
      <c r="P92" s="35">
        <v>80518.242</v>
      </c>
      <c r="Q92" s="35">
        <v>80550.278</v>
      </c>
      <c r="R92" s="35">
        <v>80582.634</v>
      </c>
      <c r="S92" s="35">
        <v>80613.358</v>
      </c>
      <c r="T92" s="35">
        <v>80639.008</v>
      </c>
      <c r="U92" s="35">
        <v>80669.273</v>
      </c>
      <c r="V92" s="35">
        <v>80697.533</v>
      </c>
      <c r="W92" s="35">
        <v>80724.892</v>
      </c>
      <c r="X92" s="35">
        <v>80751.556</v>
      </c>
      <c r="Y92" s="35">
        <v>80781.021</v>
      </c>
      <c r="Z92" s="35">
        <v>80806.175</v>
      </c>
      <c r="AA92" s="35">
        <v>80831.764</v>
      </c>
      <c r="AB92" s="35">
        <v>80858.749</v>
      </c>
      <c r="AC92" s="35">
        <v>80886.78</v>
      </c>
      <c r="AD92" s="35">
        <v>80911.751</v>
      </c>
      <c r="AE92" s="35">
        <v>80938.309</v>
      </c>
      <c r="AF92" s="35">
        <v>80964.485</v>
      </c>
      <c r="AG92" s="35">
        <v>80968.872</v>
      </c>
    </row>
    <row r="93" spans="1:33">
      <c r="A93" s="21" t="s">
        <v>38</v>
      </c>
      <c r="B93" s="22" t="s">
        <v>60</v>
      </c>
      <c r="C93" s="35">
        <v>41886.959</v>
      </c>
      <c r="D93" s="35">
        <v>42164.448</v>
      </c>
      <c r="E93" s="35">
        <v>42204.178</v>
      </c>
      <c r="F93" s="35">
        <v>42396.637</v>
      </c>
      <c r="G93" s="35">
        <v>42684.246</v>
      </c>
      <c r="H93" s="35">
        <v>42947.437</v>
      </c>
      <c r="I93" s="35">
        <v>43359.123</v>
      </c>
      <c r="J93" s="35">
        <v>43462.811</v>
      </c>
      <c r="K93" s="35">
        <v>43524.532</v>
      </c>
      <c r="L93" s="35">
        <v>43590.305</v>
      </c>
      <c r="M93" s="35">
        <v>43643.284</v>
      </c>
      <c r="N93" s="35">
        <v>43708.71</v>
      </c>
      <c r="O93" s="35">
        <v>43767.036</v>
      </c>
      <c r="P93" s="35">
        <v>43828.781</v>
      </c>
      <c r="Q93" s="35">
        <v>43867.504</v>
      </c>
      <c r="R93" s="35">
        <v>43912.392</v>
      </c>
      <c r="S93" s="35">
        <v>43949.249</v>
      </c>
      <c r="T93" s="35">
        <v>43980.392</v>
      </c>
      <c r="U93" s="35">
        <v>44017.59</v>
      </c>
      <c r="V93" s="35">
        <v>44053.65</v>
      </c>
      <c r="W93" s="35">
        <v>44088.669</v>
      </c>
      <c r="X93" s="35">
        <v>44123.211</v>
      </c>
      <c r="Y93" s="35">
        <v>44160.332</v>
      </c>
      <c r="Z93" s="35">
        <v>44193.554</v>
      </c>
      <c r="AA93" s="35">
        <v>44226.246</v>
      </c>
      <c r="AB93" s="35">
        <v>44259.151</v>
      </c>
      <c r="AC93" s="35">
        <v>44293.697</v>
      </c>
      <c r="AD93" s="35">
        <v>44325.603</v>
      </c>
      <c r="AE93" s="35">
        <v>44360.13</v>
      </c>
      <c r="AF93" s="35">
        <v>44392.357</v>
      </c>
      <c r="AG93" s="35">
        <v>44404.087</v>
      </c>
    </row>
    <row r="94" spans="1:33">
      <c r="A94" s="21" t="s">
        <v>39</v>
      </c>
      <c r="B94" s="22" t="s">
        <v>61</v>
      </c>
      <c r="C94" s="35">
        <v>31118.7</v>
      </c>
      <c r="D94" s="35">
        <v>31280.249</v>
      </c>
      <c r="E94" s="35">
        <v>31327.696</v>
      </c>
      <c r="F94" s="35">
        <v>31452.971</v>
      </c>
      <c r="G94" s="35">
        <v>31632.309</v>
      </c>
      <c r="H94" s="35">
        <v>31860.943</v>
      </c>
      <c r="I94" s="35">
        <v>32140.35</v>
      </c>
      <c r="J94" s="35">
        <v>32217.365</v>
      </c>
      <c r="K94" s="35">
        <v>32288.376</v>
      </c>
      <c r="L94" s="35">
        <v>32355.564</v>
      </c>
      <c r="M94" s="35">
        <v>32409.958</v>
      </c>
      <c r="N94" s="35">
        <v>32480.114</v>
      </c>
      <c r="O94" s="35">
        <v>32543.926</v>
      </c>
      <c r="P94" s="35">
        <v>32609.734</v>
      </c>
      <c r="Q94" s="35">
        <v>32652.279</v>
      </c>
      <c r="R94" s="35">
        <v>32703.278</v>
      </c>
      <c r="S94" s="35">
        <v>32749.508</v>
      </c>
      <c r="T94" s="35">
        <v>32791.851</v>
      </c>
      <c r="U94" s="35">
        <v>32831.284</v>
      </c>
      <c r="V94" s="35">
        <v>32875.027</v>
      </c>
      <c r="W94" s="35">
        <v>32915.302</v>
      </c>
      <c r="X94" s="35">
        <v>32955.223</v>
      </c>
      <c r="Y94" s="35">
        <v>32995.697</v>
      </c>
      <c r="Z94" s="35">
        <v>33034.893</v>
      </c>
      <c r="AA94" s="35">
        <v>33072.186</v>
      </c>
      <c r="AB94" s="35">
        <v>33108.662</v>
      </c>
      <c r="AC94" s="35">
        <v>33146.866</v>
      </c>
      <c r="AD94" s="35">
        <v>33183.506</v>
      </c>
      <c r="AE94" s="35">
        <v>33223.202</v>
      </c>
      <c r="AF94" s="35">
        <v>33259.029</v>
      </c>
      <c r="AG94" s="35">
        <v>33275.711</v>
      </c>
    </row>
    <row r="95" spans="1:33">
      <c r="A95" s="21" t="s">
        <v>40</v>
      </c>
      <c r="B95" s="22" t="s">
        <v>62</v>
      </c>
      <c r="C95" s="35">
        <v>29038.456</v>
      </c>
      <c r="D95" s="35">
        <v>29150.925</v>
      </c>
      <c r="E95" s="35">
        <v>29245.64</v>
      </c>
      <c r="F95" s="35">
        <v>29363.333</v>
      </c>
      <c r="G95" s="35">
        <v>29511.335</v>
      </c>
      <c r="H95" s="35">
        <v>29694.559</v>
      </c>
      <c r="I95" s="35">
        <v>29867.54</v>
      </c>
      <c r="J95" s="35">
        <v>29936.914</v>
      </c>
      <c r="K95" s="35">
        <v>30000.259</v>
      </c>
      <c r="L95" s="35">
        <v>30065.361</v>
      </c>
      <c r="M95" s="35">
        <v>30118.755</v>
      </c>
      <c r="N95" s="35">
        <v>30186.163</v>
      </c>
      <c r="O95" s="35">
        <v>30247.797</v>
      </c>
      <c r="P95" s="35">
        <v>30311.434</v>
      </c>
      <c r="Q95" s="35">
        <v>30352.619</v>
      </c>
      <c r="R95" s="35">
        <v>30400.967</v>
      </c>
      <c r="S95" s="35">
        <v>30444.477</v>
      </c>
      <c r="T95" s="35">
        <v>30484.396</v>
      </c>
      <c r="U95" s="35">
        <v>30521.858</v>
      </c>
      <c r="V95" s="35">
        <v>30563.118</v>
      </c>
      <c r="W95" s="35">
        <v>30601.65</v>
      </c>
      <c r="X95" s="35">
        <v>30639.877</v>
      </c>
      <c r="Y95" s="35">
        <v>30678.352</v>
      </c>
      <c r="Z95" s="35">
        <v>30715.897</v>
      </c>
      <c r="AA95" s="35">
        <v>30751.591</v>
      </c>
      <c r="AB95" s="35">
        <v>30786.407</v>
      </c>
      <c r="AC95" s="35">
        <v>30822.668</v>
      </c>
      <c r="AD95" s="35">
        <v>30857.595</v>
      </c>
      <c r="AE95" s="35">
        <v>30895.161</v>
      </c>
      <c r="AF95" s="35">
        <v>30929.234</v>
      </c>
      <c r="AG95" s="35">
        <v>30943.995</v>
      </c>
    </row>
    <row r="96" spans="1:33">
      <c r="A96" s="21" t="s">
        <v>41</v>
      </c>
      <c r="B96" s="22" t="s">
        <v>63</v>
      </c>
      <c r="C96" s="35">
        <v>35880.619</v>
      </c>
      <c r="D96" s="35">
        <v>36048.344</v>
      </c>
      <c r="E96" s="35">
        <v>36122.86</v>
      </c>
      <c r="F96" s="35">
        <v>36288.99</v>
      </c>
      <c r="G96" s="35">
        <v>36487.072</v>
      </c>
      <c r="H96" s="35">
        <v>36659.496</v>
      </c>
      <c r="I96" s="35">
        <v>36844.845</v>
      </c>
      <c r="J96" s="35">
        <v>36920.33</v>
      </c>
      <c r="K96" s="35">
        <v>36978.87</v>
      </c>
      <c r="L96" s="35">
        <v>37042.316</v>
      </c>
      <c r="M96" s="35">
        <v>37094.826</v>
      </c>
      <c r="N96" s="35">
        <v>37159.203</v>
      </c>
      <c r="O96" s="35">
        <v>37218.708</v>
      </c>
      <c r="P96" s="35">
        <v>37279.583</v>
      </c>
      <c r="Q96" s="35">
        <v>37317.806</v>
      </c>
      <c r="R96" s="35">
        <v>37360.218</v>
      </c>
      <c r="S96" s="35">
        <v>37400.07</v>
      </c>
      <c r="T96" s="35">
        <v>37436.42</v>
      </c>
      <c r="U96" s="35">
        <v>37472.519</v>
      </c>
      <c r="V96" s="35">
        <v>37510.983</v>
      </c>
      <c r="W96" s="35">
        <v>37547.073</v>
      </c>
      <c r="X96" s="35">
        <v>37582.687</v>
      </c>
      <c r="Y96" s="35">
        <v>37619.247</v>
      </c>
      <c r="Z96" s="35">
        <v>37654.51</v>
      </c>
      <c r="AA96" s="35">
        <v>37688.446</v>
      </c>
      <c r="AB96" s="35">
        <v>37721.722</v>
      </c>
      <c r="AC96" s="35">
        <v>37756.317</v>
      </c>
      <c r="AD96" s="35">
        <v>37789.577</v>
      </c>
      <c r="AE96" s="35">
        <v>37822.117</v>
      </c>
      <c r="AF96" s="35">
        <v>37853.184</v>
      </c>
      <c r="AG96" s="35">
        <v>37861.675</v>
      </c>
    </row>
    <row r="97" spans="1:33">
      <c r="A97" s="21" t="s">
        <v>42</v>
      </c>
      <c r="B97" s="22" t="s">
        <v>64</v>
      </c>
      <c r="C97" s="35">
        <v>104219.36</v>
      </c>
      <c r="D97" s="35">
        <v>104574.089</v>
      </c>
      <c r="E97" s="35">
        <v>104679.81</v>
      </c>
      <c r="F97" s="35">
        <v>104881.569</v>
      </c>
      <c r="G97" s="35">
        <v>105112.068</v>
      </c>
      <c r="H97" s="35">
        <v>105238.213</v>
      </c>
      <c r="I97" s="35">
        <v>105501.266</v>
      </c>
      <c r="J97" s="35">
        <v>105620.842</v>
      </c>
      <c r="K97" s="35">
        <v>105697.418</v>
      </c>
      <c r="L97" s="35">
        <v>105767.998</v>
      </c>
      <c r="M97" s="35">
        <v>105823.273</v>
      </c>
      <c r="N97" s="35">
        <v>105887.917</v>
      </c>
      <c r="O97" s="35">
        <v>105940.567</v>
      </c>
      <c r="P97" s="35">
        <v>105989.67</v>
      </c>
      <c r="Q97" s="35">
        <v>106020.79</v>
      </c>
      <c r="R97" s="35">
        <v>106063.255</v>
      </c>
      <c r="S97" s="35">
        <v>106098.709</v>
      </c>
      <c r="T97" s="35">
        <v>106126.793</v>
      </c>
      <c r="U97" s="35">
        <v>106164.772</v>
      </c>
      <c r="V97" s="35">
        <v>106199.6</v>
      </c>
      <c r="W97" s="35">
        <v>106235.558</v>
      </c>
      <c r="X97" s="35">
        <v>106271.08</v>
      </c>
      <c r="Y97" s="35">
        <v>106308.777</v>
      </c>
      <c r="Z97" s="35">
        <v>106343.178</v>
      </c>
      <c r="AA97" s="35">
        <v>106377.075</v>
      </c>
      <c r="AB97" s="35">
        <v>106411.034</v>
      </c>
      <c r="AC97" s="35">
        <v>106446.518</v>
      </c>
      <c r="AD97" s="35">
        <v>106479.836</v>
      </c>
      <c r="AE97" s="35">
        <v>106516.693</v>
      </c>
      <c r="AF97" s="35">
        <v>106550.484</v>
      </c>
      <c r="AG97" s="35">
        <v>106564.087</v>
      </c>
    </row>
    <row r="98" spans="1:33">
      <c r="A98" s="21" t="s">
        <v>43</v>
      </c>
      <c r="B98" s="22" t="s">
        <v>65</v>
      </c>
      <c r="C98" s="35">
        <v>28007.87</v>
      </c>
      <c r="D98" s="35">
        <v>28190.702</v>
      </c>
      <c r="E98" s="35">
        <v>28255.724</v>
      </c>
      <c r="F98" s="35">
        <v>28410.254</v>
      </c>
      <c r="G98" s="35">
        <v>28577.621</v>
      </c>
      <c r="H98" s="35">
        <v>28801.6</v>
      </c>
      <c r="I98" s="35">
        <v>29051.083</v>
      </c>
      <c r="J98" s="35">
        <v>29116.474</v>
      </c>
      <c r="K98" s="35">
        <v>29179.159</v>
      </c>
      <c r="L98" s="35">
        <v>29237.612</v>
      </c>
      <c r="M98" s="35">
        <v>29288.446</v>
      </c>
      <c r="N98" s="35">
        <v>29348.49</v>
      </c>
      <c r="O98" s="35">
        <v>29404.921</v>
      </c>
      <c r="P98" s="35">
        <v>29462.858</v>
      </c>
      <c r="Q98" s="35">
        <v>29498.287</v>
      </c>
      <c r="R98" s="35">
        <v>29536.325</v>
      </c>
      <c r="S98" s="35">
        <v>29571.623</v>
      </c>
      <c r="T98" s="35">
        <v>29604.944</v>
      </c>
      <c r="U98" s="35">
        <v>29636.568</v>
      </c>
      <c r="V98" s="35">
        <v>29670.834</v>
      </c>
      <c r="W98" s="35">
        <v>29703.102</v>
      </c>
      <c r="X98" s="35">
        <v>29735.117</v>
      </c>
      <c r="Y98" s="35">
        <v>29767.271</v>
      </c>
      <c r="Z98" s="35">
        <v>29799.038</v>
      </c>
      <c r="AA98" s="35">
        <v>29829.622</v>
      </c>
      <c r="AB98" s="35">
        <v>29859.541</v>
      </c>
      <c r="AC98" s="35">
        <v>29890.497</v>
      </c>
      <c r="AD98" s="35">
        <v>29920.689</v>
      </c>
      <c r="AE98" s="35">
        <v>29952.66</v>
      </c>
      <c r="AF98" s="35">
        <v>29982.187</v>
      </c>
      <c r="AG98" s="35">
        <v>29992.21</v>
      </c>
    </row>
    <row r="99" spans="1:33">
      <c r="A99" s="21" t="s">
        <v>44</v>
      </c>
      <c r="B99" s="22" t="s">
        <v>66</v>
      </c>
      <c r="C99" s="35">
        <v>36444.18</v>
      </c>
      <c r="D99" s="35">
        <v>36682.667</v>
      </c>
      <c r="E99" s="35">
        <v>36792.267</v>
      </c>
      <c r="F99" s="35">
        <v>36959.797</v>
      </c>
      <c r="G99" s="35">
        <v>37117.115</v>
      </c>
      <c r="H99" s="35">
        <v>37267.902</v>
      </c>
      <c r="I99" s="35">
        <v>37436.497</v>
      </c>
      <c r="J99" s="35">
        <v>37495.686</v>
      </c>
      <c r="K99" s="35">
        <v>37551.765</v>
      </c>
      <c r="L99" s="35">
        <v>37606.67</v>
      </c>
      <c r="M99" s="35">
        <v>37656.681</v>
      </c>
      <c r="N99" s="35">
        <v>37711.781</v>
      </c>
      <c r="O99" s="35">
        <v>37764.496</v>
      </c>
      <c r="P99" s="35">
        <v>37818.241</v>
      </c>
      <c r="Q99" s="35">
        <v>37850.494</v>
      </c>
      <c r="R99" s="35">
        <v>37883.049</v>
      </c>
      <c r="S99" s="35">
        <v>37910.721</v>
      </c>
      <c r="T99" s="35">
        <v>37926.697</v>
      </c>
      <c r="U99" s="35">
        <v>37954.567</v>
      </c>
      <c r="V99" s="35">
        <v>37979.019</v>
      </c>
      <c r="W99" s="35">
        <v>38002.102</v>
      </c>
      <c r="X99" s="35">
        <v>38021.603</v>
      </c>
      <c r="Y99" s="35">
        <v>38049.469</v>
      </c>
      <c r="Z99" s="35">
        <v>38065.186</v>
      </c>
      <c r="AA99" s="35">
        <v>38090.801</v>
      </c>
      <c r="AB99" s="35">
        <v>38117.096</v>
      </c>
      <c r="AC99" s="35">
        <v>38144.085</v>
      </c>
      <c r="AD99" s="35">
        <v>38170.46</v>
      </c>
      <c r="AE99" s="35">
        <v>38198.166</v>
      </c>
      <c r="AF99" s="35">
        <v>38224.38</v>
      </c>
      <c r="AG99" s="35">
        <v>38230.709</v>
      </c>
    </row>
    <row r="100" spans="2:33">
      <c r="B100" s="22" t="s">
        <v>46</v>
      </c>
      <c r="C100" s="35">
        <v>33635.86</v>
      </c>
      <c r="D100" s="35">
        <v>34003.181</v>
      </c>
      <c r="E100" s="35">
        <v>34112.724</v>
      </c>
      <c r="F100" s="35">
        <v>34247.536</v>
      </c>
      <c r="G100" s="35">
        <v>34370.472</v>
      </c>
      <c r="H100" s="35">
        <v>34479.05</v>
      </c>
      <c r="I100" s="35">
        <v>34570.511</v>
      </c>
      <c r="J100" s="35">
        <v>34661.457</v>
      </c>
      <c r="K100" s="35">
        <v>34751.019</v>
      </c>
      <c r="L100" s="35">
        <v>34844.078</v>
      </c>
      <c r="M100" s="35">
        <v>34933.044</v>
      </c>
      <c r="N100" s="35">
        <v>35015.4</v>
      </c>
      <c r="O100" s="35">
        <v>35087.921</v>
      </c>
      <c r="P100" s="35">
        <v>35155.293</v>
      </c>
      <c r="Q100" s="35">
        <v>35166.607</v>
      </c>
      <c r="R100" s="35">
        <v>35167.618</v>
      </c>
      <c r="S100" s="35">
        <v>35169.06</v>
      </c>
      <c r="T100" s="35">
        <v>35171.234</v>
      </c>
      <c r="U100" s="35">
        <v>35181.82</v>
      </c>
      <c r="V100" s="35">
        <v>35187.637</v>
      </c>
      <c r="W100" s="35">
        <v>35194.916</v>
      </c>
      <c r="X100" s="35">
        <v>35202.316</v>
      </c>
      <c r="Y100" s="35">
        <v>35212.582</v>
      </c>
      <c r="Z100" s="35">
        <v>35218.594</v>
      </c>
      <c r="AA100" s="35">
        <v>35225.803</v>
      </c>
      <c r="AB100" s="35">
        <v>35234.146</v>
      </c>
      <c r="AC100" s="35">
        <v>35242.344</v>
      </c>
      <c r="AD100" s="35">
        <v>35249.084</v>
      </c>
      <c r="AE100" s="35">
        <v>35256.298</v>
      </c>
      <c r="AF100" s="35">
        <v>35263.832</v>
      </c>
      <c r="AG100" s="35">
        <v>35264.446</v>
      </c>
    </row>
    <row r="101" spans="2:33">
      <c r="B101" s="22" t="s">
        <v>47</v>
      </c>
      <c r="C101" s="35">
        <v>38784.153</v>
      </c>
      <c r="D101" s="35">
        <v>39090.382</v>
      </c>
      <c r="E101" s="35">
        <v>39248.226</v>
      </c>
      <c r="F101" s="35">
        <v>39381.393</v>
      </c>
      <c r="G101" s="35">
        <v>39480.789</v>
      </c>
      <c r="H101" s="35">
        <v>39617.146</v>
      </c>
      <c r="I101" s="35">
        <v>39715.797</v>
      </c>
      <c r="J101" s="35">
        <v>39810.402</v>
      </c>
      <c r="K101" s="35">
        <v>39911.263</v>
      </c>
      <c r="L101" s="35">
        <v>40008.236</v>
      </c>
      <c r="M101" s="35">
        <v>40101.322</v>
      </c>
      <c r="N101" s="35">
        <v>40199.135</v>
      </c>
      <c r="O101" s="35">
        <v>40290.043</v>
      </c>
      <c r="P101" s="35">
        <v>40378.62</v>
      </c>
      <c r="Q101" s="35">
        <v>40404.766</v>
      </c>
      <c r="R101" s="35">
        <v>40423.256</v>
      </c>
      <c r="S101" s="35">
        <v>40419.205</v>
      </c>
      <c r="T101" s="35">
        <v>40420.605</v>
      </c>
      <c r="U101" s="35">
        <v>40440.327</v>
      </c>
      <c r="V101" s="35">
        <v>40451.614</v>
      </c>
      <c r="W101" s="35">
        <v>40463.36</v>
      </c>
      <c r="X101" s="35">
        <v>40474.831</v>
      </c>
      <c r="Y101" s="35">
        <v>40491.116</v>
      </c>
      <c r="Z101" s="35">
        <v>40498.924</v>
      </c>
      <c r="AA101" s="35">
        <v>40509.022</v>
      </c>
      <c r="AB101" s="35">
        <v>40520.901</v>
      </c>
      <c r="AC101" s="35">
        <v>40532.978</v>
      </c>
      <c r="AD101" s="35">
        <v>40543.27</v>
      </c>
      <c r="AE101" s="35">
        <v>40554.832</v>
      </c>
      <c r="AF101" s="35">
        <v>40565.826</v>
      </c>
      <c r="AG101" s="35">
        <v>40569.969</v>
      </c>
    </row>
    <row r="102" spans="2:33">
      <c r="B102" s="22" t="s">
        <v>48</v>
      </c>
      <c r="C102" s="35">
        <v>33674.366</v>
      </c>
      <c r="D102" s="35">
        <v>34038.383</v>
      </c>
      <c r="E102" s="35">
        <v>34196.48</v>
      </c>
      <c r="F102" s="35">
        <v>34342.949</v>
      </c>
      <c r="G102" s="35">
        <v>34457.916</v>
      </c>
      <c r="H102" s="35">
        <v>34741.814</v>
      </c>
      <c r="I102" s="35">
        <v>34840.557</v>
      </c>
      <c r="J102" s="35">
        <v>34929.935</v>
      </c>
      <c r="K102" s="35">
        <v>35019.726</v>
      </c>
      <c r="L102" s="35">
        <v>35108.501</v>
      </c>
      <c r="M102" s="35">
        <v>35196.484</v>
      </c>
      <c r="N102" s="35">
        <v>35286.327</v>
      </c>
      <c r="O102" s="35">
        <v>35375.793</v>
      </c>
      <c r="P102" s="35">
        <v>35442.352</v>
      </c>
      <c r="Q102" s="35">
        <v>35445.065</v>
      </c>
      <c r="R102" s="35">
        <v>35431.717</v>
      </c>
      <c r="S102" s="35">
        <v>35436.935</v>
      </c>
      <c r="T102" s="35">
        <v>35442.15</v>
      </c>
      <c r="U102" s="35">
        <v>35451.702</v>
      </c>
      <c r="V102" s="35">
        <v>35458.248</v>
      </c>
      <c r="W102" s="35">
        <v>35465.5</v>
      </c>
      <c r="X102" s="35">
        <v>35472.721</v>
      </c>
      <c r="Y102" s="35">
        <v>35481.48</v>
      </c>
      <c r="Z102" s="35">
        <v>35487.736</v>
      </c>
      <c r="AA102" s="35">
        <v>35494.587</v>
      </c>
      <c r="AB102" s="35">
        <v>35502.083</v>
      </c>
      <c r="AC102" s="35">
        <v>35509.556</v>
      </c>
      <c r="AD102" s="35">
        <v>35516.205</v>
      </c>
      <c r="AE102" s="35">
        <v>35523.182</v>
      </c>
      <c r="AF102" s="35">
        <v>35530.35</v>
      </c>
      <c r="AG102" s="35">
        <v>35530.846</v>
      </c>
    </row>
    <row r="103" spans="2:33">
      <c r="B103" s="22" t="s">
        <v>49</v>
      </c>
      <c r="C103" s="35">
        <v>31988.05</v>
      </c>
      <c r="D103" s="35">
        <v>32403.427</v>
      </c>
      <c r="E103" s="35">
        <v>32591.194</v>
      </c>
      <c r="F103" s="35">
        <v>32747.601</v>
      </c>
      <c r="G103" s="35">
        <v>32884.315</v>
      </c>
      <c r="H103" s="35">
        <v>33209.099</v>
      </c>
      <c r="I103" s="35">
        <v>33296.955</v>
      </c>
      <c r="J103" s="35">
        <v>33384.3</v>
      </c>
      <c r="K103" s="35">
        <v>33471.863</v>
      </c>
      <c r="L103" s="35">
        <v>33560.432</v>
      </c>
      <c r="M103" s="35">
        <v>33648.914</v>
      </c>
      <c r="N103" s="35">
        <v>33735.863</v>
      </c>
      <c r="O103" s="35">
        <v>33821.011</v>
      </c>
      <c r="P103" s="35">
        <v>33910.191</v>
      </c>
      <c r="Q103" s="35">
        <v>33935.291</v>
      </c>
      <c r="R103" s="35">
        <v>33947.502</v>
      </c>
      <c r="S103" s="35">
        <v>33959.785</v>
      </c>
      <c r="T103" s="35">
        <v>33972.496</v>
      </c>
      <c r="U103" s="35">
        <v>33982.361</v>
      </c>
      <c r="V103" s="35">
        <v>33992.657</v>
      </c>
      <c r="W103" s="35">
        <v>34002.422</v>
      </c>
      <c r="X103" s="35">
        <v>34009.563</v>
      </c>
      <c r="Y103" s="35">
        <v>34017.818</v>
      </c>
      <c r="Z103" s="35">
        <v>34024.258</v>
      </c>
      <c r="AA103" s="35">
        <v>34031.219</v>
      </c>
      <c r="AB103" s="35">
        <v>34038.383</v>
      </c>
      <c r="AC103" s="35">
        <v>34045.563</v>
      </c>
      <c r="AD103" s="35">
        <v>34052.341</v>
      </c>
      <c r="AE103" s="35">
        <v>34058.662</v>
      </c>
      <c r="AF103" s="35">
        <v>34065.346</v>
      </c>
      <c r="AG103" s="35">
        <v>34065.201</v>
      </c>
    </row>
    <row r="104" spans="2:33">
      <c r="B104" s="22" t="s">
        <v>50</v>
      </c>
      <c r="C104" s="35">
        <v>36650.196</v>
      </c>
      <c r="D104" s="35">
        <v>37011.57</v>
      </c>
      <c r="E104" s="35">
        <v>37181.793</v>
      </c>
      <c r="F104" s="35">
        <v>37360.584</v>
      </c>
      <c r="G104" s="35">
        <v>37535.206</v>
      </c>
      <c r="H104" s="35">
        <v>37698.193</v>
      </c>
      <c r="I104" s="35">
        <v>37817.131</v>
      </c>
      <c r="J104" s="35">
        <v>37910.862</v>
      </c>
      <c r="K104" s="35">
        <v>38010.334</v>
      </c>
      <c r="L104" s="35">
        <v>38102.76</v>
      </c>
      <c r="M104" s="35">
        <v>38194.489</v>
      </c>
      <c r="N104" s="35">
        <v>38288.643</v>
      </c>
      <c r="O104" s="35">
        <v>38378.876</v>
      </c>
      <c r="P104" s="35">
        <v>38465.355</v>
      </c>
      <c r="Q104" s="35">
        <v>38488.628</v>
      </c>
      <c r="R104" s="35">
        <v>38498.94</v>
      </c>
      <c r="S104" s="35">
        <v>38510.254</v>
      </c>
      <c r="T104" s="35">
        <v>38511.013</v>
      </c>
      <c r="U104" s="35">
        <v>38520.512</v>
      </c>
      <c r="V104" s="35">
        <v>38529.991</v>
      </c>
      <c r="W104" s="35">
        <v>38539.658</v>
      </c>
      <c r="X104" s="35">
        <v>38549.084</v>
      </c>
      <c r="Y104" s="35">
        <v>38559.086</v>
      </c>
      <c r="Z104" s="35">
        <v>38568.604</v>
      </c>
      <c r="AA104" s="35">
        <v>38578.19</v>
      </c>
      <c r="AB104" s="35">
        <v>38586.983</v>
      </c>
      <c r="AC104" s="35">
        <v>38596.016</v>
      </c>
      <c r="AD104" s="35">
        <v>38605.087</v>
      </c>
      <c r="AE104" s="35">
        <v>38614.475</v>
      </c>
      <c r="AF104" s="35">
        <v>38623.093</v>
      </c>
      <c r="AG104" s="35">
        <v>38625.668</v>
      </c>
    </row>
    <row r="105" spans="2:33">
      <c r="B105" s="22" t="s">
        <v>51</v>
      </c>
      <c r="C105" s="35">
        <v>63335.709</v>
      </c>
      <c r="D105" s="35">
        <v>63661.171</v>
      </c>
      <c r="E105" s="35">
        <v>63825.081</v>
      </c>
      <c r="F105" s="35">
        <v>63953.808</v>
      </c>
      <c r="G105" s="35">
        <v>64036.407</v>
      </c>
      <c r="H105" s="35">
        <v>64132.889</v>
      </c>
      <c r="I105" s="35">
        <v>64226.143</v>
      </c>
      <c r="J105" s="35">
        <v>64318.474</v>
      </c>
      <c r="K105" s="35">
        <v>64414.062</v>
      </c>
      <c r="L105" s="35">
        <v>64507.187</v>
      </c>
      <c r="M105" s="35">
        <v>64598.648</v>
      </c>
      <c r="N105" s="35">
        <v>64692.749</v>
      </c>
      <c r="O105" s="35">
        <v>64785.378</v>
      </c>
      <c r="P105" s="35">
        <v>64875.71</v>
      </c>
      <c r="Q105" s="35">
        <v>64893.097</v>
      </c>
      <c r="R105" s="35">
        <v>64891.266</v>
      </c>
      <c r="S105" s="35">
        <v>64877.96</v>
      </c>
      <c r="T105" s="35">
        <v>64852.707</v>
      </c>
      <c r="U105" s="35">
        <v>64864.563</v>
      </c>
      <c r="V105" s="35">
        <v>64868.919</v>
      </c>
      <c r="W105" s="35">
        <v>64871.773</v>
      </c>
      <c r="X105" s="35">
        <v>64882.889</v>
      </c>
      <c r="Y105" s="35">
        <v>64895.79</v>
      </c>
      <c r="Z105" s="35">
        <v>64903.999</v>
      </c>
      <c r="AA105" s="35">
        <v>64913.353</v>
      </c>
      <c r="AB105" s="35">
        <v>64922.455</v>
      </c>
      <c r="AC105" s="35">
        <v>64931.58</v>
      </c>
      <c r="AD105" s="35">
        <v>64940.17</v>
      </c>
      <c r="AE105" s="35">
        <v>64948.799</v>
      </c>
      <c r="AF105" s="35">
        <v>64957.138</v>
      </c>
      <c r="AG105" s="35">
        <v>64958.862</v>
      </c>
    </row>
    <row r="106" spans="2:33">
      <c r="B106" s="22" t="s">
        <v>67</v>
      </c>
      <c r="C106" s="35">
        <v>31950.38</v>
      </c>
      <c r="D106" s="35">
        <v>32090.992</v>
      </c>
      <c r="E106" s="35">
        <v>32203.415</v>
      </c>
      <c r="F106" s="35">
        <v>32356.953</v>
      </c>
      <c r="G106" s="35">
        <v>32490.616</v>
      </c>
      <c r="H106" s="35">
        <v>32704.685</v>
      </c>
      <c r="I106" s="35">
        <v>32818.607</v>
      </c>
      <c r="J106" s="35">
        <v>32915.924</v>
      </c>
      <c r="K106" s="35">
        <v>33016.396</v>
      </c>
      <c r="L106" s="35">
        <v>33114.254</v>
      </c>
      <c r="M106" s="35">
        <v>33205.524</v>
      </c>
      <c r="N106" s="35">
        <v>33305.264</v>
      </c>
      <c r="O106" s="35">
        <v>33402.576</v>
      </c>
      <c r="P106" s="35">
        <v>33497.99</v>
      </c>
      <c r="Q106" s="35">
        <v>33528.503</v>
      </c>
      <c r="R106" s="35">
        <v>33553.699</v>
      </c>
      <c r="S106" s="35">
        <v>33576.637</v>
      </c>
      <c r="T106" s="35">
        <v>33597.054</v>
      </c>
      <c r="U106" s="35">
        <v>33616.417</v>
      </c>
      <c r="V106" s="35">
        <v>33636.711</v>
      </c>
      <c r="W106" s="35">
        <v>33655.334</v>
      </c>
      <c r="X106" s="35">
        <v>33672.993</v>
      </c>
      <c r="Y106" s="35">
        <v>33690.945</v>
      </c>
      <c r="Z106" s="35">
        <v>33708.012</v>
      </c>
      <c r="AA106" s="35">
        <v>33724.022</v>
      </c>
      <c r="AB106" s="35">
        <v>33739.09</v>
      </c>
      <c r="AC106" s="35">
        <v>33754.883</v>
      </c>
      <c r="AD106" s="35">
        <v>33770.027</v>
      </c>
      <c r="AE106" s="35">
        <v>33786.484</v>
      </c>
      <c r="AF106" s="35">
        <v>33800.835</v>
      </c>
      <c r="AG106" s="35">
        <v>33809.059</v>
      </c>
    </row>
    <row r="107" spans="2:33">
      <c r="B107" s="22" t="s">
        <v>68</v>
      </c>
      <c r="C107" s="35">
        <v>44190.502</v>
      </c>
      <c r="D107" s="35">
        <v>44307.808</v>
      </c>
      <c r="E107" s="35">
        <v>44449.917</v>
      </c>
      <c r="F107" s="35">
        <v>44730.953</v>
      </c>
      <c r="G107" s="35">
        <v>44932.243</v>
      </c>
      <c r="H107" s="35">
        <v>45185.974</v>
      </c>
      <c r="I107" s="35">
        <v>45448.822</v>
      </c>
      <c r="J107" s="35">
        <v>45558.067</v>
      </c>
      <c r="K107" s="35">
        <v>45658.066</v>
      </c>
      <c r="L107" s="35">
        <v>45756.248</v>
      </c>
      <c r="M107" s="35">
        <v>45847.218</v>
      </c>
      <c r="N107" s="35">
        <v>45944.668</v>
      </c>
      <c r="O107" s="35">
        <v>46036.9</v>
      </c>
      <c r="P107" s="35">
        <v>46120.354</v>
      </c>
      <c r="Q107" s="35">
        <v>46142.975</v>
      </c>
      <c r="R107" s="35">
        <v>46160.007</v>
      </c>
      <c r="S107" s="35">
        <v>46173.801</v>
      </c>
      <c r="T107" s="35">
        <v>46183.834</v>
      </c>
      <c r="U107" s="35">
        <v>46201.958</v>
      </c>
      <c r="V107" s="35">
        <v>46216.709</v>
      </c>
      <c r="W107" s="35">
        <v>46231.964</v>
      </c>
      <c r="X107" s="35">
        <v>46247.467</v>
      </c>
      <c r="Y107" s="35">
        <v>46264.706</v>
      </c>
      <c r="Z107" s="35">
        <v>46278.934</v>
      </c>
      <c r="AA107" s="35">
        <v>46292.698</v>
      </c>
      <c r="AB107" s="35">
        <v>46307.045</v>
      </c>
      <c r="AC107" s="35">
        <v>46321.995</v>
      </c>
      <c r="AD107" s="35">
        <v>46335.251</v>
      </c>
      <c r="AE107" s="35">
        <v>46350.113</v>
      </c>
      <c r="AF107" s="35">
        <v>46363.701</v>
      </c>
      <c r="AG107" s="35">
        <v>46370.636</v>
      </c>
    </row>
    <row r="108" s="19" customFormat="1" ht="16.5" spans="1:33">
      <c r="A108" s="32"/>
      <c r="B108" s="36" t="s">
        <v>69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</row>
    <row r="109" ht="16.5" spans="2:33">
      <c r="B109" s="22" t="s">
        <v>59</v>
      </c>
      <c r="C109" s="38">
        <v>0</v>
      </c>
      <c r="D109" s="38">
        <v>0</v>
      </c>
      <c r="E109" s="38">
        <v>0</v>
      </c>
      <c r="F109" s="38">
        <v>0</v>
      </c>
      <c r="G109" s="38">
        <v>0</v>
      </c>
      <c r="H109" s="38">
        <v>0</v>
      </c>
      <c r="I109" s="38">
        <v>0</v>
      </c>
      <c r="J109" s="38">
        <v>0</v>
      </c>
      <c r="K109" s="38">
        <v>0</v>
      </c>
      <c r="L109" s="38">
        <v>0</v>
      </c>
      <c r="M109" s="38">
        <v>0</v>
      </c>
      <c r="N109" s="38">
        <v>0</v>
      </c>
      <c r="O109" s="38">
        <v>0</v>
      </c>
      <c r="P109" s="38">
        <v>0</v>
      </c>
      <c r="Q109" s="38">
        <v>0</v>
      </c>
      <c r="R109" s="38">
        <v>0</v>
      </c>
      <c r="S109" s="38">
        <v>0</v>
      </c>
      <c r="T109" s="38">
        <v>0</v>
      </c>
      <c r="U109" s="38">
        <v>0</v>
      </c>
      <c r="V109" s="38">
        <v>0</v>
      </c>
      <c r="W109" s="38">
        <v>0</v>
      </c>
      <c r="X109" s="38">
        <v>0</v>
      </c>
      <c r="Y109" s="38">
        <v>0</v>
      </c>
      <c r="Z109" s="38">
        <v>0</v>
      </c>
      <c r="AA109" s="38">
        <v>0</v>
      </c>
      <c r="AB109" s="38">
        <v>0</v>
      </c>
      <c r="AC109" s="38">
        <v>0</v>
      </c>
      <c r="AD109" s="38">
        <v>0</v>
      </c>
      <c r="AE109" s="38">
        <v>0</v>
      </c>
      <c r="AF109" s="38">
        <v>0</v>
      </c>
      <c r="AG109" s="38">
        <v>0</v>
      </c>
    </row>
    <row r="110" spans="2:33">
      <c r="B110" s="22" t="s">
        <v>60</v>
      </c>
      <c r="C110" s="35">
        <v>45861.015</v>
      </c>
      <c r="D110" s="35">
        <v>46055.393</v>
      </c>
      <c r="E110" s="35">
        <v>46119.049</v>
      </c>
      <c r="F110" s="35">
        <v>46247.513</v>
      </c>
      <c r="G110" s="35">
        <v>46414.364</v>
      </c>
      <c r="H110" s="35">
        <v>46619.843</v>
      </c>
      <c r="I110" s="35">
        <v>46871.635</v>
      </c>
      <c r="J110" s="35">
        <v>46939.228</v>
      </c>
      <c r="K110" s="35">
        <v>47004.318</v>
      </c>
      <c r="L110" s="35">
        <v>47068.001</v>
      </c>
      <c r="M110" s="35">
        <v>47119.808</v>
      </c>
      <c r="N110" s="35">
        <v>47183.125</v>
      </c>
      <c r="O110" s="35">
        <v>47240.891</v>
      </c>
      <c r="P110" s="35">
        <v>47298.866</v>
      </c>
      <c r="Q110" s="35">
        <v>47336.319</v>
      </c>
      <c r="R110" s="35">
        <v>47379.002</v>
      </c>
      <c r="S110" s="35">
        <v>47417.69</v>
      </c>
      <c r="T110" s="35">
        <v>47453.522</v>
      </c>
      <c r="U110" s="35">
        <v>47488.407</v>
      </c>
      <c r="V110" s="35">
        <v>47526.554</v>
      </c>
      <c r="W110" s="35">
        <v>47562.634</v>
      </c>
      <c r="X110" s="35">
        <v>47598.644</v>
      </c>
      <c r="Y110" s="35">
        <v>47635.712</v>
      </c>
      <c r="Z110" s="35">
        <v>47671.535</v>
      </c>
      <c r="AA110" s="35">
        <v>47706.039</v>
      </c>
      <c r="AB110" s="35">
        <v>47740.147</v>
      </c>
      <c r="AC110" s="35">
        <v>47775.73</v>
      </c>
      <c r="AD110" s="35">
        <v>47809.834</v>
      </c>
      <c r="AE110" s="35">
        <v>47846.512</v>
      </c>
      <c r="AF110" s="35">
        <v>47880.07</v>
      </c>
      <c r="AG110" s="35">
        <v>47893.864</v>
      </c>
    </row>
    <row r="111" spans="2:33">
      <c r="B111" s="22" t="s">
        <v>61</v>
      </c>
      <c r="C111" s="35">
        <v>35184.925</v>
      </c>
      <c r="D111" s="35">
        <v>35292.427</v>
      </c>
      <c r="E111" s="35">
        <v>35354.496</v>
      </c>
      <c r="F111" s="35">
        <v>35493.828</v>
      </c>
      <c r="G111" s="35">
        <v>35654.308</v>
      </c>
      <c r="H111" s="35">
        <v>35890.907</v>
      </c>
      <c r="I111" s="35">
        <v>36122.379</v>
      </c>
      <c r="J111" s="35">
        <v>36187.092</v>
      </c>
      <c r="K111" s="35">
        <v>36255.764</v>
      </c>
      <c r="L111" s="35">
        <v>36321.499</v>
      </c>
      <c r="M111" s="35">
        <v>36374.924</v>
      </c>
      <c r="N111" s="35">
        <v>36442.871</v>
      </c>
      <c r="O111" s="35">
        <v>36504.871</v>
      </c>
      <c r="P111" s="35">
        <v>36568.192</v>
      </c>
      <c r="Q111" s="35">
        <v>36608.356</v>
      </c>
      <c r="R111" s="35">
        <v>36655.205</v>
      </c>
      <c r="S111" s="35">
        <v>36697.495</v>
      </c>
      <c r="T111" s="35">
        <v>36736.298</v>
      </c>
      <c r="U111" s="35">
        <v>36774.109</v>
      </c>
      <c r="V111" s="35">
        <v>36815.67</v>
      </c>
      <c r="W111" s="35">
        <v>36854.576</v>
      </c>
      <c r="X111" s="35">
        <v>36893.261</v>
      </c>
      <c r="Y111" s="35">
        <v>36932.919</v>
      </c>
      <c r="Z111" s="35">
        <v>36971.165</v>
      </c>
      <c r="AA111" s="35">
        <v>37007.771</v>
      </c>
      <c r="AB111" s="35">
        <v>37043.774</v>
      </c>
      <c r="AC111" s="35">
        <v>37081.478</v>
      </c>
      <c r="AD111" s="35">
        <v>37117.535</v>
      </c>
      <c r="AE111" s="35">
        <v>37156.54</v>
      </c>
      <c r="AF111" s="35">
        <v>37191.936</v>
      </c>
      <c r="AG111" s="35">
        <v>37207.882</v>
      </c>
    </row>
    <row r="112" spans="2:33">
      <c r="B112" s="22" t="s">
        <v>62</v>
      </c>
      <c r="C112" s="35">
        <v>33054.699</v>
      </c>
      <c r="D112" s="35">
        <v>33085.922</v>
      </c>
      <c r="E112" s="35">
        <v>33149.014</v>
      </c>
      <c r="F112" s="35">
        <v>33273.75</v>
      </c>
      <c r="G112" s="35">
        <v>33424.011</v>
      </c>
      <c r="H112" s="35">
        <v>33569.019</v>
      </c>
      <c r="I112" s="35">
        <v>33710.499</v>
      </c>
      <c r="J112" s="35">
        <v>33774.654</v>
      </c>
      <c r="K112" s="35">
        <v>33842.43</v>
      </c>
      <c r="L112" s="35">
        <v>33907.2</v>
      </c>
      <c r="M112" s="35">
        <v>33960.522</v>
      </c>
      <c r="N112" s="35">
        <v>34027.1</v>
      </c>
      <c r="O112" s="35">
        <v>34088.253</v>
      </c>
      <c r="P112" s="35">
        <v>34150.635</v>
      </c>
      <c r="Q112" s="35">
        <v>34190.052</v>
      </c>
      <c r="R112" s="35">
        <v>34235.458</v>
      </c>
      <c r="S112" s="35">
        <v>34276.711</v>
      </c>
      <c r="T112" s="35">
        <v>34314.663</v>
      </c>
      <c r="U112" s="35">
        <v>34351.051</v>
      </c>
      <c r="V112" s="35">
        <v>34390.793</v>
      </c>
      <c r="W112" s="35">
        <v>34428.089</v>
      </c>
      <c r="X112" s="35">
        <v>34465.134</v>
      </c>
      <c r="Y112" s="35">
        <v>34503.04</v>
      </c>
      <c r="Z112" s="35">
        <v>34539.658</v>
      </c>
      <c r="AA112" s="35">
        <v>34574.776</v>
      </c>
      <c r="AB112" s="35">
        <v>34609.337</v>
      </c>
      <c r="AC112" s="35">
        <v>34645.424</v>
      </c>
      <c r="AD112" s="35">
        <v>34680.004</v>
      </c>
      <c r="AE112" s="35">
        <v>34717.262</v>
      </c>
      <c r="AF112" s="35">
        <v>34751.225</v>
      </c>
      <c r="AG112" s="35">
        <v>34765.69</v>
      </c>
    </row>
    <row r="113" spans="2:33">
      <c r="B113" s="22" t="s">
        <v>63</v>
      </c>
      <c r="C113" s="35">
        <v>39959.373</v>
      </c>
      <c r="D113" s="35">
        <v>40022.236</v>
      </c>
      <c r="E113" s="35">
        <v>40090.355</v>
      </c>
      <c r="F113" s="35">
        <v>40232.193</v>
      </c>
      <c r="G113" s="35">
        <v>40404.572</v>
      </c>
      <c r="H113" s="35">
        <v>40561.649</v>
      </c>
      <c r="I113" s="35">
        <v>40717.323</v>
      </c>
      <c r="J113" s="35">
        <v>40779.35</v>
      </c>
      <c r="K113" s="35">
        <v>40844.959</v>
      </c>
      <c r="L113" s="35">
        <v>40907.799</v>
      </c>
      <c r="M113" s="35">
        <v>40960.274</v>
      </c>
      <c r="N113" s="35">
        <v>41024.605</v>
      </c>
      <c r="O113" s="35">
        <v>41084.026</v>
      </c>
      <c r="P113" s="35">
        <v>41144.455</v>
      </c>
      <c r="Q113" s="35">
        <v>41182.182</v>
      </c>
      <c r="R113" s="35">
        <v>41224.705</v>
      </c>
      <c r="S113" s="35">
        <v>41263.485</v>
      </c>
      <c r="T113" s="35">
        <v>41299.259</v>
      </c>
      <c r="U113" s="35">
        <v>41333.778</v>
      </c>
      <c r="V113" s="35">
        <v>41371.235</v>
      </c>
      <c r="W113" s="35">
        <v>41406.7</v>
      </c>
      <c r="X113" s="35">
        <v>41441.956</v>
      </c>
      <c r="Y113" s="35">
        <v>41477.978</v>
      </c>
      <c r="Z113" s="35">
        <v>41512.867</v>
      </c>
      <c r="AA113" s="35">
        <v>41546.425</v>
      </c>
      <c r="AB113" s="35">
        <v>41579.483</v>
      </c>
      <c r="AC113" s="35">
        <v>41613.914</v>
      </c>
      <c r="AD113" s="35">
        <v>41647.007</v>
      </c>
      <c r="AE113" s="35">
        <v>41682.472</v>
      </c>
      <c r="AF113" s="35">
        <v>41715.008</v>
      </c>
      <c r="AG113" s="35">
        <v>41727.863</v>
      </c>
    </row>
    <row r="114" spans="2:33">
      <c r="B114" s="22" t="s">
        <v>64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  <c r="AF114" s="38">
        <v>0</v>
      </c>
      <c r="AG114" s="38">
        <v>0</v>
      </c>
    </row>
    <row r="115" spans="2:33">
      <c r="B115" s="22" t="s">
        <v>65</v>
      </c>
      <c r="C115" s="35">
        <v>32066.013</v>
      </c>
      <c r="D115" s="35">
        <v>32194.321</v>
      </c>
      <c r="E115" s="35">
        <v>32255.257</v>
      </c>
      <c r="F115" s="35">
        <v>32423.042</v>
      </c>
      <c r="G115" s="35">
        <v>32615.353</v>
      </c>
      <c r="H115" s="35">
        <v>32797.806</v>
      </c>
      <c r="I115" s="35">
        <v>32966.988</v>
      </c>
      <c r="J115" s="35">
        <v>33024.872</v>
      </c>
      <c r="K115" s="35">
        <v>33086.544</v>
      </c>
      <c r="L115" s="35">
        <v>33144.516</v>
      </c>
      <c r="M115" s="35">
        <v>33194.939</v>
      </c>
      <c r="N115" s="35">
        <v>33254.15</v>
      </c>
      <c r="O115" s="35">
        <v>33309.807</v>
      </c>
      <c r="P115" s="35">
        <v>33366.447</v>
      </c>
      <c r="Q115" s="35">
        <v>33400.856</v>
      </c>
      <c r="R115" s="35">
        <v>33437.523</v>
      </c>
      <c r="S115" s="35">
        <v>33471.531</v>
      </c>
      <c r="T115" s="35">
        <v>33503.368</v>
      </c>
      <c r="U115" s="35">
        <v>33533.878</v>
      </c>
      <c r="V115" s="35">
        <v>33566.498</v>
      </c>
      <c r="W115" s="35">
        <v>33597.561</v>
      </c>
      <c r="X115" s="35">
        <v>33628.452</v>
      </c>
      <c r="Y115" s="35">
        <v>33659.939</v>
      </c>
      <c r="Z115" s="35">
        <v>33690.716</v>
      </c>
      <c r="AA115" s="35">
        <v>33720.558</v>
      </c>
      <c r="AB115" s="35">
        <v>33749.985</v>
      </c>
      <c r="AC115" s="35">
        <v>33780.415</v>
      </c>
      <c r="AD115" s="35">
        <v>33809.963</v>
      </c>
      <c r="AE115" s="35">
        <v>33841.225</v>
      </c>
      <c r="AF115" s="35">
        <v>33870.319</v>
      </c>
      <c r="AG115" s="35">
        <v>33879.688</v>
      </c>
    </row>
    <row r="116" spans="2:33">
      <c r="B116" s="22" t="s">
        <v>66</v>
      </c>
      <c r="C116" s="35">
        <v>40440.594</v>
      </c>
      <c r="D116" s="35">
        <v>40572.392</v>
      </c>
      <c r="E116" s="35">
        <v>40636.631</v>
      </c>
      <c r="F116" s="35">
        <v>40763.767</v>
      </c>
      <c r="G116" s="35">
        <v>40918.781</v>
      </c>
      <c r="H116" s="35">
        <v>41054.581</v>
      </c>
      <c r="I116" s="35">
        <v>41197.563</v>
      </c>
      <c r="J116" s="35">
        <v>41251.232</v>
      </c>
      <c r="K116" s="35">
        <v>41307.522</v>
      </c>
      <c r="L116" s="35">
        <v>41361.801</v>
      </c>
      <c r="M116" s="35">
        <v>41411.137</v>
      </c>
      <c r="N116" s="35">
        <v>41465.515</v>
      </c>
      <c r="O116" s="35">
        <v>41517.429</v>
      </c>
      <c r="P116" s="35">
        <v>41569.92</v>
      </c>
      <c r="Q116" s="35">
        <v>41601.154</v>
      </c>
      <c r="R116" s="35">
        <v>41632.328</v>
      </c>
      <c r="S116" s="35">
        <v>41661.968</v>
      </c>
      <c r="T116" s="35">
        <v>41690.002</v>
      </c>
      <c r="U116" s="35">
        <v>41717.129</v>
      </c>
      <c r="V116" s="35">
        <v>41745.564</v>
      </c>
      <c r="W116" s="35">
        <v>41772.915</v>
      </c>
      <c r="X116" s="35">
        <v>41800.114</v>
      </c>
      <c r="Y116" s="35">
        <v>41827.625</v>
      </c>
      <c r="Z116" s="35">
        <v>41854.637</v>
      </c>
      <c r="AA116" s="35">
        <v>41881.05</v>
      </c>
      <c r="AB116" s="35">
        <v>41907.185</v>
      </c>
      <c r="AC116" s="35">
        <v>41933.952</v>
      </c>
      <c r="AD116" s="35">
        <v>41960.129</v>
      </c>
      <c r="AE116" s="35">
        <v>41987.4</v>
      </c>
      <c r="AF116" s="35">
        <v>42013.309</v>
      </c>
      <c r="AG116" s="35">
        <v>42019.215</v>
      </c>
    </row>
    <row r="117" spans="2:33">
      <c r="B117" s="22" t="s">
        <v>46</v>
      </c>
      <c r="C117" s="35">
        <v>39779.32</v>
      </c>
      <c r="D117" s="35">
        <v>40076.523</v>
      </c>
      <c r="E117" s="35">
        <v>40211.838</v>
      </c>
      <c r="F117" s="35">
        <v>40344.913</v>
      </c>
      <c r="G117" s="35">
        <v>40474.854</v>
      </c>
      <c r="H117" s="35">
        <v>40566.856</v>
      </c>
      <c r="I117" s="35">
        <v>40657.146</v>
      </c>
      <c r="J117" s="35">
        <v>40748.52</v>
      </c>
      <c r="K117" s="35">
        <v>40842.121</v>
      </c>
      <c r="L117" s="35">
        <v>40933.8</v>
      </c>
      <c r="M117" s="35">
        <v>41023.643</v>
      </c>
      <c r="N117" s="35">
        <v>41115.543</v>
      </c>
      <c r="O117" s="35">
        <v>41206.688</v>
      </c>
      <c r="P117" s="35">
        <v>41298.355</v>
      </c>
      <c r="Q117" s="35">
        <v>41324.383</v>
      </c>
      <c r="R117" s="35">
        <v>41339.012</v>
      </c>
      <c r="S117" s="35">
        <v>41352.795</v>
      </c>
      <c r="T117" s="35">
        <v>41365.215</v>
      </c>
      <c r="U117" s="35">
        <v>41376.156</v>
      </c>
      <c r="V117" s="35">
        <v>41387.432</v>
      </c>
      <c r="W117" s="35">
        <v>41397.816</v>
      </c>
      <c r="X117" s="35">
        <v>41407.818</v>
      </c>
      <c r="Y117" s="35">
        <v>41417.519</v>
      </c>
      <c r="Z117" s="35">
        <v>41427.055</v>
      </c>
      <c r="AA117" s="35">
        <v>41436.05</v>
      </c>
      <c r="AB117" s="35">
        <v>41444.66</v>
      </c>
      <c r="AC117" s="35">
        <v>41453.514</v>
      </c>
      <c r="AD117" s="35">
        <v>41462.219</v>
      </c>
      <c r="AE117" s="35">
        <v>41471.325</v>
      </c>
      <c r="AF117" s="35">
        <v>41479.855</v>
      </c>
      <c r="AG117" s="35">
        <v>41482.201</v>
      </c>
    </row>
    <row r="118" spans="2:33">
      <c r="B118" s="22" t="s">
        <v>47</v>
      </c>
      <c r="C118" s="35">
        <v>45024.017</v>
      </c>
      <c r="D118" s="35">
        <v>45250.282</v>
      </c>
      <c r="E118" s="35">
        <v>45387.043</v>
      </c>
      <c r="F118" s="35">
        <v>45528.21</v>
      </c>
      <c r="G118" s="35">
        <v>45666.214</v>
      </c>
      <c r="H118" s="35">
        <v>45786.186</v>
      </c>
      <c r="I118" s="35">
        <v>45882.072</v>
      </c>
      <c r="J118" s="35">
        <v>45977.753</v>
      </c>
      <c r="K118" s="35">
        <v>46075.043</v>
      </c>
      <c r="L118" s="35">
        <v>46170.83</v>
      </c>
      <c r="M118" s="35">
        <v>46262.146</v>
      </c>
      <c r="N118" s="35">
        <v>46358.784</v>
      </c>
      <c r="O118" s="35">
        <v>46453.335</v>
      </c>
      <c r="P118" s="35">
        <v>46548.698</v>
      </c>
      <c r="Q118" s="35">
        <v>46578.197</v>
      </c>
      <c r="R118" s="35">
        <v>46599.209</v>
      </c>
      <c r="S118" s="35">
        <v>46618.244</v>
      </c>
      <c r="T118" s="35">
        <v>46635.22</v>
      </c>
      <c r="U118" s="35">
        <v>46649.918</v>
      </c>
      <c r="V118" s="35">
        <v>46665.928</v>
      </c>
      <c r="W118" s="35">
        <v>46680.55</v>
      </c>
      <c r="X118" s="35">
        <v>46694.729</v>
      </c>
      <c r="Y118" s="35">
        <v>46708.652</v>
      </c>
      <c r="Z118" s="35">
        <v>46722.309</v>
      </c>
      <c r="AA118" s="35">
        <v>46735.016</v>
      </c>
      <c r="AB118" s="35">
        <v>46747.101</v>
      </c>
      <c r="AC118" s="35">
        <v>46759.792</v>
      </c>
      <c r="AD118" s="35">
        <v>46772.118</v>
      </c>
      <c r="AE118" s="35">
        <v>46785.416</v>
      </c>
      <c r="AF118" s="35">
        <v>46797.283</v>
      </c>
      <c r="AG118" s="35">
        <v>46803.074</v>
      </c>
    </row>
    <row r="119" spans="2:33">
      <c r="B119" s="22" t="s">
        <v>48</v>
      </c>
      <c r="C119" s="35">
        <v>39835.037</v>
      </c>
      <c r="D119" s="35">
        <v>40130.207</v>
      </c>
      <c r="E119" s="35">
        <v>40250.092</v>
      </c>
      <c r="F119" s="35">
        <v>40370.373</v>
      </c>
      <c r="G119" s="35">
        <v>40487.038</v>
      </c>
      <c r="H119" s="35">
        <v>40706.352</v>
      </c>
      <c r="I119" s="35">
        <v>40802.505</v>
      </c>
      <c r="J119" s="35">
        <v>40892.666</v>
      </c>
      <c r="K119" s="35">
        <v>40983.292</v>
      </c>
      <c r="L119" s="35">
        <v>41072.895</v>
      </c>
      <c r="M119" s="35">
        <v>41161.163</v>
      </c>
      <c r="N119" s="35">
        <v>41251.991</v>
      </c>
      <c r="O119" s="35">
        <v>41342.27</v>
      </c>
      <c r="P119" s="35">
        <v>41432.678</v>
      </c>
      <c r="Q119" s="35">
        <v>41457.764</v>
      </c>
      <c r="R119" s="35">
        <v>41470.997</v>
      </c>
      <c r="S119" s="35">
        <v>41483.856</v>
      </c>
      <c r="T119" s="35">
        <v>41495.445</v>
      </c>
      <c r="U119" s="35">
        <v>41505.795</v>
      </c>
      <c r="V119" s="35">
        <v>41516.243</v>
      </c>
      <c r="W119" s="35">
        <v>41525.951</v>
      </c>
      <c r="X119" s="35">
        <v>41535.271</v>
      </c>
      <c r="Y119" s="35">
        <v>41544.327</v>
      </c>
      <c r="Z119" s="35">
        <v>41553.223</v>
      </c>
      <c r="AA119" s="35">
        <v>41561.714</v>
      </c>
      <c r="AB119" s="35">
        <v>41569.786</v>
      </c>
      <c r="AC119" s="35">
        <v>41578.049</v>
      </c>
      <c r="AD119" s="35">
        <v>41586.208</v>
      </c>
      <c r="AE119" s="35">
        <v>41594.677</v>
      </c>
      <c r="AF119" s="35">
        <v>41602.695</v>
      </c>
      <c r="AG119" s="35">
        <v>41604.519</v>
      </c>
    </row>
    <row r="120" spans="2:33">
      <c r="B120" s="22" t="s">
        <v>49</v>
      </c>
      <c r="C120" s="35">
        <v>38074.669</v>
      </c>
      <c r="D120" s="35">
        <v>38376.553</v>
      </c>
      <c r="E120" s="35">
        <v>38510.376</v>
      </c>
      <c r="F120" s="35">
        <v>38641.468</v>
      </c>
      <c r="G120" s="35">
        <v>38770.111</v>
      </c>
      <c r="H120" s="35">
        <v>39060.211</v>
      </c>
      <c r="I120" s="35">
        <v>39149.708</v>
      </c>
      <c r="J120" s="35">
        <v>39238.358</v>
      </c>
      <c r="K120" s="35">
        <v>39327.282</v>
      </c>
      <c r="L120" s="35">
        <v>39416.676</v>
      </c>
      <c r="M120" s="35">
        <v>39505.73</v>
      </c>
      <c r="N120" s="35">
        <v>39596.401</v>
      </c>
      <c r="O120" s="35">
        <v>39686.264</v>
      </c>
      <c r="P120" s="35">
        <v>39776.287</v>
      </c>
      <c r="Q120" s="35">
        <v>39801.022</v>
      </c>
      <c r="R120" s="35">
        <v>39814.007</v>
      </c>
      <c r="S120" s="35">
        <v>39826.584</v>
      </c>
      <c r="T120" s="35">
        <v>39837.986</v>
      </c>
      <c r="U120" s="35">
        <v>39848.267</v>
      </c>
      <c r="V120" s="35">
        <v>39858.665</v>
      </c>
      <c r="W120" s="35">
        <v>39868.366</v>
      </c>
      <c r="X120" s="35">
        <v>39877.697</v>
      </c>
      <c r="Y120" s="35">
        <v>39886.818</v>
      </c>
      <c r="Z120" s="35">
        <v>39895.729</v>
      </c>
      <c r="AA120" s="35">
        <v>39904.251</v>
      </c>
      <c r="AB120" s="35">
        <v>39912.395</v>
      </c>
      <c r="AC120" s="35">
        <v>39920.753</v>
      </c>
      <c r="AD120" s="35">
        <v>39928.955</v>
      </c>
      <c r="AE120" s="35">
        <v>39937.5</v>
      </c>
      <c r="AF120" s="35">
        <v>39945.587</v>
      </c>
      <c r="AG120" s="35">
        <v>39947.468</v>
      </c>
    </row>
    <row r="121" spans="2:33">
      <c r="B121" s="22" t="s">
        <v>50</v>
      </c>
      <c r="C121" s="35">
        <v>42888.34</v>
      </c>
      <c r="D121" s="35">
        <v>43180.363</v>
      </c>
      <c r="E121" s="35">
        <v>43309.258</v>
      </c>
      <c r="F121" s="35">
        <v>43435.764</v>
      </c>
      <c r="G121" s="35">
        <v>43559.017</v>
      </c>
      <c r="H121" s="35">
        <v>43771.748</v>
      </c>
      <c r="I121" s="35">
        <v>43861.988</v>
      </c>
      <c r="J121" s="35">
        <v>43951.645</v>
      </c>
      <c r="K121" s="35">
        <v>44041.965</v>
      </c>
      <c r="L121" s="35">
        <v>44131.71</v>
      </c>
      <c r="M121" s="35">
        <v>44221.348</v>
      </c>
      <c r="N121" s="35">
        <v>44313.194</v>
      </c>
      <c r="O121" s="35">
        <v>44404.087</v>
      </c>
      <c r="P121" s="35">
        <v>44495.193</v>
      </c>
      <c r="Q121" s="35">
        <v>44521.019</v>
      </c>
      <c r="R121" s="35">
        <v>44535.393</v>
      </c>
      <c r="S121" s="35">
        <v>44549.217</v>
      </c>
      <c r="T121" s="35">
        <v>44561.623</v>
      </c>
      <c r="U121" s="35">
        <v>44572.666</v>
      </c>
      <c r="V121" s="35">
        <v>44583.973</v>
      </c>
      <c r="W121" s="35">
        <v>44594.425</v>
      </c>
      <c r="X121" s="35">
        <v>44604.465</v>
      </c>
      <c r="Y121" s="35">
        <v>44614.258</v>
      </c>
      <c r="Z121" s="35">
        <v>44623.825</v>
      </c>
      <c r="AA121" s="35">
        <v>44632.908</v>
      </c>
      <c r="AB121" s="35">
        <v>44641.548</v>
      </c>
      <c r="AC121" s="35">
        <v>44650.448</v>
      </c>
      <c r="AD121" s="35">
        <v>44659.176</v>
      </c>
      <c r="AE121" s="35">
        <v>44668.312</v>
      </c>
      <c r="AF121" s="35">
        <v>44676.868</v>
      </c>
      <c r="AG121" s="35">
        <v>44679.234</v>
      </c>
    </row>
    <row r="122" spans="2:33">
      <c r="B122" s="22" t="s">
        <v>51</v>
      </c>
      <c r="C122" s="35">
        <v>69760.582</v>
      </c>
      <c r="D122" s="35">
        <v>70009.811</v>
      </c>
      <c r="E122" s="35">
        <v>70135.315</v>
      </c>
      <c r="F122" s="35">
        <v>70255.646</v>
      </c>
      <c r="G122" s="35">
        <v>70373.81</v>
      </c>
      <c r="H122" s="35">
        <v>70467.087</v>
      </c>
      <c r="I122" s="35">
        <v>70560.722</v>
      </c>
      <c r="J122" s="35">
        <v>70654.335</v>
      </c>
      <c r="K122" s="35">
        <v>70748.856</v>
      </c>
      <c r="L122" s="35">
        <v>70841.774</v>
      </c>
      <c r="M122" s="35">
        <v>70932.487</v>
      </c>
      <c r="N122" s="35">
        <v>71025.665</v>
      </c>
      <c r="O122" s="35">
        <v>71117.752</v>
      </c>
      <c r="P122" s="35">
        <v>71210.045</v>
      </c>
      <c r="Q122" s="35">
        <v>71236.671</v>
      </c>
      <c r="R122" s="35">
        <v>71252.213</v>
      </c>
      <c r="S122" s="35">
        <v>71266.273</v>
      </c>
      <c r="T122" s="35">
        <v>71278.923</v>
      </c>
      <c r="U122" s="35">
        <v>71290.222</v>
      </c>
      <c r="V122" s="35">
        <v>71301.888</v>
      </c>
      <c r="W122" s="35">
        <v>71312.599</v>
      </c>
      <c r="X122" s="35">
        <v>71322.968</v>
      </c>
      <c r="Y122" s="35">
        <v>71333.122</v>
      </c>
      <c r="Z122" s="35">
        <v>71342.979</v>
      </c>
      <c r="AA122" s="35">
        <v>71352.272</v>
      </c>
      <c r="AB122" s="35">
        <v>71361.275</v>
      </c>
      <c r="AC122" s="35">
        <v>71370.567</v>
      </c>
      <c r="AD122" s="35">
        <v>71379.639</v>
      </c>
      <c r="AE122" s="35">
        <v>71389.175</v>
      </c>
      <c r="AF122" s="35">
        <v>71398.071</v>
      </c>
      <c r="AG122" s="35">
        <v>71400.764</v>
      </c>
    </row>
    <row r="123" spans="2:33">
      <c r="B123" s="22" t="s">
        <v>67</v>
      </c>
      <c r="C123" s="35">
        <v>37472.633</v>
      </c>
      <c r="D123" s="35">
        <v>37092.712</v>
      </c>
      <c r="E123" s="35">
        <v>36920.769</v>
      </c>
      <c r="F123" s="35">
        <v>37098.785</v>
      </c>
      <c r="G123" s="35">
        <v>37222.61</v>
      </c>
      <c r="H123" s="35">
        <v>37387.726</v>
      </c>
      <c r="I123" s="35">
        <v>37607.872</v>
      </c>
      <c r="J123" s="35">
        <v>37763.401</v>
      </c>
      <c r="K123" s="35">
        <v>37841.682</v>
      </c>
      <c r="L123" s="35">
        <v>37942.177</v>
      </c>
      <c r="M123" s="35">
        <v>38063.305</v>
      </c>
      <c r="N123" s="35">
        <v>38168.282</v>
      </c>
      <c r="O123" s="35">
        <v>38264.381</v>
      </c>
      <c r="P123" s="35">
        <v>38374.26</v>
      </c>
      <c r="Q123" s="35">
        <v>38395.012</v>
      </c>
      <c r="R123" s="35">
        <v>38423.05</v>
      </c>
      <c r="S123" s="35">
        <v>38437.286</v>
      </c>
      <c r="T123" s="35">
        <v>38470.928</v>
      </c>
      <c r="U123" s="35">
        <v>38494.61</v>
      </c>
      <c r="V123" s="35">
        <v>38500.702</v>
      </c>
      <c r="W123" s="35">
        <v>38540.806</v>
      </c>
      <c r="X123" s="35">
        <v>38559.967</v>
      </c>
      <c r="Y123" s="35">
        <v>38580.444</v>
      </c>
      <c r="Z123" s="35">
        <v>38600.849</v>
      </c>
      <c r="AA123" s="35">
        <v>38621.296</v>
      </c>
      <c r="AB123" s="35">
        <v>38627.567</v>
      </c>
      <c r="AC123" s="35">
        <v>38656.17</v>
      </c>
      <c r="AD123" s="35">
        <v>38679.016</v>
      </c>
      <c r="AE123" s="35">
        <v>38695.148</v>
      </c>
      <c r="AF123" s="35">
        <v>38719.814</v>
      </c>
      <c r="AG123" s="35">
        <v>38742.172</v>
      </c>
    </row>
    <row r="124" spans="2:33">
      <c r="B124" s="22" t="s">
        <v>68</v>
      </c>
      <c r="C124" s="35">
        <v>49111.5</v>
      </c>
      <c r="D124" s="35">
        <v>48671.024</v>
      </c>
      <c r="E124" s="35">
        <v>48521.439</v>
      </c>
      <c r="F124" s="35">
        <v>48787.251</v>
      </c>
      <c r="G124" s="35">
        <v>48953.499</v>
      </c>
      <c r="H124" s="35">
        <v>49129.612</v>
      </c>
      <c r="I124" s="35">
        <v>49356.8</v>
      </c>
      <c r="J124" s="35">
        <v>49485.424</v>
      </c>
      <c r="K124" s="35">
        <v>49562.958</v>
      </c>
      <c r="L124" s="35">
        <v>49664.44</v>
      </c>
      <c r="M124" s="35">
        <v>49779.03</v>
      </c>
      <c r="N124" s="35">
        <v>49887.695</v>
      </c>
      <c r="O124" s="35">
        <v>49976.025</v>
      </c>
      <c r="P124" s="35">
        <v>50083.122</v>
      </c>
      <c r="Q124" s="35">
        <v>50093.109</v>
      </c>
      <c r="R124" s="35">
        <v>50124.043</v>
      </c>
      <c r="S124" s="35">
        <v>50132.103</v>
      </c>
      <c r="T124" s="35">
        <v>50163.048</v>
      </c>
      <c r="U124" s="35">
        <v>50182.941</v>
      </c>
      <c r="V124" s="35">
        <v>50185.272</v>
      </c>
      <c r="W124" s="35">
        <v>50223.976</v>
      </c>
      <c r="X124" s="35">
        <v>50242.783</v>
      </c>
      <c r="Y124" s="35">
        <v>50264.351</v>
      </c>
      <c r="Z124" s="35">
        <v>50284.081</v>
      </c>
      <c r="AA124" s="35">
        <v>50304.741</v>
      </c>
      <c r="AB124" s="35">
        <v>50309.258</v>
      </c>
      <c r="AC124" s="35">
        <v>50340.279</v>
      </c>
      <c r="AD124" s="35">
        <v>50363.049</v>
      </c>
      <c r="AE124" s="35">
        <v>50381.226</v>
      </c>
      <c r="AF124" s="35">
        <v>50403.9</v>
      </c>
      <c r="AG124" s="35">
        <v>50426.273</v>
      </c>
    </row>
    <row r="125" s="19" customFormat="1" ht="16.5" spans="1:33">
      <c r="A125" s="32"/>
      <c r="B125" s="36" t="s">
        <v>70</v>
      </c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</row>
    <row r="126" ht="16.5" spans="2:33">
      <c r="B126" s="22" t="s">
        <v>59</v>
      </c>
      <c r="C126" s="38">
        <v>0</v>
      </c>
      <c r="D126" s="38">
        <v>0</v>
      </c>
      <c r="E126" s="38">
        <v>0</v>
      </c>
      <c r="F126" s="38">
        <v>0</v>
      </c>
      <c r="G126" s="38">
        <v>0</v>
      </c>
      <c r="H126" s="38">
        <v>0</v>
      </c>
      <c r="I126" s="38">
        <v>0</v>
      </c>
      <c r="J126" s="38">
        <v>0</v>
      </c>
      <c r="K126" s="38">
        <v>0</v>
      </c>
      <c r="L126" s="38">
        <v>0</v>
      </c>
      <c r="M126" s="38">
        <v>0</v>
      </c>
      <c r="N126" s="38">
        <v>0</v>
      </c>
      <c r="O126" s="38">
        <v>0</v>
      </c>
      <c r="P126" s="38">
        <v>0</v>
      </c>
      <c r="Q126" s="38">
        <v>0</v>
      </c>
      <c r="R126" s="38">
        <v>0</v>
      </c>
      <c r="S126" s="38">
        <v>0</v>
      </c>
      <c r="T126" s="38">
        <v>0</v>
      </c>
      <c r="U126" s="38">
        <v>0</v>
      </c>
      <c r="V126" s="38">
        <v>0</v>
      </c>
      <c r="W126" s="38">
        <v>0</v>
      </c>
      <c r="X126" s="38">
        <v>0</v>
      </c>
      <c r="Y126" s="38">
        <v>0</v>
      </c>
      <c r="Z126" s="38">
        <v>0</v>
      </c>
      <c r="AA126" s="38">
        <v>0</v>
      </c>
      <c r="AB126" s="38">
        <v>0</v>
      </c>
      <c r="AC126" s="38">
        <v>0</v>
      </c>
      <c r="AD126" s="38">
        <v>0</v>
      </c>
      <c r="AE126" s="38">
        <v>0</v>
      </c>
      <c r="AF126" s="38">
        <v>0</v>
      </c>
      <c r="AG126" s="38">
        <v>0</v>
      </c>
    </row>
    <row r="127" spans="2:33">
      <c r="B127" s="22" t="s">
        <v>60</v>
      </c>
      <c r="C127" s="35">
        <v>58685.036</v>
      </c>
      <c r="D127" s="35">
        <v>58298.393</v>
      </c>
      <c r="E127" s="35">
        <v>57906.441</v>
      </c>
      <c r="F127" s="35">
        <v>57534.733</v>
      </c>
      <c r="G127" s="35">
        <v>57215.58</v>
      </c>
      <c r="H127" s="35">
        <v>57089.779</v>
      </c>
      <c r="I127" s="35">
        <v>56899.193</v>
      </c>
      <c r="J127" s="35">
        <v>56627.094</v>
      </c>
      <c r="K127" s="35">
        <v>56365.17</v>
      </c>
      <c r="L127" s="35">
        <v>56139</v>
      </c>
      <c r="M127" s="35">
        <v>55941.463</v>
      </c>
      <c r="N127" s="35">
        <v>55763.126</v>
      </c>
      <c r="O127" s="35">
        <v>55602.314</v>
      </c>
      <c r="P127" s="35">
        <v>55458.775</v>
      </c>
      <c r="Q127" s="35">
        <v>55310.284</v>
      </c>
      <c r="R127" s="35">
        <v>55173.916</v>
      </c>
      <c r="S127" s="35">
        <v>55051.559</v>
      </c>
      <c r="T127" s="35">
        <v>54944.672</v>
      </c>
      <c r="U127" s="35">
        <v>54855.007</v>
      </c>
      <c r="V127" s="35">
        <v>54779.415</v>
      </c>
      <c r="W127" s="35">
        <v>54718.8</v>
      </c>
      <c r="X127" s="35">
        <v>54724.735</v>
      </c>
      <c r="Y127" s="35">
        <v>54731.785</v>
      </c>
      <c r="Z127" s="35">
        <v>54738.93</v>
      </c>
      <c r="AA127" s="35">
        <v>54746.906</v>
      </c>
      <c r="AB127" s="35">
        <v>54755.486</v>
      </c>
      <c r="AC127" s="35">
        <v>54764.435</v>
      </c>
      <c r="AD127" s="35">
        <v>54773.418</v>
      </c>
      <c r="AE127" s="35">
        <v>54782.86</v>
      </c>
      <c r="AF127" s="35">
        <v>54792.862</v>
      </c>
      <c r="AG127" s="35">
        <v>54782.742</v>
      </c>
    </row>
    <row r="128" spans="2:33">
      <c r="B128" s="22" t="s">
        <v>61</v>
      </c>
      <c r="C128" s="35">
        <v>46553.417</v>
      </c>
      <c r="D128" s="35">
        <v>46274.2</v>
      </c>
      <c r="E128" s="35">
        <v>45944.782</v>
      </c>
      <c r="F128" s="35">
        <v>45682.953</v>
      </c>
      <c r="G128" s="35">
        <v>45400.848</v>
      </c>
      <c r="H128" s="35">
        <v>45237</v>
      </c>
      <c r="I128" s="35">
        <v>44948.673</v>
      </c>
      <c r="J128" s="35">
        <v>44687.416</v>
      </c>
      <c r="K128" s="35">
        <v>44442.356</v>
      </c>
      <c r="L128" s="35">
        <v>44230.099</v>
      </c>
      <c r="M128" s="35">
        <v>44045.345</v>
      </c>
      <c r="N128" s="35">
        <v>43879.013</v>
      </c>
      <c r="O128" s="35">
        <v>43729.496</v>
      </c>
      <c r="P128" s="35">
        <v>43596.615</v>
      </c>
      <c r="Q128" s="35">
        <v>43457.836</v>
      </c>
      <c r="R128" s="35">
        <v>43330.132</v>
      </c>
      <c r="S128" s="35">
        <v>43216.923</v>
      </c>
      <c r="T128" s="35">
        <v>43118.343</v>
      </c>
      <c r="U128" s="35">
        <v>43034.214</v>
      </c>
      <c r="V128" s="35">
        <v>42964.31</v>
      </c>
      <c r="W128" s="35">
        <v>42908.298</v>
      </c>
      <c r="X128" s="35">
        <v>42915.455</v>
      </c>
      <c r="Y128" s="35">
        <v>42923.264</v>
      </c>
      <c r="Z128" s="35">
        <v>42931.637</v>
      </c>
      <c r="AA128" s="35">
        <v>42940.578</v>
      </c>
      <c r="AB128" s="35">
        <v>42950.016</v>
      </c>
      <c r="AC128" s="35">
        <v>42959.763</v>
      </c>
      <c r="AD128" s="35">
        <v>42969.887</v>
      </c>
      <c r="AE128" s="35">
        <v>42980.408</v>
      </c>
      <c r="AF128" s="35">
        <v>42991.158</v>
      </c>
      <c r="AG128" s="35">
        <v>42981.941</v>
      </c>
    </row>
    <row r="129" spans="2:33">
      <c r="B129" s="22" t="s">
        <v>62</v>
      </c>
      <c r="C129" s="35">
        <v>46540.623</v>
      </c>
      <c r="D129" s="35">
        <v>46112.476</v>
      </c>
      <c r="E129" s="35">
        <v>45679.169</v>
      </c>
      <c r="F129" s="35">
        <v>45311.916</v>
      </c>
      <c r="G129" s="35">
        <v>44952.293</v>
      </c>
      <c r="H129" s="35">
        <v>44642.952</v>
      </c>
      <c r="I129" s="35">
        <v>44328.499</v>
      </c>
      <c r="J129" s="35">
        <v>43998.867</v>
      </c>
      <c r="K129" s="35">
        <v>43694.283</v>
      </c>
      <c r="L129" s="35">
        <v>43434.326</v>
      </c>
      <c r="M129" s="35">
        <v>43211.895</v>
      </c>
      <c r="N129" s="35">
        <v>43016.296</v>
      </c>
      <c r="O129" s="35">
        <v>42844.578</v>
      </c>
      <c r="P129" s="35">
        <v>42694.881</v>
      </c>
      <c r="Q129" s="35">
        <v>42543.167</v>
      </c>
      <c r="R129" s="35">
        <v>42405.014</v>
      </c>
      <c r="S129" s="35">
        <v>42283.546</v>
      </c>
      <c r="T129" s="35">
        <v>42177.795</v>
      </c>
      <c r="U129" s="35">
        <v>42087.124</v>
      </c>
      <c r="V129" s="35">
        <v>42011.246</v>
      </c>
      <c r="W129" s="35">
        <v>41949.455</v>
      </c>
      <c r="X129" s="35">
        <v>41956.833</v>
      </c>
      <c r="Y129" s="35">
        <v>41964.68</v>
      </c>
      <c r="Z129" s="35">
        <v>41973.194</v>
      </c>
      <c r="AA129" s="35">
        <v>41982.178</v>
      </c>
      <c r="AB129" s="35">
        <v>41991.508</v>
      </c>
      <c r="AC129" s="35">
        <v>42001.148</v>
      </c>
      <c r="AD129" s="35">
        <v>42011.227</v>
      </c>
      <c r="AE129" s="35">
        <v>42021.675</v>
      </c>
      <c r="AF129" s="35">
        <v>42032.307</v>
      </c>
      <c r="AG129" s="35">
        <v>42023.01</v>
      </c>
    </row>
    <row r="130" spans="2:33">
      <c r="B130" s="22" t="s">
        <v>63</v>
      </c>
      <c r="C130" s="35">
        <v>57054.974</v>
      </c>
      <c r="D130" s="35">
        <v>56473.56</v>
      </c>
      <c r="E130" s="35">
        <v>55926.712</v>
      </c>
      <c r="F130" s="35">
        <v>55410.557</v>
      </c>
      <c r="G130" s="35">
        <v>54969.238</v>
      </c>
      <c r="H130" s="35">
        <v>54538.269</v>
      </c>
      <c r="I130" s="35">
        <v>54116.096</v>
      </c>
      <c r="J130" s="35">
        <v>53691.265</v>
      </c>
      <c r="K130" s="35">
        <v>53299.801</v>
      </c>
      <c r="L130" s="35">
        <v>52967.27</v>
      </c>
      <c r="M130" s="35">
        <v>52685.055</v>
      </c>
      <c r="N130" s="35">
        <v>52440.277</v>
      </c>
      <c r="O130" s="35">
        <v>52228.336</v>
      </c>
      <c r="P130" s="35">
        <v>52045.021</v>
      </c>
      <c r="Q130" s="35">
        <v>51865.246</v>
      </c>
      <c r="R130" s="35">
        <v>51703.587</v>
      </c>
      <c r="S130" s="35">
        <v>51561.905</v>
      </c>
      <c r="T130" s="35">
        <v>51438.213</v>
      </c>
      <c r="U130" s="35">
        <v>51331.974</v>
      </c>
      <c r="V130" s="35">
        <v>51242.046</v>
      </c>
      <c r="W130" s="35">
        <v>51167.553</v>
      </c>
      <c r="X130" s="35">
        <v>51173.553</v>
      </c>
      <c r="Y130" s="35">
        <v>51180.195</v>
      </c>
      <c r="Z130" s="35">
        <v>51187.504</v>
      </c>
      <c r="AA130" s="35">
        <v>51195.389</v>
      </c>
      <c r="AB130" s="35">
        <v>51203.705</v>
      </c>
      <c r="AC130" s="35">
        <v>51212.341</v>
      </c>
      <c r="AD130" s="35">
        <v>51221.458</v>
      </c>
      <c r="AE130" s="35">
        <v>51232.208</v>
      </c>
      <c r="AF130" s="35">
        <v>51242.577</v>
      </c>
      <c r="AG130" s="35">
        <v>51233.578</v>
      </c>
    </row>
    <row r="131" spans="2:33">
      <c r="B131" s="22" t="s">
        <v>64</v>
      </c>
      <c r="C131" s="35">
        <v>123636.642</v>
      </c>
      <c r="D131" s="35">
        <v>123256.058</v>
      </c>
      <c r="E131" s="35">
        <v>122749.451</v>
      </c>
      <c r="F131" s="35">
        <v>122270.996</v>
      </c>
      <c r="G131" s="35">
        <v>121828.514</v>
      </c>
      <c r="H131" s="35">
        <v>121591.217</v>
      </c>
      <c r="I131" s="35">
        <v>121229.675</v>
      </c>
      <c r="J131" s="35">
        <v>120853.058</v>
      </c>
      <c r="K131" s="35">
        <v>120497.429</v>
      </c>
      <c r="L131" s="35">
        <v>120195.053</v>
      </c>
      <c r="M131" s="35">
        <v>119937.996</v>
      </c>
      <c r="N131" s="35">
        <v>119715.958</v>
      </c>
      <c r="O131" s="35">
        <v>119522.24</v>
      </c>
      <c r="P131" s="35">
        <v>119354.187</v>
      </c>
      <c r="Q131" s="35">
        <v>119188.759</v>
      </c>
      <c r="R131" s="35">
        <v>119041.878</v>
      </c>
      <c r="S131" s="35">
        <v>118912.117</v>
      </c>
      <c r="T131" s="35">
        <v>118798.172</v>
      </c>
      <c r="U131" s="35">
        <v>118703.064</v>
      </c>
      <c r="V131" s="35">
        <v>118621.407</v>
      </c>
      <c r="W131" s="35">
        <v>118554.52</v>
      </c>
      <c r="X131" s="35">
        <v>118561.417</v>
      </c>
      <c r="Y131" s="35">
        <v>118569.252</v>
      </c>
      <c r="Z131" s="35">
        <v>118577.347</v>
      </c>
      <c r="AA131" s="35">
        <v>118586.205</v>
      </c>
      <c r="AB131" s="35">
        <v>118595.573</v>
      </c>
      <c r="AC131" s="35">
        <v>118605.225</v>
      </c>
      <c r="AD131" s="35">
        <v>118615.044</v>
      </c>
      <c r="AE131" s="35">
        <v>118625.42</v>
      </c>
      <c r="AF131" s="35">
        <v>118636.108</v>
      </c>
      <c r="AG131" s="35">
        <v>118626.762</v>
      </c>
    </row>
    <row r="132" spans="2:33">
      <c r="B132" s="22" t="s">
        <v>65</v>
      </c>
      <c r="C132" s="35">
        <v>46846.188</v>
      </c>
      <c r="D132" s="35">
        <v>46462.158</v>
      </c>
      <c r="E132" s="35">
        <v>46020.763</v>
      </c>
      <c r="F132" s="35">
        <v>45650.608</v>
      </c>
      <c r="G132" s="35">
        <v>45275.299</v>
      </c>
      <c r="H132" s="35">
        <v>44951.714</v>
      </c>
      <c r="I132" s="35">
        <v>44648.445</v>
      </c>
      <c r="J132" s="35">
        <v>44291.611</v>
      </c>
      <c r="K132" s="35">
        <v>43963.665</v>
      </c>
      <c r="L132" s="35">
        <v>43682.293</v>
      </c>
      <c r="M132" s="35">
        <v>43441.612</v>
      </c>
      <c r="N132" s="35">
        <v>43230.228</v>
      </c>
      <c r="O132" s="35">
        <v>43044.983</v>
      </c>
      <c r="P132" s="35">
        <v>42883.308</v>
      </c>
      <c r="Q132" s="35">
        <v>42721.035</v>
      </c>
      <c r="R132" s="35">
        <v>42573.715</v>
      </c>
      <c r="S132" s="35">
        <v>42444.149</v>
      </c>
      <c r="T132" s="35">
        <v>42331.196</v>
      </c>
      <c r="U132" s="35">
        <v>42234.097</v>
      </c>
      <c r="V132" s="35">
        <v>42152.42</v>
      </c>
      <c r="W132" s="35">
        <v>42085.564</v>
      </c>
      <c r="X132" s="35">
        <v>42091.896</v>
      </c>
      <c r="Y132" s="35">
        <v>42098.93</v>
      </c>
      <c r="Z132" s="35">
        <v>42106.533</v>
      </c>
      <c r="AA132" s="35">
        <v>42114.75</v>
      </c>
      <c r="AB132" s="35">
        <v>42123.478</v>
      </c>
      <c r="AC132" s="35">
        <v>42132.538</v>
      </c>
      <c r="AD132" s="35">
        <v>42141.987</v>
      </c>
      <c r="AE132" s="35">
        <v>42151.852</v>
      </c>
      <c r="AF132" s="35">
        <v>42161.98</v>
      </c>
      <c r="AG132" s="35">
        <v>42152.153</v>
      </c>
    </row>
    <row r="133" spans="2:33">
      <c r="B133" s="22" t="s">
        <v>66</v>
      </c>
      <c r="C133" s="35">
        <v>58304.768</v>
      </c>
      <c r="D133" s="35">
        <v>57705.017</v>
      </c>
      <c r="E133" s="35">
        <v>57114.235</v>
      </c>
      <c r="F133" s="35">
        <v>56605.457</v>
      </c>
      <c r="G133" s="35">
        <v>56152.107</v>
      </c>
      <c r="H133" s="35">
        <v>55735.485</v>
      </c>
      <c r="I133" s="35">
        <v>55329.09</v>
      </c>
      <c r="J133" s="35">
        <v>54910.706</v>
      </c>
      <c r="K133" s="35">
        <v>54526.207</v>
      </c>
      <c r="L133" s="35">
        <v>54196.182</v>
      </c>
      <c r="M133" s="35">
        <v>53913.41</v>
      </c>
      <c r="N133" s="35">
        <v>53664.703</v>
      </c>
      <c r="O133" s="35">
        <v>53446.392</v>
      </c>
      <c r="P133" s="35">
        <v>53255.554</v>
      </c>
      <c r="Q133" s="35">
        <v>53067.345</v>
      </c>
      <c r="R133" s="35">
        <v>52897.186</v>
      </c>
      <c r="S133" s="35">
        <v>52751.999</v>
      </c>
      <c r="T133" s="35">
        <v>52627.781</v>
      </c>
      <c r="U133" s="35">
        <v>52514.732</v>
      </c>
      <c r="V133" s="35">
        <v>52421.192</v>
      </c>
      <c r="W133" s="35">
        <v>52344.582</v>
      </c>
      <c r="X133" s="35">
        <v>52351.501</v>
      </c>
      <c r="Y133" s="35">
        <v>52356.884</v>
      </c>
      <c r="Z133" s="35">
        <v>52365.887</v>
      </c>
      <c r="AA133" s="35">
        <v>52372.78</v>
      </c>
      <c r="AB133" s="35">
        <v>52379.921</v>
      </c>
      <c r="AC133" s="35">
        <v>52387.413</v>
      </c>
      <c r="AD133" s="35">
        <v>52395.416</v>
      </c>
      <c r="AE133" s="35">
        <v>52403.873</v>
      </c>
      <c r="AF133" s="35">
        <v>52412.617</v>
      </c>
      <c r="AG133" s="35">
        <v>52401.463</v>
      </c>
    </row>
    <row r="134" spans="2:33">
      <c r="B134" s="22" t="s">
        <v>46</v>
      </c>
      <c r="C134" s="35">
        <v>53237.732</v>
      </c>
      <c r="D134" s="35">
        <v>52849.709</v>
      </c>
      <c r="E134" s="35">
        <v>52367.615</v>
      </c>
      <c r="F134" s="35">
        <v>51974.106</v>
      </c>
      <c r="G134" s="35">
        <v>51590.858</v>
      </c>
      <c r="H134" s="35">
        <v>51273.479</v>
      </c>
      <c r="I134" s="35">
        <v>50971.035</v>
      </c>
      <c r="J134" s="35">
        <v>50679.05</v>
      </c>
      <c r="K134" s="35">
        <v>50407.188</v>
      </c>
      <c r="L134" s="35">
        <v>50177.101</v>
      </c>
      <c r="M134" s="35">
        <v>49977.974</v>
      </c>
      <c r="N134" s="35">
        <v>49796.902</v>
      </c>
      <c r="O134" s="35">
        <v>49634.132</v>
      </c>
      <c r="P134" s="35">
        <v>49490.128</v>
      </c>
      <c r="Q134" s="35">
        <v>49301.426</v>
      </c>
      <c r="R134" s="35">
        <v>49118.591</v>
      </c>
      <c r="S134" s="35">
        <v>48954.769</v>
      </c>
      <c r="T134" s="35">
        <v>48809.517</v>
      </c>
      <c r="U134" s="35">
        <v>48684.265</v>
      </c>
      <c r="V134" s="35">
        <v>48575.863</v>
      </c>
      <c r="W134" s="35">
        <v>48485.832</v>
      </c>
      <c r="X134" s="35">
        <v>48475.513</v>
      </c>
      <c r="Y134" s="35">
        <v>48466.408</v>
      </c>
      <c r="Z134" s="35">
        <v>48456.821</v>
      </c>
      <c r="AA134" s="35">
        <v>48448.128</v>
      </c>
      <c r="AB134" s="35">
        <v>48440.239</v>
      </c>
      <c r="AC134" s="35">
        <v>48432.682</v>
      </c>
      <c r="AD134" s="35">
        <v>48425.32</v>
      </c>
      <c r="AE134" s="35">
        <v>48418.503</v>
      </c>
      <c r="AF134" s="35">
        <v>48412.212</v>
      </c>
      <c r="AG134" s="35">
        <v>48399.857</v>
      </c>
    </row>
    <row r="135" spans="2:33">
      <c r="B135" s="22" t="s">
        <v>47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8">
        <v>0</v>
      </c>
      <c r="U135" s="38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</v>
      </c>
      <c r="AB135" s="38">
        <v>0</v>
      </c>
      <c r="AC135" s="38">
        <v>0</v>
      </c>
      <c r="AD135" s="38">
        <v>0</v>
      </c>
      <c r="AE135" s="38">
        <v>0</v>
      </c>
      <c r="AF135" s="38">
        <v>0</v>
      </c>
      <c r="AG135" s="38">
        <v>0</v>
      </c>
    </row>
    <row r="136" spans="2:33">
      <c r="B136" s="22" t="s">
        <v>48</v>
      </c>
      <c r="C136" s="39">
        <v>53722.565</v>
      </c>
      <c r="D136" s="35">
        <v>53722.565</v>
      </c>
      <c r="E136" s="35">
        <v>53196.823</v>
      </c>
      <c r="F136" s="35">
        <v>52776.97</v>
      </c>
      <c r="G136" s="35">
        <v>52446.476</v>
      </c>
      <c r="H136" s="35">
        <v>52215.427</v>
      </c>
      <c r="I136" s="35">
        <v>51905.834</v>
      </c>
      <c r="J136" s="35">
        <v>51605.949</v>
      </c>
      <c r="K136" s="35">
        <v>51328.564</v>
      </c>
      <c r="L136" s="35">
        <v>51091.274</v>
      </c>
      <c r="M136" s="35">
        <v>50886.536</v>
      </c>
      <c r="N136" s="35">
        <v>50702.114</v>
      </c>
      <c r="O136" s="35">
        <v>50537.785</v>
      </c>
      <c r="P136" s="35">
        <v>50400.242</v>
      </c>
      <c r="Q136" s="35">
        <v>50213.165</v>
      </c>
      <c r="R136" s="35">
        <v>50030.251</v>
      </c>
      <c r="S136" s="35">
        <v>49862.301</v>
      </c>
      <c r="T136" s="35">
        <v>49714.649</v>
      </c>
      <c r="U136" s="35">
        <v>49586.765</v>
      </c>
      <c r="V136" s="35">
        <v>49476.326</v>
      </c>
      <c r="W136" s="35">
        <v>49384.369</v>
      </c>
      <c r="X136" s="35">
        <v>49373.905</v>
      </c>
      <c r="Y136" s="35">
        <v>49364.433</v>
      </c>
      <c r="Z136" s="35">
        <v>49354.9</v>
      </c>
      <c r="AA136" s="35">
        <v>49346.119</v>
      </c>
      <c r="AB136" s="35">
        <v>49338.123</v>
      </c>
      <c r="AC136" s="35">
        <v>49330.246</v>
      </c>
      <c r="AD136" s="35">
        <v>49322.681</v>
      </c>
      <c r="AE136" s="35">
        <v>49315.666</v>
      </c>
      <c r="AF136" s="35">
        <v>49309.132</v>
      </c>
      <c r="AG136" s="35">
        <v>49296.616</v>
      </c>
    </row>
    <row r="137" spans="2:33">
      <c r="B137" s="22" t="s">
        <v>49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8">
        <v>0</v>
      </c>
      <c r="Q137" s="38">
        <v>0</v>
      </c>
      <c r="R137" s="38">
        <v>0</v>
      </c>
      <c r="S137" s="38">
        <v>0</v>
      </c>
      <c r="T137" s="38">
        <v>0</v>
      </c>
      <c r="U137" s="38">
        <v>0</v>
      </c>
      <c r="V137" s="38">
        <v>0</v>
      </c>
      <c r="W137" s="38">
        <v>0</v>
      </c>
      <c r="X137" s="38">
        <v>0</v>
      </c>
      <c r="Y137" s="38">
        <v>0</v>
      </c>
      <c r="Z137" s="38">
        <v>0</v>
      </c>
      <c r="AA137" s="38">
        <v>0</v>
      </c>
      <c r="AB137" s="38">
        <v>0</v>
      </c>
      <c r="AC137" s="38">
        <v>0</v>
      </c>
      <c r="AD137" s="38">
        <v>0</v>
      </c>
      <c r="AE137" s="38">
        <v>0</v>
      </c>
      <c r="AF137" s="38">
        <v>0</v>
      </c>
      <c r="AG137" s="38">
        <v>0</v>
      </c>
    </row>
    <row r="138" spans="2:33">
      <c r="B138" s="22" t="s">
        <v>50</v>
      </c>
      <c r="C138" s="35">
        <v>56923.527</v>
      </c>
      <c r="D138" s="35">
        <v>56516.136</v>
      </c>
      <c r="E138" s="35">
        <v>56017.151</v>
      </c>
      <c r="F138" s="35">
        <v>55596.718</v>
      </c>
      <c r="G138" s="35">
        <v>55216.64</v>
      </c>
      <c r="H138" s="35">
        <v>55059.574</v>
      </c>
      <c r="I138" s="35">
        <v>54755.123</v>
      </c>
      <c r="J138" s="35">
        <v>54454.525</v>
      </c>
      <c r="K138" s="35">
        <v>54177.505</v>
      </c>
      <c r="L138" s="35">
        <v>53938.046</v>
      </c>
      <c r="M138" s="35">
        <v>53731.297</v>
      </c>
      <c r="N138" s="35">
        <v>53545.368</v>
      </c>
      <c r="O138" s="35">
        <v>53378.635</v>
      </c>
      <c r="P138" s="35">
        <v>53231.026</v>
      </c>
      <c r="Q138" s="35">
        <v>53036.907</v>
      </c>
      <c r="R138" s="35">
        <v>52848.572</v>
      </c>
      <c r="S138" s="35">
        <v>52680.069</v>
      </c>
      <c r="T138" s="35">
        <v>52527.912</v>
      </c>
      <c r="U138" s="35">
        <v>52397.572</v>
      </c>
      <c r="V138" s="35">
        <v>52285.904</v>
      </c>
      <c r="W138" s="35">
        <v>52192.982</v>
      </c>
      <c r="X138" s="35">
        <v>52182.007</v>
      </c>
      <c r="Y138" s="35">
        <v>52171.94</v>
      </c>
      <c r="Z138" s="35">
        <v>52162.479</v>
      </c>
      <c r="AA138" s="35">
        <v>52153.786</v>
      </c>
      <c r="AB138" s="35">
        <v>52145.557</v>
      </c>
      <c r="AC138" s="35">
        <v>52137.714</v>
      </c>
      <c r="AD138" s="35">
        <v>52130.436</v>
      </c>
      <c r="AE138" s="35">
        <v>52123.661</v>
      </c>
      <c r="AF138" s="35">
        <v>52117.191</v>
      </c>
      <c r="AG138" s="35">
        <v>52104.9</v>
      </c>
    </row>
    <row r="139" spans="2:33">
      <c r="B139" s="22" t="s">
        <v>51</v>
      </c>
      <c r="C139" s="35">
        <v>89246.941</v>
      </c>
      <c r="D139" s="35">
        <v>88674.484</v>
      </c>
      <c r="E139" s="35">
        <v>88021.797</v>
      </c>
      <c r="F139" s="35">
        <v>87498.825</v>
      </c>
      <c r="G139" s="35">
        <v>87037.72</v>
      </c>
      <c r="H139" s="35">
        <v>86599.96</v>
      </c>
      <c r="I139" s="35">
        <v>86187.248</v>
      </c>
      <c r="J139" s="35">
        <v>85785.454</v>
      </c>
      <c r="K139" s="35">
        <v>85411.232</v>
      </c>
      <c r="L139" s="35">
        <v>85087.173</v>
      </c>
      <c r="M139" s="35">
        <v>84803.749</v>
      </c>
      <c r="N139" s="35">
        <v>84545.578</v>
      </c>
      <c r="O139" s="35">
        <v>84312.965</v>
      </c>
      <c r="P139" s="35">
        <v>84107.651</v>
      </c>
      <c r="Q139" s="35">
        <v>83859.39</v>
      </c>
      <c r="R139" s="35">
        <v>83623.535</v>
      </c>
      <c r="S139" s="35">
        <v>83413.971</v>
      </c>
      <c r="T139" s="35">
        <v>83227.577</v>
      </c>
      <c r="U139" s="35">
        <v>83059.708</v>
      </c>
      <c r="V139" s="35">
        <v>82916.832</v>
      </c>
      <c r="W139" s="35">
        <v>82797.745</v>
      </c>
      <c r="X139" s="35">
        <v>82782.089</v>
      </c>
      <c r="Y139" s="35">
        <v>82767.921</v>
      </c>
      <c r="Z139" s="35">
        <v>82753.372</v>
      </c>
      <c r="AA139" s="35">
        <v>82740.013</v>
      </c>
      <c r="AB139" s="35">
        <v>82727.425</v>
      </c>
      <c r="AC139" s="35">
        <v>82715.363</v>
      </c>
      <c r="AD139" s="35">
        <v>82703.827</v>
      </c>
      <c r="AE139" s="35">
        <v>82692.795</v>
      </c>
      <c r="AF139" s="35">
        <v>82682.373</v>
      </c>
      <c r="AG139" s="35">
        <v>82666.054</v>
      </c>
    </row>
    <row r="140" spans="2:33">
      <c r="B140" s="22" t="s">
        <v>67</v>
      </c>
      <c r="C140" s="40">
        <v>51780.602</v>
      </c>
      <c r="D140" s="35">
        <v>51316.742</v>
      </c>
      <c r="E140" s="35">
        <v>50824.703</v>
      </c>
      <c r="F140" s="35">
        <v>50393.349</v>
      </c>
      <c r="G140" s="35">
        <v>49994.324</v>
      </c>
      <c r="H140" s="35">
        <v>49641.109</v>
      </c>
      <c r="I140" s="35">
        <v>49290.062</v>
      </c>
      <c r="J140" s="35">
        <v>48952.988</v>
      </c>
      <c r="K140" s="35">
        <v>48648.407</v>
      </c>
      <c r="L140" s="35">
        <v>48393.112</v>
      </c>
      <c r="M140" s="35">
        <v>48180.195</v>
      </c>
      <c r="N140" s="35">
        <v>47997.635</v>
      </c>
      <c r="O140" s="35">
        <v>47842.613</v>
      </c>
      <c r="P140" s="35">
        <v>47711.422</v>
      </c>
      <c r="Q140" s="35">
        <v>47535.542</v>
      </c>
      <c r="R140" s="35">
        <v>47366.837</v>
      </c>
      <c r="S140" s="35">
        <v>47216.843</v>
      </c>
      <c r="T140" s="35">
        <v>47084.263</v>
      </c>
      <c r="U140" s="35">
        <v>46968.41</v>
      </c>
      <c r="V140" s="35">
        <v>46868.534</v>
      </c>
      <c r="W140" s="35">
        <v>46784.214</v>
      </c>
      <c r="X140" s="35">
        <v>46776.558</v>
      </c>
      <c r="Y140" s="35">
        <v>46769.432</v>
      </c>
      <c r="Z140" s="35">
        <v>46762.768</v>
      </c>
      <c r="AA140" s="35">
        <v>46756.66</v>
      </c>
      <c r="AB140" s="35">
        <v>46750.801</v>
      </c>
      <c r="AC140" s="35">
        <v>46745.255</v>
      </c>
      <c r="AD140" s="35">
        <v>46740.208</v>
      </c>
      <c r="AE140" s="35">
        <v>46735.626</v>
      </c>
      <c r="AF140" s="35">
        <v>46731.274</v>
      </c>
      <c r="AG140" s="35">
        <v>46721.111</v>
      </c>
    </row>
    <row r="141" spans="2:33">
      <c r="B141" s="22" t="s">
        <v>68</v>
      </c>
      <c r="C141" s="40">
        <v>68232.513</v>
      </c>
      <c r="D141" s="35">
        <v>67660.393</v>
      </c>
      <c r="E141" s="35">
        <v>67066.063</v>
      </c>
      <c r="F141" s="35">
        <v>66494.102</v>
      </c>
      <c r="G141" s="35">
        <v>65956.07</v>
      </c>
      <c r="H141" s="35">
        <v>65557.922</v>
      </c>
      <c r="I141" s="35">
        <v>65171.761</v>
      </c>
      <c r="J141" s="35">
        <v>64750.366</v>
      </c>
      <c r="K141" s="35">
        <v>64364.487</v>
      </c>
      <c r="L141" s="35">
        <v>64038.223</v>
      </c>
      <c r="M141" s="35">
        <v>63762.52</v>
      </c>
      <c r="N141" s="35">
        <v>63523.178</v>
      </c>
      <c r="O141" s="35">
        <v>63316.475</v>
      </c>
      <c r="P141" s="35">
        <v>63137.238</v>
      </c>
      <c r="Q141" s="35">
        <v>62918.991</v>
      </c>
      <c r="R141" s="35">
        <v>62712.002</v>
      </c>
      <c r="S141" s="35">
        <v>62527.012</v>
      </c>
      <c r="T141" s="35">
        <v>62362.957</v>
      </c>
      <c r="U141" s="35">
        <v>62221.401</v>
      </c>
      <c r="V141" s="35">
        <v>62098.434</v>
      </c>
      <c r="W141" s="35">
        <v>61994.553</v>
      </c>
      <c r="X141" s="35">
        <v>61983.444</v>
      </c>
      <c r="Y141" s="35">
        <v>61973.373</v>
      </c>
      <c r="Z141" s="35">
        <v>61963.364</v>
      </c>
      <c r="AA141" s="35">
        <v>61954.071</v>
      </c>
      <c r="AB141" s="35">
        <v>61945.553</v>
      </c>
      <c r="AC141" s="35">
        <v>61937.374</v>
      </c>
      <c r="AD141" s="35">
        <v>61929.501</v>
      </c>
      <c r="AE141" s="35">
        <v>61922.188</v>
      </c>
      <c r="AF141" s="35">
        <v>61915.363</v>
      </c>
      <c r="AG141" s="35">
        <v>61902.584</v>
      </c>
    </row>
    <row r="144" s="20" customFormat="1" spans="1:2">
      <c r="A144" s="41"/>
      <c r="B144" s="41" t="s">
        <v>71</v>
      </c>
    </row>
    <row r="145" spans="3:33">
      <c r="C145" s="21">
        <v>2020</v>
      </c>
      <c r="D145" s="21">
        <v>2021</v>
      </c>
      <c r="E145" s="21">
        <v>2022</v>
      </c>
      <c r="F145" s="21">
        <v>2023</v>
      </c>
      <c r="G145" s="21">
        <v>2024</v>
      </c>
      <c r="H145" s="21">
        <v>2025</v>
      </c>
      <c r="I145" s="21">
        <v>2026</v>
      </c>
      <c r="J145" s="21">
        <v>2027</v>
      </c>
      <c r="K145" s="21">
        <v>2028</v>
      </c>
      <c r="L145" s="21">
        <v>2029</v>
      </c>
      <c r="M145" s="21">
        <v>2030</v>
      </c>
      <c r="N145" s="21">
        <v>2031</v>
      </c>
      <c r="O145" s="21">
        <v>2032</v>
      </c>
      <c r="P145" s="21">
        <v>2033</v>
      </c>
      <c r="Q145" s="21">
        <v>2034</v>
      </c>
      <c r="R145" s="21">
        <v>2035</v>
      </c>
      <c r="S145" s="21">
        <v>2036</v>
      </c>
      <c r="T145" s="21">
        <v>2037</v>
      </c>
      <c r="U145" s="21">
        <v>2038</v>
      </c>
      <c r="V145" s="21">
        <v>2039</v>
      </c>
      <c r="W145" s="21">
        <v>2040</v>
      </c>
      <c r="X145" s="21">
        <v>2041</v>
      </c>
      <c r="Y145" s="21">
        <v>2042</v>
      </c>
      <c r="Z145" s="21">
        <v>2043</v>
      </c>
      <c r="AA145" s="21">
        <v>2044</v>
      </c>
      <c r="AB145" s="21">
        <v>2045</v>
      </c>
      <c r="AC145" s="21">
        <v>2046</v>
      </c>
      <c r="AD145" s="21">
        <v>2047</v>
      </c>
      <c r="AE145" s="21">
        <v>2048</v>
      </c>
      <c r="AF145" s="21">
        <v>2049</v>
      </c>
      <c r="AG145" s="21">
        <v>2050</v>
      </c>
    </row>
    <row r="146" spans="2:33">
      <c r="B146" s="22" t="s">
        <v>72</v>
      </c>
      <c r="C146" s="42">
        <v>32534.5863654907</v>
      </c>
      <c r="D146" s="42">
        <v>32713.9908959485</v>
      </c>
      <c r="E146" s="42">
        <v>32715.4028122198</v>
      </c>
      <c r="F146" s="42">
        <v>32890.1403877713</v>
      </c>
      <c r="G146" s="42">
        <v>33064.3868908097</v>
      </c>
      <c r="H146" s="42">
        <v>33279.620922001</v>
      </c>
      <c r="I146" s="42">
        <v>33458.4444426583</v>
      </c>
      <c r="J146" s="42">
        <v>33530.3440446706</v>
      </c>
      <c r="K146" s="42">
        <v>33598.3635691502</v>
      </c>
      <c r="L146" s="42">
        <v>33661.5058553237</v>
      </c>
      <c r="M146" s="42">
        <v>33681.7525175528</v>
      </c>
      <c r="N146" s="42">
        <v>33749.0312938231</v>
      </c>
      <c r="O146" s="42">
        <v>33808.2559280641</v>
      </c>
      <c r="P146" s="42">
        <v>33866.1029593252</v>
      </c>
      <c r="Q146" s="42">
        <v>33872.1838367006</v>
      </c>
      <c r="R146" s="42">
        <v>33906.0119889404</v>
      </c>
      <c r="S146" s="42">
        <v>33934.820945737</v>
      </c>
      <c r="T146" s="42">
        <v>33952.823146077</v>
      </c>
      <c r="U146" s="42">
        <v>33972.1203570991</v>
      </c>
      <c r="V146" s="42">
        <v>34000.8543327384</v>
      </c>
      <c r="W146" s="42">
        <v>34023.1326104473</v>
      </c>
      <c r="X146" s="42">
        <v>34044.6337553149</v>
      </c>
      <c r="Y146" s="42">
        <v>34071.4834469484</v>
      </c>
      <c r="Z146" s="42">
        <v>34093.9081573635</v>
      </c>
      <c r="AA146" s="42">
        <v>34112.6591228347</v>
      </c>
      <c r="AB146" s="42">
        <v>34127.0049790894</v>
      </c>
      <c r="AC146" s="42">
        <v>34150.1097112149</v>
      </c>
      <c r="AD146" s="42">
        <v>34171.9009224221</v>
      </c>
      <c r="AE146" s="42">
        <v>34197.7759443048</v>
      </c>
      <c r="AF146" s="42">
        <v>34216.1960618374</v>
      </c>
      <c r="AG146" s="42">
        <v>34223.758900206</v>
      </c>
    </row>
    <row r="147" spans="2:35">
      <c r="B147" s="22" t="s">
        <v>73</v>
      </c>
      <c r="C147" s="42">
        <v>51941.251853716</v>
      </c>
      <c r="D147" s="42">
        <v>51571.9012691987</v>
      </c>
      <c r="E147" s="42">
        <v>50934.8828851651</v>
      </c>
      <c r="F147" s="42">
        <v>50570.8465703535</v>
      </c>
      <c r="G147" s="42">
        <v>50250.8314793366</v>
      </c>
      <c r="H147" s="42">
        <v>50001.7760437548</v>
      </c>
      <c r="I147" s="42">
        <v>49724.5119504495</v>
      </c>
      <c r="J147" s="42">
        <v>49391.0430978163</v>
      </c>
      <c r="K147" s="42">
        <v>49080.3946925081</v>
      </c>
      <c r="L147" s="42">
        <v>48809.2602659528</v>
      </c>
      <c r="M147" s="42">
        <v>48513.6881119734</v>
      </c>
      <c r="N147" s="42">
        <v>48316.7236664777</v>
      </c>
      <c r="O147" s="42">
        <v>48134.5286474071</v>
      </c>
      <c r="P147" s="42">
        <v>47976.4600398348</v>
      </c>
      <c r="Q147" s="42">
        <v>47780.1186904797</v>
      </c>
      <c r="R147" s="42">
        <v>47642.9121707039</v>
      </c>
      <c r="S147" s="42">
        <v>47521.7644215151</v>
      </c>
      <c r="T147" s="42">
        <v>47402.6306907833</v>
      </c>
      <c r="U147" s="42">
        <v>47294.8786952729</v>
      </c>
      <c r="V147" s="42">
        <v>47219.2022719556</v>
      </c>
      <c r="W147" s="42">
        <v>47149.0349309013</v>
      </c>
      <c r="X147" s="42">
        <v>47150.7670359849</v>
      </c>
      <c r="Y147" s="42">
        <v>47159.4358175328</v>
      </c>
      <c r="Z147" s="42">
        <v>47165.3486842751</v>
      </c>
      <c r="AA147" s="42">
        <v>47166.0262286332</v>
      </c>
      <c r="AB147" s="42">
        <v>47159.5830607431</v>
      </c>
      <c r="AC147" s="42">
        <v>47167.2434385019</v>
      </c>
      <c r="AD147" s="42">
        <v>47174.607264437</v>
      </c>
      <c r="AE147" s="42">
        <v>47186.7317041033</v>
      </c>
      <c r="AF147" s="42">
        <v>47189.5299378124</v>
      </c>
      <c r="AG147" s="42">
        <v>47181.81531893</v>
      </c>
      <c r="AI147" s="42"/>
    </row>
    <row r="148" spans="2:33">
      <c r="B148" s="22" t="s">
        <v>74</v>
      </c>
      <c r="C148" s="42">
        <v>36693.6314101462</v>
      </c>
      <c r="D148" s="42">
        <v>36682.9229116317</v>
      </c>
      <c r="E148" s="42">
        <v>36551.6475263386</v>
      </c>
      <c r="F148" s="42">
        <v>36728.5859388211</v>
      </c>
      <c r="G148" s="42">
        <v>36906.467904216</v>
      </c>
      <c r="H148" s="42">
        <v>37093.2057917702</v>
      </c>
      <c r="I148" s="42">
        <v>37265.58611208</v>
      </c>
      <c r="J148" s="42">
        <v>37346.7278901372</v>
      </c>
      <c r="K148" s="42">
        <v>37406.166507081</v>
      </c>
      <c r="L148" s="42">
        <v>37467.9463616683</v>
      </c>
      <c r="M148" s="42">
        <v>37485.1721063839</v>
      </c>
      <c r="N148" s="42">
        <v>37553.3099177494</v>
      </c>
      <c r="O148" s="42">
        <v>37610.1652217043</v>
      </c>
      <c r="P148" s="42">
        <v>37673.812975855</v>
      </c>
      <c r="Q148" s="42">
        <v>37673.5249537255</v>
      </c>
      <c r="R148" s="42">
        <v>37713.824777867</v>
      </c>
      <c r="S148" s="42">
        <v>37746.6123873117</v>
      </c>
      <c r="T148" s="42">
        <v>37774.1909789711</v>
      </c>
      <c r="U148" s="42">
        <v>37793.4280501286</v>
      </c>
      <c r="V148" s="42">
        <v>37820.7460023195</v>
      </c>
      <c r="W148" s="42">
        <v>37851.8859482381</v>
      </c>
      <c r="X148" s="42">
        <v>37875.4378940486</v>
      </c>
      <c r="Y148" s="42">
        <v>37904.7422651015</v>
      </c>
      <c r="Z148" s="42">
        <v>37931.0082969069</v>
      </c>
      <c r="AA148" s="42">
        <v>37952.53854202</v>
      </c>
      <c r="AB148" s="42">
        <v>37963.1598613128</v>
      </c>
      <c r="AC148" s="42">
        <v>37992.4416207831</v>
      </c>
      <c r="AD148" s="42">
        <v>38018.7542127545</v>
      </c>
      <c r="AE148" s="42">
        <v>38047.4917569673</v>
      </c>
      <c r="AF148" s="42">
        <v>38069.9110367101</v>
      </c>
      <c r="AG148" s="42">
        <v>38083.2628992594</v>
      </c>
    </row>
    <row r="150" s="20" customFormat="1" spans="1:2">
      <c r="A150" s="41"/>
      <c r="B150" s="41" t="s">
        <v>75</v>
      </c>
    </row>
    <row r="151" spans="3:33">
      <c r="C151" s="21">
        <v>2020</v>
      </c>
      <c r="D151" s="21">
        <v>2021</v>
      </c>
      <c r="E151" s="21">
        <v>2022</v>
      </c>
      <c r="F151" s="21">
        <v>2023</v>
      </c>
      <c r="G151" s="21">
        <v>2024</v>
      </c>
      <c r="H151" s="21">
        <v>2025</v>
      </c>
      <c r="I151" s="21">
        <v>2026</v>
      </c>
      <c r="J151" s="21">
        <v>2027</v>
      </c>
      <c r="K151" s="21">
        <v>2028</v>
      </c>
      <c r="L151" s="21">
        <v>2029</v>
      </c>
      <c r="M151" s="21">
        <v>2030</v>
      </c>
      <c r="N151" s="21">
        <v>2031</v>
      </c>
      <c r="O151" s="21">
        <v>2032</v>
      </c>
      <c r="P151" s="21">
        <v>2033</v>
      </c>
      <c r="Q151" s="21">
        <v>2034</v>
      </c>
      <c r="R151" s="21">
        <v>2035</v>
      </c>
      <c r="S151" s="21">
        <v>2036</v>
      </c>
      <c r="T151" s="21">
        <v>2037</v>
      </c>
      <c r="U151" s="21">
        <v>2038</v>
      </c>
      <c r="V151" s="21">
        <v>2039</v>
      </c>
      <c r="W151" s="21">
        <v>2040</v>
      </c>
      <c r="X151" s="21">
        <v>2041</v>
      </c>
      <c r="Y151" s="21">
        <v>2042</v>
      </c>
      <c r="Z151" s="21">
        <v>2043</v>
      </c>
      <c r="AA151" s="21">
        <v>2044</v>
      </c>
      <c r="AB151" s="21">
        <v>2045</v>
      </c>
      <c r="AC151" s="21">
        <v>2046</v>
      </c>
      <c r="AD151" s="21">
        <v>2047</v>
      </c>
      <c r="AE151" s="21">
        <v>2048</v>
      </c>
      <c r="AF151" s="21">
        <v>2049</v>
      </c>
      <c r="AG151" s="21">
        <v>2050</v>
      </c>
    </row>
    <row r="152" spans="2:33">
      <c r="B152" s="20" t="s">
        <v>72</v>
      </c>
      <c r="C152" s="43">
        <v>32342.6363589045</v>
      </c>
      <c r="D152" s="43">
        <v>32480.6920111648</v>
      </c>
      <c r="E152" s="43">
        <v>32441.8017056687</v>
      </c>
      <c r="F152" s="43">
        <v>32574.5705803722</v>
      </c>
      <c r="G152" s="43">
        <v>32706.423286912</v>
      </c>
      <c r="H152" s="43">
        <v>32878.340097434</v>
      </c>
      <c r="I152" s="43">
        <v>33013.8001104314</v>
      </c>
      <c r="J152" s="43">
        <v>33043.4483753342</v>
      </c>
      <c r="K152" s="43">
        <v>33069.10058168</v>
      </c>
      <c r="L152" s="43">
        <v>33089.7908407728</v>
      </c>
      <c r="M152" s="43">
        <v>33068.2113239128</v>
      </c>
      <c r="N152" s="42">
        <v>33092.6993959763</v>
      </c>
      <c r="O152" s="42">
        <v>33109.1341572982</v>
      </c>
      <c r="P152" s="42">
        <v>33124.0756181553</v>
      </c>
      <c r="Q152" s="42">
        <v>33088.3064203528</v>
      </c>
      <c r="R152" s="42">
        <v>33079.5932121753</v>
      </c>
      <c r="S152" s="42">
        <v>33065.9060018825</v>
      </c>
      <c r="T152" s="42">
        <v>33041.6310941194</v>
      </c>
      <c r="U152" s="42">
        <v>33018.570505033</v>
      </c>
      <c r="V152" s="42">
        <v>33004.6226487863</v>
      </c>
      <c r="W152" s="42">
        <v>32984.3454213444</v>
      </c>
      <c r="X152" s="42">
        <v>32963.2608697662</v>
      </c>
      <c r="Y152" s="42">
        <v>32947.2954283044</v>
      </c>
      <c r="Z152" s="42">
        <v>32926.9903216579</v>
      </c>
      <c r="AA152" s="42">
        <v>32903.0864979989</v>
      </c>
      <c r="AB152" s="42">
        <v>32874.8930003488</v>
      </c>
      <c r="AC152" s="42">
        <v>32855.0908934369</v>
      </c>
      <c r="AD152" s="42">
        <v>32833.9697824593</v>
      </c>
      <c r="AE152" s="42">
        <v>32816.7138833403</v>
      </c>
      <c r="AF152" s="42">
        <v>32792.2495891795</v>
      </c>
      <c r="AG152" s="42">
        <v>32757.3478535532</v>
      </c>
    </row>
    <row r="153" spans="2:33">
      <c r="B153" s="20" t="s">
        <v>73</v>
      </c>
      <c r="C153" s="43">
        <v>49995.669646961</v>
      </c>
      <c r="D153" s="43">
        <v>49322.031336575</v>
      </c>
      <c r="E153" s="43">
        <v>48398.6102851694</v>
      </c>
      <c r="F153" s="43">
        <v>47740.7533531931</v>
      </c>
      <c r="G153" s="43">
        <v>47128.6736769522</v>
      </c>
      <c r="H153" s="43">
        <v>46586.6551552135</v>
      </c>
      <c r="I153" s="43">
        <v>46021.601242641</v>
      </c>
      <c r="J153" s="43">
        <v>45408.2953780416</v>
      </c>
      <c r="K153" s="43">
        <v>44819.943041529</v>
      </c>
      <c r="L153" s="43">
        <v>44271.263392948</v>
      </c>
      <c r="M153" s="43">
        <v>43703.9138369576</v>
      </c>
      <c r="N153" s="42">
        <v>43228.4339875322</v>
      </c>
      <c r="O153" s="42">
        <v>42768.5070343565</v>
      </c>
      <c r="P153" s="42">
        <v>42332.115813259</v>
      </c>
      <c r="Q153" s="42">
        <v>41864.1407567102</v>
      </c>
      <c r="R153" s="42">
        <v>41450.0361474317</v>
      </c>
      <c r="S153" s="42">
        <v>41051.4965704481</v>
      </c>
      <c r="T153" s="42">
        <v>40656.1789782991</v>
      </c>
      <c r="U153" s="42">
        <v>40272.0227971138</v>
      </c>
      <c r="V153" s="42">
        <v>39916.3107427186</v>
      </c>
      <c r="W153" s="42">
        <v>39566.1553805389</v>
      </c>
      <c r="X153" s="42">
        <v>39276.7581732146</v>
      </c>
      <c r="Y153" s="42">
        <v>38993.0750841403</v>
      </c>
      <c r="Z153" s="42">
        <v>38707.0233607945</v>
      </c>
      <c r="AA153" s="42">
        <v>38416.6345304354</v>
      </c>
      <c r="AB153" s="42">
        <v>38120.481459516</v>
      </c>
      <c r="AC153" s="42">
        <v>37835.721191988</v>
      </c>
      <c r="AD153" s="42">
        <v>37550.6303649709</v>
      </c>
      <c r="AE153" s="42">
        <v>37269.2087365786</v>
      </c>
      <c r="AF153" s="42">
        <v>36980.3289968693</v>
      </c>
      <c r="AG153" s="42">
        <v>36683.2411305223</v>
      </c>
    </row>
    <row r="154" spans="2:33">
      <c r="B154" s="22" t="s">
        <v>74</v>
      </c>
      <c r="C154" s="42">
        <v>35443.5461394399</v>
      </c>
      <c r="D154" s="42">
        <v>35360.2266587046</v>
      </c>
      <c r="E154" s="42">
        <v>35160.9700955677</v>
      </c>
      <c r="F154" s="42">
        <v>35258.1099054794</v>
      </c>
      <c r="G154" s="42">
        <v>35355.449623954</v>
      </c>
      <c r="H154" s="42">
        <v>35460.5477259556</v>
      </c>
      <c r="I154" s="42">
        <v>35551.2057913118</v>
      </c>
      <c r="J154" s="42">
        <v>35554.3183387869</v>
      </c>
      <c r="K154" s="42">
        <v>35536.4896752368</v>
      </c>
      <c r="L154" s="42">
        <v>35520.6440789294</v>
      </c>
      <c r="M154" s="42">
        <v>35462.4027894175</v>
      </c>
      <c r="N154" s="42">
        <v>35452.1564376866</v>
      </c>
      <c r="O154" s="42">
        <v>35431.0101913961</v>
      </c>
      <c r="P154" s="42">
        <v>35416.0231119299</v>
      </c>
      <c r="Q154" s="42">
        <v>35340.8058785213</v>
      </c>
      <c r="R154" s="42">
        <v>35303.5837213481</v>
      </c>
      <c r="S154" s="42">
        <v>35259.1840475241</v>
      </c>
      <c r="T154" s="42">
        <v>35209.7985295188</v>
      </c>
      <c r="U154" s="42">
        <v>35152.5446417943</v>
      </c>
      <c r="V154" s="42">
        <v>35102.7143540483</v>
      </c>
      <c r="W154" s="42">
        <v>35056.3150938098</v>
      </c>
      <c r="X154" s="42">
        <v>35002.7794469319</v>
      </c>
      <c r="Y154" s="42">
        <v>34954.454782613</v>
      </c>
      <c r="Z154" s="42">
        <v>34903.2177159937</v>
      </c>
      <c r="AA154" s="42">
        <v>34847.5278060006</v>
      </c>
      <c r="AB154" s="42">
        <v>34781.7575007834</v>
      </c>
      <c r="AC154" s="42">
        <v>34733.004464959</v>
      </c>
      <c r="AD154" s="42">
        <v>34681.4263940656</v>
      </c>
      <c r="AE154" s="42">
        <v>34631.9508955225</v>
      </c>
      <c r="AF154" s="42">
        <v>34576.6225563169</v>
      </c>
      <c r="AG154" s="42">
        <v>34512.987662623</v>
      </c>
    </row>
    <row r="157" spans="3:5">
      <c r="C157" s="21"/>
      <c r="E157" s="42"/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$A1:$XFD1048576"/>
    </sheetView>
  </sheetViews>
  <sheetFormatPr defaultColWidth="9" defaultRowHeight="13.5" outlineLevelCol="3"/>
  <cols>
    <col min="1" max="1" width="35.9026548672566" customWidth="1"/>
  </cols>
  <sheetData>
    <row r="1" spans="1:4">
      <c r="A1" s="16" t="s">
        <v>76</v>
      </c>
      <c r="B1" s="16"/>
      <c r="C1" s="16"/>
      <c r="D1" s="16"/>
    </row>
    <row r="2" spans="2:4">
      <c r="B2">
        <v>2020</v>
      </c>
      <c r="C2">
        <v>2025</v>
      </c>
      <c r="D2">
        <v>2030</v>
      </c>
    </row>
    <row r="3" spans="1:4">
      <c r="A3" t="s">
        <v>77</v>
      </c>
      <c r="B3">
        <v>30000</v>
      </c>
      <c r="C3">
        <v>23000</v>
      </c>
      <c r="D3">
        <v>19500</v>
      </c>
    </row>
    <row r="4" spans="1:4">
      <c r="A4" t="s">
        <v>78</v>
      </c>
      <c r="B4">
        <v>43500</v>
      </c>
      <c r="C4">
        <v>35000</v>
      </c>
      <c r="D4">
        <v>30000</v>
      </c>
    </row>
    <row r="5" spans="1:4">
      <c r="A5" t="s">
        <v>79</v>
      </c>
      <c r="B5">
        <v>43000</v>
      </c>
      <c r="C5">
        <v>33500</v>
      </c>
      <c r="D5">
        <v>28000</v>
      </c>
    </row>
    <row r="6" spans="1:4">
      <c r="A6" t="s">
        <v>80</v>
      </c>
      <c r="B6">
        <v>57000</v>
      </c>
      <c r="C6">
        <v>44000</v>
      </c>
      <c r="D6">
        <v>37000</v>
      </c>
    </row>
    <row r="7" spans="1:4">
      <c r="A7" t="s">
        <v>81</v>
      </c>
      <c r="B7">
        <v>56000</v>
      </c>
      <c r="C7">
        <v>44000</v>
      </c>
      <c r="D7">
        <v>35000</v>
      </c>
    </row>
    <row r="9" spans="1:4">
      <c r="A9" s="16" t="s">
        <v>82</v>
      </c>
      <c r="B9" s="16"/>
      <c r="C9" s="16"/>
      <c r="D9" s="16"/>
    </row>
    <row r="10" spans="2:4">
      <c r="B10">
        <v>2020</v>
      </c>
      <c r="C10">
        <v>2025</v>
      </c>
      <c r="D10">
        <v>2030</v>
      </c>
    </row>
    <row r="11" spans="1:4">
      <c r="A11" t="s">
        <v>77</v>
      </c>
      <c r="B11" s="13">
        <f>SUM('AEO Data'!C53:C55)</f>
        <v>0.0653527374345324</v>
      </c>
      <c r="C11" s="13">
        <f>SUM('AEO Data'!H53:H55)</f>
        <v>0.0732199372324719</v>
      </c>
      <c r="D11" s="13">
        <f>SUM('AEO Data'!M53:M55)</f>
        <v>0.0753088865199588</v>
      </c>
    </row>
    <row r="12" spans="1:4">
      <c r="A12" t="s">
        <v>78</v>
      </c>
      <c r="B12" s="17">
        <f>SUM('AEO Data'!C56:C57)</f>
        <v>0.223058252656471</v>
      </c>
      <c r="C12" s="17">
        <f>SUM('AEO Data'!H56:H57)</f>
        <v>0.182325138400393</v>
      </c>
      <c r="D12" s="17">
        <f>SUM('AEO Data'!M56:M57)</f>
        <v>0.175675733541251</v>
      </c>
    </row>
    <row r="13" spans="1:4">
      <c r="A13" t="s">
        <v>79</v>
      </c>
      <c r="B13" s="17">
        <f>SUM('AEO Data'!C59:C60)</f>
        <v>0.096694531484938</v>
      </c>
      <c r="C13" s="17">
        <f>SUM('AEO Data'!H59:H60)</f>
        <v>0.12082593596585</v>
      </c>
      <c r="D13" s="17">
        <f>SUM('AEO Data'!M59:M60)</f>
        <v>0.129913438853929</v>
      </c>
    </row>
    <row r="14" spans="1:4">
      <c r="A14" t="s">
        <v>80</v>
      </c>
      <c r="B14" s="17">
        <f>SUM('AEO Data'!C63:C68)</f>
        <v>0.585270215497322</v>
      </c>
      <c r="C14" s="17">
        <f>SUM('AEO Data'!H63:H68)</f>
        <v>0.598071572767813</v>
      </c>
      <c r="D14" s="17">
        <f>SUM('AEO Data'!M63:M68)</f>
        <v>0.594652161539921</v>
      </c>
    </row>
    <row r="15" spans="1:4">
      <c r="A15" t="s">
        <v>81</v>
      </c>
      <c r="B15" s="17">
        <f>SUM('AEO Data'!C61:C62)</f>
        <v>0.0257249100400408</v>
      </c>
      <c r="C15" s="17">
        <f>SUM('AEO Data'!H61:H62)</f>
        <v>0.021988489724231</v>
      </c>
      <c r="D15" s="17">
        <f>SUM('AEO Data'!M61:M62)</f>
        <v>0.0209047488638654</v>
      </c>
    </row>
    <row r="17" spans="1:4">
      <c r="A17" s="16" t="s">
        <v>83</v>
      </c>
      <c r="B17" s="16"/>
      <c r="C17" s="16"/>
      <c r="D17" s="16"/>
    </row>
    <row r="18" spans="2:4">
      <c r="B18">
        <v>2020</v>
      </c>
      <c r="C18">
        <v>2025</v>
      </c>
      <c r="D18">
        <v>2030</v>
      </c>
    </row>
    <row r="19" spans="1:4">
      <c r="A19" t="s">
        <v>84</v>
      </c>
      <c r="B19">
        <f>SUMPRODUCT(B3:B7,B11:B15)/SUM(B11:B15)</f>
        <v>50820.6458451143</v>
      </c>
      <c r="C19">
        <f t="shared" ref="C19:D19" si="0">SUMPRODUCT(C3:C7,C11:C15)/SUM(C11:C15)</f>
        <v>39536.854107862</v>
      </c>
      <c r="D19">
        <f t="shared" si="0"/>
        <v>33227.9619129501</v>
      </c>
    </row>
    <row r="21" spans="1:2">
      <c r="A21" s="16" t="s">
        <v>85</v>
      </c>
      <c r="B21" s="16"/>
    </row>
    <row r="22" spans="1:2">
      <c r="A22" t="s">
        <v>86</v>
      </c>
      <c r="B22" s="13">
        <f>1-C19/B19</f>
        <v>0.222031647760674</v>
      </c>
    </row>
    <row r="23" spans="1:2">
      <c r="A23" t="s">
        <v>87</v>
      </c>
      <c r="B23" s="13">
        <f>1-D19/B19</f>
        <v>0.346171986593427</v>
      </c>
    </row>
    <row r="24" spans="1:2">
      <c r="A24" t="s">
        <v>88</v>
      </c>
      <c r="B24">
        <v>49996</v>
      </c>
    </row>
    <row r="25" spans="1:2">
      <c r="A25" t="s">
        <v>89</v>
      </c>
      <c r="B25">
        <v>39190.4</v>
      </c>
    </row>
    <row r="26" spans="1:2">
      <c r="A26" t="s">
        <v>90</v>
      </c>
      <c r="B26">
        <v>32444.6</v>
      </c>
    </row>
    <row r="27" spans="1:2">
      <c r="A27" t="s">
        <v>91</v>
      </c>
      <c r="B27" s="13">
        <f>1-B25/B24</f>
        <v>0.216129290343227</v>
      </c>
    </row>
    <row r="28" spans="1:2">
      <c r="A28" t="s">
        <v>92</v>
      </c>
      <c r="B28" s="13">
        <f>1-B26/B24</f>
        <v>0.351056084486759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9:AF27"/>
  <sheetViews>
    <sheetView workbookViewId="0">
      <selection activeCell="B27" sqref="B27"/>
    </sheetView>
  </sheetViews>
  <sheetFormatPr defaultColWidth="9" defaultRowHeight="13.5"/>
  <cols>
    <col min="1" max="1" width="34.9026548672566" customWidth="1"/>
  </cols>
  <sheetData>
    <row r="9" spans="1:1">
      <c r="A9" t="s">
        <v>93</v>
      </c>
    </row>
    <row r="10" spans="2:3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12">
      <c r="A11" t="s">
        <v>94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12">
      <c r="A12" t="s">
        <v>95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12">
      <c r="A13" t="s">
        <v>96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1">
      <c r="A15" t="s">
        <v>97</v>
      </c>
    </row>
    <row r="16" spans="2:3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>
      <c r="A17" t="s">
        <v>94</v>
      </c>
      <c r="F17">
        <f>F11*About!$B$39</f>
        <v>58280.1653152466</v>
      </c>
      <c r="G17">
        <f>G11*About!$B$39</f>
        <v>57147.7181927348</v>
      </c>
      <c r="H17">
        <f>H11*About!$B$39</f>
        <v>56217.3334037402</v>
      </c>
      <c r="I17">
        <f>I11*About!$B$39</f>
        <v>55395.613247437</v>
      </c>
      <c r="J17">
        <f>J11*About!$B$39</f>
        <v>54627.7763800717</v>
      </c>
      <c r="K17">
        <f>K11*About!$B$39</f>
        <v>53914.72085646</v>
      </c>
      <c r="L17">
        <f>L11*About!$B$39</f>
        <v>53201.6653328483</v>
      </c>
    </row>
    <row r="18" spans="1:12">
      <c r="A18" t="s">
        <v>95</v>
      </c>
      <c r="F18">
        <f>F12*About!$B$39</f>
        <v>71958.4382121358</v>
      </c>
      <c r="G18">
        <f>G12*About!$B$39</f>
        <v>69703.4225700841</v>
      </c>
      <c r="H18">
        <f>H12*About!$B$39</f>
        <v>67879.4732395358</v>
      </c>
      <c r="I18">
        <f>I12*About!$B$39</f>
        <v>66323.1442440457</v>
      </c>
      <c r="J18">
        <f>J12*About!$B$39</f>
        <v>64899.7273612692</v>
      </c>
      <c r="K18">
        <f>K12*About!$B$39</f>
        <v>63609.2225912062</v>
      </c>
      <c r="L18">
        <f>L12*About!$B$39</f>
        <v>62319.6158759588</v>
      </c>
    </row>
    <row r="19" spans="1:12">
      <c r="A19" t="s">
        <v>96</v>
      </c>
      <c r="F19">
        <f>F13*About!$B$39</f>
        <v>104330.620151218</v>
      </c>
      <c r="G19">
        <f>G13*About!$B$39</f>
        <v>101112.889746809</v>
      </c>
      <c r="H19">
        <f>H13*About!$B$39</f>
        <v>98518.4093844487</v>
      </c>
      <c r="I19">
        <f>I13*About!$B$39</f>
        <v>96319.0731409662</v>
      </c>
      <c r="J19">
        <f>J13*About!$B$39</f>
        <v>94318.2070117384</v>
      </c>
      <c r="K19">
        <f>K13*About!$B$39</f>
        <v>92514.0148871339</v>
      </c>
      <c r="L19">
        <f>L13*About!$B$39</f>
        <v>90710.7208173451</v>
      </c>
    </row>
    <row r="21" spans="1:12">
      <c r="A21" t="s">
        <v>98</v>
      </c>
      <c r="F21">
        <f>SUMPRODUCT('Freight LDVs'!F17:F19,'[10]Table 44'!$B$42:$B$44)</f>
        <v>67015.8200687087</v>
      </c>
      <c r="G21">
        <f>SUMPRODUCT('Freight LDVs'!G17:G19,'[10]Table 44'!$B$42:$B$44)</f>
        <v>65390.8910216869</v>
      </c>
      <c r="H21">
        <f>SUMPRODUCT('Freight LDVs'!H17:H19,'[10]Table 44'!$B$42:$B$44)</f>
        <v>64067.9328184211</v>
      </c>
      <c r="I21">
        <f>SUMPRODUCT('Freight LDVs'!I17:I19,'[10]Table 44'!$B$42:$B$44)</f>
        <v>62922.2092050622</v>
      </c>
      <c r="J21">
        <f>SUMPRODUCT('Freight LDVs'!J17:J19,'[10]Table 44'!$B$42:$B$44)</f>
        <v>61864.7458576001</v>
      </c>
      <c r="K21">
        <f>SUMPRODUCT('Freight LDVs'!K17:K19,'[10]Table 44'!$B$42:$B$44)</f>
        <v>60895.9109166808</v>
      </c>
      <c r="L21">
        <f>SUMPRODUCT('Freight LDVs'!L17:L19,'[10]Table 44'!$B$42:$B$44)</f>
        <v>59927.3679196404</v>
      </c>
    </row>
    <row r="24" spans="1:2">
      <c r="A24" t="s">
        <v>99</v>
      </c>
      <c r="B24">
        <v>74481.2017554023</v>
      </c>
    </row>
    <row r="25" spans="1:2">
      <c r="A25" t="s">
        <v>100</v>
      </c>
      <c r="B25" s="13">
        <f>1-L21/B24</f>
        <v>0.195402779396027</v>
      </c>
    </row>
    <row r="26" spans="1:2">
      <c r="A26" t="s">
        <v>101</v>
      </c>
      <c r="B26">
        <v>60169</v>
      </c>
    </row>
    <row r="27" spans="1:2">
      <c r="A27" t="s">
        <v>102</v>
      </c>
      <c r="B27" s="13">
        <f>1-B26/B24</f>
        <v>0.192158577172316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E10" sqref="E10"/>
    </sheetView>
  </sheetViews>
  <sheetFormatPr defaultColWidth="8.8141592920354" defaultRowHeight="13.5" outlineLevelCol="4"/>
  <cols>
    <col min="1" max="1" width="20.8141592920354" customWidth="1"/>
    <col min="2" max="2" width="23.4513274336283" customWidth="1"/>
    <col min="3" max="3" width="19" customWidth="1"/>
    <col min="4" max="4" width="17.8141592920354" customWidth="1"/>
    <col min="5" max="5" width="14" customWidth="1"/>
    <col min="6" max="6" width="10.8141592920354" customWidth="1"/>
  </cols>
  <sheetData>
    <row r="1" spans="2:2">
      <c r="B1" s="10" t="s">
        <v>103</v>
      </c>
    </row>
    <row r="2" spans="1:2">
      <c r="A2" t="s">
        <v>104</v>
      </c>
      <c r="B2" s="11">
        <v>0</v>
      </c>
    </row>
    <row r="4" spans="2:2">
      <c r="B4" t="s">
        <v>105</v>
      </c>
    </row>
    <row r="5" spans="1:4">
      <c r="A5" t="s">
        <v>104</v>
      </c>
      <c r="B5" s="12" t="e">
        <f>#REF!*#REF!+#REF!*#REF!+#REF!*#REF!</f>
        <v>#REF!</v>
      </c>
      <c r="C5" s="13"/>
      <c r="D5" s="13"/>
    </row>
    <row r="8" spans="1:5">
      <c r="A8" s="4" t="s">
        <v>106</v>
      </c>
      <c r="B8" s="4"/>
      <c r="C8" s="4"/>
      <c r="D8" s="4"/>
      <c r="E8" s="4"/>
    </row>
    <row r="9" spans="1:2">
      <c r="A9" t="s">
        <v>107</v>
      </c>
      <c r="B9" s="14"/>
    </row>
    <row r="10" spans="1:5">
      <c r="A10" s="4" t="s">
        <v>108</v>
      </c>
      <c r="B10" s="4"/>
      <c r="C10" s="4"/>
      <c r="D10" s="5"/>
      <c r="E10" s="4" t="s">
        <v>109</v>
      </c>
    </row>
    <row r="11" spans="1:5">
      <c r="A11" t="str">
        <f>'Heavy freight'!A15</f>
        <v>6-7</v>
      </c>
      <c r="B11" s="6">
        <f>C11-D11</f>
        <v>81414</v>
      </c>
      <c r="C11" s="6">
        <f>'Heavy freight'!B15</f>
        <v>124864</v>
      </c>
      <c r="D11" s="6">
        <f>'EV freight truck batteries'!C22</f>
        <v>43450</v>
      </c>
      <c r="E11" s="13">
        <f>D11/C11</f>
        <v>0.347978600717581</v>
      </c>
    </row>
    <row r="13" spans="1:1">
      <c r="A13" s="15" t="s">
        <v>110</v>
      </c>
    </row>
    <row r="14" spans="1:1">
      <c r="A14" t="s">
        <v>111</v>
      </c>
    </row>
    <row r="15" spans="1:2">
      <c r="A15" s="8" t="s">
        <v>112</v>
      </c>
      <c r="B15" s="6">
        <f>D25</f>
        <v>124864</v>
      </c>
    </row>
    <row r="17" spans="1:1">
      <c r="A17" s="15" t="s">
        <v>113</v>
      </c>
    </row>
    <row r="18" spans="1:3">
      <c r="A18" s="8" t="s">
        <v>112</v>
      </c>
      <c r="B18">
        <f>'EV freight truck batteries'!B30</f>
        <v>200</v>
      </c>
      <c r="C18">
        <f>'EV freight truck batteries'!C30</f>
        <v>300</v>
      </c>
    </row>
    <row r="20" spans="1:3">
      <c r="A20" s="15" t="s">
        <v>114</v>
      </c>
      <c r="B20">
        <f>'EV freight truck batteries'!$E$38</f>
        <v>173.8</v>
      </c>
      <c r="C20" t="s">
        <v>115</v>
      </c>
    </row>
    <row r="23" spans="1:1">
      <c r="A23" s="15" t="s">
        <v>116</v>
      </c>
    </row>
    <row r="24" spans="1:4">
      <c r="A24" t="s">
        <v>111</v>
      </c>
      <c r="D24" t="s">
        <v>117</v>
      </c>
    </row>
    <row r="25" spans="1:4">
      <c r="A25" s="8" t="s">
        <v>112</v>
      </c>
      <c r="B25" s="6">
        <f>'EV freight truck batteries'!B40</f>
        <v>116174</v>
      </c>
      <c r="C25" s="6">
        <f>'EV freight truck batteries'!C40</f>
        <v>133554</v>
      </c>
      <c r="D25" s="12">
        <f>(C25+B25)/2</f>
        <v>124864</v>
      </c>
    </row>
  </sheetData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"/>
  <sheetViews>
    <sheetView topLeftCell="A22" workbookViewId="0">
      <selection activeCell="D20" sqref="D20"/>
    </sheetView>
  </sheetViews>
  <sheetFormatPr defaultColWidth="8.8141592920354" defaultRowHeight="13.5" outlineLevelCol="6"/>
  <cols>
    <col min="1" max="1" width="17.8141592920354" customWidth="1"/>
    <col min="3" max="3" width="10.8141592920354" customWidth="1"/>
    <col min="4" max="4" width="12.4513274336283" customWidth="1"/>
  </cols>
  <sheetData>
    <row r="1" spans="1:1">
      <c r="A1" t="s">
        <v>118</v>
      </c>
    </row>
    <row r="2" spans="1:1">
      <c r="A2" t="s">
        <v>119</v>
      </c>
    </row>
    <row r="4" spans="1:1">
      <c r="A4" t="s">
        <v>120</v>
      </c>
    </row>
    <row r="5" spans="1:1">
      <c r="A5" t="s">
        <v>121</v>
      </c>
    </row>
    <row r="6" spans="1:1">
      <c r="A6" s="3">
        <v>43004</v>
      </c>
    </row>
    <row r="7" spans="1:1">
      <c r="A7" t="s">
        <v>122</v>
      </c>
    </row>
    <row r="9" spans="1:7">
      <c r="A9" s="4" t="s">
        <v>114</v>
      </c>
      <c r="B9" s="5"/>
      <c r="C9" s="5"/>
      <c r="D9" s="5"/>
      <c r="E9" s="5"/>
      <c r="F9" s="5"/>
      <c r="G9" s="5"/>
    </row>
    <row r="10" spans="1:3">
      <c r="A10" s="6">
        <v>154</v>
      </c>
      <c r="B10" t="s">
        <v>123</v>
      </c>
      <c r="C10" t="s">
        <v>124</v>
      </c>
    </row>
    <row r="11" spans="1:1">
      <c r="A11" s="6"/>
    </row>
    <row r="12" spans="1:1">
      <c r="A12" t="s">
        <v>125</v>
      </c>
    </row>
    <row r="13" spans="1:1">
      <c r="A13" t="s">
        <v>126</v>
      </c>
    </row>
    <row r="14" spans="1:1">
      <c r="A14" s="3">
        <v>43802</v>
      </c>
    </row>
    <row r="15" spans="1:1">
      <c r="A15" s="7" t="s">
        <v>127</v>
      </c>
    </row>
    <row r="17" spans="1:7">
      <c r="A17" s="4" t="s">
        <v>128</v>
      </c>
      <c r="B17" s="4"/>
      <c r="C17" s="4"/>
      <c r="D17" s="4"/>
      <c r="E17" s="4"/>
      <c r="F17" s="4"/>
      <c r="G17" s="4"/>
    </row>
    <row r="18" spans="1:1">
      <c r="A18" t="s">
        <v>111</v>
      </c>
    </row>
    <row r="19" ht="67.5" spans="2:4">
      <c r="B19" t="str">
        <f t="shared" ref="B19:B24" si="0">E27</f>
        <v>Average</v>
      </c>
      <c r="C19" s="1" t="s">
        <v>129</v>
      </c>
      <c r="D19" s="1" t="s">
        <v>130</v>
      </c>
    </row>
    <row r="20" spans="1:4">
      <c r="A20" s="8" t="s">
        <v>131</v>
      </c>
      <c r="B20">
        <f t="shared" si="0"/>
        <v>67.5</v>
      </c>
      <c r="C20" s="6">
        <f>B20*$E$38</f>
        <v>11731.5</v>
      </c>
      <c r="D20" s="9">
        <f>B20*$A$10</f>
        <v>10395</v>
      </c>
    </row>
    <row r="21" spans="1:4">
      <c r="A21" s="8" t="s">
        <v>132</v>
      </c>
      <c r="B21">
        <f t="shared" si="0"/>
        <v>167.5</v>
      </c>
      <c r="C21" s="6">
        <f>B21*$E$38</f>
        <v>29111.5</v>
      </c>
      <c r="D21" s="9">
        <f>B21*$A$10</f>
        <v>25795</v>
      </c>
    </row>
    <row r="22" spans="1:4">
      <c r="A22" s="8" t="s">
        <v>112</v>
      </c>
      <c r="B22">
        <f t="shared" si="0"/>
        <v>250</v>
      </c>
      <c r="C22" s="6">
        <f>B22*$E$38</f>
        <v>43450</v>
      </c>
      <c r="D22" s="9">
        <f>B22*$A$10</f>
        <v>38500</v>
      </c>
    </row>
    <row r="23" spans="1:4">
      <c r="A23" s="8">
        <v>8</v>
      </c>
      <c r="B23">
        <f t="shared" si="0"/>
        <v>300</v>
      </c>
      <c r="C23" s="6">
        <f>B23*$E$38</f>
        <v>52140</v>
      </c>
      <c r="D23" s="9">
        <f>B23*$A$10</f>
        <v>46200</v>
      </c>
    </row>
    <row r="24" spans="1:4">
      <c r="A24" s="8" t="s">
        <v>133</v>
      </c>
      <c r="B24">
        <f t="shared" si="0"/>
        <v>400</v>
      </c>
      <c r="C24" s="6">
        <f>B24*$E$38</f>
        <v>69520</v>
      </c>
      <c r="D24" s="9">
        <f>B24*$A$10</f>
        <v>61600</v>
      </c>
    </row>
    <row r="25" spans="1:1">
      <c r="A25" s="8"/>
    </row>
    <row r="26" spans="1:1">
      <c r="A26" t="s">
        <v>111</v>
      </c>
    </row>
    <row r="27" spans="2:5">
      <c r="B27" t="s">
        <v>134</v>
      </c>
      <c r="C27" t="s">
        <v>135</v>
      </c>
      <c r="D27" t="s">
        <v>136</v>
      </c>
      <c r="E27" t="s">
        <v>117</v>
      </c>
    </row>
    <row r="28" spans="1:5">
      <c r="A28" s="8" t="s">
        <v>131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5">
      <c r="A29" s="8" t="s">
        <v>132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5">
      <c r="A30" s="8" t="s">
        <v>112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5">
      <c r="A31" s="8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5">
      <c r="A32" s="8" t="s">
        <v>133</v>
      </c>
      <c r="B32">
        <v>400</v>
      </c>
      <c r="E32">
        <f>B32</f>
        <v>400</v>
      </c>
    </row>
    <row r="34" spans="1:7">
      <c r="A34" s="4" t="s">
        <v>137</v>
      </c>
      <c r="B34" s="5"/>
      <c r="C34" s="5"/>
      <c r="D34" s="5"/>
      <c r="E34" s="5"/>
      <c r="F34" s="5"/>
      <c r="G34" s="5"/>
    </row>
    <row r="36" spans="1:1">
      <c r="A36" t="s">
        <v>111</v>
      </c>
    </row>
    <row r="37" spans="5:5">
      <c r="E37" t="s">
        <v>138</v>
      </c>
    </row>
    <row r="38" spans="1:5">
      <c r="A38" s="8" t="s">
        <v>131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5">
      <c r="A39" s="8" t="s">
        <v>132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5">
      <c r="A40" s="8" t="s">
        <v>112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5">
      <c r="A41" s="8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2">
      <c r="A43" s="8" t="s">
        <v>139</v>
      </c>
      <c r="B43">
        <v>201351</v>
      </c>
    </row>
    <row r="45" spans="1:1">
      <c r="A45" t="s">
        <v>140</v>
      </c>
    </row>
    <row r="46" spans="1:1">
      <c r="A46" t="s">
        <v>141</v>
      </c>
    </row>
  </sheetData>
  <hyperlinks>
    <hyperlink ref="A15" r:id="rId2" display="https://about.bnef.com/blog/battery-pack-prices-fall-as-market-ramps-up-with-market-average-at-156-kwh-in-2019/"/>
  </hyperlink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AG7"/>
  <sheetViews>
    <sheetView tabSelected="1" workbookViewId="0">
      <selection activeCell="B2" sqref="B2"/>
    </sheetView>
  </sheetViews>
  <sheetFormatPr defaultColWidth="9" defaultRowHeight="13.5" outlineLevelRow="6"/>
  <cols>
    <col min="1" max="1" width="13.9026548672566" customWidth="1"/>
    <col min="2" max="2" width="13.1769911504425" customWidth="1"/>
  </cols>
  <sheetData>
    <row r="1" ht="27" spans="1:33">
      <c r="A1" s="1" t="s">
        <v>142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143</v>
      </c>
      <c r="B2" s="2">
        <v>0.44</v>
      </c>
      <c r="C2" s="2">
        <v>0.44</v>
      </c>
      <c r="D2" s="2">
        <v>0.44</v>
      </c>
      <c r="E2" s="2">
        <v>0.44</v>
      </c>
      <c r="F2" s="2">
        <v>0.44</v>
      </c>
      <c r="G2" s="2">
        <v>0.44</v>
      </c>
      <c r="H2" s="2">
        <v>0.44</v>
      </c>
      <c r="I2" s="2">
        <f>H2+($M$2-$H$2)/COUNT($I$1:$M$1)</f>
        <v>0.452</v>
      </c>
      <c r="J2" s="2">
        <f t="shared" ref="J2:L2" si="0">I2+($M$2-$H$2)/COUNT($I$1:$M$1)</f>
        <v>0.464</v>
      </c>
      <c r="K2" s="2">
        <f t="shared" si="0"/>
        <v>0.476</v>
      </c>
      <c r="L2" s="2">
        <f t="shared" si="0"/>
        <v>0.488</v>
      </c>
      <c r="M2" s="2">
        <v>0.5</v>
      </c>
      <c r="N2" s="2">
        <f t="shared" ref="N2:AG3" si="1">M2</f>
        <v>0.5</v>
      </c>
      <c r="O2" s="2">
        <f t="shared" si="1"/>
        <v>0.5</v>
      </c>
      <c r="P2" s="2">
        <f t="shared" si="1"/>
        <v>0.5</v>
      </c>
      <c r="Q2" s="2">
        <f t="shared" si="1"/>
        <v>0.5</v>
      </c>
      <c r="R2" s="2">
        <f t="shared" si="1"/>
        <v>0.5</v>
      </c>
      <c r="S2" s="2">
        <f t="shared" si="1"/>
        <v>0.5</v>
      </c>
      <c r="T2" s="2">
        <f t="shared" si="1"/>
        <v>0.5</v>
      </c>
      <c r="U2" s="2">
        <f t="shared" si="1"/>
        <v>0.5</v>
      </c>
      <c r="V2" s="2">
        <f t="shared" si="1"/>
        <v>0.5</v>
      </c>
      <c r="W2" s="2">
        <f t="shared" si="1"/>
        <v>0.5</v>
      </c>
      <c r="X2" s="2">
        <f t="shared" si="1"/>
        <v>0.5</v>
      </c>
      <c r="Y2" s="2">
        <f t="shared" si="1"/>
        <v>0.5</v>
      </c>
      <c r="Z2" s="2">
        <f t="shared" si="1"/>
        <v>0.5</v>
      </c>
      <c r="AA2" s="2">
        <f t="shared" si="1"/>
        <v>0.5</v>
      </c>
      <c r="AB2" s="2">
        <f t="shared" si="1"/>
        <v>0.5</v>
      </c>
      <c r="AC2" s="2">
        <f t="shared" si="1"/>
        <v>0.5</v>
      </c>
      <c r="AD2" s="2">
        <f t="shared" si="1"/>
        <v>0.5</v>
      </c>
      <c r="AE2" s="2">
        <f t="shared" si="1"/>
        <v>0.5</v>
      </c>
      <c r="AF2" s="2">
        <f t="shared" si="1"/>
        <v>0.5</v>
      </c>
      <c r="AG2" s="2">
        <f t="shared" si="1"/>
        <v>0.5</v>
      </c>
    </row>
    <row r="3" spans="1:33">
      <c r="A3" t="s">
        <v>144</v>
      </c>
      <c r="B3" s="2">
        <f>'Heavy freight'!E11</f>
        <v>0.347978600717581</v>
      </c>
      <c r="C3" s="2">
        <f>B3</f>
        <v>0.347978600717581</v>
      </c>
      <c r="D3" s="2">
        <f t="shared" ref="D3:M3" si="2">C3</f>
        <v>0.347978600717581</v>
      </c>
      <c r="E3" s="2">
        <f t="shared" si="2"/>
        <v>0.347978600717581</v>
      </c>
      <c r="F3" s="2">
        <f t="shared" si="2"/>
        <v>0.347978600717581</v>
      </c>
      <c r="G3" s="2">
        <f t="shared" si="2"/>
        <v>0.347978600717581</v>
      </c>
      <c r="H3" s="2">
        <f t="shared" si="2"/>
        <v>0.347978600717581</v>
      </c>
      <c r="I3" s="2">
        <f t="shared" si="2"/>
        <v>0.347978600717581</v>
      </c>
      <c r="J3" s="2">
        <f t="shared" si="2"/>
        <v>0.347978600717581</v>
      </c>
      <c r="K3" s="2">
        <f t="shared" si="2"/>
        <v>0.347978600717581</v>
      </c>
      <c r="L3" s="2">
        <f t="shared" si="2"/>
        <v>0.347978600717581</v>
      </c>
      <c r="M3" s="2">
        <f t="shared" si="2"/>
        <v>0.347978600717581</v>
      </c>
      <c r="N3" s="2">
        <f t="shared" si="1"/>
        <v>0.347978600717581</v>
      </c>
      <c r="O3" s="2">
        <f t="shared" si="1"/>
        <v>0.347978600717581</v>
      </c>
      <c r="P3" s="2">
        <f t="shared" si="1"/>
        <v>0.347978600717581</v>
      </c>
      <c r="Q3" s="2">
        <f t="shared" si="1"/>
        <v>0.347978600717581</v>
      </c>
      <c r="R3" s="2">
        <f t="shared" si="1"/>
        <v>0.347978600717581</v>
      </c>
      <c r="S3" s="2">
        <f t="shared" si="1"/>
        <v>0.347978600717581</v>
      </c>
      <c r="T3" s="2">
        <f t="shared" si="1"/>
        <v>0.347978600717581</v>
      </c>
      <c r="U3" s="2">
        <f t="shared" si="1"/>
        <v>0.347978600717581</v>
      </c>
      <c r="V3" s="2">
        <f t="shared" si="1"/>
        <v>0.347978600717581</v>
      </c>
      <c r="W3" s="2">
        <f t="shared" si="1"/>
        <v>0.347978600717581</v>
      </c>
      <c r="X3" s="2">
        <f t="shared" si="1"/>
        <v>0.347978600717581</v>
      </c>
      <c r="Y3" s="2">
        <f t="shared" si="1"/>
        <v>0.347978600717581</v>
      </c>
      <c r="Z3" s="2">
        <f t="shared" si="1"/>
        <v>0.347978600717581</v>
      </c>
      <c r="AA3" s="2">
        <f t="shared" si="1"/>
        <v>0.347978600717581</v>
      </c>
      <c r="AB3" s="2">
        <f t="shared" si="1"/>
        <v>0.347978600717581</v>
      </c>
      <c r="AC3" s="2">
        <f t="shared" si="1"/>
        <v>0.347978600717581</v>
      </c>
      <c r="AD3" s="2">
        <f t="shared" si="1"/>
        <v>0.347978600717581</v>
      </c>
      <c r="AE3" s="2">
        <f t="shared" si="1"/>
        <v>0.347978600717581</v>
      </c>
      <c r="AF3" s="2">
        <f t="shared" si="1"/>
        <v>0.347978600717581</v>
      </c>
      <c r="AG3" s="2">
        <f t="shared" si="1"/>
        <v>0.347978600717581</v>
      </c>
    </row>
    <row r="4" spans="1:33">
      <c r="A4" t="s">
        <v>145</v>
      </c>
      <c r="B4" s="2">
        <f t="shared" ref="B4:C7" si="3">B3</f>
        <v>0.347978600717581</v>
      </c>
      <c r="C4" s="2">
        <f t="shared" si="3"/>
        <v>0.347978600717581</v>
      </c>
      <c r="D4" s="2">
        <f t="shared" ref="D4:AG4" si="4">D3</f>
        <v>0.347978600717581</v>
      </c>
      <c r="E4" s="2">
        <f t="shared" si="4"/>
        <v>0.347978600717581</v>
      </c>
      <c r="F4" s="2">
        <f t="shared" si="4"/>
        <v>0.347978600717581</v>
      </c>
      <c r="G4" s="2">
        <f t="shared" si="4"/>
        <v>0.347978600717581</v>
      </c>
      <c r="H4" s="2">
        <f t="shared" si="4"/>
        <v>0.347978600717581</v>
      </c>
      <c r="I4" s="2">
        <f t="shared" si="4"/>
        <v>0.347978600717581</v>
      </c>
      <c r="J4" s="2">
        <f t="shared" si="4"/>
        <v>0.347978600717581</v>
      </c>
      <c r="K4" s="2">
        <f t="shared" si="4"/>
        <v>0.347978600717581</v>
      </c>
      <c r="L4" s="2">
        <f t="shared" si="4"/>
        <v>0.347978600717581</v>
      </c>
      <c r="M4" s="2">
        <f t="shared" si="4"/>
        <v>0.347978600717581</v>
      </c>
      <c r="N4" s="2">
        <f t="shared" si="4"/>
        <v>0.347978600717581</v>
      </c>
      <c r="O4" s="2">
        <f t="shared" si="4"/>
        <v>0.347978600717581</v>
      </c>
      <c r="P4" s="2">
        <f t="shared" si="4"/>
        <v>0.347978600717581</v>
      </c>
      <c r="Q4" s="2">
        <f t="shared" si="4"/>
        <v>0.347978600717581</v>
      </c>
      <c r="R4" s="2">
        <f t="shared" si="4"/>
        <v>0.347978600717581</v>
      </c>
      <c r="S4" s="2">
        <f t="shared" si="4"/>
        <v>0.347978600717581</v>
      </c>
      <c r="T4" s="2">
        <f t="shared" si="4"/>
        <v>0.347978600717581</v>
      </c>
      <c r="U4" s="2">
        <f t="shared" si="4"/>
        <v>0.347978600717581</v>
      </c>
      <c r="V4" s="2">
        <f t="shared" si="4"/>
        <v>0.347978600717581</v>
      </c>
      <c r="W4" s="2">
        <f t="shared" si="4"/>
        <v>0.347978600717581</v>
      </c>
      <c r="X4" s="2">
        <f t="shared" si="4"/>
        <v>0.347978600717581</v>
      </c>
      <c r="Y4" s="2">
        <f t="shared" si="4"/>
        <v>0.347978600717581</v>
      </c>
      <c r="Z4" s="2">
        <f t="shared" si="4"/>
        <v>0.347978600717581</v>
      </c>
      <c r="AA4" s="2">
        <f t="shared" si="4"/>
        <v>0.347978600717581</v>
      </c>
      <c r="AB4" s="2">
        <f t="shared" si="4"/>
        <v>0.347978600717581</v>
      </c>
      <c r="AC4" s="2">
        <f t="shared" si="4"/>
        <v>0.347978600717581</v>
      </c>
      <c r="AD4" s="2">
        <f t="shared" si="4"/>
        <v>0.347978600717581</v>
      </c>
      <c r="AE4" s="2">
        <f t="shared" si="4"/>
        <v>0.347978600717581</v>
      </c>
      <c r="AF4" s="2">
        <f t="shared" si="4"/>
        <v>0.347978600717581</v>
      </c>
      <c r="AG4" s="2">
        <f t="shared" si="4"/>
        <v>0.347978600717581</v>
      </c>
    </row>
    <row r="5" spans="1:33">
      <c r="A5" t="s">
        <v>146</v>
      </c>
      <c r="B5" s="2">
        <f t="shared" si="3"/>
        <v>0.347978600717581</v>
      </c>
      <c r="C5" s="2">
        <f t="shared" ref="C5:C7" si="5">C4</f>
        <v>0.347978600717581</v>
      </c>
      <c r="D5" s="2">
        <f t="shared" ref="D5:AG5" si="6">D4</f>
        <v>0.347978600717581</v>
      </c>
      <c r="E5" s="2">
        <f t="shared" si="6"/>
        <v>0.347978600717581</v>
      </c>
      <c r="F5" s="2">
        <f t="shared" si="6"/>
        <v>0.347978600717581</v>
      </c>
      <c r="G5" s="2">
        <f t="shared" si="6"/>
        <v>0.347978600717581</v>
      </c>
      <c r="H5" s="2">
        <f t="shared" si="6"/>
        <v>0.347978600717581</v>
      </c>
      <c r="I5" s="2">
        <f t="shared" si="6"/>
        <v>0.347978600717581</v>
      </c>
      <c r="J5" s="2">
        <f t="shared" si="6"/>
        <v>0.347978600717581</v>
      </c>
      <c r="K5" s="2">
        <f t="shared" si="6"/>
        <v>0.347978600717581</v>
      </c>
      <c r="L5" s="2">
        <f t="shared" si="6"/>
        <v>0.347978600717581</v>
      </c>
      <c r="M5" s="2">
        <f t="shared" si="6"/>
        <v>0.347978600717581</v>
      </c>
      <c r="N5" s="2">
        <f t="shared" si="6"/>
        <v>0.347978600717581</v>
      </c>
      <c r="O5" s="2">
        <f t="shared" si="6"/>
        <v>0.347978600717581</v>
      </c>
      <c r="P5" s="2">
        <f t="shared" si="6"/>
        <v>0.347978600717581</v>
      </c>
      <c r="Q5" s="2">
        <f t="shared" si="6"/>
        <v>0.347978600717581</v>
      </c>
      <c r="R5" s="2">
        <f t="shared" si="6"/>
        <v>0.347978600717581</v>
      </c>
      <c r="S5" s="2">
        <f t="shared" si="6"/>
        <v>0.347978600717581</v>
      </c>
      <c r="T5" s="2">
        <f t="shared" si="6"/>
        <v>0.347978600717581</v>
      </c>
      <c r="U5" s="2">
        <f t="shared" si="6"/>
        <v>0.347978600717581</v>
      </c>
      <c r="V5" s="2">
        <f t="shared" si="6"/>
        <v>0.347978600717581</v>
      </c>
      <c r="W5" s="2">
        <f t="shared" si="6"/>
        <v>0.347978600717581</v>
      </c>
      <c r="X5" s="2">
        <f t="shared" si="6"/>
        <v>0.347978600717581</v>
      </c>
      <c r="Y5" s="2">
        <f t="shared" si="6"/>
        <v>0.347978600717581</v>
      </c>
      <c r="Z5" s="2">
        <f t="shared" si="6"/>
        <v>0.347978600717581</v>
      </c>
      <c r="AA5" s="2">
        <f t="shared" si="6"/>
        <v>0.347978600717581</v>
      </c>
      <c r="AB5" s="2">
        <f t="shared" si="6"/>
        <v>0.347978600717581</v>
      </c>
      <c r="AC5" s="2">
        <f t="shared" si="6"/>
        <v>0.347978600717581</v>
      </c>
      <c r="AD5" s="2">
        <f t="shared" si="6"/>
        <v>0.347978600717581</v>
      </c>
      <c r="AE5" s="2">
        <f t="shared" si="6"/>
        <v>0.347978600717581</v>
      </c>
      <c r="AF5" s="2">
        <f t="shared" si="6"/>
        <v>0.347978600717581</v>
      </c>
      <c r="AG5" s="2">
        <f t="shared" si="6"/>
        <v>0.347978600717581</v>
      </c>
    </row>
    <row r="6" spans="1:33">
      <c r="A6" t="s">
        <v>147</v>
      </c>
      <c r="B6" s="2">
        <f t="shared" si="3"/>
        <v>0.347978600717581</v>
      </c>
      <c r="C6" s="2">
        <f t="shared" si="5"/>
        <v>0.347978600717581</v>
      </c>
      <c r="D6" s="2">
        <f t="shared" ref="D6:AG6" si="7">D5</f>
        <v>0.347978600717581</v>
      </c>
      <c r="E6" s="2">
        <f t="shared" si="7"/>
        <v>0.347978600717581</v>
      </c>
      <c r="F6" s="2">
        <f t="shared" si="7"/>
        <v>0.347978600717581</v>
      </c>
      <c r="G6" s="2">
        <f t="shared" si="7"/>
        <v>0.347978600717581</v>
      </c>
      <c r="H6" s="2">
        <f t="shared" si="7"/>
        <v>0.347978600717581</v>
      </c>
      <c r="I6" s="2">
        <f t="shared" si="7"/>
        <v>0.347978600717581</v>
      </c>
      <c r="J6" s="2">
        <f t="shared" si="7"/>
        <v>0.347978600717581</v>
      </c>
      <c r="K6" s="2">
        <f t="shared" si="7"/>
        <v>0.347978600717581</v>
      </c>
      <c r="L6" s="2">
        <f t="shared" si="7"/>
        <v>0.347978600717581</v>
      </c>
      <c r="M6" s="2">
        <f t="shared" si="7"/>
        <v>0.347978600717581</v>
      </c>
      <c r="N6" s="2">
        <f t="shared" si="7"/>
        <v>0.347978600717581</v>
      </c>
      <c r="O6" s="2">
        <f t="shared" si="7"/>
        <v>0.347978600717581</v>
      </c>
      <c r="P6" s="2">
        <f t="shared" si="7"/>
        <v>0.347978600717581</v>
      </c>
      <c r="Q6" s="2">
        <f t="shared" si="7"/>
        <v>0.347978600717581</v>
      </c>
      <c r="R6" s="2">
        <f t="shared" si="7"/>
        <v>0.347978600717581</v>
      </c>
      <c r="S6" s="2">
        <f t="shared" si="7"/>
        <v>0.347978600717581</v>
      </c>
      <c r="T6" s="2">
        <f t="shared" si="7"/>
        <v>0.347978600717581</v>
      </c>
      <c r="U6" s="2">
        <f t="shared" si="7"/>
        <v>0.347978600717581</v>
      </c>
      <c r="V6" s="2">
        <f t="shared" si="7"/>
        <v>0.347978600717581</v>
      </c>
      <c r="W6" s="2">
        <f t="shared" si="7"/>
        <v>0.347978600717581</v>
      </c>
      <c r="X6" s="2">
        <f t="shared" si="7"/>
        <v>0.347978600717581</v>
      </c>
      <c r="Y6" s="2">
        <f t="shared" si="7"/>
        <v>0.347978600717581</v>
      </c>
      <c r="Z6" s="2">
        <f t="shared" si="7"/>
        <v>0.347978600717581</v>
      </c>
      <c r="AA6" s="2">
        <f t="shared" si="7"/>
        <v>0.347978600717581</v>
      </c>
      <c r="AB6" s="2">
        <f t="shared" si="7"/>
        <v>0.347978600717581</v>
      </c>
      <c r="AC6" s="2">
        <f t="shared" si="7"/>
        <v>0.347978600717581</v>
      </c>
      <c r="AD6" s="2">
        <f t="shared" si="7"/>
        <v>0.347978600717581</v>
      </c>
      <c r="AE6" s="2">
        <f t="shared" si="7"/>
        <v>0.347978600717581</v>
      </c>
      <c r="AF6" s="2">
        <f t="shared" si="7"/>
        <v>0.347978600717581</v>
      </c>
      <c r="AG6" s="2">
        <f t="shared" si="7"/>
        <v>0.347978600717581</v>
      </c>
    </row>
    <row r="7" spans="1:33">
      <c r="A7" t="s">
        <v>148</v>
      </c>
      <c r="B7" s="2">
        <f t="shared" si="3"/>
        <v>0.347978600717581</v>
      </c>
      <c r="C7" s="2">
        <f t="shared" si="5"/>
        <v>0.347978600717581</v>
      </c>
      <c r="D7" s="2">
        <f t="shared" ref="D7:AG7" si="8">D6</f>
        <v>0.347978600717581</v>
      </c>
      <c r="E7" s="2">
        <f t="shared" si="8"/>
        <v>0.347978600717581</v>
      </c>
      <c r="F7" s="2">
        <f t="shared" si="8"/>
        <v>0.347978600717581</v>
      </c>
      <c r="G7" s="2">
        <f t="shared" si="8"/>
        <v>0.347978600717581</v>
      </c>
      <c r="H7" s="2">
        <f t="shared" si="8"/>
        <v>0.347978600717581</v>
      </c>
      <c r="I7" s="2">
        <f t="shared" si="8"/>
        <v>0.347978600717581</v>
      </c>
      <c r="J7" s="2">
        <f t="shared" si="8"/>
        <v>0.347978600717581</v>
      </c>
      <c r="K7" s="2">
        <f t="shared" si="8"/>
        <v>0.347978600717581</v>
      </c>
      <c r="L7" s="2">
        <f t="shared" si="8"/>
        <v>0.347978600717581</v>
      </c>
      <c r="M7" s="2">
        <f t="shared" si="8"/>
        <v>0.347978600717581</v>
      </c>
      <c r="N7" s="2">
        <f t="shared" si="8"/>
        <v>0.347978600717581</v>
      </c>
      <c r="O7" s="2">
        <f t="shared" si="8"/>
        <v>0.347978600717581</v>
      </c>
      <c r="P7" s="2">
        <f t="shared" si="8"/>
        <v>0.347978600717581</v>
      </c>
      <c r="Q7" s="2">
        <f t="shared" si="8"/>
        <v>0.347978600717581</v>
      </c>
      <c r="R7" s="2">
        <f t="shared" si="8"/>
        <v>0.347978600717581</v>
      </c>
      <c r="S7" s="2">
        <f t="shared" si="8"/>
        <v>0.347978600717581</v>
      </c>
      <c r="T7" s="2">
        <f t="shared" si="8"/>
        <v>0.347978600717581</v>
      </c>
      <c r="U7" s="2">
        <f t="shared" si="8"/>
        <v>0.347978600717581</v>
      </c>
      <c r="V7" s="2">
        <f t="shared" si="8"/>
        <v>0.347978600717581</v>
      </c>
      <c r="W7" s="2">
        <f t="shared" si="8"/>
        <v>0.347978600717581</v>
      </c>
      <c r="X7" s="2">
        <f t="shared" si="8"/>
        <v>0.347978600717581</v>
      </c>
      <c r="Y7" s="2">
        <f t="shared" si="8"/>
        <v>0.347978600717581</v>
      </c>
      <c r="Z7" s="2">
        <f t="shared" si="8"/>
        <v>0.347978600717581</v>
      </c>
      <c r="AA7" s="2">
        <f t="shared" si="8"/>
        <v>0.347978600717581</v>
      </c>
      <c r="AB7" s="2">
        <f t="shared" si="8"/>
        <v>0.347978600717581</v>
      </c>
      <c r="AC7" s="2">
        <f t="shared" si="8"/>
        <v>0.347978600717581</v>
      </c>
      <c r="AD7" s="2">
        <f t="shared" si="8"/>
        <v>0.347978600717581</v>
      </c>
      <c r="AE7" s="2">
        <f t="shared" si="8"/>
        <v>0.347978600717581</v>
      </c>
      <c r="AF7" s="2">
        <f t="shared" si="8"/>
        <v>0.347978600717581</v>
      </c>
      <c r="AG7" s="2">
        <f t="shared" si="8"/>
        <v>0.347978600717581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AG7"/>
  <sheetViews>
    <sheetView workbookViewId="0">
      <selection activeCell="B2" sqref="B2:R2"/>
    </sheetView>
  </sheetViews>
  <sheetFormatPr defaultColWidth="9" defaultRowHeight="13.5" outlineLevelRow="6"/>
  <cols>
    <col min="1" max="1" width="13.9026548672566" customWidth="1"/>
    <col min="2" max="2" width="13.1769911504425" customWidth="1"/>
  </cols>
  <sheetData>
    <row r="1" ht="27" spans="1:33">
      <c r="A1" s="1" t="s">
        <v>142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143</v>
      </c>
      <c r="B2" s="2">
        <v>0.275</v>
      </c>
      <c r="C2" s="2">
        <f>B2</f>
        <v>0.275</v>
      </c>
      <c r="D2" s="2">
        <f t="shared" ref="D2:AG2" si="0">C2</f>
        <v>0.275</v>
      </c>
      <c r="E2" s="2">
        <f t="shared" si="0"/>
        <v>0.275</v>
      </c>
      <c r="F2" s="2">
        <f t="shared" si="0"/>
        <v>0.275</v>
      </c>
      <c r="G2" s="2">
        <f t="shared" si="0"/>
        <v>0.275</v>
      </c>
      <c r="H2" s="2">
        <f t="shared" si="0"/>
        <v>0.275</v>
      </c>
      <c r="I2" s="2">
        <f t="shared" si="0"/>
        <v>0.275</v>
      </c>
      <c r="J2" s="2">
        <f t="shared" si="0"/>
        <v>0.275</v>
      </c>
      <c r="K2" s="2">
        <f t="shared" si="0"/>
        <v>0.275</v>
      </c>
      <c r="L2" s="2">
        <f t="shared" si="0"/>
        <v>0.275</v>
      </c>
      <c r="M2" s="2">
        <f t="shared" si="0"/>
        <v>0.275</v>
      </c>
      <c r="N2" s="2">
        <f t="shared" si="0"/>
        <v>0.275</v>
      </c>
      <c r="O2" s="2">
        <f t="shared" si="0"/>
        <v>0.275</v>
      </c>
      <c r="P2" s="2">
        <f t="shared" si="0"/>
        <v>0.275</v>
      </c>
      <c r="Q2" s="2">
        <f t="shared" si="0"/>
        <v>0.275</v>
      </c>
      <c r="R2" s="2">
        <f t="shared" si="0"/>
        <v>0.275</v>
      </c>
      <c r="S2" s="2">
        <f t="shared" si="0"/>
        <v>0.275</v>
      </c>
      <c r="T2" s="2">
        <f t="shared" si="0"/>
        <v>0.275</v>
      </c>
      <c r="U2" s="2">
        <f t="shared" si="0"/>
        <v>0.275</v>
      </c>
      <c r="V2" s="2">
        <f t="shared" si="0"/>
        <v>0.275</v>
      </c>
      <c r="W2" s="2">
        <f t="shared" si="0"/>
        <v>0.275</v>
      </c>
      <c r="X2" s="2">
        <f t="shared" si="0"/>
        <v>0.275</v>
      </c>
      <c r="Y2" s="2">
        <f t="shared" si="0"/>
        <v>0.275</v>
      </c>
      <c r="Z2" s="2">
        <f t="shared" si="0"/>
        <v>0.275</v>
      </c>
      <c r="AA2" s="2">
        <f t="shared" si="0"/>
        <v>0.275</v>
      </c>
      <c r="AB2" s="2">
        <f t="shared" si="0"/>
        <v>0.275</v>
      </c>
      <c r="AC2" s="2">
        <f t="shared" si="0"/>
        <v>0.275</v>
      </c>
      <c r="AD2" s="2">
        <f t="shared" si="0"/>
        <v>0.275</v>
      </c>
      <c r="AE2" s="2">
        <f t="shared" si="0"/>
        <v>0.275</v>
      </c>
      <c r="AF2" s="2">
        <f t="shared" si="0"/>
        <v>0.275</v>
      </c>
      <c r="AG2" s="2">
        <f t="shared" si="0"/>
        <v>0.275</v>
      </c>
    </row>
    <row r="3" spans="1:33">
      <c r="A3" t="s">
        <v>144</v>
      </c>
      <c r="B3" s="2">
        <f>'Heavy freight'!E11</f>
        <v>0.347978600717581</v>
      </c>
      <c r="C3" s="2">
        <f>B3</f>
        <v>0.347978600717581</v>
      </c>
      <c r="D3" s="2">
        <f t="shared" ref="D3:M3" si="1">C3</f>
        <v>0.347978600717581</v>
      </c>
      <c r="E3" s="2">
        <f t="shared" si="1"/>
        <v>0.347978600717581</v>
      </c>
      <c r="F3" s="2">
        <f t="shared" si="1"/>
        <v>0.347978600717581</v>
      </c>
      <c r="G3" s="2">
        <f t="shared" si="1"/>
        <v>0.347978600717581</v>
      </c>
      <c r="H3" s="2">
        <f t="shared" si="1"/>
        <v>0.347978600717581</v>
      </c>
      <c r="I3" s="2">
        <f t="shared" si="1"/>
        <v>0.347978600717581</v>
      </c>
      <c r="J3" s="2">
        <f t="shared" si="1"/>
        <v>0.347978600717581</v>
      </c>
      <c r="K3" s="2">
        <f t="shared" si="1"/>
        <v>0.347978600717581</v>
      </c>
      <c r="L3" s="2">
        <f t="shared" si="1"/>
        <v>0.347978600717581</v>
      </c>
      <c r="M3" s="2">
        <f t="shared" si="1"/>
        <v>0.347978600717581</v>
      </c>
      <c r="N3" s="2">
        <f t="shared" ref="N3:AC3" si="2">M3</f>
        <v>0.347978600717581</v>
      </c>
      <c r="O3" s="2">
        <f t="shared" si="2"/>
        <v>0.347978600717581</v>
      </c>
      <c r="P3" s="2">
        <f t="shared" si="2"/>
        <v>0.347978600717581</v>
      </c>
      <c r="Q3" s="2">
        <f t="shared" si="2"/>
        <v>0.347978600717581</v>
      </c>
      <c r="R3" s="2">
        <f t="shared" si="2"/>
        <v>0.347978600717581</v>
      </c>
      <c r="S3" s="2">
        <f t="shared" si="2"/>
        <v>0.347978600717581</v>
      </c>
      <c r="T3" s="2">
        <f t="shared" si="2"/>
        <v>0.347978600717581</v>
      </c>
      <c r="U3" s="2">
        <f t="shared" si="2"/>
        <v>0.347978600717581</v>
      </c>
      <c r="V3" s="2">
        <f t="shared" si="2"/>
        <v>0.347978600717581</v>
      </c>
      <c r="W3" s="2">
        <f t="shared" si="2"/>
        <v>0.347978600717581</v>
      </c>
      <c r="X3" s="2">
        <f t="shared" si="2"/>
        <v>0.347978600717581</v>
      </c>
      <c r="Y3" s="2">
        <f t="shared" si="2"/>
        <v>0.347978600717581</v>
      </c>
      <c r="Z3" s="2">
        <f t="shared" si="2"/>
        <v>0.347978600717581</v>
      </c>
      <c r="AA3" s="2">
        <f t="shared" si="2"/>
        <v>0.347978600717581</v>
      </c>
      <c r="AB3" s="2">
        <f t="shared" si="2"/>
        <v>0.347978600717581</v>
      </c>
      <c r="AC3" s="2">
        <f t="shared" si="2"/>
        <v>0.347978600717581</v>
      </c>
      <c r="AD3" s="2">
        <f t="shared" ref="AD3:AG3" si="3">AC3</f>
        <v>0.347978600717581</v>
      </c>
      <c r="AE3" s="2">
        <f t="shared" si="3"/>
        <v>0.347978600717581</v>
      </c>
      <c r="AF3" s="2">
        <f t="shared" si="3"/>
        <v>0.347978600717581</v>
      </c>
      <c r="AG3" s="2">
        <f t="shared" si="3"/>
        <v>0.347978600717581</v>
      </c>
    </row>
    <row r="4" spans="1:33">
      <c r="A4" t="s">
        <v>145</v>
      </c>
      <c r="B4" s="2">
        <f t="shared" ref="B4:AG7" si="4">B3</f>
        <v>0.347978600717581</v>
      </c>
      <c r="C4" s="2">
        <f t="shared" si="4"/>
        <v>0.347978600717581</v>
      </c>
      <c r="D4" s="2">
        <f t="shared" si="4"/>
        <v>0.347978600717581</v>
      </c>
      <c r="E4" s="2">
        <f t="shared" si="4"/>
        <v>0.347978600717581</v>
      </c>
      <c r="F4" s="2">
        <f t="shared" si="4"/>
        <v>0.347978600717581</v>
      </c>
      <c r="G4" s="2">
        <f t="shared" si="4"/>
        <v>0.347978600717581</v>
      </c>
      <c r="H4" s="2">
        <f t="shared" si="4"/>
        <v>0.347978600717581</v>
      </c>
      <c r="I4" s="2">
        <f t="shared" si="4"/>
        <v>0.347978600717581</v>
      </c>
      <c r="J4" s="2">
        <f t="shared" si="4"/>
        <v>0.347978600717581</v>
      </c>
      <c r="K4" s="2">
        <f t="shared" si="4"/>
        <v>0.347978600717581</v>
      </c>
      <c r="L4" s="2">
        <f t="shared" si="4"/>
        <v>0.347978600717581</v>
      </c>
      <c r="M4" s="2">
        <f t="shared" si="4"/>
        <v>0.347978600717581</v>
      </c>
      <c r="N4" s="2">
        <f t="shared" si="4"/>
        <v>0.347978600717581</v>
      </c>
      <c r="O4" s="2">
        <f t="shared" si="4"/>
        <v>0.347978600717581</v>
      </c>
      <c r="P4" s="2">
        <f t="shared" si="4"/>
        <v>0.347978600717581</v>
      </c>
      <c r="Q4" s="2">
        <f t="shared" si="4"/>
        <v>0.347978600717581</v>
      </c>
      <c r="R4" s="2">
        <f t="shared" si="4"/>
        <v>0.347978600717581</v>
      </c>
      <c r="S4" s="2">
        <f t="shared" si="4"/>
        <v>0.347978600717581</v>
      </c>
      <c r="T4" s="2">
        <f t="shared" si="4"/>
        <v>0.347978600717581</v>
      </c>
      <c r="U4" s="2">
        <f t="shared" si="4"/>
        <v>0.347978600717581</v>
      </c>
      <c r="V4" s="2">
        <f t="shared" si="4"/>
        <v>0.347978600717581</v>
      </c>
      <c r="W4" s="2">
        <f t="shared" si="4"/>
        <v>0.347978600717581</v>
      </c>
      <c r="X4" s="2">
        <f t="shared" si="4"/>
        <v>0.347978600717581</v>
      </c>
      <c r="Y4" s="2">
        <f t="shared" si="4"/>
        <v>0.347978600717581</v>
      </c>
      <c r="Z4" s="2">
        <f t="shared" si="4"/>
        <v>0.347978600717581</v>
      </c>
      <c r="AA4" s="2">
        <f t="shared" si="4"/>
        <v>0.347978600717581</v>
      </c>
      <c r="AB4" s="2">
        <f t="shared" si="4"/>
        <v>0.347978600717581</v>
      </c>
      <c r="AC4" s="2">
        <f t="shared" si="4"/>
        <v>0.347978600717581</v>
      </c>
      <c r="AD4" s="2">
        <f t="shared" si="4"/>
        <v>0.347978600717581</v>
      </c>
      <c r="AE4" s="2">
        <f t="shared" si="4"/>
        <v>0.347978600717581</v>
      </c>
      <c r="AF4" s="2">
        <f t="shared" si="4"/>
        <v>0.347978600717581</v>
      </c>
      <c r="AG4" s="2">
        <f t="shared" si="4"/>
        <v>0.347978600717581</v>
      </c>
    </row>
    <row r="5" spans="1:33">
      <c r="A5" t="s">
        <v>146</v>
      </c>
      <c r="B5" s="2">
        <f t="shared" si="4"/>
        <v>0.347978600717581</v>
      </c>
      <c r="C5" s="2">
        <f t="shared" si="4"/>
        <v>0.347978600717581</v>
      </c>
      <c r="D5" s="2">
        <f t="shared" si="4"/>
        <v>0.347978600717581</v>
      </c>
      <c r="E5" s="2">
        <f t="shared" si="4"/>
        <v>0.347978600717581</v>
      </c>
      <c r="F5" s="2">
        <f t="shared" si="4"/>
        <v>0.347978600717581</v>
      </c>
      <c r="G5" s="2">
        <f t="shared" si="4"/>
        <v>0.347978600717581</v>
      </c>
      <c r="H5" s="2">
        <f t="shared" si="4"/>
        <v>0.347978600717581</v>
      </c>
      <c r="I5" s="2">
        <f t="shared" si="4"/>
        <v>0.347978600717581</v>
      </c>
      <c r="J5" s="2">
        <f t="shared" si="4"/>
        <v>0.347978600717581</v>
      </c>
      <c r="K5" s="2">
        <f t="shared" si="4"/>
        <v>0.347978600717581</v>
      </c>
      <c r="L5" s="2">
        <f t="shared" si="4"/>
        <v>0.347978600717581</v>
      </c>
      <c r="M5" s="2">
        <f t="shared" si="4"/>
        <v>0.347978600717581</v>
      </c>
      <c r="N5" s="2">
        <f t="shared" si="4"/>
        <v>0.347978600717581</v>
      </c>
      <c r="O5" s="2">
        <f t="shared" si="4"/>
        <v>0.347978600717581</v>
      </c>
      <c r="P5" s="2">
        <f t="shared" si="4"/>
        <v>0.347978600717581</v>
      </c>
      <c r="Q5" s="2">
        <f t="shared" si="4"/>
        <v>0.347978600717581</v>
      </c>
      <c r="R5" s="2">
        <f t="shared" si="4"/>
        <v>0.347978600717581</v>
      </c>
      <c r="S5" s="2">
        <f t="shared" si="4"/>
        <v>0.347978600717581</v>
      </c>
      <c r="T5" s="2">
        <f t="shared" si="4"/>
        <v>0.347978600717581</v>
      </c>
      <c r="U5" s="2">
        <f t="shared" si="4"/>
        <v>0.347978600717581</v>
      </c>
      <c r="V5" s="2">
        <f t="shared" si="4"/>
        <v>0.347978600717581</v>
      </c>
      <c r="W5" s="2">
        <f t="shared" si="4"/>
        <v>0.347978600717581</v>
      </c>
      <c r="X5" s="2">
        <f t="shared" si="4"/>
        <v>0.347978600717581</v>
      </c>
      <c r="Y5" s="2">
        <f t="shared" si="4"/>
        <v>0.347978600717581</v>
      </c>
      <c r="Z5" s="2">
        <f t="shared" si="4"/>
        <v>0.347978600717581</v>
      </c>
      <c r="AA5" s="2">
        <f t="shared" si="4"/>
        <v>0.347978600717581</v>
      </c>
      <c r="AB5" s="2">
        <f t="shared" si="4"/>
        <v>0.347978600717581</v>
      </c>
      <c r="AC5" s="2">
        <f t="shared" si="4"/>
        <v>0.347978600717581</v>
      </c>
      <c r="AD5" s="2">
        <f t="shared" si="4"/>
        <v>0.347978600717581</v>
      </c>
      <c r="AE5" s="2">
        <f t="shared" si="4"/>
        <v>0.347978600717581</v>
      </c>
      <c r="AF5" s="2">
        <f t="shared" si="4"/>
        <v>0.347978600717581</v>
      </c>
      <c r="AG5" s="2">
        <f t="shared" si="4"/>
        <v>0.347978600717581</v>
      </c>
    </row>
    <row r="6" spans="1:33">
      <c r="A6" t="s">
        <v>147</v>
      </c>
      <c r="B6" s="2">
        <f t="shared" si="4"/>
        <v>0.347978600717581</v>
      </c>
      <c r="C6" s="2">
        <f t="shared" si="4"/>
        <v>0.347978600717581</v>
      </c>
      <c r="D6" s="2">
        <f t="shared" si="4"/>
        <v>0.347978600717581</v>
      </c>
      <c r="E6" s="2">
        <f t="shared" si="4"/>
        <v>0.347978600717581</v>
      </c>
      <c r="F6" s="2">
        <f t="shared" si="4"/>
        <v>0.347978600717581</v>
      </c>
      <c r="G6" s="2">
        <f t="shared" si="4"/>
        <v>0.347978600717581</v>
      </c>
      <c r="H6" s="2">
        <f t="shared" si="4"/>
        <v>0.347978600717581</v>
      </c>
      <c r="I6" s="2">
        <f t="shared" si="4"/>
        <v>0.347978600717581</v>
      </c>
      <c r="J6" s="2">
        <f t="shared" si="4"/>
        <v>0.347978600717581</v>
      </c>
      <c r="K6" s="2">
        <f t="shared" si="4"/>
        <v>0.347978600717581</v>
      </c>
      <c r="L6" s="2">
        <f t="shared" si="4"/>
        <v>0.347978600717581</v>
      </c>
      <c r="M6" s="2">
        <f t="shared" si="4"/>
        <v>0.347978600717581</v>
      </c>
      <c r="N6" s="2">
        <f t="shared" si="4"/>
        <v>0.347978600717581</v>
      </c>
      <c r="O6" s="2">
        <f t="shared" si="4"/>
        <v>0.347978600717581</v>
      </c>
      <c r="P6" s="2">
        <f t="shared" si="4"/>
        <v>0.347978600717581</v>
      </c>
      <c r="Q6" s="2">
        <f t="shared" si="4"/>
        <v>0.347978600717581</v>
      </c>
      <c r="R6" s="2">
        <f t="shared" si="4"/>
        <v>0.347978600717581</v>
      </c>
      <c r="S6" s="2">
        <f t="shared" si="4"/>
        <v>0.347978600717581</v>
      </c>
      <c r="T6" s="2">
        <f t="shared" si="4"/>
        <v>0.347978600717581</v>
      </c>
      <c r="U6" s="2">
        <f t="shared" si="4"/>
        <v>0.347978600717581</v>
      </c>
      <c r="V6" s="2">
        <f t="shared" si="4"/>
        <v>0.347978600717581</v>
      </c>
      <c r="W6" s="2">
        <f t="shared" si="4"/>
        <v>0.347978600717581</v>
      </c>
      <c r="X6" s="2">
        <f t="shared" si="4"/>
        <v>0.347978600717581</v>
      </c>
      <c r="Y6" s="2">
        <f t="shared" si="4"/>
        <v>0.347978600717581</v>
      </c>
      <c r="Z6" s="2">
        <f t="shared" si="4"/>
        <v>0.347978600717581</v>
      </c>
      <c r="AA6" s="2">
        <f t="shared" si="4"/>
        <v>0.347978600717581</v>
      </c>
      <c r="AB6" s="2">
        <f t="shared" si="4"/>
        <v>0.347978600717581</v>
      </c>
      <c r="AC6" s="2">
        <f t="shared" si="4"/>
        <v>0.347978600717581</v>
      </c>
      <c r="AD6" s="2">
        <f t="shared" si="4"/>
        <v>0.347978600717581</v>
      </c>
      <c r="AE6" s="2">
        <f t="shared" si="4"/>
        <v>0.347978600717581</v>
      </c>
      <c r="AF6" s="2">
        <f t="shared" si="4"/>
        <v>0.347978600717581</v>
      </c>
      <c r="AG6" s="2">
        <f t="shared" si="4"/>
        <v>0.347978600717581</v>
      </c>
    </row>
    <row r="7" spans="1:33">
      <c r="A7" t="s">
        <v>148</v>
      </c>
      <c r="B7" s="2">
        <f t="shared" si="4"/>
        <v>0.347978600717581</v>
      </c>
      <c r="C7" s="2">
        <f t="shared" si="4"/>
        <v>0.347978600717581</v>
      </c>
      <c r="D7" s="2">
        <f t="shared" si="4"/>
        <v>0.347978600717581</v>
      </c>
      <c r="E7" s="2">
        <f t="shared" si="4"/>
        <v>0.347978600717581</v>
      </c>
      <c r="F7" s="2">
        <f t="shared" si="4"/>
        <v>0.347978600717581</v>
      </c>
      <c r="G7" s="2">
        <f t="shared" si="4"/>
        <v>0.347978600717581</v>
      </c>
      <c r="H7" s="2">
        <f t="shared" si="4"/>
        <v>0.347978600717581</v>
      </c>
      <c r="I7" s="2">
        <f t="shared" si="4"/>
        <v>0.347978600717581</v>
      </c>
      <c r="J7" s="2">
        <f t="shared" si="4"/>
        <v>0.347978600717581</v>
      </c>
      <c r="K7" s="2">
        <f t="shared" si="4"/>
        <v>0.347978600717581</v>
      </c>
      <c r="L7" s="2">
        <f t="shared" si="4"/>
        <v>0.347978600717581</v>
      </c>
      <c r="M7" s="2">
        <f t="shared" si="4"/>
        <v>0.347978600717581</v>
      </c>
      <c r="N7" s="2">
        <f t="shared" si="4"/>
        <v>0.347978600717581</v>
      </c>
      <c r="O7" s="2">
        <f t="shared" si="4"/>
        <v>0.347978600717581</v>
      </c>
      <c r="P7" s="2">
        <f t="shared" si="4"/>
        <v>0.347978600717581</v>
      </c>
      <c r="Q7" s="2">
        <f t="shared" si="4"/>
        <v>0.347978600717581</v>
      </c>
      <c r="R7" s="2">
        <f t="shared" si="4"/>
        <v>0.347978600717581</v>
      </c>
      <c r="S7" s="2">
        <f t="shared" si="4"/>
        <v>0.347978600717581</v>
      </c>
      <c r="T7" s="2">
        <f t="shared" si="4"/>
        <v>0.347978600717581</v>
      </c>
      <c r="U7" s="2">
        <f t="shared" si="4"/>
        <v>0.347978600717581</v>
      </c>
      <c r="V7" s="2">
        <f t="shared" si="4"/>
        <v>0.347978600717581</v>
      </c>
      <c r="W7" s="2">
        <f t="shared" si="4"/>
        <v>0.347978600717581</v>
      </c>
      <c r="X7" s="2">
        <f t="shared" si="4"/>
        <v>0.347978600717581</v>
      </c>
      <c r="Y7" s="2">
        <f t="shared" si="4"/>
        <v>0.347978600717581</v>
      </c>
      <c r="Z7" s="2">
        <f t="shared" si="4"/>
        <v>0.347978600717581</v>
      </c>
      <c r="AA7" s="2">
        <f t="shared" si="4"/>
        <v>0.347978600717581</v>
      </c>
      <c r="AB7" s="2">
        <f t="shared" si="4"/>
        <v>0.347978600717581</v>
      </c>
      <c r="AC7" s="2">
        <f t="shared" si="4"/>
        <v>0.347978600717581</v>
      </c>
      <c r="AD7" s="2">
        <f t="shared" si="4"/>
        <v>0.347978600717581</v>
      </c>
      <c r="AE7" s="2">
        <f t="shared" si="4"/>
        <v>0.347978600717581</v>
      </c>
      <c r="AF7" s="2">
        <f t="shared" si="4"/>
        <v>0.347978600717581</v>
      </c>
      <c r="AG7" s="2">
        <f t="shared" si="4"/>
        <v>0.347978600717581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Liya</cp:lastModifiedBy>
  <dcterms:created xsi:type="dcterms:W3CDTF">2016-03-04T00:30:00Z</dcterms:created>
  <dcterms:modified xsi:type="dcterms:W3CDTF">2022-02-16T10:20:40Z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