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60" activeTab="2"/>
  </bookViews>
  <sheets>
    <sheet name="About" sheetId="1" r:id="rId1"/>
    <sheet name="Data" sheetId="2" r:id="rId2"/>
    <sheet name="BRAaCTSC" sheetId="3" r:id="rId3"/>
  </sheets>
  <calcPr calcId="144525"/>
</workbook>
</file>

<file path=xl/sharedStrings.xml><?xml version="1.0" encoding="utf-8"?>
<sst xmlns="http://schemas.openxmlformats.org/spreadsheetml/2006/main" count="40" uniqueCount="35">
  <si>
    <t>BRAaCTSC BAU Range Anxiety and Charging Time Shadow Cost</t>
  </si>
  <si>
    <t>Source:</t>
  </si>
  <si>
    <t>Xu Hao et al. Range cost-effectiveness of plug-in electric vehicle for heterogeneous consumers: An expanded total ownership cost approach</t>
  </si>
  <si>
    <t>《山东省电动汽车充电基础设施发展白皮书（2020）》</t>
  </si>
  <si>
    <t>Notes</t>
  </si>
  <si>
    <t>中国电动车平均续航为400公里左右，远远大于山东省充电站间平均距离40公里。因为</t>
  </si>
  <si>
    <t>里程造成的焦虑成本可忽略不计。但根据文献调研发现，山东充电站的充电时间普遍偏长，并且</t>
  </si>
  <si>
    <t>群众的满意程度并不是100%。</t>
  </si>
  <si>
    <t>计算充电站好评率：</t>
  </si>
  <si>
    <t>五星充电站</t>
  </si>
  <si>
    <t>座</t>
  </si>
  <si>
    <t>充电站总数</t>
  </si>
  <si>
    <t>满意度</t>
  </si>
  <si>
    <t>不完全满意度</t>
  </si>
  <si>
    <t>充电设施平均完好率</t>
  </si>
  <si>
    <t>充电设施平均非完好率</t>
  </si>
  <si>
    <t>充电时间</t>
  </si>
  <si>
    <t>交流充电桩</t>
  </si>
  <si>
    <t>8-10小时</t>
  </si>
  <si>
    <t>家（可晚上充电）</t>
  </si>
  <si>
    <t>直流充电桩</t>
  </si>
  <si>
    <t>20-90分钟</t>
  </si>
  <si>
    <t>高速公路等等</t>
  </si>
  <si>
    <t>2.75倍</t>
  </si>
  <si>
    <t>充电满意度</t>
  </si>
  <si>
    <t>充电非满意度</t>
  </si>
  <si>
    <t>选择使用燃油汽车比例</t>
  </si>
  <si>
    <t>燃油机车生命周期燃油等花费</t>
  </si>
  <si>
    <t>元</t>
  </si>
  <si>
    <t>燃油机车其他花费（北京）</t>
  </si>
  <si>
    <t>燃油机车其他花费（山东估算）</t>
  </si>
  <si>
    <t>估算：</t>
  </si>
  <si>
    <t>美元</t>
  </si>
  <si>
    <t>Cost ($/vehicle)</t>
  </si>
  <si>
    <t>Shadow cost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</si>
</sst>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0.000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22" borderId="8" applyNumberFormat="0" applyAlignment="0" applyProtection="0">
      <alignment vertical="center"/>
    </xf>
    <xf numFmtId="0" fontId="11" fillId="22" borderId="1" applyNumberFormat="0" applyAlignment="0" applyProtection="0">
      <alignment vertical="center"/>
    </xf>
    <xf numFmtId="0" fontId="7" fillId="9" borderId="2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10" fontId="0" fillId="0" borderId="0" xfId="0" applyNumberFormat="1" applyFont="1" applyFill="1" applyAlignment="1"/>
    <xf numFmtId="0" fontId="0" fillId="2" borderId="0" xfId="0" applyFill="1"/>
    <xf numFmtId="10" fontId="0" fillId="2" borderId="0" xfId="0" applyNumberFormat="1" applyFont="1" applyFill="1" applyAlignment="1"/>
    <xf numFmtId="1" fontId="0" fillId="0" borderId="0" xfId="0" applyNumberFormat="1" applyFont="1" applyFill="1" applyAlignment="1"/>
    <xf numFmtId="9" fontId="0" fillId="0" borderId="0" xfId="0" applyNumberFormat="1"/>
    <xf numFmtId="10" fontId="0" fillId="0" borderId="0" xfId="0" applyNumberFormat="1"/>
    <xf numFmtId="10" fontId="0" fillId="2" borderId="0" xfId="0" applyNumberFormat="1" applyFill="1"/>
    <xf numFmtId="0" fontId="0" fillId="0" borderId="0" xfId="0" applyAlignment="1">
      <alignment horizontal="left"/>
    </xf>
    <xf numFmtId="0" fontId="2" fillId="0" borderId="0" xfId="10" applyFont="1"/>
    <xf numFmtId="0" fontId="0" fillId="0" borderId="0" xfId="0" applyFont="1"/>
    <xf numFmtId="176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4" sqref="A14"/>
    </sheetView>
  </sheetViews>
  <sheetFormatPr defaultColWidth="9" defaultRowHeight="13.85" outlineLevelCol="1"/>
  <sheetData>
    <row r="1" spans="1:1">
      <c r="A1" s="1" t="s">
        <v>0</v>
      </c>
    </row>
    <row r="3" spans="1:2">
      <c r="A3" s="1" t="s">
        <v>1</v>
      </c>
      <c r="B3" t="s">
        <v>2</v>
      </c>
    </row>
    <row r="4" spans="2:2">
      <c r="B4" s="11"/>
    </row>
    <row r="5" spans="2:2">
      <c r="B5" t="s">
        <v>3</v>
      </c>
    </row>
    <row r="6" spans="2:2">
      <c r="B6" s="12"/>
    </row>
    <row r="11" spans="1:1">
      <c r="A11" s="1" t="s">
        <v>4</v>
      </c>
    </row>
    <row r="12" spans="1:1">
      <c r="A12" s="13" t="s">
        <v>5</v>
      </c>
    </row>
    <row r="13" spans="1:1">
      <c r="A13" s="13" t="s">
        <v>6</v>
      </c>
    </row>
    <row r="14" spans="1:1">
      <c r="A14" s="13" t="s">
        <v>7</v>
      </c>
    </row>
    <row r="21" spans="1:1">
      <c r="A21" s="14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selection activeCell="E38" sqref="E38"/>
    </sheetView>
  </sheetViews>
  <sheetFormatPr defaultColWidth="9" defaultRowHeight="13.85" outlineLevelCol="3"/>
  <cols>
    <col min="1" max="1" width="19.1946902654867" customWidth="1"/>
    <col min="2" max="2" width="11.6283185840708" customWidth="1"/>
    <col min="3" max="3" width="14.4247787610619" customWidth="1"/>
  </cols>
  <sheetData>
    <row r="1" spans="1:1">
      <c r="A1" t="s">
        <v>8</v>
      </c>
    </row>
    <row r="2" spans="1:3">
      <c r="A2" t="s">
        <v>9</v>
      </c>
      <c r="B2">
        <v>286</v>
      </c>
      <c r="C2" t="s">
        <v>10</v>
      </c>
    </row>
    <row r="3" spans="1:3">
      <c r="A3" t="s">
        <v>11</v>
      </c>
      <c r="B3">
        <v>4210</v>
      </c>
      <c r="C3" t="s">
        <v>10</v>
      </c>
    </row>
    <row r="4" spans="1:2">
      <c r="A4" t="s">
        <v>12</v>
      </c>
      <c r="B4" s="4">
        <f>B2/B3</f>
        <v>0.0679334916864608</v>
      </c>
    </row>
    <row r="5" spans="1:2">
      <c r="A5" s="5" t="s">
        <v>13</v>
      </c>
      <c r="B5" s="6">
        <f>1-B4</f>
        <v>0.932066508313539</v>
      </c>
    </row>
    <row r="6" spans="2:2">
      <c r="B6" s="7"/>
    </row>
    <row r="7" spans="1:2">
      <c r="A7" t="s">
        <v>14</v>
      </c>
      <c r="B7" s="4">
        <v>0.8437</v>
      </c>
    </row>
    <row r="8" spans="1:2">
      <c r="A8" s="5" t="s">
        <v>15</v>
      </c>
      <c r="B8" s="6">
        <f>1-B7</f>
        <v>0.1563</v>
      </c>
    </row>
    <row r="10" spans="1:2">
      <c r="A10" t="s">
        <v>16</v>
      </c>
      <c r="B10" s="7"/>
    </row>
    <row r="11" spans="1:4">
      <c r="A11" s="8">
        <v>0.58</v>
      </c>
      <c r="B11" s="7" t="s">
        <v>17</v>
      </c>
      <c r="C11" t="s">
        <v>18</v>
      </c>
      <c r="D11" t="s">
        <v>19</v>
      </c>
    </row>
    <row r="12" spans="1:4">
      <c r="A12" s="8">
        <v>0.42</v>
      </c>
      <c r="B12" t="s">
        <v>20</v>
      </c>
      <c r="C12" t="s">
        <v>21</v>
      </c>
      <c r="D12" t="s">
        <v>22</v>
      </c>
    </row>
    <row r="14" spans="1:2">
      <c r="A14" t="s">
        <v>16</v>
      </c>
      <c r="B14" t="s">
        <v>23</v>
      </c>
    </row>
    <row r="15" spans="1:2">
      <c r="A15" t="s">
        <v>24</v>
      </c>
      <c r="B15" s="9">
        <v>0.364</v>
      </c>
    </row>
    <row r="16" spans="1:2">
      <c r="A16" s="5" t="s">
        <v>25</v>
      </c>
      <c r="B16" s="10">
        <v>0.636</v>
      </c>
    </row>
    <row r="18" spans="1:2">
      <c r="A18" t="s">
        <v>26</v>
      </c>
      <c r="B18" s="6">
        <f>B5*B8*B16</f>
        <v>0.0926537489786223</v>
      </c>
    </row>
    <row r="20" spans="1:3">
      <c r="A20" t="s">
        <v>27</v>
      </c>
      <c r="B20">
        <v>23450</v>
      </c>
      <c r="C20" t="s">
        <v>28</v>
      </c>
    </row>
    <row r="21" spans="1:3">
      <c r="A21" t="s">
        <v>29</v>
      </c>
      <c r="B21">
        <v>130000</v>
      </c>
      <c r="C21" t="s">
        <v>28</v>
      </c>
    </row>
    <row r="22" spans="1:3">
      <c r="A22" t="s">
        <v>30</v>
      </c>
      <c r="B22">
        <f>B21/2</f>
        <v>65000</v>
      </c>
      <c r="C22" t="s">
        <v>28</v>
      </c>
    </row>
    <row r="24" spans="1:3">
      <c r="A24" t="s">
        <v>31</v>
      </c>
      <c r="B24">
        <f>(B22+B20)*B18</f>
        <v>8195.22409715915</v>
      </c>
      <c r="C24" t="s">
        <v>28</v>
      </c>
    </row>
    <row r="25" spans="2:3">
      <c r="B25">
        <f>B24*0.1377</f>
        <v>1128.48235817881</v>
      </c>
      <c r="C25" t="s">
        <v>32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-0.249977111117893"/>
  </sheetPr>
  <dimension ref="A1:AH2"/>
  <sheetViews>
    <sheetView tabSelected="1" workbookViewId="0">
      <selection activeCell="E28" sqref="E28"/>
    </sheetView>
  </sheetViews>
  <sheetFormatPr defaultColWidth="9" defaultRowHeight="13.85" outlineLevelRow="1"/>
  <cols>
    <col min="1" max="1" width="17.858407079646" customWidth="1"/>
    <col min="2" max="2" width="11.283185840708" customWidth="1"/>
  </cols>
  <sheetData>
    <row r="1" spans="1:34">
      <c r="A1" s="1" t="s">
        <v>33</v>
      </c>
      <c r="B1" s="2">
        <v>2018</v>
      </c>
      <c r="C1">
        <v>2019</v>
      </c>
      <c r="D1" s="2">
        <v>2020</v>
      </c>
      <c r="E1">
        <v>2021</v>
      </c>
      <c r="F1" s="2">
        <v>2022</v>
      </c>
      <c r="G1">
        <v>2023</v>
      </c>
      <c r="H1" s="2">
        <v>2024</v>
      </c>
      <c r="I1">
        <v>2025</v>
      </c>
      <c r="J1" s="2">
        <v>2026</v>
      </c>
      <c r="K1">
        <v>2027</v>
      </c>
      <c r="L1" s="2">
        <v>2028</v>
      </c>
      <c r="M1">
        <v>2029</v>
      </c>
      <c r="N1" s="2">
        <v>2030</v>
      </c>
      <c r="O1">
        <v>2031</v>
      </c>
      <c r="P1" s="2">
        <v>2032</v>
      </c>
      <c r="Q1">
        <v>2033</v>
      </c>
      <c r="R1" s="2">
        <v>2034</v>
      </c>
      <c r="S1">
        <v>2035</v>
      </c>
      <c r="T1" s="2">
        <v>2036</v>
      </c>
      <c r="U1">
        <v>2037</v>
      </c>
      <c r="V1" s="2">
        <v>2038</v>
      </c>
      <c r="W1">
        <v>2039</v>
      </c>
      <c r="X1" s="2">
        <v>2040</v>
      </c>
      <c r="Y1">
        <v>2041</v>
      </c>
      <c r="Z1" s="2">
        <v>2042</v>
      </c>
      <c r="AA1">
        <v>2043</v>
      </c>
      <c r="AB1" s="2">
        <v>2044</v>
      </c>
      <c r="AC1">
        <v>2045</v>
      </c>
      <c r="AD1" s="2">
        <v>2046</v>
      </c>
      <c r="AE1">
        <v>2047</v>
      </c>
      <c r="AF1" s="2">
        <v>2048</v>
      </c>
      <c r="AG1">
        <v>2049</v>
      </c>
      <c r="AH1" s="2">
        <v>2050</v>
      </c>
    </row>
    <row r="2" spans="1:34">
      <c r="A2" t="s">
        <v>34</v>
      </c>
      <c r="B2" s="3">
        <f>Data!B25</f>
        <v>1128.48235817881</v>
      </c>
      <c r="C2" s="3">
        <f>$B2</f>
        <v>1128.48235817881</v>
      </c>
      <c r="D2" s="3">
        <f t="shared" ref="D2:AH2" si="0">$B2</f>
        <v>1128.48235817881</v>
      </c>
      <c r="E2" s="3">
        <f t="shared" si="0"/>
        <v>1128.48235817881</v>
      </c>
      <c r="F2" s="3">
        <f t="shared" si="0"/>
        <v>1128.48235817881</v>
      </c>
      <c r="G2" s="3">
        <f t="shared" si="0"/>
        <v>1128.48235817881</v>
      </c>
      <c r="H2" s="3">
        <f t="shared" si="0"/>
        <v>1128.48235817881</v>
      </c>
      <c r="I2" s="3">
        <f t="shared" si="0"/>
        <v>1128.48235817881</v>
      </c>
      <c r="J2" s="3">
        <f t="shared" si="0"/>
        <v>1128.48235817881</v>
      </c>
      <c r="K2" s="3">
        <f t="shared" si="0"/>
        <v>1128.48235817881</v>
      </c>
      <c r="L2" s="3">
        <f t="shared" si="0"/>
        <v>1128.48235817881</v>
      </c>
      <c r="M2" s="3">
        <f t="shared" si="0"/>
        <v>1128.48235817881</v>
      </c>
      <c r="N2" s="3">
        <f t="shared" si="0"/>
        <v>1128.48235817881</v>
      </c>
      <c r="O2" s="3">
        <f t="shared" si="0"/>
        <v>1128.48235817881</v>
      </c>
      <c r="P2" s="3">
        <f t="shared" si="0"/>
        <v>1128.48235817881</v>
      </c>
      <c r="Q2" s="3">
        <f t="shared" si="0"/>
        <v>1128.48235817881</v>
      </c>
      <c r="R2" s="3">
        <f t="shared" si="0"/>
        <v>1128.48235817881</v>
      </c>
      <c r="S2" s="3">
        <f t="shared" si="0"/>
        <v>1128.48235817881</v>
      </c>
      <c r="T2" s="3">
        <f t="shared" si="0"/>
        <v>1128.48235817881</v>
      </c>
      <c r="U2" s="3">
        <f t="shared" si="0"/>
        <v>1128.48235817881</v>
      </c>
      <c r="V2" s="3">
        <f t="shared" si="0"/>
        <v>1128.48235817881</v>
      </c>
      <c r="W2" s="3">
        <f t="shared" si="0"/>
        <v>1128.48235817881</v>
      </c>
      <c r="X2" s="3">
        <f t="shared" si="0"/>
        <v>1128.48235817881</v>
      </c>
      <c r="Y2" s="3">
        <f t="shared" si="0"/>
        <v>1128.48235817881</v>
      </c>
      <c r="Z2" s="3">
        <f t="shared" si="0"/>
        <v>1128.48235817881</v>
      </c>
      <c r="AA2" s="3">
        <f t="shared" si="0"/>
        <v>1128.48235817881</v>
      </c>
      <c r="AB2" s="3">
        <f t="shared" si="0"/>
        <v>1128.48235817881</v>
      </c>
      <c r="AC2" s="3">
        <f t="shared" si="0"/>
        <v>1128.48235817881</v>
      </c>
      <c r="AD2" s="3">
        <f t="shared" si="0"/>
        <v>1128.48235817881</v>
      </c>
      <c r="AE2" s="3">
        <f t="shared" si="0"/>
        <v>1128.48235817881</v>
      </c>
      <c r="AF2" s="3">
        <f t="shared" si="0"/>
        <v>1128.48235817881</v>
      </c>
      <c r="AG2" s="3">
        <f t="shared" si="0"/>
        <v>1128.48235817881</v>
      </c>
      <c r="AH2" s="3">
        <f t="shared" si="0"/>
        <v>1128.48235817881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About</vt:lpstr>
      <vt:lpstr>Data</vt:lpstr>
      <vt:lpstr>BRAaCTSC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Liya</cp:lastModifiedBy>
  <dcterms:created xsi:type="dcterms:W3CDTF">2019-06-04T20:20:00Z</dcterms:created>
  <dcterms:modified xsi:type="dcterms:W3CDTF">2022-03-15T02:59:31Z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2052-11.1.0.9914</vt:lpwstr>
  </property>
</Properties>
</file>