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aiti\package\sanari\"/>
    </mc:Choice>
  </mc:AlternateContent>
  <xr:revisionPtr revIDLastSave="0" documentId="13_ncr:1_{D799F38D-BD9D-4A3E-A7C0-F6892F01FA36}" xr6:coauthVersionLast="46" xr6:coauthVersionMax="46" xr10:uidLastSave="{00000000-0000-0000-0000-000000000000}"/>
  <bookViews>
    <workbookView xWindow="-120" yWindow="-120" windowWidth="29040" windowHeight="16440" xr2:uid="{DCBB8D3A-5E72-4F12-96BB-EE1B8EC0E3F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5" i="3" l="1"/>
  <c r="AX14" i="3"/>
  <c r="AZ14" i="3"/>
  <c r="AX13" i="3"/>
  <c r="AZ13" i="3"/>
  <c r="AX12" i="3"/>
  <c r="AZ12" i="3"/>
  <c r="AX11" i="3"/>
  <c r="AZ11" i="3"/>
  <c r="L12" i="3"/>
  <c r="N12" i="3"/>
  <c r="L11" i="3"/>
  <c r="N11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BF3" i="3"/>
  <c r="BF4" i="3"/>
  <c r="BF9" i="3"/>
  <c r="BF10" i="3"/>
  <c r="AN8" i="3"/>
  <c r="AN9" i="3"/>
  <c r="AN10" i="3"/>
  <c r="AN11" i="3"/>
  <c r="AN12" i="3"/>
  <c r="AN13" i="3"/>
  <c r="AN14" i="3"/>
  <c r="AN15" i="3"/>
  <c r="AN16" i="3"/>
  <c r="AN7" i="3"/>
  <c r="AN6" i="3"/>
  <c r="AN5" i="3"/>
  <c r="AN4" i="3"/>
  <c r="AN3" i="3"/>
  <c r="AD16" i="3"/>
  <c r="AF16" i="3"/>
  <c r="AX10" i="3"/>
  <c r="AX9" i="3"/>
  <c r="AX8" i="3"/>
  <c r="AX7" i="3"/>
  <c r="AX6" i="3"/>
  <c r="AX5" i="3"/>
  <c r="AX4" i="3"/>
  <c r="AX3" i="3"/>
  <c r="AD15" i="3"/>
  <c r="AF15" i="3"/>
  <c r="AD14" i="3"/>
  <c r="AF14" i="3"/>
  <c r="AD13" i="3"/>
  <c r="AF13" i="3"/>
  <c r="AD12" i="3"/>
  <c r="AF12" i="3"/>
  <c r="AD11" i="3"/>
  <c r="AF11" i="3"/>
  <c r="AD10" i="3"/>
  <c r="AF10" i="3"/>
  <c r="AD9" i="3"/>
  <c r="AF9" i="3"/>
  <c r="AD8" i="3"/>
  <c r="AF8" i="3"/>
  <c r="AD7" i="3"/>
  <c r="AF7" i="3"/>
  <c r="AD6" i="3"/>
  <c r="AF6" i="3"/>
  <c r="AD5" i="3"/>
  <c r="AF5" i="3"/>
  <c r="AD4" i="3"/>
  <c r="AF4" i="3"/>
  <c r="AF3" i="3"/>
  <c r="AD3" i="3"/>
  <c r="L10" i="3"/>
  <c r="N10" i="3"/>
  <c r="L9" i="3"/>
  <c r="N9" i="3"/>
  <c r="L8" i="3"/>
  <c r="N8" i="3"/>
  <c r="L7" i="3"/>
  <c r="N7" i="3"/>
  <c r="N3" i="3"/>
  <c r="N4" i="3"/>
  <c r="N5" i="3"/>
  <c r="N6" i="3"/>
  <c r="L3" i="3"/>
  <c r="L4" i="3"/>
  <c r="L5" i="3"/>
  <c r="L6" i="3"/>
  <c r="BF11" i="3" l="1"/>
  <c r="BF7" i="3"/>
  <c r="BF12" i="3"/>
  <c r="BF13" i="3"/>
  <c r="AZ4" i="3"/>
  <c r="BF8" i="3"/>
  <c r="BF14" i="3"/>
  <c r="AZ3" i="3"/>
  <c r="AZ5" i="3" l="1"/>
  <c r="BF6" i="3"/>
  <c r="AZ8" i="3"/>
  <c r="AZ6" i="3"/>
  <c r="AZ9" i="3"/>
  <c r="AZ7" i="3"/>
  <c r="AZ10" i="3"/>
  <c r="BF5" i="3"/>
</calcChain>
</file>

<file path=xl/sharedStrings.xml><?xml version="1.0" encoding="utf-8"?>
<sst xmlns="http://schemas.openxmlformats.org/spreadsheetml/2006/main" count="148" uniqueCount="61">
  <si>
    <t>Application</t>
  </si>
  <si>
    <t>Administrator</t>
  </si>
  <si>
    <t>Admin</t>
  </si>
  <si>
    <t>User</t>
  </si>
  <si>
    <t>Auth</t>
  </si>
  <si>
    <t>Dashboard</t>
  </si>
  <si>
    <t>Index</t>
  </si>
  <si>
    <t>Login</t>
  </si>
  <si>
    <t>Register</t>
  </si>
  <si>
    <t>Logout</t>
  </si>
  <si>
    <t>Profile</t>
  </si>
  <si>
    <t>GET</t>
  </si>
  <si>
    <t>POST</t>
  </si>
  <si>
    <t>user</t>
  </si>
  <si>
    <t>id</t>
  </si>
  <si>
    <t>name</t>
  </si>
  <si>
    <t>Developer</t>
  </si>
  <si>
    <t>admin</t>
  </si>
  <si>
    <t>dashboard</t>
  </si>
  <si>
    <t>group</t>
  </si>
  <si>
    <t>permission</t>
  </si>
  <si>
    <t>account</t>
  </si>
  <si>
    <t>Account</t>
  </si>
  <si>
    <t>dev</t>
  </si>
  <si>
    <t>Group</t>
  </si>
  <si>
    <t>User Role</t>
  </si>
  <si>
    <t>account_id</t>
  </si>
  <si>
    <t>group_id</t>
  </si>
  <si>
    <t>default</t>
  </si>
  <si>
    <t>app</t>
  </si>
  <si>
    <t>prefix</t>
  </si>
  <si>
    <t>auth</t>
  </si>
  <si>
    <t>administrator</t>
  </si>
  <si>
    <t>parent_id</t>
  </si>
  <si>
    <t>login</t>
  </si>
  <si>
    <t>register</t>
  </si>
  <si>
    <t>logout</t>
  </si>
  <si>
    <t>profile</t>
  </si>
  <si>
    <t>Moduls</t>
  </si>
  <si>
    <t>app_id</t>
  </si>
  <si>
    <t>modul_id</t>
  </si>
  <si>
    <t>modul</t>
  </si>
  <si>
    <t>metode</t>
  </si>
  <si>
    <t>Permission</t>
  </si>
  <si>
    <t>permission_id</t>
  </si>
  <si>
    <t>Role</t>
  </si>
  <si>
    <t>menu</t>
  </si>
  <si>
    <t>Main</t>
  </si>
  <si>
    <t>Home</t>
  </si>
  <si>
    <t>Menu</t>
  </si>
  <si>
    <t>My Profile</t>
  </si>
  <si>
    <t>sorter</t>
  </si>
  <si>
    <t>action_id</t>
  </si>
  <si>
    <t>action</t>
  </si>
  <si>
    <t>data</t>
  </si>
  <si>
    <t>data_argument</t>
  </si>
  <si>
    <t>[]</t>
  </si>
  <si>
    <t>Action</t>
  </si>
  <si>
    <t>Permission Action</t>
  </si>
  <si>
    <t>title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</si>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</sst>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8"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A34C33-8C71-4EBD-AFAA-F4E70B8010B0}" name="Table1" displayName="Table1" ref="A2:B6" totalsRowShown="0" headerRowDxfId="67">
  <autoFilter ref="A2:B6" xr:uid="{C541E36E-468E-4591-B837-B30E2EA21F25}"/>
  <tableColumns count="2">
    <tableColumn id="1" xr3:uid="{E0296A32-BF39-4271-9B8C-EEB95D89214E}" name="id" dataDxfId="66"/>
    <tableColumn id="2" xr3:uid="{CCFD9CCE-2B11-4975-AE36-3BEE4D4C909A}" name="name" dataDxfId="6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6FAA43-3AA7-487F-881C-83F762EAA86A}" name="Table3" displayName="Table3" ref="AJ2:AO16" totalsRowShown="0" headerRowDxfId="14" dataDxfId="15">
  <autoFilter ref="AJ2:AO16" xr:uid="{FA858892-EA51-48D3-ADDB-9A63AB9FCF1A}"/>
  <tableColumns count="6">
    <tableColumn id="1" xr3:uid="{EF124120-2A4C-4282-AC5B-7386CB97EE2B}" name="id" dataDxfId="16"/>
    <tableColumn id="2" xr3:uid="{71ADD098-9CC5-46B7-A30E-27FAFEF31497}" name="permission_id" dataDxfId="13"/>
    <tableColumn id="3" xr3:uid="{F8DAEF3C-E5A4-4D23-8DF7-FC0EBC49F697}" name="permission" dataDxfId="0">
      <calculatedColumnFormula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calculatedColumnFormula>
    </tableColumn>
    <tableColumn id="4" xr3:uid="{1CC8B0F8-8EB5-4599-A3DA-DED9016342E3}" name="action_id" dataDxfId="12"/>
    <tableColumn id="5" xr3:uid="{52F71CFA-F340-4DF9-85FF-D27C88F6209F}" name="action" dataDxfId="10">
      <calculatedColumnFormula>IFERROR(VLOOKUP(Table3[[#This Row],[action_id]],Table5[#All],2,TRUE),"")</calculatedColumnFormula>
    </tableColumn>
    <tableColumn id="6" xr3:uid="{2DE79C71-9008-4ADB-886C-825E994B9BF5}" name="data" dataDxfId="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896FE8-5FB0-4458-8BF2-3B6BC2458DE2}" name="Table5" displayName="Table5" ref="AQ2:AT3" totalsRowShown="0" headerRowDxfId="7" dataDxfId="6">
  <autoFilter ref="AQ2:AT3" xr:uid="{2B60FF95-6FEF-4653-A8A7-1C7689803D0F}"/>
  <tableColumns count="4">
    <tableColumn id="1" xr3:uid="{80E88A88-C067-499D-880F-547A9218F6D7}" name="id" dataDxfId="3"/>
    <tableColumn id="2" xr3:uid="{FF9DEE83-9735-410F-B5B2-642AD84E8CF0}" name="name" dataDxfId="1"/>
    <tableColumn id="3" xr3:uid="{902E81BE-BE09-4CD7-840D-285C9CDAD211}" name="prefix" dataDxfId="2"/>
    <tableColumn id="4" xr3:uid="{1CEFD257-F065-45FC-A795-3D15603E2E81}" name="data_argumen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03594B-EF57-4619-9444-EA513880603C}" name="Table4" displayName="Table4" ref="D2:E6" totalsRowShown="0" headerRowDxfId="64">
  <autoFilter ref="D2:E6" xr:uid="{9A49CAAC-3B34-4351-AFA6-7395F9F7EC77}"/>
  <tableColumns count="2">
    <tableColumn id="1" xr3:uid="{1AD80C31-9880-40E1-A826-32529091B5FB}" name="id" dataDxfId="63"/>
    <tableColumn id="2" xr3:uid="{4E8B8328-3E53-412D-BDEB-3A12F9D9FF6F}" name="account" dataDxf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99D9E-AA27-42B5-B747-9BB36501B364}" name="Table7" displayName="Table7" ref="G2:H6" totalsRowShown="0" headerRowDxfId="61">
  <autoFilter ref="G2:H6" xr:uid="{96FE3236-EE01-4AEC-9A01-9567B7C3D590}"/>
  <tableColumns count="2">
    <tableColumn id="1" xr3:uid="{231D3FCD-C4F2-4F40-B297-7D669B8CDED9}" name="id" dataDxfId="60"/>
    <tableColumn id="2" xr3:uid="{C32E32E8-0136-4241-B4FB-588566883E2F}" name="group" data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69CA01-8AF0-4192-B0F0-CCFA297E6D3E}" name="Table8" displayName="Table8" ref="J2:O12" totalsRowShown="0" headerRowDxfId="58" dataDxfId="57">
  <autoFilter ref="J2:O12" xr:uid="{B857374C-2BC4-4344-B8C4-F94CCB7A282C}"/>
  <tableColumns count="6">
    <tableColumn id="1" xr3:uid="{7F38BCA8-D3C2-4BC9-AB7E-3E60D88EDA31}" name="id" dataDxfId="56"/>
    <tableColumn id="2" xr3:uid="{41AB9A20-5568-4D08-A081-2A7592386D1C}" name="account_id" dataDxfId="55"/>
    <tableColumn id="3" xr3:uid="{E565EFC4-A73A-4E33-970B-4F708050BD1F}" name="account" dataDxfId="54">
      <calculatedColumnFormula>IFERROR(VLOOKUP(Table8[[#This Row],[account_id]],Table4[#All],2,TRUE),"")</calculatedColumnFormula>
    </tableColumn>
    <tableColumn id="4" xr3:uid="{A65441E1-C66B-4A1B-ADFD-B8A2ED9AA01A}" name="group_id" dataDxfId="53"/>
    <tableColumn id="5" xr3:uid="{FF92414D-C688-448A-8DD0-B3806683DAA5}" name="group" dataDxfId="52">
      <calculatedColumnFormula>IFERROR(VLOOKUP(Table8[[#This Row],[group_id]],Table7[#All],2,TRUE),"")</calculatedColumnFormula>
    </tableColumn>
    <tableColumn id="6" xr3:uid="{A807C4A5-8AE7-40E8-A1B5-9EEAAD7B5CA2}" name="default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9ACC5D-9FA3-457C-B294-D2A9EBF0D82A}" name="Table9" displayName="Table9" ref="R2:T7" totalsRowShown="0" headerRowDxfId="50" dataDxfId="49">
  <autoFilter ref="R2:T7" xr:uid="{97B88B4C-9D9F-4CB8-B914-F1317EC8BF2D}"/>
  <tableColumns count="3">
    <tableColumn id="1" xr3:uid="{6B367AA9-6136-4101-A30B-9BBF7D4533E4}" name="id" dataDxfId="48"/>
    <tableColumn id="2" xr3:uid="{3476A1EE-B9BC-4C24-B1C2-719EA32939C8}" name="app" dataDxfId="47"/>
    <tableColumn id="3" xr3:uid="{C598BF80-574C-4222-A3C7-572EB9A53893}" name="prefix" dataDxfId="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297044-3E1A-4EA5-A949-F35A8CC59790}" name="Table10" displayName="Table10" ref="V2:Z7" totalsRowShown="0" headerRowDxfId="45" dataDxfId="44">
  <autoFilter ref="V2:Z7" xr:uid="{9460E0A1-B78C-4985-A63B-456789AE7C67}"/>
  <tableColumns count="5">
    <tableColumn id="1" xr3:uid="{363670DA-CBE9-4693-9DF9-B4048110D9BE}" name="id" dataDxfId="43"/>
    <tableColumn id="2" xr3:uid="{F03B079F-0FE0-4767-AB3C-CAC99488A14D}" name="name" dataDxfId="42"/>
    <tableColumn id="3" xr3:uid="{1082A4AD-A8CC-45CE-99F0-288402472F3F}" name="prefix" dataDxfId="41"/>
    <tableColumn id="4" xr3:uid="{35358DC7-51D3-438A-90E7-CB8F274BFFC0}" name="parent_id" dataDxfId="40"/>
    <tableColumn id="5" xr3:uid="{3E02BB52-067E-4826-A472-EAF3A5A8F201}" name="generation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626043-5B31-433E-BEA3-E33B4B89749C}" name="Table11" displayName="Table11" ref="AB2:AH16" totalsRowShown="0" headerRowDxfId="39" dataDxfId="38">
  <autoFilter ref="AB2:AH16" xr:uid="{CE408C0E-A029-4BDB-99B3-BB0552AB69D5}"/>
  <tableColumns count="7">
    <tableColumn id="1" xr3:uid="{9A26C96E-0498-46B8-854B-1FFEF84DAE24}" name="id" dataDxfId="37"/>
    <tableColumn id="2" xr3:uid="{1998A63D-703D-4ADE-8D42-356208440870}" name="app_id" dataDxfId="36"/>
    <tableColumn id="3" xr3:uid="{744C52A5-06D7-45EA-A751-1A85007718F1}" name="app" dataDxfId="35">
      <calculatedColumnFormula>IFERROR(VLOOKUP(Table11[[#This Row],[app_id]],Table9[#All],3,TRUE),"")</calculatedColumnFormula>
    </tableColumn>
    <tableColumn id="4" xr3:uid="{54C636EA-4277-4042-B3AE-E437B3822A87}" name="modul_id" dataDxfId="34"/>
    <tableColumn id="5" xr3:uid="{D6D7F8BB-AA85-404F-839E-D25544456CC2}" name="modul" dataDxfId="33">
      <calculatedColumnFormula>IFERROR(IF(VLOOKUP(Table11[[#This Row],[modul_id]],Table10[#All],3,TRUE)=0,"",VLOOKUP(Table11[[#This Row],[modul_id]],Table10[#All],3,TRUE)),"")</calculatedColumnFormula>
    </tableColumn>
    <tableColumn id="6" xr3:uid="{B759D3B0-1A11-4C95-A141-48389BB5E269}" name="metode" dataDxfId="32"/>
    <tableColumn id="7" xr3:uid="{F2F44C89-095B-4C01-A008-AD43A250BD67}" name="title" dataDxfId="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F47D35-1048-4787-9251-9EBA0C4305F7}" name="Table12" displayName="Table12" ref="AV2:BA14" totalsRowShown="0" headerRowDxfId="30" dataDxfId="29">
  <autoFilter ref="AV2:BA14" xr:uid="{41C8D021-0DE6-4F03-8291-80CFC43CF021}"/>
  <tableColumns count="6">
    <tableColumn id="1" xr3:uid="{226D3F84-7675-4C96-BE5F-ECFA1F4C9779}" name="id" dataDxfId="28"/>
    <tableColumn id="2" xr3:uid="{5BE8E6FF-1B0C-4CB7-B994-4C249B3D05A3}" name="group_id" dataDxfId="27"/>
    <tableColumn id="3" xr3:uid="{D2ADF9B2-D112-480F-962C-F4B3FE467CD7}" name="group" dataDxfId="26">
      <calculatedColumnFormula>IFERROR(VLOOKUP(Table12[[#This Row],[group_id]],Table7[#All],2,TRUE),"")</calculatedColumnFormula>
    </tableColumn>
    <tableColumn id="4" xr3:uid="{E6A46CC3-341F-42CB-8747-E2CCE9598999}" name="permission_id" dataDxfId="25"/>
    <tableColumn id="5" xr3:uid="{6DA9683A-1C79-4B3C-9861-989CD0B54311}" name="permission" dataDxfId="9">
      <calculatedColumnFormula>IFERROR(VLOOKUP(Table12[[#This Row],[permission_id]],Table3[#All],3,TRUE),"")</calculatedColumnFormula>
    </tableColumn>
    <tableColumn id="6" xr3:uid="{E997C490-D1E2-44DA-A0BB-E1E5AA5FEDC8}" name="default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E6EE9-9001-4B2B-ABF3-CE42EBA8D72F}" name="Table2" displayName="Table2" ref="BC2:BH15" totalsRowShown="0" headerRowDxfId="23" dataDxfId="22">
  <autoFilter ref="BC2:BH15" xr:uid="{225B2977-51A2-444B-A487-8E79455FD7DF}"/>
  <tableColumns count="6">
    <tableColumn id="1" xr3:uid="{7080D142-CDDA-4F2D-8E19-437B2092ACA8}" name="id" dataDxfId="21"/>
    <tableColumn id="2" xr3:uid="{3B876700-6642-4BD8-BFCC-7FADEFE1D4E9}" name="menu" dataDxfId="20"/>
    <tableColumn id="3" xr3:uid="{01DFE634-438A-4F66-B0EE-215E6AC2E564}" name="permission_id" dataDxfId="19"/>
    <tableColumn id="4" xr3:uid="{FC914841-2E16-4BCE-93E8-9ED1F290DC0E}" name="permission" dataDxfId="8">
      <calculatedColumnFormula>IFERROR(VLOOKUP(Table2[[#This Row],[permission_id]],Table3[#All],3,TRUE),"")</calculatedColumnFormula>
    </tableColumn>
    <tableColumn id="5" xr3:uid="{4DD08C3D-BE86-4CCB-8B87-51D6F9C796C8}" name="parent_id" dataDxfId="18"/>
    <tableColumn id="6" xr3:uid="{23015F6F-96C4-41F6-936D-87F181A3B0FD}" name="sorter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E0E4-DF8A-4A3B-ABE6-26711520F073}">
  <dimension ref="A1:BH17"/>
  <sheetViews>
    <sheetView tabSelected="1" topLeftCell="AX1" workbookViewId="0">
      <selection activeCell="BF24" sqref="BF24"/>
    </sheetView>
  </sheetViews>
  <sheetFormatPr defaultRowHeight="15" x14ac:dyDescent="0.25"/>
  <cols>
    <col min="1" max="1" width="7.28515625" style="2" bestFit="1" customWidth="1"/>
    <col min="2" max="2" width="15.85546875" style="2" customWidth="1"/>
    <col min="3" max="3" width="1.5703125" style="2" customWidth="1"/>
    <col min="4" max="4" width="7.28515625" style="2" bestFit="1" customWidth="1"/>
    <col min="5" max="5" width="15.28515625" style="2" customWidth="1"/>
    <col min="6" max="6" width="2.140625" style="2" customWidth="1"/>
    <col min="7" max="7" width="7.28515625" style="2" bestFit="1" customWidth="1"/>
    <col min="8" max="8" width="18.5703125" style="2" customWidth="1"/>
    <col min="9" max="9" width="3.140625" style="2" customWidth="1"/>
    <col min="10" max="10" width="7.28515625" style="2" bestFit="1" customWidth="1"/>
    <col min="11" max="11" width="15.140625" style="2" bestFit="1" customWidth="1"/>
    <col min="12" max="12" width="19.85546875" style="2" customWidth="1"/>
    <col min="13" max="13" width="13.42578125" style="2" bestFit="1" customWidth="1"/>
    <col min="14" max="14" width="15.85546875" style="2" customWidth="1"/>
    <col min="15" max="15" width="12" style="2" bestFit="1" customWidth="1"/>
    <col min="16" max="16" width="3" style="2" customWidth="1"/>
    <col min="17" max="17" width="2.7109375" style="5" customWidth="1"/>
    <col min="18" max="18" width="7.28515625" style="2" bestFit="1" customWidth="1"/>
    <col min="19" max="19" width="17.140625" style="2" customWidth="1"/>
    <col min="20" max="20" width="19.85546875" style="2" customWidth="1"/>
    <col min="21" max="21" width="2.42578125" style="2" customWidth="1"/>
    <col min="22" max="22" width="7.28515625" style="2" bestFit="1" customWidth="1"/>
    <col min="23" max="23" width="16.5703125" style="2" customWidth="1"/>
    <col min="24" max="24" width="15.85546875" style="2" customWidth="1"/>
    <col min="25" max="25" width="14.140625" style="2" bestFit="1" customWidth="1"/>
    <col min="26" max="26" width="15.28515625" style="5" bestFit="1" customWidth="1"/>
    <col min="27" max="27" width="2.28515625" style="2" customWidth="1"/>
    <col min="28" max="28" width="7.28515625" style="2" bestFit="1" customWidth="1"/>
    <col min="29" max="29" width="11.5703125" style="2" bestFit="1" customWidth="1"/>
    <col min="30" max="30" width="15.28515625" style="2" customWidth="1"/>
    <col min="31" max="31" width="14" style="2" bestFit="1" customWidth="1"/>
    <col min="32" max="32" width="19" style="2" customWidth="1"/>
    <col min="33" max="33" width="12.5703125" style="2" bestFit="1" customWidth="1"/>
    <col min="34" max="34" width="13.42578125" style="2" bestFit="1" customWidth="1"/>
    <col min="35" max="35" width="2.42578125" style="2" customWidth="1"/>
    <col min="36" max="36" width="7.28515625" style="2" bestFit="1" customWidth="1"/>
    <col min="37" max="37" width="18.28515625" style="2" bestFit="1" customWidth="1"/>
    <col min="38" max="38" width="29.7109375" style="2" bestFit="1" customWidth="1"/>
    <col min="39" max="39" width="13.7109375" style="2" bestFit="1" customWidth="1"/>
    <col min="40" max="40" width="11" style="2" bestFit="1" customWidth="1"/>
    <col min="41" max="41" width="9.42578125" style="2" bestFit="1" customWidth="1"/>
    <col min="42" max="42" width="3.140625" style="2" customWidth="1"/>
    <col min="43" max="43" width="7.28515625" style="2" bestFit="1" customWidth="1"/>
    <col min="44" max="44" width="10.5703125" style="2" bestFit="1" customWidth="1"/>
    <col min="45" max="45" width="10.85546875" style="2" bestFit="1" customWidth="1"/>
    <col min="46" max="46" width="21.140625" style="2" customWidth="1"/>
    <col min="47" max="47" width="2.42578125" style="5" customWidth="1"/>
    <col min="48" max="48" width="7.28515625" style="2" bestFit="1" customWidth="1"/>
    <col min="49" max="49" width="13.42578125" style="2" bestFit="1" customWidth="1"/>
    <col min="50" max="50" width="21.5703125" style="2" customWidth="1"/>
    <col min="51" max="51" width="18.28515625" style="2" bestFit="1" customWidth="1"/>
    <col min="52" max="52" width="42.5703125" style="2" customWidth="1"/>
    <col min="53" max="53" width="12" style="2" bestFit="1" customWidth="1"/>
    <col min="54" max="54" width="2.85546875" style="2" customWidth="1"/>
    <col min="55" max="55" width="7.28515625" style="2" bestFit="1" customWidth="1"/>
    <col min="56" max="56" width="27" style="2" customWidth="1"/>
    <col min="57" max="57" width="18.28515625" style="2" bestFit="1" customWidth="1"/>
    <col min="58" max="58" width="29.7109375" style="2" bestFit="1" customWidth="1"/>
    <col min="59" max="59" width="14.140625" style="2" bestFit="1" customWidth="1"/>
    <col min="60" max="60" width="10.85546875" style="2" bestFit="1" customWidth="1"/>
    <col min="61" max="61" width="3.28515625" style="2" customWidth="1"/>
    <col min="62" max="16384" width="9.140625" style="2"/>
  </cols>
  <sheetData>
    <row r="1" spans="1:60" x14ac:dyDescent="0.25">
      <c r="A1" s="6" t="s">
        <v>3</v>
      </c>
      <c r="B1" s="6"/>
      <c r="D1" s="6" t="s">
        <v>22</v>
      </c>
      <c r="E1" s="6"/>
      <c r="G1" s="6" t="s">
        <v>24</v>
      </c>
      <c r="H1" s="6"/>
      <c r="J1" s="6" t="s">
        <v>25</v>
      </c>
      <c r="K1" s="6"/>
      <c r="L1" s="6"/>
      <c r="M1" s="6"/>
      <c r="N1" s="6"/>
      <c r="O1" s="6"/>
      <c r="R1" s="6" t="s">
        <v>0</v>
      </c>
      <c r="S1" s="6"/>
      <c r="T1" s="6"/>
      <c r="V1" s="6" t="s">
        <v>38</v>
      </c>
      <c r="W1" s="6"/>
      <c r="X1" s="6"/>
      <c r="Y1" s="6"/>
      <c r="AB1" s="6" t="s">
        <v>43</v>
      </c>
      <c r="AC1" s="6"/>
      <c r="AD1" s="6"/>
      <c r="AE1" s="6"/>
      <c r="AF1" s="6"/>
      <c r="AG1" s="6"/>
      <c r="AJ1" s="6" t="s">
        <v>58</v>
      </c>
      <c r="AK1" s="6"/>
      <c r="AL1" s="6"/>
      <c r="AM1" s="6"/>
      <c r="AN1" s="6"/>
      <c r="AO1" s="6"/>
      <c r="AQ1" s="6" t="s">
        <v>57</v>
      </c>
      <c r="AR1" s="6"/>
      <c r="AS1" s="6"/>
      <c r="AT1" s="6"/>
      <c r="AV1" s="6" t="s">
        <v>45</v>
      </c>
      <c r="AW1" s="6"/>
      <c r="AX1" s="6"/>
      <c r="AY1" s="6"/>
      <c r="AZ1" s="6"/>
      <c r="BC1" s="6" t="s">
        <v>49</v>
      </c>
      <c r="BD1" s="6"/>
      <c r="BE1" s="6"/>
      <c r="BF1" s="6"/>
      <c r="BG1" s="6"/>
      <c r="BH1" s="6"/>
    </row>
    <row r="2" spans="1:60" x14ac:dyDescent="0.25">
      <c r="A2" s="2" t="s">
        <v>14</v>
      </c>
      <c r="B2" s="2" t="s">
        <v>15</v>
      </c>
      <c r="D2" s="2" t="s">
        <v>14</v>
      </c>
      <c r="E2" s="2" t="s">
        <v>21</v>
      </c>
      <c r="G2" s="2" t="s">
        <v>14</v>
      </c>
      <c r="H2" s="2" t="s">
        <v>19</v>
      </c>
      <c r="J2" s="2" t="s">
        <v>14</v>
      </c>
      <c r="K2" s="2" t="s">
        <v>26</v>
      </c>
      <c r="L2" s="2" t="s">
        <v>21</v>
      </c>
      <c r="M2" s="2" t="s">
        <v>27</v>
      </c>
      <c r="N2" s="2" t="s">
        <v>19</v>
      </c>
      <c r="O2" s="2" t="s">
        <v>28</v>
      </c>
      <c r="R2" s="2" t="s">
        <v>14</v>
      </c>
      <c r="S2" s="2" t="s">
        <v>29</v>
      </c>
      <c r="T2" s="2" t="s">
        <v>30</v>
      </c>
      <c r="V2" s="2" t="s">
        <v>14</v>
      </c>
      <c r="W2" s="2" t="s">
        <v>15</v>
      </c>
      <c r="X2" s="2" t="s">
        <v>30</v>
      </c>
      <c r="Y2" s="2" t="s">
        <v>33</v>
      </c>
      <c r="Z2" s="5" t="s">
        <v>60</v>
      </c>
      <c r="AB2" s="2" t="s">
        <v>14</v>
      </c>
      <c r="AC2" s="2" t="s">
        <v>39</v>
      </c>
      <c r="AD2" s="2" t="s">
        <v>29</v>
      </c>
      <c r="AE2" s="2" t="s">
        <v>40</v>
      </c>
      <c r="AF2" s="2" t="s">
        <v>41</v>
      </c>
      <c r="AG2" s="2" t="s">
        <v>42</v>
      </c>
      <c r="AH2" s="2" t="s">
        <v>59</v>
      </c>
      <c r="AJ2" s="2" t="s">
        <v>14</v>
      </c>
      <c r="AK2" s="2" t="s">
        <v>44</v>
      </c>
      <c r="AL2" s="2" t="s">
        <v>20</v>
      </c>
      <c r="AM2" s="2" t="s">
        <v>52</v>
      </c>
      <c r="AN2" s="2" t="s">
        <v>53</v>
      </c>
      <c r="AO2" s="2" t="s">
        <v>54</v>
      </c>
      <c r="AQ2" s="2" t="s">
        <v>14</v>
      </c>
      <c r="AR2" s="2" t="s">
        <v>15</v>
      </c>
      <c r="AS2" s="2" t="s">
        <v>30</v>
      </c>
      <c r="AT2" s="2" t="s">
        <v>55</v>
      </c>
      <c r="AV2" s="2" t="s">
        <v>14</v>
      </c>
      <c r="AW2" s="2" t="s">
        <v>27</v>
      </c>
      <c r="AX2" s="2" t="s">
        <v>19</v>
      </c>
      <c r="AY2" s="2" t="s">
        <v>44</v>
      </c>
      <c r="AZ2" s="2" t="s">
        <v>20</v>
      </c>
      <c r="BA2" s="2" t="s">
        <v>28</v>
      </c>
      <c r="BC2" s="2" t="s">
        <v>14</v>
      </c>
      <c r="BD2" s="2" t="s">
        <v>46</v>
      </c>
      <c r="BE2" s="2" t="s">
        <v>44</v>
      </c>
      <c r="BF2" s="2" t="s">
        <v>20</v>
      </c>
      <c r="BG2" s="2" t="s">
        <v>33</v>
      </c>
      <c r="BH2" s="3" t="s">
        <v>51</v>
      </c>
    </row>
    <row r="3" spans="1:60" x14ac:dyDescent="0.25">
      <c r="A3" s="2">
        <v>1</v>
      </c>
      <c r="B3" s="1" t="s">
        <v>16</v>
      </c>
      <c r="D3" s="2">
        <v>1</v>
      </c>
      <c r="E3" s="1" t="s">
        <v>23</v>
      </c>
      <c r="G3" s="2">
        <v>1</v>
      </c>
      <c r="H3" s="1" t="s">
        <v>1</v>
      </c>
      <c r="J3" s="2">
        <v>1</v>
      </c>
      <c r="K3" s="2">
        <v>1</v>
      </c>
      <c r="L3" s="1" t="str">
        <f>IFERROR(VLOOKUP(Table8[[#This Row],[account_id]],Table4[#All],2,TRUE),"")</f>
        <v>dev</v>
      </c>
      <c r="M3" s="2">
        <v>1</v>
      </c>
      <c r="N3" s="1" t="str">
        <f>IFERROR(VLOOKUP(Table8[[#This Row],[group_id]],Table7[#All],2,TRUE),"")</f>
        <v>Administrator</v>
      </c>
      <c r="O3" s="2">
        <v>1</v>
      </c>
      <c r="R3" s="2">
        <v>1</v>
      </c>
      <c r="S3" s="1" t="s">
        <v>4</v>
      </c>
      <c r="T3" s="1" t="s">
        <v>31</v>
      </c>
      <c r="V3" s="2">
        <v>1</v>
      </c>
      <c r="W3" s="1" t="s">
        <v>6</v>
      </c>
      <c r="X3" s="1"/>
      <c r="Y3" s="2">
        <v>0</v>
      </c>
      <c r="Z3" s="5">
        <v>1</v>
      </c>
      <c r="AB3" s="2">
        <v>1</v>
      </c>
      <c r="AC3" s="2">
        <v>1</v>
      </c>
      <c r="AD3" s="1" t="str">
        <f>IFERROR(VLOOKUP(Table11[[#This Row],[app_id]],Table9[#All],3,TRUE),"")</f>
        <v>auth</v>
      </c>
      <c r="AE3" s="2">
        <v>1</v>
      </c>
      <c r="AF3" s="2" t="str">
        <f>IFERROR(IF(VLOOKUP(Table11[[#This Row],[modul_id]],Table10[#All],3,TRUE)=0,"",VLOOKUP(Table11[[#This Row],[modul_id]],Table10[#All],3,TRUE)),"")</f>
        <v/>
      </c>
      <c r="AG3" s="2" t="s">
        <v>11</v>
      </c>
      <c r="AH3" s="2" t="s">
        <v>4</v>
      </c>
      <c r="AJ3" s="2">
        <v>1</v>
      </c>
      <c r="AK3" s="2">
        <v>1</v>
      </c>
      <c r="AL3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/auth</v>
      </c>
      <c r="AM3" s="2">
        <v>1</v>
      </c>
      <c r="AN3" s="1" t="str">
        <f>IFERROR(VLOOKUP(Table3[[#This Row],[action_id]],Table5[#All],2,TRUE),"")</f>
        <v>Index</v>
      </c>
      <c r="AO3" s="2" t="s">
        <v>56</v>
      </c>
      <c r="AQ3" s="2">
        <v>1</v>
      </c>
      <c r="AR3" s="1" t="s">
        <v>6</v>
      </c>
      <c r="AT3" s="2" t="s">
        <v>56</v>
      </c>
      <c r="AV3" s="2">
        <v>1</v>
      </c>
      <c r="AW3" s="2">
        <v>1</v>
      </c>
      <c r="AX3" s="1" t="str">
        <f>IFERROR(VLOOKUP(Table12[[#This Row],[group_id]],Table7[#All],2,TRUE),"")</f>
        <v>Administrator</v>
      </c>
      <c r="AY3" s="2">
        <v>7</v>
      </c>
      <c r="AZ3" s="1" t="str">
        <f>IFERROR(VLOOKUP(Table12[[#This Row],[permission_id]],Table3[#All],3,TRUE),"")</f>
        <v>GET : /administrator</v>
      </c>
      <c r="BA3" s="2">
        <v>1</v>
      </c>
      <c r="BC3" s="2">
        <v>1</v>
      </c>
      <c r="BD3" s="1" t="s">
        <v>47</v>
      </c>
      <c r="BF3" s="1" t="str">
        <f>IFERROR(VLOOKUP(Table2[[#This Row],[permission_id]],Table3[#All],3,TRUE),"")</f>
        <v/>
      </c>
      <c r="BG3" s="2">
        <v>0</v>
      </c>
      <c r="BH3" s="3">
        <v>1</v>
      </c>
    </row>
    <row r="4" spans="1:60" x14ac:dyDescent="0.25">
      <c r="A4" s="2">
        <v>2</v>
      </c>
      <c r="B4" s="1" t="s">
        <v>2</v>
      </c>
      <c r="D4" s="2">
        <v>2</v>
      </c>
      <c r="E4" s="1" t="s">
        <v>17</v>
      </c>
      <c r="G4" s="2">
        <v>2</v>
      </c>
      <c r="H4" s="1" t="s">
        <v>2</v>
      </c>
      <c r="J4" s="2">
        <v>2</v>
      </c>
      <c r="K4" s="2">
        <v>2</v>
      </c>
      <c r="L4" s="1" t="str">
        <f>IFERROR(VLOOKUP(Table8[[#This Row],[account_id]],Table4[#All],2,TRUE),"")</f>
        <v>admin</v>
      </c>
      <c r="M4" s="2">
        <v>2</v>
      </c>
      <c r="N4" s="1" t="str">
        <f>IFERROR(VLOOKUP(Table8[[#This Row],[group_id]],Table7[#All],2,TRUE),"")</f>
        <v>Admin</v>
      </c>
      <c r="O4" s="2">
        <v>1</v>
      </c>
      <c r="R4" s="2">
        <v>2</v>
      </c>
      <c r="S4" s="1" t="s">
        <v>16</v>
      </c>
      <c r="T4" s="1" t="s">
        <v>32</v>
      </c>
      <c r="V4" s="2">
        <v>2</v>
      </c>
      <c r="W4" s="1" t="s">
        <v>7</v>
      </c>
      <c r="X4" s="1" t="s">
        <v>34</v>
      </c>
      <c r="Y4" s="2">
        <v>0</v>
      </c>
      <c r="Z4" s="5">
        <v>1</v>
      </c>
      <c r="AB4" s="2">
        <v>2</v>
      </c>
      <c r="AC4" s="2">
        <v>1</v>
      </c>
      <c r="AD4" s="1" t="str">
        <f>IFERROR(VLOOKUP(Table11[[#This Row],[app_id]],Table9[#All],3,TRUE),"")</f>
        <v>auth</v>
      </c>
      <c r="AE4" s="2">
        <v>2</v>
      </c>
      <c r="AF4" s="2" t="str">
        <f>IFERROR(IF(VLOOKUP(Table11[[#This Row],[modul_id]],Table10[#All],3,TRUE)=0,"",VLOOKUP(Table11[[#This Row],[modul_id]],Table10[#All],3,TRUE)),"")</f>
        <v>login</v>
      </c>
      <c r="AG4" s="2" t="s">
        <v>11</v>
      </c>
      <c r="AH4" s="2" t="s">
        <v>7</v>
      </c>
      <c r="AJ4" s="5">
        <v>2</v>
      </c>
      <c r="AK4" s="5">
        <v>2</v>
      </c>
      <c r="AL4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/auth/login</v>
      </c>
      <c r="AM4" s="5">
        <v>1</v>
      </c>
      <c r="AN4" s="1" t="str">
        <f>IFERROR(VLOOKUP(Table3[[#This Row],[action_id]],Table5[#All],2,TRUE),"")</f>
        <v>Index</v>
      </c>
      <c r="AO4" s="5" t="s">
        <v>56</v>
      </c>
      <c r="AQ4" s="5"/>
      <c r="AR4" s="1"/>
      <c r="AS4" s="5"/>
      <c r="AT4" s="5"/>
      <c r="AV4" s="2">
        <v>2</v>
      </c>
      <c r="AW4" s="2">
        <v>2</v>
      </c>
      <c r="AX4" s="1" t="str">
        <f>IFERROR(VLOOKUP(Table12[[#This Row],[group_id]],Table7[#All],2,TRUE),"")</f>
        <v>Admin</v>
      </c>
      <c r="AY4" s="2">
        <v>8</v>
      </c>
      <c r="AZ4" s="1" t="str">
        <f>IFERROR(VLOOKUP(Table12[[#This Row],[permission_id]],Table3[#All],3,TRUE),"")</f>
        <v>GET : /admin</v>
      </c>
      <c r="BA4" s="2">
        <v>1</v>
      </c>
      <c r="BC4" s="3">
        <v>2</v>
      </c>
      <c r="BD4" s="1" t="s">
        <v>5</v>
      </c>
      <c r="BE4" s="3"/>
      <c r="BF4" s="1" t="str">
        <f>IFERROR(VLOOKUP(Table2[[#This Row],[permission_id]],Table3[#All],3,TRUE),"")</f>
        <v/>
      </c>
      <c r="BG4" s="3">
        <v>1</v>
      </c>
      <c r="BH4" s="3">
        <v>2</v>
      </c>
    </row>
    <row r="5" spans="1:60" x14ac:dyDescent="0.25">
      <c r="A5" s="2">
        <v>3</v>
      </c>
      <c r="B5" s="1" t="s">
        <v>5</v>
      </c>
      <c r="D5" s="2">
        <v>3</v>
      </c>
      <c r="E5" s="1" t="s">
        <v>18</v>
      </c>
      <c r="G5" s="2">
        <v>3</v>
      </c>
      <c r="H5" s="1" t="s">
        <v>5</v>
      </c>
      <c r="J5" s="2">
        <v>3</v>
      </c>
      <c r="K5" s="2">
        <v>3</v>
      </c>
      <c r="L5" s="1" t="str">
        <f>IFERROR(VLOOKUP(Table8[[#This Row],[account_id]],Table4[#All],2,TRUE),"")</f>
        <v>dashboard</v>
      </c>
      <c r="M5" s="2">
        <v>3</v>
      </c>
      <c r="N5" s="1" t="str">
        <f>IFERROR(VLOOKUP(Table8[[#This Row],[group_id]],Table7[#All],2,TRUE),"")</f>
        <v>Dashboard</v>
      </c>
      <c r="O5" s="2">
        <v>1</v>
      </c>
      <c r="R5" s="2">
        <v>3</v>
      </c>
      <c r="S5" s="1" t="s">
        <v>1</v>
      </c>
      <c r="T5" s="1" t="s">
        <v>17</v>
      </c>
      <c r="V5" s="2">
        <v>3</v>
      </c>
      <c r="W5" s="1" t="s">
        <v>8</v>
      </c>
      <c r="X5" s="1" t="s">
        <v>35</v>
      </c>
      <c r="Y5" s="2">
        <v>0</v>
      </c>
      <c r="Z5" s="5">
        <v>1</v>
      </c>
      <c r="AB5" s="2">
        <v>3</v>
      </c>
      <c r="AC5" s="2">
        <v>1</v>
      </c>
      <c r="AD5" s="1" t="str">
        <f>IFERROR(VLOOKUP(Table11[[#This Row],[app_id]],Table9[#All],3,TRUE),"")</f>
        <v>auth</v>
      </c>
      <c r="AE5" s="2">
        <v>2</v>
      </c>
      <c r="AF5" s="2" t="str">
        <f>IFERROR(IF(VLOOKUP(Table11[[#This Row],[modul_id]],Table10[#All],3,TRUE)=0,"",VLOOKUP(Table11[[#This Row],[modul_id]],Table10[#All],3,TRUE)),"")</f>
        <v>login</v>
      </c>
      <c r="AG5" s="2" t="s">
        <v>12</v>
      </c>
      <c r="AH5" s="2" t="s">
        <v>7</v>
      </c>
      <c r="AJ5" s="5">
        <v>3</v>
      </c>
      <c r="AK5" s="5">
        <v>3</v>
      </c>
      <c r="AL5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POST : /auth/login</v>
      </c>
      <c r="AM5" s="5">
        <v>1</v>
      </c>
      <c r="AN5" s="1" t="str">
        <f>IFERROR(VLOOKUP(Table3[[#This Row],[action_id]],Table5[#All],2,TRUE),"")</f>
        <v>Index</v>
      </c>
      <c r="AO5" s="5" t="s">
        <v>56</v>
      </c>
      <c r="AV5" s="2">
        <v>3</v>
      </c>
      <c r="AW5" s="2">
        <v>3</v>
      </c>
      <c r="AX5" s="1" t="str">
        <f>IFERROR(VLOOKUP(Table12[[#This Row],[group_id]],Table7[#All],2,TRUE),"")</f>
        <v>Dashboard</v>
      </c>
      <c r="AY5" s="2">
        <v>9</v>
      </c>
      <c r="AZ5" s="4" t="str">
        <f>IFERROR(VLOOKUP(Table12[[#This Row],[permission_id]],Table3[#All],3,TRUE),"")</f>
        <v>GET : /dashboard</v>
      </c>
      <c r="BA5" s="2">
        <v>1</v>
      </c>
      <c r="BC5" s="3">
        <v>3</v>
      </c>
      <c r="BD5" s="1" t="s">
        <v>48</v>
      </c>
      <c r="BE5" s="3">
        <v>7</v>
      </c>
      <c r="BF5" s="1" t="str">
        <f>IFERROR(VLOOKUP(Table2[[#This Row],[permission_id]],Table3[#All],3,TRUE),"")</f>
        <v>GET : /administrator</v>
      </c>
      <c r="BG5" s="3">
        <v>2</v>
      </c>
      <c r="BH5" s="3">
        <v>3</v>
      </c>
    </row>
    <row r="6" spans="1:60" x14ac:dyDescent="0.25">
      <c r="A6" s="2">
        <v>4</v>
      </c>
      <c r="B6" s="1" t="s">
        <v>3</v>
      </c>
      <c r="D6" s="2">
        <v>4</v>
      </c>
      <c r="E6" s="1" t="s">
        <v>13</v>
      </c>
      <c r="G6" s="2">
        <v>4</v>
      </c>
      <c r="H6" s="1" t="s">
        <v>3</v>
      </c>
      <c r="J6" s="2">
        <v>4</v>
      </c>
      <c r="K6" s="2">
        <v>4</v>
      </c>
      <c r="L6" s="1" t="str">
        <f>IFERROR(VLOOKUP(Table8[[#This Row],[account_id]],Table4[#All],2,TRUE),"")</f>
        <v>user</v>
      </c>
      <c r="M6" s="2">
        <v>4</v>
      </c>
      <c r="N6" s="1" t="str">
        <f>IFERROR(VLOOKUP(Table8[[#This Row],[group_id]],Table7[#All],2,TRUE),"")</f>
        <v>User</v>
      </c>
      <c r="O6" s="2">
        <v>1</v>
      </c>
      <c r="R6" s="2">
        <v>4</v>
      </c>
      <c r="S6" s="1" t="s">
        <v>5</v>
      </c>
      <c r="T6" s="1" t="s">
        <v>18</v>
      </c>
      <c r="V6" s="2">
        <v>4</v>
      </c>
      <c r="W6" s="1" t="s">
        <v>9</v>
      </c>
      <c r="X6" s="1" t="s">
        <v>36</v>
      </c>
      <c r="Y6" s="2">
        <v>0</v>
      </c>
      <c r="Z6" s="5">
        <v>1</v>
      </c>
      <c r="AB6" s="2">
        <v>4</v>
      </c>
      <c r="AC6" s="2">
        <v>1</v>
      </c>
      <c r="AD6" s="1" t="str">
        <f>IFERROR(VLOOKUP(Table11[[#This Row],[app_id]],Table9[#All],3,TRUE),"")</f>
        <v>auth</v>
      </c>
      <c r="AE6" s="2">
        <v>3</v>
      </c>
      <c r="AF6" s="2" t="str">
        <f>IFERROR(IF(VLOOKUP(Table11[[#This Row],[modul_id]],Table10[#All],3,TRUE)=0,"",VLOOKUP(Table11[[#This Row],[modul_id]],Table10[#All],3,TRUE)),"")</f>
        <v>register</v>
      </c>
      <c r="AG6" s="2" t="s">
        <v>11</v>
      </c>
      <c r="AH6" s="2" t="s">
        <v>8</v>
      </c>
      <c r="AJ6" s="5">
        <v>4</v>
      </c>
      <c r="AK6" s="5">
        <v>4</v>
      </c>
      <c r="AL6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/auth/register</v>
      </c>
      <c r="AM6" s="5">
        <v>1</v>
      </c>
      <c r="AN6" s="1" t="str">
        <f>IFERROR(VLOOKUP(Table3[[#This Row],[action_id]],Table5[#All],2,TRUE),"")</f>
        <v>Index</v>
      </c>
      <c r="AO6" s="5" t="s">
        <v>56</v>
      </c>
      <c r="AV6" s="2">
        <v>4</v>
      </c>
      <c r="AW6" s="2">
        <v>4</v>
      </c>
      <c r="AX6" s="1" t="str">
        <f>IFERROR(VLOOKUP(Table12[[#This Row],[group_id]],Table7[#All],2,TRUE),"")</f>
        <v>User</v>
      </c>
      <c r="AY6" s="2">
        <v>10</v>
      </c>
      <c r="AZ6" s="4" t="str">
        <f>IFERROR(VLOOKUP(Table12[[#This Row],[permission_id]],Table3[#All],3,TRUE),"")</f>
        <v>GET : /user</v>
      </c>
      <c r="BA6" s="2">
        <v>1</v>
      </c>
      <c r="BC6" s="3">
        <v>4</v>
      </c>
      <c r="BD6" s="1" t="s">
        <v>48</v>
      </c>
      <c r="BE6" s="3">
        <v>8</v>
      </c>
      <c r="BF6" s="1" t="str">
        <f>IFERROR(VLOOKUP(Table2[[#This Row],[permission_id]],Table3[#All],3,TRUE),"")</f>
        <v>GET : /admin</v>
      </c>
      <c r="BG6" s="3">
        <v>2</v>
      </c>
      <c r="BH6" s="3">
        <v>4</v>
      </c>
    </row>
    <row r="7" spans="1:60" x14ac:dyDescent="0.25">
      <c r="J7" s="2">
        <v>5</v>
      </c>
      <c r="K7" s="2">
        <v>1</v>
      </c>
      <c r="L7" s="4" t="str">
        <f>IFERROR(VLOOKUP(Table8[[#This Row],[account_id]],Table4[#All],2,TRUE),"")</f>
        <v>dev</v>
      </c>
      <c r="M7" s="2">
        <v>2</v>
      </c>
      <c r="N7" s="4" t="str">
        <f>IFERROR(VLOOKUP(Table8[[#This Row],[group_id]],Table7[#All],2,TRUE),"")</f>
        <v>Admin</v>
      </c>
      <c r="O7" s="2">
        <v>0</v>
      </c>
      <c r="R7" s="2">
        <v>5</v>
      </c>
      <c r="S7" s="1" t="s">
        <v>3</v>
      </c>
      <c r="T7" s="1" t="s">
        <v>13</v>
      </c>
      <c r="V7" s="2">
        <v>5</v>
      </c>
      <c r="W7" s="1" t="s">
        <v>10</v>
      </c>
      <c r="X7" s="1" t="s">
        <v>37</v>
      </c>
      <c r="Y7" s="2">
        <v>0</v>
      </c>
      <c r="Z7" s="5">
        <v>1</v>
      </c>
      <c r="AB7" s="2">
        <v>5</v>
      </c>
      <c r="AC7" s="2">
        <v>1</v>
      </c>
      <c r="AD7" s="1" t="str">
        <f>IFERROR(VLOOKUP(Table11[[#This Row],[app_id]],Table9[#All],3,TRUE),"")</f>
        <v>auth</v>
      </c>
      <c r="AE7" s="2">
        <v>3</v>
      </c>
      <c r="AF7" s="2" t="str">
        <f>IFERROR(IF(VLOOKUP(Table11[[#This Row],[modul_id]],Table10[#All],3,TRUE)=0,"",VLOOKUP(Table11[[#This Row],[modul_id]],Table10[#All],3,TRUE)),"")</f>
        <v>register</v>
      </c>
      <c r="AG7" s="2" t="s">
        <v>12</v>
      </c>
      <c r="AH7" s="2" t="s">
        <v>8</v>
      </c>
      <c r="AJ7" s="5">
        <v>5</v>
      </c>
      <c r="AK7" s="5">
        <v>5</v>
      </c>
      <c r="AL7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POST : /auth/register</v>
      </c>
      <c r="AM7" s="5">
        <v>1</v>
      </c>
      <c r="AN7" s="1" t="str">
        <f>IFERROR(VLOOKUP(Table3[[#This Row],[action_id]],Table5[#All],2,TRUE),"")</f>
        <v>Index</v>
      </c>
      <c r="AO7" s="5" t="s">
        <v>56</v>
      </c>
      <c r="AV7" s="2">
        <v>5</v>
      </c>
      <c r="AW7" s="2">
        <v>1</v>
      </c>
      <c r="AX7" s="1" t="str">
        <f>IFERROR(VLOOKUP(Table12[[#This Row],[group_id]],Table7[#All],2,TRUE),"")</f>
        <v>Administrator</v>
      </c>
      <c r="AY7" s="2">
        <v>11</v>
      </c>
      <c r="AZ7" s="4" t="str">
        <f>IFERROR(VLOOKUP(Table12[[#This Row],[permission_id]],Table3[#All],3,TRUE),"")</f>
        <v>GET : /administrator/profile</v>
      </c>
      <c r="BA7" s="2">
        <v>0</v>
      </c>
      <c r="BC7" s="3">
        <v>5</v>
      </c>
      <c r="BD7" s="1" t="s">
        <v>48</v>
      </c>
      <c r="BE7" s="3">
        <v>9</v>
      </c>
      <c r="BF7" s="1" t="str">
        <f>IFERROR(VLOOKUP(Table2[[#This Row],[permission_id]],Table3[#All],3,TRUE),"")</f>
        <v>GET : /dashboard</v>
      </c>
      <c r="BG7" s="3">
        <v>2</v>
      </c>
      <c r="BH7" s="3">
        <v>5</v>
      </c>
    </row>
    <row r="8" spans="1:60" x14ac:dyDescent="0.25">
      <c r="J8" s="2">
        <v>6</v>
      </c>
      <c r="K8" s="2">
        <v>1</v>
      </c>
      <c r="L8" s="4" t="str">
        <f>IFERROR(VLOOKUP(Table8[[#This Row],[account_id]],Table4[#All],2,TRUE),"")</f>
        <v>dev</v>
      </c>
      <c r="M8" s="2">
        <v>4</v>
      </c>
      <c r="N8" s="4" t="str">
        <f>IFERROR(VLOOKUP(Table8[[#This Row],[group_id]],Table7[#All],2,TRUE),"")</f>
        <v>User</v>
      </c>
      <c r="O8" s="2">
        <v>0</v>
      </c>
      <c r="R8" s="5"/>
      <c r="S8" s="1"/>
      <c r="T8" s="1"/>
      <c r="V8" s="5"/>
      <c r="W8" s="1"/>
      <c r="X8" s="1"/>
      <c r="Y8" s="5"/>
      <c r="AB8" s="2">
        <v>6</v>
      </c>
      <c r="AC8" s="2">
        <v>1</v>
      </c>
      <c r="AD8" s="1" t="str">
        <f>IFERROR(VLOOKUP(Table11[[#This Row],[app_id]],Table9[#All],3,TRUE),"")</f>
        <v>auth</v>
      </c>
      <c r="AE8" s="2">
        <v>4</v>
      </c>
      <c r="AF8" s="2" t="str">
        <f>IFERROR(IF(VLOOKUP(Table11[[#This Row],[modul_id]],Table10[#All],3,TRUE)=0,"",VLOOKUP(Table11[[#This Row],[modul_id]],Table10[#All],3,TRUE)),"")</f>
        <v>logout</v>
      </c>
      <c r="AG8" s="2" t="s">
        <v>11</v>
      </c>
      <c r="AH8" s="2" t="s">
        <v>9</v>
      </c>
      <c r="AJ8" s="5">
        <v>6</v>
      </c>
      <c r="AK8" s="5">
        <v>6</v>
      </c>
      <c r="AL8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/auth/logout</v>
      </c>
      <c r="AM8" s="5">
        <v>1</v>
      </c>
      <c r="AN8" s="1" t="str">
        <f>IFERROR(VLOOKUP(Table3[[#This Row],[action_id]],Table5[#All],2,TRUE),"")</f>
        <v>Index</v>
      </c>
      <c r="AO8" s="5" t="s">
        <v>56</v>
      </c>
      <c r="AV8" s="2">
        <v>6</v>
      </c>
      <c r="AW8" s="2">
        <v>2</v>
      </c>
      <c r="AX8" s="1" t="str">
        <f>IFERROR(VLOOKUP(Table12[[#This Row],[group_id]],Table7[#All],2,TRUE),"")</f>
        <v>Admin</v>
      </c>
      <c r="AY8" s="2">
        <v>12</v>
      </c>
      <c r="AZ8" s="4" t="str">
        <f>IFERROR(VLOOKUP(Table12[[#This Row],[permission_id]],Table3[#All],3,TRUE),"")</f>
        <v>GET : /admin/profile</v>
      </c>
      <c r="BA8" s="2">
        <v>0</v>
      </c>
      <c r="BC8" s="3">
        <v>6</v>
      </c>
      <c r="BD8" s="1" t="s">
        <v>48</v>
      </c>
      <c r="BE8" s="3">
        <v>10</v>
      </c>
      <c r="BF8" s="1" t="str">
        <f>IFERROR(VLOOKUP(Table2[[#This Row],[permission_id]],Table3[#All],3,TRUE),"")</f>
        <v>GET : /user</v>
      </c>
      <c r="BG8" s="3">
        <v>2</v>
      </c>
      <c r="BH8" s="3">
        <v>6</v>
      </c>
    </row>
    <row r="9" spans="1:60" x14ac:dyDescent="0.25">
      <c r="J9" s="2">
        <v>7</v>
      </c>
      <c r="K9" s="2">
        <v>1</v>
      </c>
      <c r="L9" s="4" t="str">
        <f>IFERROR(VLOOKUP(Table8[[#This Row],[account_id]],Table4[#All],2,TRUE),"")</f>
        <v>dev</v>
      </c>
      <c r="M9" s="2">
        <v>3</v>
      </c>
      <c r="N9" s="4" t="str">
        <f>IFERROR(VLOOKUP(Table8[[#This Row],[group_id]],Table7[#All],2,TRUE),"")</f>
        <v>Dashboard</v>
      </c>
      <c r="O9" s="2">
        <v>0</v>
      </c>
      <c r="AB9" s="2">
        <v>7</v>
      </c>
      <c r="AC9" s="2">
        <v>2</v>
      </c>
      <c r="AD9" s="1" t="str">
        <f>IFERROR(VLOOKUP(Table11[[#This Row],[app_id]],Table9[#All],3,TRUE),"")</f>
        <v>administrator</v>
      </c>
      <c r="AE9" s="2">
        <v>1</v>
      </c>
      <c r="AF9" s="2" t="str">
        <f>IFERROR(IF(VLOOKUP(Table11[[#This Row],[modul_id]],Table10[#All],3,TRUE)=0,"",VLOOKUP(Table11[[#This Row],[modul_id]],Table10[#All],3,TRUE)),"")</f>
        <v/>
      </c>
      <c r="AG9" s="2" t="s">
        <v>11</v>
      </c>
      <c r="AH9" s="2" t="s">
        <v>1</v>
      </c>
      <c r="AJ9" s="5">
        <v>7</v>
      </c>
      <c r="AK9" s="5">
        <v>7</v>
      </c>
      <c r="AL9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/administrator</v>
      </c>
      <c r="AM9" s="5">
        <v>1</v>
      </c>
      <c r="AN9" s="1" t="str">
        <f>IFERROR(VLOOKUP(Table3[[#This Row],[action_id]],Table5[#All],2,TRUE),"")</f>
        <v>Index</v>
      </c>
      <c r="AO9" s="5" t="s">
        <v>56</v>
      </c>
      <c r="AV9" s="2">
        <v>7</v>
      </c>
      <c r="AW9" s="2">
        <v>3</v>
      </c>
      <c r="AX9" s="1" t="str">
        <f>IFERROR(VLOOKUP(Table12[[#This Row],[group_id]],Table7[#All],2,TRUE),"")</f>
        <v>Dashboard</v>
      </c>
      <c r="AY9" s="2">
        <v>13</v>
      </c>
      <c r="AZ9" s="4" t="str">
        <f>IFERROR(VLOOKUP(Table12[[#This Row],[permission_id]],Table3[#All],3,TRUE),"")</f>
        <v>GET : /dashboard/profile</v>
      </c>
      <c r="BA9" s="2">
        <v>0</v>
      </c>
      <c r="BC9" s="3">
        <v>7</v>
      </c>
      <c r="BD9" s="1" t="s">
        <v>22</v>
      </c>
      <c r="BE9" s="3"/>
      <c r="BF9" s="1" t="str">
        <f>IFERROR(VLOOKUP(Table2[[#This Row],[permission_id]],Table3[#All],3,TRUE),"")</f>
        <v/>
      </c>
      <c r="BG9" s="3">
        <v>0</v>
      </c>
      <c r="BH9" s="3">
        <v>7</v>
      </c>
    </row>
    <row r="10" spans="1:60" x14ac:dyDescent="0.25">
      <c r="J10" s="2">
        <v>8</v>
      </c>
      <c r="K10" s="2">
        <v>2</v>
      </c>
      <c r="L10" s="4" t="str">
        <f>IFERROR(VLOOKUP(Table8[[#This Row],[account_id]],Table4[#All],2,TRUE),"")</f>
        <v>admin</v>
      </c>
      <c r="M10" s="2">
        <v>3</v>
      </c>
      <c r="N10" s="4" t="str">
        <f>IFERROR(VLOOKUP(Table8[[#This Row],[group_id]],Table7[#All],2,TRUE),"")</f>
        <v>Dashboard</v>
      </c>
      <c r="O10" s="2">
        <v>0</v>
      </c>
      <c r="AB10" s="2">
        <v>8</v>
      </c>
      <c r="AC10" s="2">
        <v>3</v>
      </c>
      <c r="AD10" s="1" t="str">
        <f>IFERROR(VLOOKUP(Table11[[#This Row],[app_id]],Table9[#All],3,TRUE),"")</f>
        <v>admin</v>
      </c>
      <c r="AE10" s="2">
        <v>1</v>
      </c>
      <c r="AF10" s="2" t="str">
        <f>IFERROR(IF(VLOOKUP(Table11[[#This Row],[modul_id]],Table10[#All],3,TRUE)=0,"",VLOOKUP(Table11[[#This Row],[modul_id]],Table10[#All],3,TRUE)),"")</f>
        <v/>
      </c>
      <c r="AG10" s="2" t="s">
        <v>11</v>
      </c>
      <c r="AH10" s="2" t="s">
        <v>2</v>
      </c>
      <c r="AJ10" s="5">
        <v>8</v>
      </c>
      <c r="AK10" s="5">
        <v>8</v>
      </c>
      <c r="AL10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/admin</v>
      </c>
      <c r="AM10" s="5">
        <v>1</v>
      </c>
      <c r="AN10" s="1" t="str">
        <f>IFERROR(VLOOKUP(Table3[[#This Row],[action_id]],Table5[#All],2,TRUE),"")</f>
        <v>Index</v>
      </c>
      <c r="AO10" s="5" t="s">
        <v>56</v>
      </c>
      <c r="AV10" s="2">
        <v>8</v>
      </c>
      <c r="AW10" s="2">
        <v>4</v>
      </c>
      <c r="AX10" s="1" t="str">
        <f>IFERROR(VLOOKUP(Table12[[#This Row],[group_id]],Table7[#All],2,TRUE),"")</f>
        <v>User</v>
      </c>
      <c r="AY10" s="2">
        <v>14</v>
      </c>
      <c r="AZ10" s="4" t="str">
        <f>IFERROR(VLOOKUP(Table12[[#This Row],[permission_id]],Table3[#All],3,TRUE),"")</f>
        <v>GET : /user/profile</v>
      </c>
      <c r="BA10" s="2">
        <v>0</v>
      </c>
      <c r="BC10" s="3">
        <v>8</v>
      </c>
      <c r="BD10" s="1" t="s">
        <v>10</v>
      </c>
      <c r="BE10" s="3"/>
      <c r="BF10" s="1" t="str">
        <f>IFERROR(VLOOKUP(Table2[[#This Row],[permission_id]],Table3[#All],3,TRUE),"")</f>
        <v/>
      </c>
      <c r="BG10" s="3">
        <v>7</v>
      </c>
      <c r="BH10" s="3">
        <v>8</v>
      </c>
    </row>
    <row r="11" spans="1:60" x14ac:dyDescent="0.25">
      <c r="J11" s="5">
        <v>9</v>
      </c>
      <c r="K11" s="5">
        <v>2</v>
      </c>
      <c r="L11" s="4" t="str">
        <f>IFERROR(VLOOKUP(Table8[[#This Row],[account_id]],Table4[#All],2,TRUE),"")</f>
        <v>admin</v>
      </c>
      <c r="M11" s="5">
        <v>4</v>
      </c>
      <c r="N11" s="4" t="str">
        <f>IFERROR(VLOOKUP(Table8[[#This Row],[group_id]],Table7[#All],2,TRUE),"")</f>
        <v>User</v>
      </c>
      <c r="O11" s="5">
        <v>0</v>
      </c>
      <c r="AB11" s="2">
        <v>9</v>
      </c>
      <c r="AC11" s="2">
        <v>4</v>
      </c>
      <c r="AD11" s="1" t="str">
        <f>IFERROR(VLOOKUP(Table11[[#This Row],[app_id]],Table9[#All],3,TRUE),"")</f>
        <v>dashboard</v>
      </c>
      <c r="AE11" s="2">
        <v>1</v>
      </c>
      <c r="AF11" s="2" t="str">
        <f>IFERROR(IF(VLOOKUP(Table11[[#This Row],[modul_id]],Table10[#All],3,TRUE)=0,"",VLOOKUP(Table11[[#This Row],[modul_id]],Table10[#All],3,TRUE)),"")</f>
        <v/>
      </c>
      <c r="AG11" s="2" t="s">
        <v>11</v>
      </c>
      <c r="AH11" s="2" t="s">
        <v>5</v>
      </c>
      <c r="AJ11" s="5">
        <v>9</v>
      </c>
      <c r="AK11" s="5">
        <v>9</v>
      </c>
      <c r="AL11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/dashboard</v>
      </c>
      <c r="AM11" s="5">
        <v>1</v>
      </c>
      <c r="AN11" s="1" t="str">
        <f>IFERROR(VLOOKUP(Table3[[#This Row],[action_id]],Table5[#All],2,TRUE),"")</f>
        <v>Index</v>
      </c>
      <c r="AO11" s="5" t="s">
        <v>56</v>
      </c>
      <c r="AV11" s="5">
        <v>9</v>
      </c>
      <c r="AW11" s="5">
        <v>1</v>
      </c>
      <c r="AX11" s="1" t="str">
        <f>IFERROR(VLOOKUP(Table12[[#This Row],[group_id]],Table7[#All],2,TRUE),"")</f>
        <v>Administrator</v>
      </c>
      <c r="AY11" s="5">
        <v>6</v>
      </c>
      <c r="AZ11" s="4" t="str">
        <f>IFERROR(VLOOKUP(Table12[[#This Row],[permission_id]],Table3[#All],3,TRUE),"")</f>
        <v>GET : /auth/logout</v>
      </c>
      <c r="BA11" s="5">
        <v>0</v>
      </c>
      <c r="BC11" s="3">
        <v>9</v>
      </c>
      <c r="BD11" s="1" t="s">
        <v>50</v>
      </c>
      <c r="BE11" s="3">
        <v>11</v>
      </c>
      <c r="BF11" s="1" t="str">
        <f>IFERROR(VLOOKUP(Table2[[#This Row],[permission_id]],Table3[#All],3,TRUE),"")</f>
        <v>GET : /administrator/profile</v>
      </c>
      <c r="BG11" s="3">
        <v>8</v>
      </c>
      <c r="BH11" s="3">
        <v>9</v>
      </c>
    </row>
    <row r="12" spans="1:60" x14ac:dyDescent="0.25">
      <c r="J12" s="5">
        <v>10</v>
      </c>
      <c r="K12" s="5">
        <v>4</v>
      </c>
      <c r="L12" s="4" t="str">
        <f>IFERROR(VLOOKUP(Table8[[#This Row],[account_id]],Table4[#All],2,TRUE),"")</f>
        <v>user</v>
      </c>
      <c r="M12" s="5">
        <v>3</v>
      </c>
      <c r="N12" s="4" t="str">
        <f>IFERROR(VLOOKUP(Table8[[#This Row],[group_id]],Table7[#All],2,TRUE),"")</f>
        <v>Dashboard</v>
      </c>
      <c r="O12" s="5">
        <v>0</v>
      </c>
      <c r="AB12" s="2">
        <v>10</v>
      </c>
      <c r="AC12" s="2">
        <v>5</v>
      </c>
      <c r="AD12" s="1" t="str">
        <f>IFERROR(VLOOKUP(Table11[[#This Row],[app_id]],Table9[#All],3,TRUE),"")</f>
        <v>user</v>
      </c>
      <c r="AE12" s="2">
        <v>1</v>
      </c>
      <c r="AF12" s="2" t="str">
        <f>IFERROR(IF(VLOOKUP(Table11[[#This Row],[modul_id]],Table10[#All],3,TRUE)=0,"",VLOOKUP(Table11[[#This Row],[modul_id]],Table10[#All],3,TRUE)),"")</f>
        <v/>
      </c>
      <c r="AG12" s="2" t="s">
        <v>11</v>
      </c>
      <c r="AH12" s="2" t="s">
        <v>3</v>
      </c>
      <c r="AJ12" s="5">
        <v>10</v>
      </c>
      <c r="AK12" s="5">
        <v>10</v>
      </c>
      <c r="AL12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/user</v>
      </c>
      <c r="AM12" s="5">
        <v>1</v>
      </c>
      <c r="AN12" s="1" t="str">
        <f>IFERROR(VLOOKUP(Table3[[#This Row],[action_id]],Table5[#All],2,TRUE),"")</f>
        <v>Index</v>
      </c>
      <c r="AO12" s="5" t="s">
        <v>56</v>
      </c>
      <c r="AV12" s="5">
        <v>10</v>
      </c>
      <c r="AW12" s="5">
        <v>2</v>
      </c>
      <c r="AX12" s="1" t="str">
        <f>IFERROR(VLOOKUP(Table12[[#This Row],[group_id]],Table7[#All],2,TRUE),"")</f>
        <v>Admin</v>
      </c>
      <c r="AY12" s="5">
        <v>6</v>
      </c>
      <c r="AZ12" s="4" t="str">
        <f>IFERROR(VLOOKUP(Table12[[#This Row],[permission_id]],Table3[#All],3,TRUE),"")</f>
        <v>GET : /auth/logout</v>
      </c>
      <c r="BA12" s="5">
        <v>0</v>
      </c>
      <c r="BC12" s="3">
        <v>10</v>
      </c>
      <c r="BD12" s="1" t="s">
        <v>50</v>
      </c>
      <c r="BE12" s="3">
        <v>12</v>
      </c>
      <c r="BF12" s="1" t="str">
        <f>IFERROR(VLOOKUP(Table2[[#This Row],[permission_id]],Table3[#All],3,TRUE),"")</f>
        <v>GET : /admin/profile</v>
      </c>
      <c r="BG12" s="3">
        <v>8</v>
      </c>
      <c r="BH12" s="3">
        <v>10</v>
      </c>
    </row>
    <row r="13" spans="1:60" x14ac:dyDescent="0.25">
      <c r="AB13" s="2">
        <v>11</v>
      </c>
      <c r="AC13" s="2">
        <v>2</v>
      </c>
      <c r="AD13" s="1" t="str">
        <f>IFERROR(VLOOKUP(Table11[[#This Row],[app_id]],Table9[#All],3,TRUE),"")</f>
        <v>administrator</v>
      </c>
      <c r="AE13" s="2">
        <v>5</v>
      </c>
      <c r="AF13" s="2" t="str">
        <f>IFERROR(IF(VLOOKUP(Table11[[#This Row],[modul_id]],Table10[#All],3,TRUE)=0,"",VLOOKUP(Table11[[#This Row],[modul_id]],Table10[#All],3,TRUE)),"")</f>
        <v>profile</v>
      </c>
      <c r="AG13" s="2" t="s">
        <v>11</v>
      </c>
      <c r="AH13" s="2" t="s">
        <v>10</v>
      </c>
      <c r="AJ13" s="5">
        <v>11</v>
      </c>
      <c r="AK13" s="5">
        <v>11</v>
      </c>
      <c r="AL13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/administrator/profile</v>
      </c>
      <c r="AM13" s="5">
        <v>1</v>
      </c>
      <c r="AN13" s="1" t="str">
        <f>IFERROR(VLOOKUP(Table3[[#This Row],[action_id]],Table5[#All],2,TRUE),"")</f>
        <v>Index</v>
      </c>
      <c r="AO13" s="5" t="s">
        <v>56</v>
      </c>
      <c r="AV13" s="5">
        <v>11</v>
      </c>
      <c r="AW13" s="5">
        <v>3</v>
      </c>
      <c r="AX13" s="1" t="str">
        <f>IFERROR(VLOOKUP(Table12[[#This Row],[group_id]],Table7[#All],2,TRUE),"")</f>
        <v>Dashboard</v>
      </c>
      <c r="AY13" s="5">
        <v>6</v>
      </c>
      <c r="AZ13" s="4" t="str">
        <f>IFERROR(VLOOKUP(Table12[[#This Row],[permission_id]],Table3[#All],3,TRUE),"")</f>
        <v>GET : /auth/logout</v>
      </c>
      <c r="BA13" s="5">
        <v>0</v>
      </c>
      <c r="BC13" s="3">
        <v>11</v>
      </c>
      <c r="BD13" s="1" t="s">
        <v>50</v>
      </c>
      <c r="BE13" s="3">
        <v>13</v>
      </c>
      <c r="BF13" s="1" t="str">
        <f>IFERROR(VLOOKUP(Table2[[#This Row],[permission_id]],Table3[#All],3,TRUE),"")</f>
        <v>GET : /dashboard/profile</v>
      </c>
      <c r="BG13" s="3">
        <v>8</v>
      </c>
      <c r="BH13" s="3">
        <v>11</v>
      </c>
    </row>
    <row r="14" spans="1:60" x14ac:dyDescent="0.25">
      <c r="AB14" s="2">
        <v>12</v>
      </c>
      <c r="AC14" s="2">
        <v>3</v>
      </c>
      <c r="AD14" s="1" t="str">
        <f>IFERROR(VLOOKUP(Table11[[#This Row],[app_id]],Table9[#All],3,TRUE),"")</f>
        <v>admin</v>
      </c>
      <c r="AE14" s="2">
        <v>5</v>
      </c>
      <c r="AF14" s="2" t="str">
        <f>IFERROR(IF(VLOOKUP(Table11[[#This Row],[modul_id]],Table10[#All],3,TRUE)=0,"",VLOOKUP(Table11[[#This Row],[modul_id]],Table10[#All],3,TRUE)),"")</f>
        <v>profile</v>
      </c>
      <c r="AG14" s="2" t="s">
        <v>11</v>
      </c>
      <c r="AH14" s="2" t="s">
        <v>10</v>
      </c>
      <c r="AJ14" s="5">
        <v>12</v>
      </c>
      <c r="AK14" s="5">
        <v>12</v>
      </c>
      <c r="AL14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/admin/profile</v>
      </c>
      <c r="AM14" s="5">
        <v>1</v>
      </c>
      <c r="AN14" s="1" t="str">
        <f>IFERROR(VLOOKUP(Table3[[#This Row],[action_id]],Table5[#All],2,TRUE),"")</f>
        <v>Index</v>
      </c>
      <c r="AO14" s="5" t="s">
        <v>56</v>
      </c>
      <c r="AV14" s="5">
        <v>12</v>
      </c>
      <c r="AW14" s="5">
        <v>4</v>
      </c>
      <c r="AX14" s="1" t="str">
        <f>IFERROR(VLOOKUP(Table12[[#This Row],[group_id]],Table7[#All],2,TRUE),"")</f>
        <v>User</v>
      </c>
      <c r="AY14" s="5">
        <v>6</v>
      </c>
      <c r="AZ14" s="4" t="str">
        <f>IFERROR(VLOOKUP(Table12[[#This Row],[permission_id]],Table3[#All],3,TRUE),"")</f>
        <v>GET : /auth/logout</v>
      </c>
      <c r="BA14" s="5">
        <v>0</v>
      </c>
      <c r="BC14" s="3">
        <v>12</v>
      </c>
      <c r="BD14" s="1" t="s">
        <v>50</v>
      </c>
      <c r="BE14" s="3">
        <v>14</v>
      </c>
      <c r="BF14" s="1" t="str">
        <f>IFERROR(VLOOKUP(Table2[[#This Row],[permission_id]],Table3[#All],3,TRUE),"")</f>
        <v>GET : /user/profile</v>
      </c>
      <c r="BG14" s="3">
        <v>8</v>
      </c>
      <c r="BH14" s="3">
        <v>12</v>
      </c>
    </row>
    <row r="15" spans="1:60" x14ac:dyDescent="0.25">
      <c r="AB15" s="2">
        <v>13</v>
      </c>
      <c r="AC15" s="2">
        <v>4</v>
      </c>
      <c r="AD15" s="1" t="str">
        <f>IFERROR(VLOOKUP(Table11[[#This Row],[app_id]],Table9[#All],3,TRUE),"")</f>
        <v>dashboard</v>
      </c>
      <c r="AE15" s="2">
        <v>5</v>
      </c>
      <c r="AF15" s="2" t="str">
        <f>IFERROR(IF(VLOOKUP(Table11[[#This Row],[modul_id]],Table10[#All],3,TRUE)=0,"",VLOOKUP(Table11[[#This Row],[modul_id]],Table10[#All],3,TRUE)),"")</f>
        <v>profile</v>
      </c>
      <c r="AG15" s="2" t="s">
        <v>11</v>
      </c>
      <c r="AH15" s="2" t="s">
        <v>10</v>
      </c>
      <c r="AJ15" s="5">
        <v>13</v>
      </c>
      <c r="AK15" s="5">
        <v>13</v>
      </c>
      <c r="AL15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/dashboard/profile</v>
      </c>
      <c r="AM15" s="5">
        <v>1</v>
      </c>
      <c r="AN15" s="1" t="str">
        <f>IFERROR(VLOOKUP(Table3[[#This Row],[action_id]],Table5[#All],2,TRUE),"")</f>
        <v>Index</v>
      </c>
      <c r="AO15" s="5" t="s">
        <v>56</v>
      </c>
      <c r="BC15" s="5">
        <v>13</v>
      </c>
      <c r="BD15" s="1" t="s">
        <v>9</v>
      </c>
      <c r="BE15" s="5">
        <v>6</v>
      </c>
      <c r="BF15" s="4" t="str">
        <f>IFERROR(VLOOKUP(Table2[[#This Row],[permission_id]],Table3[#All],3,TRUE),"")</f>
        <v>GET : /auth/logout</v>
      </c>
      <c r="BG15" s="5">
        <v>8</v>
      </c>
      <c r="BH15" s="5">
        <v>13</v>
      </c>
    </row>
    <row r="16" spans="1:60" x14ac:dyDescent="0.25">
      <c r="AB16" s="2">
        <v>14</v>
      </c>
      <c r="AC16" s="2">
        <v>5</v>
      </c>
      <c r="AD16" s="1" t="str">
        <f>IFERROR(VLOOKUP(Table11[[#This Row],[app_id]],Table9[#All],3,TRUE),"")</f>
        <v>user</v>
      </c>
      <c r="AE16" s="2">
        <v>5</v>
      </c>
      <c r="AF16" s="2" t="str">
        <f>IFERROR(IF(VLOOKUP(Table11[[#This Row],[modul_id]],Table10[#All],3,TRUE)=0,"",VLOOKUP(Table11[[#This Row],[modul_id]],Table10[#All],3,TRUE)),"")</f>
        <v>profile</v>
      </c>
      <c r="AG16" s="2" t="s">
        <v>11</v>
      </c>
      <c r="AH16" s="2" t="s">
        <v>10</v>
      </c>
      <c r="AJ16" s="5">
        <v>14</v>
      </c>
      <c r="AK16" s="5">
        <v>14</v>
      </c>
      <c r="AL16" s="1" t="str">
        <f>_xlfn.CONCAT(VLOOKUP(Table3[[#This Row],[permission_id]],Table11[],6,TRUE), " : /",IF(VLOOKUP(VLOOKUP(Table3[[#This Row],[permission_id]],Table11[],4,TRUE),Table10[],5,TRUE)=1,_xlfn.CONCAT(VLOOKUP(VLOOKUP(Table3[[#This Row],[permission_id]],Table11[],2,TRUE),Table9[],3,TRUE),IF(VLOOKUP(VLOOKUP(Table3[[#This Row],[permission_id]],Table11[],4,TRUE),Table10[],3,TRUE)="","",_xlfn.CONCAT("/",VLOOKUP(VLOOKUP(Table3[[#This Row],[permission_id]],Table11[],4,TRUE),Table10[],3,TRUE)))),IF(VLOOKUP(VLOOKUP(Table3[[#This Row],[permission_id]],Table11[],4,TRUE),Table10[],5,TRUE)=2,_xlfn.CONCAT(VLOOKUP(VLOOKUP(Table3[[#This Row],[permission_id]],Table11[],2,TRUE),Table9[],3,TRUE),"/",VLOOKUP(VLOOKUP(VLOOKUP(Table3[[#This Row],[permission_id]],Table11[],4,TRUE),Table10[],4,TRUE),Table10[],3,TRUE),"/",VLOOKUP(VLOOKUP(Table3[[#This Row],[permission_id]],Table11[],4,TRUE),Table10[],3,TRUE)),"NEXT GENERATION")))</f>
        <v>GET : /user/profile</v>
      </c>
      <c r="AM16" s="5">
        <v>1</v>
      </c>
      <c r="AN16" s="1" t="str">
        <f>IFERROR(VLOOKUP(Table3[[#This Row],[action_id]],Table5[#All],2,TRUE),"")</f>
        <v>Index</v>
      </c>
      <c r="AO16" s="5" t="s">
        <v>56</v>
      </c>
      <c r="BC16" s="5"/>
      <c r="BD16" s="1"/>
      <c r="BE16" s="5"/>
      <c r="BF16" s="4"/>
      <c r="BG16" s="5"/>
      <c r="BH16" s="5"/>
    </row>
    <row r="17" spans="28:41" x14ac:dyDescent="0.25">
      <c r="AB17" s="5"/>
      <c r="AC17" s="5"/>
      <c r="AD17" s="1"/>
      <c r="AE17" s="5"/>
      <c r="AF17" s="5"/>
      <c r="AG17" s="5"/>
      <c r="AH17" s="5"/>
      <c r="AJ17" s="5"/>
      <c r="AK17" s="5"/>
      <c r="AL17" s="4"/>
      <c r="AM17" s="5"/>
      <c r="AN17" s="1"/>
      <c r="AO17" s="5"/>
    </row>
  </sheetData>
  <mergeCells count="11">
    <mergeCell ref="A1:B1"/>
    <mergeCell ref="D1:E1"/>
    <mergeCell ref="G1:H1"/>
    <mergeCell ref="J1:O1"/>
    <mergeCell ref="AQ1:AT1"/>
    <mergeCell ref="AJ1:AO1"/>
    <mergeCell ref="BC1:BH1"/>
    <mergeCell ref="R1:T1"/>
    <mergeCell ref="V1:Y1"/>
    <mergeCell ref="AB1:AG1"/>
    <mergeCell ref="AV1:AZ1"/>
  </mergeCells>
  <pageMargins left="0.7" right="0.7" top="0.75" bottom="0.75" header="0.3" footer="0.3"/>
  <pageSetup orientation="portrait" horizontalDpi="360" verticalDpi="36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y J E 7 U h g 1 a E S j A A A A 9 Q A A A B I A H A B D b 2 5 m a W c v U G F j a 2 F n Z S 5 4 b W w g o h g A K K A U A A A A A A A A A A A A A A A A A A A A A A A A A A A A h Y + x D o I w F E V / h X S n L X U h 5 F E G X U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U s h 8 Y N v Z Y a w / U K 2 B y B v S / I B 1 B L A w Q U A A I A C A D I k T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J E 7 U i i K R 7 g O A A A A E Q A A A B M A H A B G b 3 J t d W x h c y 9 T Z W N 0 a W 9 u M S 5 t I K I Y A C i g F A A A A A A A A A A A A A A A A A A A A A A A A A A A A C t O T S 7 J z M 9 T C I b Q h t Y A U E s B A i 0 A F A A C A A g A y J E 7 U h g 1 a E S j A A A A 9 Q A A A B I A A A A A A A A A A A A A A A A A A A A A A E N v b m Z p Z y 9 Q Y W N r Y W d l L n h t b F B L A Q I t A B Q A A g A I A M i R O 1 I P y u m r p A A A A O k A A A A T A A A A A A A A A A A A A A A A A O 8 A A A B b Q 2 9 u d G V u d F 9 U e X B l c 1 0 u e G 1 s U E s B A i 0 A F A A C A A g A y J E 7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i e q u F c m l x M u 9 y K a C n f v V w A A A A A A g A A A A A A E G Y A A A A B A A A g A A A A S E j Q 6 D F s c p Q y p / A o W W 6 u R I D u o r x w 7 o G p 1 D 4 m I b q Y H 1 g A A A A A D o A A A A A C A A A g A A A A P m B d W g h N A m t S W 8 N O r L n T R Z n z H Q I S H 7 C n Z / Y f o G x 4 s 6 d Q A A A A 6 J j y I t 9 h 1 O o F B W 1 O m p J F p f L k N p e N M M M l o Q 1 i x y j 2 + W 3 R T G Q A 4 k f R Z n 3 A m z 9 j m f 7 8 H v R p 0 w Y U G P M w D n c p P M c S w a 7 1 + 4 p N C A 8 o 7 a G H l u l j k J p A A A A A 2 8 l B f P 1 C B T d R b e F d b Z X l l D v v p 3 K q z J j F w d N / + C / P D h U 6 R G M / J G q W c S 8 9 e l h r N k N 5 z B i G S N D 6 f w H i i d 1 i s S H 2 c w = = < / D a t a M a s h u p > 
</file>

<file path=customXml/itemProps1.xml><?xml version="1.0" encoding="utf-8"?>
<ds:datastoreItem xmlns:ds="http://schemas.openxmlformats.org/officeDocument/2006/customXml" ds:itemID="{70DB2FD9-10B5-488F-8F11-AD52B3159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</dc:creator>
  <cp:lastModifiedBy>SANS</cp:lastModifiedBy>
  <dcterms:created xsi:type="dcterms:W3CDTF">2021-01-27T10:14:46Z</dcterms:created>
  <dcterms:modified xsi:type="dcterms:W3CDTF">2021-02-28T16:04:24Z</dcterms:modified>
</cp:coreProperties>
</file>