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05" windowWidth="19440" windowHeight="9285" activeTab="1"/>
  </bookViews>
  <sheets>
    <sheet name="常用函数" sheetId="1" r:id="rId1"/>
    <sheet name="案例" sheetId="3" r:id="rId2"/>
  </sheets>
  <calcPr calcId="144525"/>
</workbook>
</file>

<file path=xl/calcChain.xml><?xml version="1.0" encoding="utf-8"?>
<calcChain xmlns="http://schemas.openxmlformats.org/spreadsheetml/2006/main">
  <c r="D61" i="3" l="1" a="1"/>
  <c r="D62" i="3" s="1"/>
  <c r="D61" i="3"/>
  <c r="D63" i="3"/>
  <c r="D64" i="3"/>
  <c r="D65" i="3"/>
  <c r="E61" i="3" a="1"/>
  <c r="E61" i="3"/>
  <c r="E62" i="3"/>
  <c r="E63" i="3"/>
  <c r="E64" i="3"/>
  <c r="E65" i="3"/>
  <c r="F61" i="3" a="1"/>
  <c r="F62" i="3" s="1"/>
  <c r="F61" i="3"/>
  <c r="F63" i="3"/>
  <c r="F64" i="3"/>
  <c r="F65" i="3"/>
  <c r="G61" i="3" a="1"/>
  <c r="G61" i="3"/>
  <c r="G62" i="3"/>
  <c r="G63" i="3"/>
  <c r="G64" i="3"/>
  <c r="G65" i="3"/>
  <c r="H61" i="3" a="1"/>
  <c r="H62" i="3" s="1"/>
  <c r="H61" i="3"/>
  <c r="H64" i="3"/>
  <c r="H65" i="3"/>
  <c r="C61" i="3" a="1"/>
  <c r="C62" i="3" s="1"/>
  <c r="C61" i="3"/>
  <c r="C64" i="3"/>
  <c r="C65" i="3"/>
  <c r="C50" i="3"/>
  <c r="D50" i="3"/>
  <c r="E50" i="3"/>
  <c r="F50" i="3"/>
  <c r="G50" i="3"/>
  <c r="C51" i="3"/>
  <c r="D51" i="3"/>
  <c r="E51" i="3"/>
  <c r="F51" i="3"/>
  <c r="G51" i="3"/>
  <c r="C52" i="3"/>
  <c r="D52" i="3"/>
  <c r="E52" i="3"/>
  <c r="F52" i="3"/>
  <c r="G52" i="3"/>
  <c r="C53" i="3"/>
  <c r="D53" i="3"/>
  <c r="E53" i="3"/>
  <c r="F53" i="3"/>
  <c r="G53" i="3"/>
  <c r="C54" i="3"/>
  <c r="D54" i="3"/>
  <c r="E54" i="3"/>
  <c r="F54" i="3"/>
  <c r="G54" i="3"/>
  <c r="C55" i="3"/>
  <c r="D55" i="3"/>
  <c r="E55" i="3"/>
  <c r="F55" i="3"/>
  <c r="G55" i="3"/>
  <c r="C56" i="3"/>
  <c r="D56" i="3"/>
  <c r="E56" i="3"/>
  <c r="F56" i="3"/>
  <c r="G56" i="3"/>
  <c r="C57" i="3"/>
  <c r="D57" i="3"/>
  <c r="E57" i="3"/>
  <c r="F57" i="3"/>
  <c r="G57" i="3"/>
  <c r="B57" i="3"/>
  <c r="B56" i="3"/>
  <c r="B55" i="3"/>
  <c r="B54" i="3"/>
  <c r="B53" i="3"/>
  <c r="B52" i="3"/>
  <c r="B51" i="3"/>
  <c r="B50" i="3"/>
  <c r="C49" i="3"/>
  <c r="D49" i="3"/>
  <c r="E49" i="3"/>
  <c r="F49" i="3"/>
  <c r="G49" i="3"/>
  <c r="B49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2" i="3"/>
  <c r="G13" i="1" a="1"/>
  <c r="G13" i="1" s="1"/>
  <c r="G12" i="1"/>
  <c r="G11" i="1"/>
  <c r="G10" i="1"/>
  <c r="G9" i="1"/>
  <c r="G8" i="1"/>
  <c r="G7" i="1"/>
  <c r="G6" i="1"/>
  <c r="G5" i="1"/>
  <c r="G4" i="1"/>
  <c r="G3" i="1"/>
  <c r="H63" i="3" l="1"/>
  <c r="C63" i="3"/>
  <c r="G15" i="1"/>
  <c r="G14" i="1"/>
</calcChain>
</file>

<file path=xl/sharedStrings.xml><?xml version="1.0" encoding="utf-8"?>
<sst xmlns="http://schemas.openxmlformats.org/spreadsheetml/2006/main" count="154" uniqueCount="101">
  <si>
    <t>编号</t>
  </si>
  <si>
    <t>姓名</t>
  </si>
  <si>
    <t>性别</t>
    <phoneticPr fontId="4" type="noConversion"/>
  </si>
  <si>
    <t>计算机基础</t>
  </si>
  <si>
    <t>高等数学</t>
    <phoneticPr fontId="4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</si>
  <si>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</si>
  <si>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</si>
  <si>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</si>
  <si>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</si>
  <si>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</si>
  <si>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</si>
  <si>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4" type="noConversion"/>
  </si>
  <si>
    <t>高志毅</t>
  </si>
  <si>
    <t>男</t>
    <phoneticPr fontId="4" type="noConversion"/>
  </si>
  <si>
    <t>戴威</t>
  </si>
  <si>
    <t>张倩倩</t>
  </si>
  <si>
    <t>女</t>
    <phoneticPr fontId="4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</si>
  <si>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</si>
  <si>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</si>
  <si>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</si>
  <si>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</si>
  <si>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</si>
  <si>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</si>
  <si>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</si>
  <si>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</si>
  <si>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</si>
  <si>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</si>
  <si>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</si>
  <si>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</si>
  <si>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</si>
  <si>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4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</si>
  <si>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</si>
  <si>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</si>
  <si>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</si>
  <si>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</si>
  <si>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</si>
  <si>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</si>
  <si>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</si>
  <si>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</si>
  <si>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</si>
  <si>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</si>
  <si>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</si>
  <si>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</si>
  <si>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</si>
  <si>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</si>
  <si>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</si>
  <si>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</si>
  <si>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</si>
  <si>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</si>
  <si>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</si>
  <si>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</si>
  <si>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</si>
  <si>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</si>
  <si>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</si>
  <si>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</si>
  <si>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</si>
  <si>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</si>
  <si>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</si>
  <si>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</si>
  <si>
    <t>平均分</t>
    <phoneticPr fontId="4" type="noConversion"/>
  </si>
  <si>
    <t>优秀率</t>
    <phoneticPr fontId="4" type="noConversion"/>
  </si>
  <si>
    <t>及格率</t>
    <phoneticPr fontId="4" type="noConversion"/>
  </si>
  <si>
    <t>第一名</t>
    <phoneticPr fontId="4" type="noConversion"/>
  </si>
  <si>
    <t>第二名</t>
    <phoneticPr fontId="4" type="noConversion"/>
  </si>
  <si>
    <t>第三名</t>
    <phoneticPr fontId="4" type="noConversion"/>
  </si>
  <si>
    <t>倒数第一名</t>
    <phoneticPr fontId="4" type="noConversion"/>
  </si>
  <si>
    <t>倒数第二名</t>
    <phoneticPr fontId="4" type="noConversion"/>
  </si>
  <si>
    <t>倒数第三名</t>
    <phoneticPr fontId="4" type="noConversion"/>
  </si>
  <si>
    <t>分数段人数</t>
    <phoneticPr fontId="4" type="noConversion"/>
  </si>
  <si>
    <t>0-59.9</t>
    <phoneticPr fontId="4" type="noConversion"/>
  </si>
  <si>
    <t>60-69.9</t>
    <phoneticPr fontId="4" type="noConversion"/>
  </si>
  <si>
    <t>70-79.9</t>
    <phoneticPr fontId="4" type="noConversion"/>
  </si>
  <si>
    <t>80-89.9</t>
    <phoneticPr fontId="4" type="noConversion"/>
  </si>
  <si>
    <t>90-100</t>
    <phoneticPr fontId="4" type="noConversion"/>
  </si>
  <si>
    <r>
      <t>公式和函数之</t>
    </r>
    <r>
      <rPr>
        <sz val="26"/>
        <color rgb="FFFF0000"/>
        <rFont val="微软雅黑"/>
        <family val="2"/>
        <charset val="134"/>
      </rPr>
      <t>常用函数的使用</t>
    </r>
    <phoneticPr fontId="4" type="noConversion"/>
  </si>
  <si>
    <t>返回参数的算术平均值。</t>
    <phoneticPr fontId="4" type="noConversion"/>
  </si>
  <si>
    <t>为参数的所有数字相加。</t>
    <phoneticPr fontId="4" type="noConversion"/>
  </si>
  <si>
    <t>返回一个数字在数字列表中的排位。</t>
    <phoneticPr fontId="4" type="noConversion"/>
  </si>
  <si>
    <t>按指定条件的TRUE或FALSE，返回其中的某个值。</t>
    <phoneticPr fontId="4" type="noConversion"/>
  </si>
  <si>
    <t>计算包含数字的单元格以及参数列表中数字的个数</t>
    <phoneticPr fontId="4" type="noConversion"/>
  </si>
  <si>
    <t>函数计算区域中不为空的单元格的个数。</t>
    <phoneticPr fontId="4" type="noConversion"/>
  </si>
  <si>
    <t>对区域中满足单个指定条件的单元格进行计数。</t>
    <phoneticPr fontId="4" type="noConversion"/>
  </si>
  <si>
    <t>返回一组值中的最大值。</t>
    <phoneticPr fontId="4" type="noConversion"/>
  </si>
  <si>
    <t>返回一组值中的最小值。</t>
    <phoneticPr fontId="4" type="noConversion"/>
  </si>
  <si>
    <t>返回数据集中第 k 个最大值</t>
    <phoneticPr fontId="4" type="noConversion"/>
  </si>
  <si>
    <t>返回数据集中第 k 个最小值。</t>
    <phoneticPr fontId="4" type="noConversion"/>
  </si>
  <si>
    <t>以垂直数组的形式返回频率分布。</t>
    <phoneticPr fontId="4" type="noConversion"/>
  </si>
  <si>
    <t>SUM</t>
  </si>
  <si>
    <t>AVERAGE</t>
  </si>
  <si>
    <t>RANK</t>
  </si>
  <si>
    <t>IF</t>
  </si>
  <si>
    <t>COUNT</t>
  </si>
  <si>
    <t>COUNTA</t>
  </si>
  <si>
    <t>COUNTIF</t>
  </si>
  <si>
    <t>MAX</t>
  </si>
  <si>
    <t>MIN</t>
  </si>
  <si>
    <t>LARGE</t>
  </si>
  <si>
    <t>SMALL</t>
  </si>
  <si>
    <t>FREQUENCY</t>
    <phoneticPr fontId="4" type="noConversion"/>
  </si>
  <si>
    <r>
      <rPr>
        <b/>
        <sz val="12"/>
        <color rgb="FFFF0000"/>
        <rFont val="宋体"/>
        <family val="3"/>
        <charset val="134"/>
      </rPr>
      <t>案例操作要求：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Calibri"/>
        <family val="2"/>
      </rPr>
      <t>(1)</t>
    </r>
    <r>
      <rPr>
        <sz val="12"/>
        <color theme="1"/>
        <rFont val="宋体"/>
        <family val="3"/>
        <charset val="134"/>
      </rPr>
      <t>计算每位学生的总分（使用</t>
    </r>
    <r>
      <rPr>
        <sz val="12"/>
        <color theme="1"/>
        <rFont val="Calibri"/>
        <family val="2"/>
      </rPr>
      <t>SUM</t>
    </r>
    <r>
      <rPr>
        <sz val="12"/>
        <color theme="1"/>
        <rFont val="宋体"/>
        <family val="3"/>
        <charset val="134"/>
      </rPr>
      <t xml:space="preserve">函数）；
</t>
    </r>
    <r>
      <rPr>
        <sz val="12"/>
        <color theme="1"/>
        <rFont val="Calibri"/>
        <family val="2"/>
      </rPr>
      <t>(2)</t>
    </r>
    <r>
      <rPr>
        <sz val="12"/>
        <color theme="1"/>
        <rFont val="宋体"/>
        <family val="3"/>
        <charset val="134"/>
      </rPr>
      <t>计算每位学生的名次（使用</t>
    </r>
    <r>
      <rPr>
        <sz val="12"/>
        <color theme="1"/>
        <rFont val="Calibri"/>
        <family val="2"/>
      </rPr>
      <t>RANK</t>
    </r>
    <r>
      <rPr>
        <sz val="12"/>
        <color theme="1"/>
        <rFont val="宋体"/>
        <family val="3"/>
        <charset val="134"/>
      </rPr>
      <t xml:space="preserve">函数）；
</t>
    </r>
    <r>
      <rPr>
        <sz val="12"/>
        <color theme="1"/>
        <rFont val="Calibri"/>
        <family val="2"/>
      </rPr>
      <t>(3)</t>
    </r>
    <r>
      <rPr>
        <sz val="12"/>
        <color theme="1"/>
        <rFont val="宋体"/>
        <family val="3"/>
        <charset val="134"/>
      </rPr>
      <t>计算每位学生的总评（使用</t>
    </r>
    <r>
      <rPr>
        <sz val="12"/>
        <color theme="1"/>
        <rFont val="Calibri"/>
        <family val="2"/>
      </rPr>
      <t>IF</t>
    </r>
    <r>
      <rPr>
        <sz val="12"/>
        <color theme="1"/>
        <rFont val="宋体"/>
        <family val="3"/>
        <charset val="134"/>
      </rPr>
      <t>函数），要求：总分大于等于</t>
    </r>
    <r>
      <rPr>
        <sz val="12"/>
        <color theme="1"/>
        <rFont val="Calibri"/>
        <family val="2"/>
      </rPr>
      <t>500</t>
    </r>
    <r>
      <rPr>
        <sz val="12"/>
        <color theme="1"/>
        <rFont val="宋体"/>
        <family val="3"/>
        <charset val="134"/>
      </rPr>
      <t>分的在</t>
    </r>
    <r>
      <rPr>
        <sz val="12"/>
        <color theme="1"/>
        <rFont val="Calibri"/>
        <family val="2"/>
      </rPr>
      <t>“</t>
    </r>
    <r>
      <rPr>
        <sz val="12"/>
        <color theme="1"/>
        <rFont val="宋体"/>
        <family val="3"/>
        <charset val="134"/>
      </rPr>
      <t>总评</t>
    </r>
    <r>
      <rPr>
        <sz val="12"/>
        <color theme="1"/>
        <rFont val="Calibri"/>
        <family val="2"/>
      </rPr>
      <t>”</t>
    </r>
    <r>
      <rPr>
        <sz val="12"/>
        <color theme="1"/>
        <rFont val="宋体"/>
        <family val="3"/>
        <charset val="134"/>
      </rPr>
      <t>列显示</t>
    </r>
    <r>
      <rPr>
        <sz val="12"/>
        <color theme="1"/>
        <rFont val="Calibri"/>
        <family val="2"/>
      </rPr>
      <t>“</t>
    </r>
    <r>
      <rPr>
        <sz val="12"/>
        <color theme="1"/>
        <rFont val="宋体"/>
        <family val="3"/>
        <charset val="134"/>
      </rPr>
      <t>优秀</t>
    </r>
    <r>
      <rPr>
        <sz val="12"/>
        <color theme="1"/>
        <rFont val="Calibri"/>
        <family val="2"/>
      </rPr>
      <t>”</t>
    </r>
    <r>
      <rPr>
        <sz val="12"/>
        <color theme="1"/>
        <rFont val="宋体"/>
        <family val="3"/>
        <charset val="134"/>
      </rPr>
      <t xml:space="preserve">，否则显示空格；
</t>
    </r>
    <r>
      <rPr>
        <sz val="12"/>
        <color theme="1"/>
        <rFont val="Calibri"/>
        <family val="2"/>
      </rPr>
      <t>(4)</t>
    </r>
    <r>
      <rPr>
        <sz val="12"/>
        <color theme="1"/>
        <rFont val="宋体"/>
        <family val="3"/>
        <charset val="134"/>
      </rPr>
      <t>计算每门课程的平均分（使用</t>
    </r>
    <r>
      <rPr>
        <sz val="12"/>
        <color theme="1"/>
        <rFont val="Calibri"/>
        <family val="2"/>
      </rPr>
      <t>AVERAGE</t>
    </r>
    <r>
      <rPr>
        <sz val="12"/>
        <color theme="1"/>
        <rFont val="宋体"/>
        <family val="3"/>
        <charset val="134"/>
      </rPr>
      <t>），结果保留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位小数</t>
    </r>
    <r>
      <rPr>
        <sz val="12"/>
        <color theme="1"/>
        <rFont val="Calibri"/>
        <family val="2"/>
      </rPr>
      <t>;
(5)</t>
    </r>
    <r>
      <rPr>
        <sz val="12"/>
        <color theme="1"/>
        <rFont val="宋体"/>
        <family val="3"/>
        <charset val="134"/>
      </rPr>
      <t>计算每门课程优秀率（</t>
    </r>
    <r>
      <rPr>
        <sz val="12"/>
        <color theme="1"/>
        <rFont val="Calibri"/>
        <family val="2"/>
      </rPr>
      <t>90</t>
    </r>
    <r>
      <rPr>
        <sz val="12"/>
        <color theme="1"/>
        <rFont val="宋体"/>
        <family val="3"/>
        <charset val="134"/>
      </rPr>
      <t>及</t>
    </r>
    <r>
      <rPr>
        <sz val="12"/>
        <color theme="1"/>
        <rFont val="Calibri"/>
        <family val="2"/>
      </rPr>
      <t>90</t>
    </r>
    <r>
      <rPr>
        <sz val="12"/>
        <color theme="1"/>
        <rFont val="宋体"/>
        <family val="3"/>
        <charset val="134"/>
      </rPr>
      <t>分以上成绩所占的比例）和及格率（</t>
    </r>
    <r>
      <rPr>
        <sz val="12"/>
        <color theme="1"/>
        <rFont val="Calibri"/>
        <family val="2"/>
      </rPr>
      <t>60</t>
    </r>
    <r>
      <rPr>
        <sz val="12"/>
        <color theme="1"/>
        <rFont val="宋体"/>
        <family val="3"/>
        <charset val="134"/>
      </rPr>
      <t>及</t>
    </r>
    <r>
      <rPr>
        <sz val="12"/>
        <color theme="1"/>
        <rFont val="Calibri"/>
        <family val="2"/>
      </rPr>
      <t>60</t>
    </r>
    <r>
      <rPr>
        <sz val="12"/>
        <color theme="1"/>
        <rFont val="宋体"/>
        <family val="3"/>
        <charset val="134"/>
      </rPr>
      <t>分以上成绩所占的比例），自定义公式计算（公式中可以使用</t>
    </r>
    <r>
      <rPr>
        <sz val="12"/>
        <color theme="1"/>
        <rFont val="Calibri"/>
        <family val="2"/>
      </rPr>
      <t>COUNTIF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COUNTA</t>
    </r>
    <r>
      <rPr>
        <sz val="12"/>
        <color theme="1"/>
        <rFont val="宋体"/>
        <family val="3"/>
        <charset val="134"/>
      </rPr>
      <t xml:space="preserve">两个函数），结果为保留一位小数的百分比样式；
</t>
    </r>
    <r>
      <rPr>
        <sz val="12"/>
        <color theme="1"/>
        <rFont val="Calibri"/>
        <family val="2"/>
      </rPr>
      <t>(6)</t>
    </r>
    <r>
      <rPr>
        <sz val="12"/>
        <color theme="1"/>
        <rFont val="宋体"/>
        <family val="3"/>
        <charset val="134"/>
      </rPr>
      <t>计算每门课程第一名成绩（使用</t>
    </r>
    <r>
      <rPr>
        <sz val="12"/>
        <color theme="1"/>
        <rFont val="Calibri"/>
        <family val="2"/>
      </rPr>
      <t>MAX</t>
    </r>
    <r>
      <rPr>
        <sz val="12"/>
        <color theme="1"/>
        <rFont val="宋体"/>
        <family val="3"/>
        <charset val="134"/>
      </rPr>
      <t>函数）和倒数第一名成绩（使用</t>
    </r>
    <r>
      <rPr>
        <sz val="12"/>
        <color theme="1"/>
        <rFont val="Calibri"/>
        <family val="2"/>
      </rPr>
      <t>MIN</t>
    </r>
    <r>
      <rPr>
        <sz val="12"/>
        <color theme="1"/>
        <rFont val="宋体"/>
        <family val="3"/>
        <charset val="134"/>
      </rPr>
      <t xml:space="preserve">函数）；
</t>
    </r>
    <r>
      <rPr>
        <sz val="12"/>
        <color theme="1"/>
        <rFont val="Calibri"/>
        <family val="2"/>
      </rPr>
      <t>(7)</t>
    </r>
    <r>
      <rPr>
        <sz val="12"/>
        <color theme="1"/>
        <rFont val="宋体"/>
        <family val="3"/>
        <charset val="134"/>
      </rPr>
      <t>计算每门课程的第二名和第三名成绩（使用</t>
    </r>
    <r>
      <rPr>
        <sz val="12"/>
        <color theme="1"/>
        <rFont val="Calibri"/>
        <family val="2"/>
      </rPr>
      <t>LARGE</t>
    </r>
    <r>
      <rPr>
        <sz val="12"/>
        <color theme="1"/>
        <rFont val="宋体"/>
        <family val="3"/>
        <charset val="134"/>
      </rPr>
      <t xml:space="preserve">函数）；
</t>
    </r>
    <r>
      <rPr>
        <sz val="12"/>
        <color theme="1"/>
        <rFont val="Calibri"/>
        <family val="2"/>
      </rPr>
      <t xml:space="preserve">(8) </t>
    </r>
    <r>
      <rPr>
        <sz val="12"/>
        <color theme="1"/>
        <rFont val="宋体"/>
        <family val="3"/>
        <charset val="134"/>
      </rPr>
      <t>计算每门课程倒数第二名和倒数第三名成绩（使用</t>
    </r>
    <r>
      <rPr>
        <sz val="12"/>
        <color theme="1"/>
        <rFont val="Calibri"/>
        <family val="2"/>
      </rPr>
      <t>SMALL</t>
    </r>
    <r>
      <rPr>
        <sz val="12"/>
        <color theme="1"/>
        <rFont val="宋体"/>
        <family val="3"/>
        <charset val="134"/>
      </rPr>
      <t xml:space="preserve">函数）；
</t>
    </r>
    <r>
      <rPr>
        <sz val="12"/>
        <color theme="1"/>
        <rFont val="Calibri"/>
        <family val="2"/>
      </rPr>
      <t xml:space="preserve">(9) </t>
    </r>
    <r>
      <rPr>
        <sz val="12"/>
        <color theme="1"/>
        <rFont val="宋体"/>
        <family val="3"/>
        <charset val="134"/>
      </rPr>
      <t>计算每门课程各分数段人数（可以使用函数</t>
    </r>
    <r>
      <rPr>
        <sz val="12"/>
        <color theme="1"/>
        <rFont val="Calibri"/>
        <family val="2"/>
      </rPr>
      <t>FREQUENCY</t>
    </r>
    <r>
      <rPr>
        <sz val="12"/>
        <color theme="1"/>
        <rFont val="宋体"/>
        <family val="3"/>
        <charset val="134"/>
      </rPr>
      <t xml:space="preserve">或自定义公式计算）。
</t>
    </r>
    <phoneticPr fontId="4" type="noConversion"/>
  </si>
  <si>
    <t>abc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</si>
</sst>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%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3"/>
      <color theme="1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176" fontId="7" fillId="0" borderId="2" xfId="0" applyNumberFormat="1" applyFont="1" applyBorder="1">
      <alignment vertical="center"/>
    </xf>
    <xf numFmtId="176" fontId="8" fillId="3" borderId="1" xfId="0" applyNumberFormat="1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0" fillId="0" borderId="1" xfId="0" applyNumberFormat="1" applyBorder="1">
      <alignment vertical="center"/>
    </xf>
    <xf numFmtId="0" fontId="8" fillId="0" borderId="1" xfId="0" applyFont="1" applyBorder="1">
      <alignment vertical="center"/>
    </xf>
    <xf numFmtId="0" fontId="10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13" fillId="5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176" fontId="8" fillId="0" borderId="1" xfId="0" applyNumberFormat="1" applyFont="1" applyBorder="1">
      <alignment vertical="center"/>
    </xf>
    <xf numFmtId="177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8" fillId="0" borderId="3" xfId="0" applyFont="1" applyBorder="1" applyAlignment="1">
      <alignment horizontal="center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  <xf numFmtId="0" fontId="9" fillId="0" borderId="0" xfId="0" applyFont="1" applyAlignment="1">
      <alignment horizontal="left" vertical="top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3" sqref="G13:G15"/>
    </sheetView>
  </sheetViews>
  <sheetFormatPr defaultRowHeight="15" x14ac:dyDescent="0.15"/>
  <cols>
    <col min="1" max="1" width="4" style="2" bestFit="1" customWidth="1"/>
    <col min="2" max="2" width="15.25" style="2" customWidth="1"/>
    <col min="3" max="3" width="51.125" style="2" customWidth="1"/>
    <col min="4" max="16384" width="9" style="2"/>
  </cols>
  <sheetData>
    <row r="1" spans="1:7" ht="36.75" x14ac:dyDescent="0.15">
      <c r="B1" s="1" t="s">
        <v>74</v>
      </c>
    </row>
    <row r="2" spans="1:7" x14ac:dyDescent="0.15">
      <c r="E2" s="2" t="s">
        <v>100</v>
      </c>
    </row>
    <row r="3" spans="1:7" ht="20.25" x14ac:dyDescent="0.15">
      <c r="A3" s="2">
        <v>1</v>
      </c>
      <c r="B3" s="14" t="s">
        <v>87</v>
      </c>
      <c r="C3" s="15" t="s">
        <v>76</v>
      </c>
      <c r="E3" s="2">
        <v>56</v>
      </c>
      <c r="G3" s="2">
        <f>SUM(E3:E6 E5:E8)</f>
        <v>141</v>
      </c>
    </row>
    <row r="4" spans="1:7" ht="20.25" x14ac:dyDescent="0.15">
      <c r="A4" s="2">
        <v>2</v>
      </c>
      <c r="B4" s="14" t="s">
        <v>88</v>
      </c>
      <c r="C4" s="15" t="s">
        <v>75</v>
      </c>
      <c r="E4" s="2">
        <v>30</v>
      </c>
      <c r="G4" s="2">
        <f>AVERAGE(E3:E8)</f>
        <v>66.333333333333329</v>
      </c>
    </row>
    <row r="5" spans="1:7" ht="20.25" x14ac:dyDescent="0.15">
      <c r="A5" s="2">
        <v>3</v>
      </c>
      <c r="B5" s="14" t="s">
        <v>89</v>
      </c>
      <c r="C5" s="15" t="s">
        <v>77</v>
      </c>
      <c r="E5" s="2">
        <v>66</v>
      </c>
      <c r="G5" s="2">
        <f>RANK(E3,E3:E8)</f>
        <v>5</v>
      </c>
    </row>
    <row r="6" spans="1:7" ht="20.25" x14ac:dyDescent="0.15">
      <c r="A6" s="2">
        <v>4</v>
      </c>
      <c r="B6" s="14" t="s">
        <v>90</v>
      </c>
      <c r="C6" s="15" t="s">
        <v>78</v>
      </c>
      <c r="E6" s="2">
        <v>75</v>
      </c>
      <c r="G6" s="2" t="str">
        <f>IF(E6&gt;=60,"及格","不及格")</f>
        <v>及格</v>
      </c>
    </row>
    <row r="7" spans="1:7" ht="20.25" x14ac:dyDescent="0.15">
      <c r="A7" s="2">
        <v>5</v>
      </c>
      <c r="B7" s="14" t="s">
        <v>91</v>
      </c>
      <c r="C7" s="15" t="s">
        <v>79</v>
      </c>
      <c r="E7" s="2">
        <v>90</v>
      </c>
      <c r="G7" s="2">
        <f>COUNTA(E2:E9)</f>
        <v>7</v>
      </c>
    </row>
    <row r="8" spans="1:7" ht="20.25" x14ac:dyDescent="0.15">
      <c r="A8" s="2">
        <v>6</v>
      </c>
      <c r="B8" s="14" t="s">
        <v>92</v>
      </c>
      <c r="C8" s="15" t="s">
        <v>80</v>
      </c>
      <c r="E8" s="2">
        <v>81</v>
      </c>
      <c r="G8" s="2">
        <f>COUNTIF(E3:E8,"&gt;=60")</f>
        <v>4</v>
      </c>
    </row>
    <row r="9" spans="1:7" ht="20.25" x14ac:dyDescent="0.15">
      <c r="A9" s="2">
        <v>7</v>
      </c>
      <c r="B9" s="14" t="s">
        <v>93</v>
      </c>
      <c r="C9" s="15" t="s">
        <v>81</v>
      </c>
      <c r="G9" s="2">
        <f>MAX(E3:E8)</f>
        <v>90</v>
      </c>
    </row>
    <row r="10" spans="1:7" ht="20.25" x14ac:dyDescent="0.15">
      <c r="A10" s="2">
        <v>8</v>
      </c>
      <c r="B10" s="14" t="s">
        <v>94</v>
      </c>
      <c r="C10" s="16" t="s">
        <v>82</v>
      </c>
      <c r="G10" s="2">
        <f>MIN(E3:E8)</f>
        <v>30</v>
      </c>
    </row>
    <row r="11" spans="1:7" ht="20.25" x14ac:dyDescent="0.15">
      <c r="A11" s="2">
        <v>9</v>
      </c>
      <c r="B11" s="14" t="s">
        <v>95</v>
      </c>
      <c r="C11" s="16" t="s">
        <v>83</v>
      </c>
      <c r="G11" s="2">
        <f>LARGE(E3:E8,2)</f>
        <v>81</v>
      </c>
    </row>
    <row r="12" spans="1:7" ht="20.25" x14ac:dyDescent="0.15">
      <c r="A12" s="2">
        <v>10</v>
      </c>
      <c r="B12" s="14" t="s">
        <v>96</v>
      </c>
      <c r="C12" s="15" t="s">
        <v>84</v>
      </c>
      <c r="G12" s="2">
        <f>SMALL(E3:E8,2)</f>
        <v>56</v>
      </c>
    </row>
    <row r="13" spans="1:7" ht="20.25" x14ac:dyDescent="0.15">
      <c r="A13" s="2">
        <v>11</v>
      </c>
      <c r="B13" s="14" t="s">
        <v>97</v>
      </c>
      <c r="C13" s="15" t="s">
        <v>85</v>
      </c>
      <c r="G13" s="2">
        <f t="array" ref="G13:G15">FREQUENCY(E3:E8,{59.9,79.9})</f>
        <v>2</v>
      </c>
    </row>
    <row r="14" spans="1:7" ht="20.25" x14ac:dyDescent="0.15">
      <c r="A14" s="2">
        <v>12</v>
      </c>
      <c r="B14" s="14" t="s">
        <v>98</v>
      </c>
      <c r="C14" s="15" t="s">
        <v>86</v>
      </c>
      <c r="G14" s="2">
        <v>2</v>
      </c>
    </row>
    <row r="15" spans="1:7" x14ac:dyDescent="0.15">
      <c r="G15" s="2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52" workbookViewId="0">
      <selection activeCell="D64" sqref="D64"/>
    </sheetView>
  </sheetViews>
  <sheetFormatPr defaultRowHeight="12" x14ac:dyDescent="0.15"/>
  <cols>
    <col min="1" max="12" width="9.125" style="4" customWidth="1"/>
    <col min="13" max="13" width="6" style="4" customWidth="1"/>
    <col min="14" max="14" width="57.75" style="13" customWidth="1"/>
    <col min="15" max="16384" width="9" style="4"/>
  </cols>
  <sheetData>
    <row r="1" spans="1:14" ht="1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12"/>
    </row>
    <row r="2" spans="1:14" ht="12" customHeight="1" x14ac:dyDescent="0.15">
      <c r="A2" s="5">
        <v>1</v>
      </c>
      <c r="B2" s="5" t="s">
        <v>12</v>
      </c>
      <c r="C2" s="5" t="s">
        <v>13</v>
      </c>
      <c r="D2" s="6">
        <v>66.5</v>
      </c>
      <c r="E2" s="5">
        <v>92.5</v>
      </c>
      <c r="F2" s="5">
        <v>95.5</v>
      </c>
      <c r="G2" s="5">
        <v>98</v>
      </c>
      <c r="H2" s="5">
        <v>86.5</v>
      </c>
      <c r="I2" s="5">
        <v>71</v>
      </c>
      <c r="J2" s="7">
        <f>SUM(D2:I2)</f>
        <v>510</v>
      </c>
      <c r="K2" s="8">
        <f>RANK(J2,J$2:J$45)</f>
        <v>3</v>
      </c>
      <c r="L2" s="9" t="str">
        <f>IF(J2&gt;=500,"优秀"," ")</f>
        <v>优秀</v>
      </c>
      <c r="N2" s="23" t="s">
        <v>99</v>
      </c>
    </row>
    <row r="3" spans="1:14" ht="14.25" customHeight="1" x14ac:dyDescent="0.15">
      <c r="A3" s="5">
        <v>2</v>
      </c>
      <c r="B3" s="5" t="s">
        <v>14</v>
      </c>
      <c r="C3" s="5" t="s">
        <v>13</v>
      </c>
      <c r="D3" s="6">
        <v>73.5</v>
      </c>
      <c r="E3" s="5">
        <v>91.5</v>
      </c>
      <c r="F3" s="5">
        <v>64.5</v>
      </c>
      <c r="G3" s="5">
        <v>93.5</v>
      </c>
      <c r="H3" s="5">
        <v>84</v>
      </c>
      <c r="I3" s="5">
        <v>87</v>
      </c>
      <c r="J3" s="7">
        <f t="shared" ref="J3:J45" si="0">SUM(D3:I3)</f>
        <v>494</v>
      </c>
      <c r="K3" s="8">
        <f t="shared" ref="K3:K45" si="1">RANK(J3,J$2:J$45)</f>
        <v>10</v>
      </c>
      <c r="L3" s="9" t="str">
        <f t="shared" ref="L3:L45" si="2">IF(J3&gt;=500,"优秀"," ")</f>
        <v xml:space="preserve"> </v>
      </c>
      <c r="N3" s="23"/>
    </row>
    <row r="4" spans="1:14" ht="14.25" customHeight="1" x14ac:dyDescent="0.15">
      <c r="A4" s="5">
        <v>3</v>
      </c>
      <c r="B4" s="5" t="s">
        <v>15</v>
      </c>
      <c r="C4" s="5" t="s">
        <v>16</v>
      </c>
      <c r="D4" s="6">
        <v>75.5</v>
      </c>
      <c r="E4" s="5">
        <v>62.5</v>
      </c>
      <c r="F4" s="5">
        <v>87</v>
      </c>
      <c r="G4" s="5">
        <v>94.5</v>
      </c>
      <c r="H4" s="5">
        <v>78</v>
      </c>
      <c r="I4" s="5">
        <v>91</v>
      </c>
      <c r="J4" s="7">
        <f t="shared" si="0"/>
        <v>488.5</v>
      </c>
      <c r="K4" s="8">
        <f t="shared" si="1"/>
        <v>14</v>
      </c>
      <c r="L4" s="9" t="str">
        <f t="shared" si="2"/>
        <v xml:space="preserve"> </v>
      </c>
      <c r="N4" s="23"/>
    </row>
    <row r="5" spans="1:14" ht="14.25" customHeight="1" x14ac:dyDescent="0.15">
      <c r="A5" s="5">
        <v>4</v>
      </c>
      <c r="B5" s="5" t="s">
        <v>17</v>
      </c>
      <c r="C5" s="5" t="s">
        <v>16</v>
      </c>
      <c r="D5" s="6">
        <v>79.5</v>
      </c>
      <c r="E5" s="5">
        <v>98.5</v>
      </c>
      <c r="F5" s="5">
        <v>68</v>
      </c>
      <c r="G5" s="5">
        <v>100</v>
      </c>
      <c r="H5" s="5">
        <v>96</v>
      </c>
      <c r="I5" s="5">
        <v>66</v>
      </c>
      <c r="J5" s="7">
        <f t="shared" si="0"/>
        <v>508</v>
      </c>
      <c r="K5" s="8">
        <f t="shared" si="1"/>
        <v>5</v>
      </c>
      <c r="L5" s="9" t="str">
        <f t="shared" si="2"/>
        <v>优秀</v>
      </c>
      <c r="N5" s="23"/>
    </row>
    <row r="6" spans="1:14" ht="14.25" customHeight="1" x14ac:dyDescent="0.15">
      <c r="A6" s="5">
        <v>5</v>
      </c>
      <c r="B6" s="5" t="s">
        <v>18</v>
      </c>
      <c r="C6" s="5" t="s">
        <v>16</v>
      </c>
      <c r="D6" s="6">
        <v>82.5</v>
      </c>
      <c r="E6" s="5">
        <v>63.5</v>
      </c>
      <c r="F6" s="5">
        <v>90.5</v>
      </c>
      <c r="G6" s="5">
        <v>97</v>
      </c>
      <c r="H6" s="5">
        <v>65.5</v>
      </c>
      <c r="I6" s="5">
        <v>99</v>
      </c>
      <c r="J6" s="7">
        <f t="shared" si="0"/>
        <v>498</v>
      </c>
      <c r="K6" s="8">
        <f t="shared" si="1"/>
        <v>9</v>
      </c>
      <c r="L6" s="9" t="str">
        <f t="shared" si="2"/>
        <v xml:space="preserve"> </v>
      </c>
      <c r="N6" s="23"/>
    </row>
    <row r="7" spans="1:14" ht="14.25" customHeight="1" x14ac:dyDescent="0.15">
      <c r="A7" s="5">
        <v>6</v>
      </c>
      <c r="B7" s="5" t="s">
        <v>19</v>
      </c>
      <c r="C7" s="5" t="s">
        <v>13</v>
      </c>
      <c r="D7" s="6">
        <v>82.5</v>
      </c>
      <c r="E7" s="5">
        <v>78</v>
      </c>
      <c r="F7" s="5">
        <v>81</v>
      </c>
      <c r="G7" s="5">
        <v>96.5</v>
      </c>
      <c r="H7" s="5">
        <v>96.5</v>
      </c>
      <c r="I7" s="5">
        <v>57</v>
      </c>
      <c r="J7" s="7">
        <f t="shared" si="0"/>
        <v>491.5</v>
      </c>
      <c r="K7" s="8">
        <f t="shared" si="1"/>
        <v>11</v>
      </c>
      <c r="L7" s="9" t="str">
        <f t="shared" si="2"/>
        <v xml:space="preserve"> </v>
      </c>
      <c r="N7" s="23"/>
    </row>
    <row r="8" spans="1:14" ht="14.25" customHeight="1" x14ac:dyDescent="0.15">
      <c r="A8" s="5">
        <v>7</v>
      </c>
      <c r="B8" s="5" t="s">
        <v>20</v>
      </c>
      <c r="C8" s="5" t="s">
        <v>13</v>
      </c>
      <c r="D8" s="6">
        <v>84.5</v>
      </c>
      <c r="E8" s="5">
        <v>71</v>
      </c>
      <c r="F8" s="5">
        <v>99.5</v>
      </c>
      <c r="G8" s="5">
        <v>89.5</v>
      </c>
      <c r="H8" s="5">
        <v>84.5</v>
      </c>
      <c r="I8" s="5">
        <v>58</v>
      </c>
      <c r="J8" s="7">
        <f t="shared" si="0"/>
        <v>487</v>
      </c>
      <c r="K8" s="8">
        <f t="shared" si="1"/>
        <v>15</v>
      </c>
      <c r="L8" s="9" t="str">
        <f t="shared" si="2"/>
        <v xml:space="preserve"> </v>
      </c>
      <c r="N8" s="23"/>
    </row>
    <row r="9" spans="1:14" ht="14.25" customHeight="1" x14ac:dyDescent="0.15">
      <c r="A9" s="5">
        <v>8</v>
      </c>
      <c r="B9" s="5" t="s">
        <v>21</v>
      </c>
      <c r="C9" s="5" t="s">
        <v>13</v>
      </c>
      <c r="D9" s="6">
        <v>87.5</v>
      </c>
      <c r="E9" s="5">
        <v>63.5</v>
      </c>
      <c r="F9" s="5">
        <v>67.5</v>
      </c>
      <c r="G9" s="5">
        <v>98.5</v>
      </c>
      <c r="H9" s="5">
        <v>78.5</v>
      </c>
      <c r="I9" s="5">
        <v>94</v>
      </c>
      <c r="J9" s="7">
        <f t="shared" si="0"/>
        <v>489.5</v>
      </c>
      <c r="K9" s="8">
        <f t="shared" si="1"/>
        <v>13</v>
      </c>
      <c r="L9" s="9" t="str">
        <f t="shared" si="2"/>
        <v xml:space="preserve"> </v>
      </c>
      <c r="N9" s="23"/>
    </row>
    <row r="10" spans="1:14" ht="14.25" customHeight="1" x14ac:dyDescent="0.15">
      <c r="A10" s="5">
        <v>9</v>
      </c>
      <c r="B10" s="5" t="s">
        <v>22</v>
      </c>
      <c r="C10" s="5" t="s">
        <v>13</v>
      </c>
      <c r="D10" s="6">
        <v>88</v>
      </c>
      <c r="E10" s="5">
        <v>82.5</v>
      </c>
      <c r="F10" s="5">
        <v>83</v>
      </c>
      <c r="G10" s="5">
        <v>75.5</v>
      </c>
      <c r="H10" s="5">
        <v>72</v>
      </c>
      <c r="I10" s="5">
        <v>90</v>
      </c>
      <c r="J10" s="7">
        <f t="shared" si="0"/>
        <v>491</v>
      </c>
      <c r="K10" s="8">
        <f t="shared" si="1"/>
        <v>12</v>
      </c>
      <c r="L10" s="9" t="str">
        <f t="shared" si="2"/>
        <v xml:space="preserve"> </v>
      </c>
      <c r="N10" s="23"/>
    </row>
    <row r="11" spans="1:14" ht="12" customHeight="1" x14ac:dyDescent="0.15">
      <c r="A11" s="5">
        <v>10</v>
      </c>
      <c r="B11" s="5" t="s">
        <v>23</v>
      </c>
      <c r="C11" s="5" t="s">
        <v>13</v>
      </c>
      <c r="D11" s="6">
        <v>92</v>
      </c>
      <c r="E11" s="5">
        <v>64</v>
      </c>
      <c r="F11" s="5">
        <v>97</v>
      </c>
      <c r="G11" s="5">
        <v>93</v>
      </c>
      <c r="H11" s="5">
        <v>75</v>
      </c>
      <c r="I11" s="5">
        <v>93</v>
      </c>
      <c r="J11" s="7">
        <f t="shared" si="0"/>
        <v>514</v>
      </c>
      <c r="K11" s="8">
        <f t="shared" si="1"/>
        <v>2</v>
      </c>
      <c r="L11" s="9" t="str">
        <f t="shared" si="2"/>
        <v>优秀</v>
      </c>
      <c r="N11" s="23"/>
    </row>
    <row r="12" spans="1:14" ht="12" customHeight="1" x14ac:dyDescent="0.15">
      <c r="A12" s="5">
        <v>11</v>
      </c>
      <c r="B12" s="5" t="s">
        <v>24</v>
      </c>
      <c r="C12" s="5" t="s">
        <v>13</v>
      </c>
      <c r="D12" s="6">
        <v>93</v>
      </c>
      <c r="E12" s="5">
        <v>71.5</v>
      </c>
      <c r="F12" s="5">
        <v>92</v>
      </c>
      <c r="G12" s="5">
        <v>96.5</v>
      </c>
      <c r="H12" s="5">
        <v>87</v>
      </c>
      <c r="I12" s="5">
        <v>61</v>
      </c>
      <c r="J12" s="7">
        <f t="shared" si="0"/>
        <v>501</v>
      </c>
      <c r="K12" s="8">
        <f t="shared" si="1"/>
        <v>7</v>
      </c>
      <c r="L12" s="9" t="str">
        <f t="shared" si="2"/>
        <v>优秀</v>
      </c>
      <c r="N12" s="23"/>
    </row>
    <row r="13" spans="1:14" ht="12" customHeight="1" x14ac:dyDescent="0.15">
      <c r="A13" s="5">
        <v>12</v>
      </c>
      <c r="B13" s="5" t="s">
        <v>25</v>
      </c>
      <c r="C13" s="5" t="s">
        <v>16</v>
      </c>
      <c r="D13" s="6">
        <v>93.5</v>
      </c>
      <c r="E13" s="5">
        <v>85.5</v>
      </c>
      <c r="F13" s="5">
        <v>77</v>
      </c>
      <c r="G13" s="5">
        <v>81</v>
      </c>
      <c r="H13" s="5">
        <v>95</v>
      </c>
      <c r="I13" s="5">
        <v>78</v>
      </c>
      <c r="J13" s="7">
        <f t="shared" si="0"/>
        <v>510</v>
      </c>
      <c r="K13" s="8">
        <f t="shared" si="1"/>
        <v>3</v>
      </c>
      <c r="L13" s="9" t="str">
        <f t="shared" si="2"/>
        <v>优秀</v>
      </c>
      <c r="N13" s="23"/>
    </row>
    <row r="14" spans="1:14" ht="12" customHeight="1" x14ac:dyDescent="0.15">
      <c r="A14" s="5">
        <v>13</v>
      </c>
      <c r="B14" s="5" t="s">
        <v>26</v>
      </c>
      <c r="C14" s="5" t="s">
        <v>13</v>
      </c>
      <c r="D14" s="6">
        <v>96</v>
      </c>
      <c r="E14" s="5">
        <v>72.5</v>
      </c>
      <c r="F14" s="5">
        <v>100</v>
      </c>
      <c r="G14" s="5">
        <v>86</v>
      </c>
      <c r="H14" s="5">
        <v>62</v>
      </c>
      <c r="I14" s="5">
        <v>87.5</v>
      </c>
      <c r="J14" s="7">
        <f t="shared" si="0"/>
        <v>504</v>
      </c>
      <c r="K14" s="8">
        <f t="shared" si="1"/>
        <v>6</v>
      </c>
      <c r="L14" s="9" t="str">
        <f t="shared" si="2"/>
        <v>优秀</v>
      </c>
      <c r="N14" s="23"/>
    </row>
    <row r="15" spans="1:14" ht="12" customHeight="1" x14ac:dyDescent="0.15">
      <c r="A15" s="5">
        <v>14</v>
      </c>
      <c r="B15" s="5" t="s">
        <v>27</v>
      </c>
      <c r="C15" s="5" t="s">
        <v>13</v>
      </c>
      <c r="D15" s="6">
        <v>96.5</v>
      </c>
      <c r="E15" s="5">
        <v>86.5</v>
      </c>
      <c r="F15" s="5">
        <v>90.5</v>
      </c>
      <c r="G15" s="5">
        <v>94</v>
      </c>
      <c r="H15" s="5">
        <v>99.5</v>
      </c>
      <c r="I15" s="5">
        <v>70</v>
      </c>
      <c r="J15" s="7">
        <f t="shared" si="0"/>
        <v>537</v>
      </c>
      <c r="K15" s="8">
        <f t="shared" si="1"/>
        <v>1</v>
      </c>
      <c r="L15" s="9" t="str">
        <f t="shared" si="2"/>
        <v>优秀</v>
      </c>
      <c r="N15" s="23"/>
    </row>
    <row r="16" spans="1:14" ht="12" customHeight="1" x14ac:dyDescent="0.15">
      <c r="A16" s="5">
        <v>15</v>
      </c>
      <c r="B16" s="5" t="s">
        <v>28</v>
      </c>
      <c r="C16" s="5" t="s">
        <v>16</v>
      </c>
      <c r="D16" s="6">
        <v>97.5</v>
      </c>
      <c r="E16" s="5">
        <v>76</v>
      </c>
      <c r="F16" s="5">
        <v>72</v>
      </c>
      <c r="G16" s="5">
        <v>92.5</v>
      </c>
      <c r="H16" s="5">
        <v>84.5</v>
      </c>
      <c r="I16" s="5">
        <v>78</v>
      </c>
      <c r="J16" s="7">
        <f t="shared" si="0"/>
        <v>500.5</v>
      </c>
      <c r="K16" s="8">
        <f t="shared" si="1"/>
        <v>8</v>
      </c>
      <c r="L16" s="9" t="str">
        <f t="shared" si="2"/>
        <v>优秀</v>
      </c>
      <c r="N16" s="23"/>
    </row>
    <row r="17" spans="1:14" ht="12" customHeight="1" x14ac:dyDescent="0.15">
      <c r="A17" s="5">
        <v>16</v>
      </c>
      <c r="B17" s="5" t="s">
        <v>29</v>
      </c>
      <c r="C17" s="5" t="s">
        <v>16</v>
      </c>
      <c r="D17" s="6">
        <v>56</v>
      </c>
      <c r="E17" s="5">
        <v>77.5</v>
      </c>
      <c r="F17" s="5">
        <v>85</v>
      </c>
      <c r="G17" s="5">
        <v>83</v>
      </c>
      <c r="H17" s="5">
        <v>74.5</v>
      </c>
      <c r="I17" s="5">
        <v>79</v>
      </c>
      <c r="J17" s="7">
        <f t="shared" si="0"/>
        <v>455</v>
      </c>
      <c r="K17" s="8">
        <f t="shared" si="1"/>
        <v>27</v>
      </c>
      <c r="L17" s="9" t="str">
        <f t="shared" si="2"/>
        <v xml:space="preserve"> </v>
      </c>
      <c r="N17" s="23"/>
    </row>
    <row r="18" spans="1:14" ht="12" customHeight="1" x14ac:dyDescent="0.15">
      <c r="A18" s="5">
        <v>17</v>
      </c>
      <c r="B18" s="5" t="s">
        <v>30</v>
      </c>
      <c r="C18" s="5" t="s">
        <v>16</v>
      </c>
      <c r="D18" s="6">
        <v>58.5</v>
      </c>
      <c r="E18" s="5">
        <v>90</v>
      </c>
      <c r="F18" s="5">
        <v>88.5</v>
      </c>
      <c r="G18" s="5">
        <v>97</v>
      </c>
      <c r="H18" s="5">
        <v>72</v>
      </c>
      <c r="I18" s="5">
        <v>65</v>
      </c>
      <c r="J18" s="7">
        <f t="shared" si="0"/>
        <v>471</v>
      </c>
      <c r="K18" s="8">
        <f t="shared" si="1"/>
        <v>21</v>
      </c>
      <c r="L18" s="9" t="str">
        <f t="shared" si="2"/>
        <v xml:space="preserve"> </v>
      </c>
      <c r="N18" s="23"/>
    </row>
    <row r="19" spans="1:14" ht="12" customHeight="1" x14ac:dyDescent="0.15">
      <c r="A19" s="5">
        <v>18</v>
      </c>
      <c r="B19" s="5" t="s">
        <v>31</v>
      </c>
      <c r="C19" s="5" t="s">
        <v>16</v>
      </c>
      <c r="D19" s="6">
        <v>63</v>
      </c>
      <c r="E19" s="5">
        <v>99.5</v>
      </c>
      <c r="F19" s="5">
        <v>78.5</v>
      </c>
      <c r="G19" s="5">
        <v>63.5</v>
      </c>
      <c r="H19" s="5">
        <v>79.5</v>
      </c>
      <c r="I19" s="5">
        <v>65.5</v>
      </c>
      <c r="J19" s="7">
        <f t="shared" si="0"/>
        <v>449.5</v>
      </c>
      <c r="K19" s="8">
        <f t="shared" si="1"/>
        <v>29</v>
      </c>
      <c r="L19" s="9" t="str">
        <f t="shared" si="2"/>
        <v xml:space="preserve"> </v>
      </c>
      <c r="N19" s="23"/>
    </row>
    <row r="20" spans="1:14" ht="12" customHeight="1" x14ac:dyDescent="0.15">
      <c r="A20" s="5">
        <v>19</v>
      </c>
      <c r="B20" s="5" t="s">
        <v>32</v>
      </c>
      <c r="C20" s="5" t="s">
        <v>13</v>
      </c>
      <c r="D20" s="6">
        <v>69</v>
      </c>
      <c r="E20" s="5">
        <v>89.5</v>
      </c>
      <c r="F20" s="5">
        <v>92.5</v>
      </c>
      <c r="G20" s="5">
        <v>73</v>
      </c>
      <c r="H20" s="5">
        <v>58.5</v>
      </c>
      <c r="I20" s="5">
        <v>96.5</v>
      </c>
      <c r="J20" s="7">
        <f t="shared" si="0"/>
        <v>479</v>
      </c>
      <c r="K20" s="8">
        <f t="shared" si="1"/>
        <v>16</v>
      </c>
      <c r="L20" s="9" t="str">
        <f t="shared" si="2"/>
        <v xml:space="preserve"> </v>
      </c>
      <c r="N20" s="23"/>
    </row>
    <row r="21" spans="1:14" ht="12" customHeight="1" x14ac:dyDescent="0.15">
      <c r="A21" s="5">
        <v>20</v>
      </c>
      <c r="B21" s="5" t="s">
        <v>33</v>
      </c>
      <c r="C21" s="5" t="s">
        <v>13</v>
      </c>
      <c r="D21" s="6">
        <v>72.5</v>
      </c>
      <c r="E21" s="5">
        <v>74.5</v>
      </c>
      <c r="F21" s="5">
        <v>60.5</v>
      </c>
      <c r="G21" s="5">
        <v>87</v>
      </c>
      <c r="H21" s="5">
        <v>77</v>
      </c>
      <c r="I21" s="5">
        <v>78</v>
      </c>
      <c r="J21" s="7">
        <f t="shared" si="0"/>
        <v>449.5</v>
      </c>
      <c r="K21" s="8">
        <f t="shared" si="1"/>
        <v>29</v>
      </c>
      <c r="L21" s="9" t="str">
        <f t="shared" si="2"/>
        <v xml:space="preserve"> </v>
      </c>
      <c r="N21" s="23"/>
    </row>
    <row r="22" spans="1:14" ht="12" customHeight="1" x14ac:dyDescent="0.15">
      <c r="A22" s="5">
        <v>21</v>
      </c>
      <c r="B22" s="5" t="s">
        <v>34</v>
      </c>
      <c r="C22" s="5" t="s">
        <v>16</v>
      </c>
      <c r="D22" s="6">
        <v>74</v>
      </c>
      <c r="E22" s="5">
        <v>72.5</v>
      </c>
      <c r="F22" s="5">
        <v>67</v>
      </c>
      <c r="G22" s="5">
        <v>94</v>
      </c>
      <c r="H22" s="5">
        <v>78</v>
      </c>
      <c r="I22" s="5">
        <v>90</v>
      </c>
      <c r="J22" s="7">
        <f t="shared" si="0"/>
        <v>475.5</v>
      </c>
      <c r="K22" s="8">
        <f t="shared" si="1"/>
        <v>19</v>
      </c>
      <c r="L22" s="9" t="str">
        <f t="shared" si="2"/>
        <v xml:space="preserve"> </v>
      </c>
      <c r="N22" s="23"/>
    </row>
    <row r="23" spans="1:14" ht="12" customHeight="1" x14ac:dyDescent="0.15">
      <c r="A23" s="5">
        <v>22</v>
      </c>
      <c r="B23" s="5" t="s">
        <v>35</v>
      </c>
      <c r="C23" s="5" t="s">
        <v>16</v>
      </c>
      <c r="D23" s="6">
        <v>75.5</v>
      </c>
      <c r="E23" s="5">
        <v>72.5</v>
      </c>
      <c r="F23" s="5">
        <v>75</v>
      </c>
      <c r="G23" s="5">
        <v>92</v>
      </c>
      <c r="H23" s="5">
        <v>86</v>
      </c>
      <c r="I23" s="5">
        <v>55</v>
      </c>
      <c r="J23" s="7">
        <f t="shared" si="0"/>
        <v>456</v>
      </c>
      <c r="K23" s="8">
        <f t="shared" si="1"/>
        <v>26</v>
      </c>
      <c r="L23" s="9" t="str">
        <f t="shared" si="2"/>
        <v xml:space="preserve"> </v>
      </c>
      <c r="N23" s="23"/>
    </row>
    <row r="24" spans="1:14" ht="12" customHeight="1" x14ac:dyDescent="0.15">
      <c r="A24" s="5">
        <v>23</v>
      </c>
      <c r="B24" s="5" t="s">
        <v>36</v>
      </c>
      <c r="C24" s="5" t="s">
        <v>13</v>
      </c>
      <c r="D24" s="6">
        <v>76.5</v>
      </c>
      <c r="E24" s="5">
        <v>70</v>
      </c>
      <c r="F24" s="5">
        <v>64</v>
      </c>
      <c r="G24" s="5">
        <v>75</v>
      </c>
      <c r="H24" s="5">
        <v>87</v>
      </c>
      <c r="I24" s="5">
        <v>78</v>
      </c>
      <c r="J24" s="7">
        <f t="shared" si="0"/>
        <v>450.5</v>
      </c>
      <c r="K24" s="8">
        <f t="shared" si="1"/>
        <v>28</v>
      </c>
      <c r="L24" s="9" t="str">
        <f t="shared" si="2"/>
        <v xml:space="preserve"> </v>
      </c>
      <c r="N24" s="23"/>
    </row>
    <row r="25" spans="1:14" ht="12" customHeight="1" x14ac:dyDescent="0.15">
      <c r="A25" s="5">
        <v>24</v>
      </c>
      <c r="B25" s="5" t="s">
        <v>37</v>
      </c>
      <c r="C25" s="5" t="s">
        <v>16</v>
      </c>
      <c r="D25" s="6">
        <v>77</v>
      </c>
      <c r="E25" s="5">
        <v>60.5</v>
      </c>
      <c r="F25" s="5">
        <v>66.5</v>
      </c>
      <c r="G25" s="5">
        <v>84</v>
      </c>
      <c r="H25" s="5">
        <v>98</v>
      </c>
      <c r="I25" s="5">
        <v>93</v>
      </c>
      <c r="J25" s="7">
        <f t="shared" si="0"/>
        <v>479</v>
      </c>
      <c r="K25" s="8">
        <f t="shared" si="1"/>
        <v>16</v>
      </c>
      <c r="L25" s="9" t="str">
        <f t="shared" si="2"/>
        <v xml:space="preserve"> </v>
      </c>
      <c r="N25" s="23"/>
    </row>
    <row r="26" spans="1:14" x14ac:dyDescent="0.15">
      <c r="A26" s="5">
        <v>25</v>
      </c>
      <c r="B26" s="5" t="s">
        <v>38</v>
      </c>
      <c r="C26" s="5" t="s">
        <v>13</v>
      </c>
      <c r="D26" s="6">
        <v>80.5</v>
      </c>
      <c r="E26" s="5">
        <v>96</v>
      </c>
      <c r="F26" s="5">
        <v>72</v>
      </c>
      <c r="G26" s="5">
        <v>66</v>
      </c>
      <c r="H26" s="5">
        <v>61</v>
      </c>
      <c r="I26" s="5">
        <v>85</v>
      </c>
      <c r="J26" s="7">
        <f t="shared" si="0"/>
        <v>460.5</v>
      </c>
      <c r="K26" s="8">
        <f t="shared" si="1"/>
        <v>25</v>
      </c>
      <c r="L26" s="9" t="str">
        <f t="shared" si="2"/>
        <v xml:space="preserve"> </v>
      </c>
      <c r="N26" s="23"/>
    </row>
    <row r="27" spans="1:14" x14ac:dyDescent="0.15">
      <c r="A27" s="5">
        <v>26</v>
      </c>
      <c r="B27" s="5" t="s">
        <v>39</v>
      </c>
      <c r="C27" s="5" t="s">
        <v>13</v>
      </c>
      <c r="D27" s="6">
        <v>83.5</v>
      </c>
      <c r="E27" s="5">
        <v>78.5</v>
      </c>
      <c r="F27" s="5">
        <v>70.5</v>
      </c>
      <c r="G27" s="5">
        <v>100</v>
      </c>
      <c r="H27" s="5">
        <v>68.5</v>
      </c>
      <c r="I27" s="5">
        <v>69</v>
      </c>
      <c r="J27" s="7">
        <f t="shared" si="0"/>
        <v>470</v>
      </c>
      <c r="K27" s="8">
        <f t="shared" si="1"/>
        <v>22</v>
      </c>
      <c r="L27" s="9" t="str">
        <f t="shared" si="2"/>
        <v xml:space="preserve"> </v>
      </c>
      <c r="N27" s="23"/>
    </row>
    <row r="28" spans="1:14" x14ac:dyDescent="0.15">
      <c r="A28" s="5">
        <v>27</v>
      </c>
      <c r="B28" s="5" t="s">
        <v>40</v>
      </c>
      <c r="C28" s="5" t="s">
        <v>16</v>
      </c>
      <c r="D28" s="6">
        <v>84.5</v>
      </c>
      <c r="E28" s="5">
        <v>78.5</v>
      </c>
      <c r="F28" s="5">
        <v>87.5</v>
      </c>
      <c r="G28" s="5">
        <v>64.5</v>
      </c>
      <c r="H28" s="5">
        <v>72</v>
      </c>
      <c r="I28" s="5">
        <v>76.5</v>
      </c>
      <c r="J28" s="7">
        <f t="shared" si="0"/>
        <v>463.5</v>
      </c>
      <c r="K28" s="8">
        <f t="shared" si="1"/>
        <v>24</v>
      </c>
      <c r="L28" s="9" t="str">
        <f t="shared" si="2"/>
        <v xml:space="preserve"> </v>
      </c>
      <c r="N28" s="23"/>
    </row>
    <row r="29" spans="1:14" x14ac:dyDescent="0.15">
      <c r="A29" s="5">
        <v>28</v>
      </c>
      <c r="B29" s="5" t="s">
        <v>41</v>
      </c>
      <c r="C29" s="5" t="s">
        <v>16</v>
      </c>
      <c r="D29" s="6">
        <v>92.5</v>
      </c>
      <c r="E29" s="5">
        <v>93.5</v>
      </c>
      <c r="F29" s="5">
        <v>77</v>
      </c>
      <c r="G29" s="5">
        <v>73</v>
      </c>
      <c r="H29" s="5">
        <v>57</v>
      </c>
      <c r="I29" s="5">
        <v>84</v>
      </c>
      <c r="J29" s="7">
        <f t="shared" si="0"/>
        <v>477</v>
      </c>
      <c r="K29" s="8">
        <f t="shared" si="1"/>
        <v>18</v>
      </c>
      <c r="L29" s="9" t="str">
        <f t="shared" si="2"/>
        <v xml:space="preserve"> </v>
      </c>
      <c r="N29" s="23"/>
    </row>
    <row r="30" spans="1:14" x14ac:dyDescent="0.15">
      <c r="A30" s="5">
        <v>29</v>
      </c>
      <c r="B30" s="5" t="s">
        <v>42</v>
      </c>
      <c r="C30" s="5" t="s">
        <v>13</v>
      </c>
      <c r="D30" s="6">
        <v>95</v>
      </c>
      <c r="E30" s="5">
        <v>95</v>
      </c>
      <c r="F30" s="5">
        <v>70</v>
      </c>
      <c r="G30" s="5">
        <v>89.5</v>
      </c>
      <c r="H30" s="5">
        <v>61.5</v>
      </c>
      <c r="I30" s="5">
        <v>61.5</v>
      </c>
      <c r="J30" s="7">
        <f t="shared" si="0"/>
        <v>472.5</v>
      </c>
      <c r="K30" s="8">
        <f t="shared" si="1"/>
        <v>20</v>
      </c>
      <c r="L30" s="9" t="str">
        <f t="shared" si="2"/>
        <v xml:space="preserve"> </v>
      </c>
      <c r="N30" s="23"/>
    </row>
    <row r="31" spans="1:14" x14ac:dyDescent="0.15">
      <c r="A31" s="5">
        <v>30</v>
      </c>
      <c r="B31" s="5" t="s">
        <v>43</v>
      </c>
      <c r="C31" s="5" t="s">
        <v>16</v>
      </c>
      <c r="D31" s="6">
        <v>97</v>
      </c>
      <c r="E31" s="5">
        <v>75.5</v>
      </c>
      <c r="F31" s="5">
        <v>73</v>
      </c>
      <c r="G31" s="5">
        <v>81</v>
      </c>
      <c r="H31" s="5">
        <v>66</v>
      </c>
      <c r="I31" s="5">
        <v>76</v>
      </c>
      <c r="J31" s="7">
        <f t="shared" si="0"/>
        <v>468.5</v>
      </c>
      <c r="K31" s="8">
        <f t="shared" si="1"/>
        <v>23</v>
      </c>
      <c r="L31" s="9" t="str">
        <f t="shared" si="2"/>
        <v xml:space="preserve"> </v>
      </c>
      <c r="N31" s="23"/>
    </row>
    <row r="32" spans="1:14" x14ac:dyDescent="0.15">
      <c r="A32" s="5">
        <v>31</v>
      </c>
      <c r="B32" s="5" t="s">
        <v>44</v>
      </c>
      <c r="C32" s="5" t="s">
        <v>13</v>
      </c>
      <c r="D32" s="6">
        <v>62.5</v>
      </c>
      <c r="E32" s="5">
        <v>76</v>
      </c>
      <c r="F32" s="5">
        <v>57</v>
      </c>
      <c r="G32" s="5">
        <v>67.5</v>
      </c>
      <c r="H32" s="5">
        <v>88</v>
      </c>
      <c r="I32" s="5">
        <v>84.5</v>
      </c>
      <c r="J32" s="7">
        <f t="shared" si="0"/>
        <v>435.5</v>
      </c>
      <c r="K32" s="8">
        <f t="shared" si="1"/>
        <v>36</v>
      </c>
      <c r="L32" s="9" t="str">
        <f t="shared" si="2"/>
        <v xml:space="preserve"> </v>
      </c>
      <c r="N32" s="23"/>
    </row>
    <row r="33" spans="1:14" x14ac:dyDescent="0.15">
      <c r="A33" s="5">
        <v>32</v>
      </c>
      <c r="B33" s="5" t="s">
        <v>45</v>
      </c>
      <c r="C33" s="5" t="s">
        <v>16</v>
      </c>
      <c r="D33" s="6">
        <v>62.5</v>
      </c>
      <c r="E33" s="5">
        <v>57.5</v>
      </c>
      <c r="F33" s="5">
        <v>85</v>
      </c>
      <c r="G33" s="5">
        <v>59</v>
      </c>
      <c r="H33" s="5">
        <v>79</v>
      </c>
      <c r="I33" s="5">
        <v>61.5</v>
      </c>
      <c r="J33" s="7">
        <f t="shared" si="0"/>
        <v>404.5</v>
      </c>
      <c r="K33" s="8">
        <f t="shared" si="1"/>
        <v>44</v>
      </c>
      <c r="L33" s="9" t="str">
        <f t="shared" si="2"/>
        <v xml:space="preserve"> </v>
      </c>
      <c r="N33" s="23"/>
    </row>
    <row r="34" spans="1:14" x14ac:dyDescent="0.15">
      <c r="A34" s="5">
        <v>33</v>
      </c>
      <c r="B34" s="5" t="s">
        <v>46</v>
      </c>
      <c r="C34" s="5" t="s">
        <v>13</v>
      </c>
      <c r="D34" s="6">
        <v>63.5</v>
      </c>
      <c r="E34" s="5">
        <v>73</v>
      </c>
      <c r="F34" s="5">
        <v>65</v>
      </c>
      <c r="G34" s="5">
        <v>95</v>
      </c>
      <c r="H34" s="5">
        <v>75.5</v>
      </c>
      <c r="I34" s="5">
        <v>61</v>
      </c>
      <c r="J34" s="7">
        <f t="shared" si="0"/>
        <v>433</v>
      </c>
      <c r="K34" s="8">
        <f t="shared" si="1"/>
        <v>37</v>
      </c>
      <c r="L34" s="9" t="str">
        <f t="shared" si="2"/>
        <v xml:space="preserve"> </v>
      </c>
      <c r="N34" s="23"/>
    </row>
    <row r="35" spans="1:14" x14ac:dyDescent="0.15">
      <c r="A35" s="5">
        <v>34</v>
      </c>
      <c r="B35" s="5" t="s">
        <v>47</v>
      </c>
      <c r="C35" s="5" t="s">
        <v>13</v>
      </c>
      <c r="D35" s="6">
        <v>68</v>
      </c>
      <c r="E35" s="5">
        <v>97.5</v>
      </c>
      <c r="F35" s="5">
        <v>61</v>
      </c>
      <c r="G35" s="5">
        <v>57</v>
      </c>
      <c r="H35" s="5">
        <v>60</v>
      </c>
      <c r="I35" s="5">
        <v>85</v>
      </c>
      <c r="J35" s="7">
        <f t="shared" si="0"/>
        <v>428.5</v>
      </c>
      <c r="K35" s="8">
        <f t="shared" si="1"/>
        <v>41</v>
      </c>
      <c r="L35" s="9" t="str">
        <f t="shared" si="2"/>
        <v xml:space="preserve"> </v>
      </c>
      <c r="N35" s="23"/>
    </row>
    <row r="36" spans="1:14" x14ac:dyDescent="0.15">
      <c r="A36" s="5">
        <v>35</v>
      </c>
      <c r="B36" s="5" t="s">
        <v>48</v>
      </c>
      <c r="C36" s="5" t="s">
        <v>16</v>
      </c>
      <c r="D36" s="6">
        <v>71.5</v>
      </c>
      <c r="E36" s="5">
        <v>61.5</v>
      </c>
      <c r="F36" s="5">
        <v>82</v>
      </c>
      <c r="G36" s="5">
        <v>57.5</v>
      </c>
      <c r="H36" s="5">
        <v>57</v>
      </c>
      <c r="I36" s="5">
        <v>85</v>
      </c>
      <c r="J36" s="7">
        <f t="shared" si="0"/>
        <v>414.5</v>
      </c>
      <c r="K36" s="8">
        <f t="shared" si="1"/>
        <v>43</v>
      </c>
      <c r="L36" s="9" t="str">
        <f t="shared" si="2"/>
        <v xml:space="preserve"> </v>
      </c>
    </row>
    <row r="37" spans="1:14" x14ac:dyDescent="0.15">
      <c r="A37" s="5">
        <v>36</v>
      </c>
      <c r="B37" s="5" t="s">
        <v>49</v>
      </c>
      <c r="C37" s="5" t="s">
        <v>16</v>
      </c>
      <c r="D37" s="6">
        <v>71.5</v>
      </c>
      <c r="E37" s="5">
        <v>59.5</v>
      </c>
      <c r="F37" s="5">
        <v>88</v>
      </c>
      <c r="G37" s="5">
        <v>63</v>
      </c>
      <c r="H37" s="5">
        <v>88</v>
      </c>
      <c r="I37" s="5">
        <v>60.5</v>
      </c>
      <c r="J37" s="7">
        <f t="shared" si="0"/>
        <v>430.5</v>
      </c>
      <c r="K37" s="8">
        <f t="shared" si="1"/>
        <v>39</v>
      </c>
      <c r="L37" s="9" t="str">
        <f t="shared" si="2"/>
        <v xml:space="preserve"> </v>
      </c>
    </row>
    <row r="38" spans="1:14" x14ac:dyDescent="0.15">
      <c r="A38" s="5">
        <v>37</v>
      </c>
      <c r="B38" s="5" t="s">
        <v>50</v>
      </c>
      <c r="C38" s="5" t="s">
        <v>13</v>
      </c>
      <c r="D38" s="6">
        <v>75</v>
      </c>
      <c r="E38" s="5">
        <v>71</v>
      </c>
      <c r="F38" s="5">
        <v>86</v>
      </c>
      <c r="G38" s="5">
        <v>60.5</v>
      </c>
      <c r="H38" s="5">
        <v>60</v>
      </c>
      <c r="I38" s="5">
        <v>85</v>
      </c>
      <c r="J38" s="7">
        <f t="shared" si="0"/>
        <v>437.5</v>
      </c>
      <c r="K38" s="8">
        <f t="shared" si="1"/>
        <v>34</v>
      </c>
      <c r="L38" s="9" t="str">
        <f t="shared" si="2"/>
        <v xml:space="preserve"> </v>
      </c>
    </row>
    <row r="39" spans="1:14" x14ac:dyDescent="0.15">
      <c r="A39" s="5">
        <v>38</v>
      </c>
      <c r="B39" s="5" t="s">
        <v>51</v>
      </c>
      <c r="C39" s="5" t="s">
        <v>13</v>
      </c>
      <c r="D39" s="6">
        <v>75.5</v>
      </c>
      <c r="E39" s="5">
        <v>60.5</v>
      </c>
      <c r="F39" s="5">
        <v>85</v>
      </c>
      <c r="G39" s="5">
        <v>57</v>
      </c>
      <c r="H39" s="5">
        <v>76</v>
      </c>
      <c r="I39" s="5">
        <v>83.5</v>
      </c>
      <c r="J39" s="7">
        <f t="shared" si="0"/>
        <v>437.5</v>
      </c>
      <c r="K39" s="8">
        <f t="shared" si="1"/>
        <v>34</v>
      </c>
      <c r="L39" s="9" t="str">
        <f t="shared" si="2"/>
        <v xml:space="preserve"> </v>
      </c>
    </row>
    <row r="40" spans="1:14" x14ac:dyDescent="0.15">
      <c r="A40" s="5">
        <v>39</v>
      </c>
      <c r="B40" s="5" t="s">
        <v>52</v>
      </c>
      <c r="C40" s="5" t="s">
        <v>13</v>
      </c>
      <c r="D40" s="6">
        <v>76</v>
      </c>
      <c r="E40" s="5">
        <v>63.5</v>
      </c>
      <c r="F40" s="5">
        <v>84</v>
      </c>
      <c r="G40" s="5">
        <v>81</v>
      </c>
      <c r="H40" s="5">
        <v>65</v>
      </c>
      <c r="I40" s="5">
        <v>62</v>
      </c>
      <c r="J40" s="7">
        <f t="shared" si="0"/>
        <v>431.5</v>
      </c>
      <c r="K40" s="8">
        <f t="shared" si="1"/>
        <v>38</v>
      </c>
      <c r="L40" s="9" t="str">
        <f t="shared" si="2"/>
        <v xml:space="preserve"> </v>
      </c>
    </row>
    <row r="41" spans="1:14" x14ac:dyDescent="0.15">
      <c r="A41" s="5">
        <v>40</v>
      </c>
      <c r="B41" s="5" t="s">
        <v>53</v>
      </c>
      <c r="C41" s="5" t="s">
        <v>13</v>
      </c>
      <c r="D41" s="6">
        <v>81</v>
      </c>
      <c r="E41" s="5">
        <v>55.5</v>
      </c>
      <c r="F41" s="5">
        <v>61</v>
      </c>
      <c r="G41" s="5">
        <v>91.5</v>
      </c>
      <c r="H41" s="5">
        <v>81</v>
      </c>
      <c r="I41" s="5">
        <v>59</v>
      </c>
      <c r="J41" s="7">
        <f t="shared" si="0"/>
        <v>429</v>
      </c>
      <c r="K41" s="8">
        <f t="shared" si="1"/>
        <v>40</v>
      </c>
      <c r="L41" s="9" t="str">
        <f t="shared" si="2"/>
        <v xml:space="preserve"> </v>
      </c>
    </row>
    <row r="42" spans="1:14" x14ac:dyDescent="0.15">
      <c r="A42" s="5">
        <v>41</v>
      </c>
      <c r="B42" s="5" t="s">
        <v>54</v>
      </c>
      <c r="C42" s="5" t="s">
        <v>16</v>
      </c>
      <c r="D42" s="6">
        <v>85.5</v>
      </c>
      <c r="E42" s="5">
        <v>64.5</v>
      </c>
      <c r="F42" s="5">
        <v>74</v>
      </c>
      <c r="G42" s="5">
        <v>78.5</v>
      </c>
      <c r="H42" s="5">
        <v>64</v>
      </c>
      <c r="I42" s="5">
        <v>76.5</v>
      </c>
      <c r="J42" s="7">
        <f t="shared" si="0"/>
        <v>443</v>
      </c>
      <c r="K42" s="8">
        <f t="shared" si="1"/>
        <v>32</v>
      </c>
      <c r="L42" s="9" t="str">
        <f t="shared" si="2"/>
        <v xml:space="preserve"> </v>
      </c>
    </row>
    <row r="43" spans="1:14" x14ac:dyDescent="0.15">
      <c r="A43" s="5">
        <v>42</v>
      </c>
      <c r="B43" s="5" t="s">
        <v>55</v>
      </c>
      <c r="C43" s="5" t="s">
        <v>13</v>
      </c>
      <c r="D43" s="6">
        <v>86.5</v>
      </c>
      <c r="E43" s="5">
        <v>65.5</v>
      </c>
      <c r="F43" s="5">
        <v>67.5</v>
      </c>
      <c r="G43" s="5">
        <v>70.5</v>
      </c>
      <c r="H43" s="5">
        <v>62</v>
      </c>
      <c r="I43" s="5">
        <v>73.5</v>
      </c>
      <c r="J43" s="7">
        <f t="shared" si="0"/>
        <v>425.5</v>
      </c>
      <c r="K43" s="8">
        <f t="shared" si="1"/>
        <v>42</v>
      </c>
      <c r="L43" s="9" t="str">
        <f t="shared" si="2"/>
        <v xml:space="preserve"> </v>
      </c>
    </row>
    <row r="44" spans="1:14" x14ac:dyDescent="0.15">
      <c r="A44" s="5">
        <v>43</v>
      </c>
      <c r="B44" s="5" t="s">
        <v>56</v>
      </c>
      <c r="C44" s="5" t="s">
        <v>13</v>
      </c>
      <c r="D44" s="6">
        <v>94</v>
      </c>
      <c r="E44" s="5">
        <v>68.5</v>
      </c>
      <c r="F44" s="5">
        <v>78</v>
      </c>
      <c r="G44" s="5">
        <v>60.5</v>
      </c>
      <c r="H44" s="5">
        <v>76</v>
      </c>
      <c r="I44" s="5">
        <v>67</v>
      </c>
      <c r="J44" s="7">
        <f t="shared" si="0"/>
        <v>444</v>
      </c>
      <c r="K44" s="8">
        <f t="shared" si="1"/>
        <v>31</v>
      </c>
      <c r="L44" s="9" t="str">
        <f t="shared" si="2"/>
        <v xml:space="preserve"> </v>
      </c>
    </row>
    <row r="45" spans="1:14" x14ac:dyDescent="0.15">
      <c r="A45" s="5">
        <v>44</v>
      </c>
      <c r="B45" s="5" t="s">
        <v>57</v>
      </c>
      <c r="C45" s="5" t="s">
        <v>16</v>
      </c>
      <c r="D45" s="6">
        <v>96.5</v>
      </c>
      <c r="E45" s="5">
        <v>74.5</v>
      </c>
      <c r="F45" s="5">
        <v>63</v>
      </c>
      <c r="G45" s="5">
        <v>66</v>
      </c>
      <c r="H45" s="5">
        <v>71</v>
      </c>
      <c r="I45" s="5">
        <v>69</v>
      </c>
      <c r="J45" s="7">
        <f t="shared" si="0"/>
        <v>440</v>
      </c>
      <c r="K45" s="8">
        <f t="shared" si="1"/>
        <v>33</v>
      </c>
      <c r="L45" s="9" t="str">
        <f t="shared" si="2"/>
        <v xml:space="preserve"> </v>
      </c>
    </row>
    <row r="48" spans="1:14" x14ac:dyDescent="0.15">
      <c r="A48" s="3"/>
      <c r="B48" s="3" t="s">
        <v>3</v>
      </c>
      <c r="C48" s="3" t="s">
        <v>58</v>
      </c>
      <c r="D48" s="3" t="s">
        <v>5</v>
      </c>
      <c r="E48" s="3" t="s">
        <v>6</v>
      </c>
      <c r="F48" s="3" t="s">
        <v>7</v>
      </c>
      <c r="G48" s="3" t="s">
        <v>8</v>
      </c>
    </row>
    <row r="49" spans="1:8" x14ac:dyDescent="0.15">
      <c r="A49" s="9" t="s">
        <v>59</v>
      </c>
      <c r="B49" s="17">
        <f>AVERAGE(D2:D45)</f>
        <v>79.840909090909093</v>
      </c>
      <c r="C49" s="17">
        <f t="shared" ref="C49:G49" si="3">AVERAGE(E2:E45)</f>
        <v>75.715909090909093</v>
      </c>
      <c r="D49" s="17">
        <f t="shared" si="3"/>
        <v>77.931818181818187</v>
      </c>
      <c r="E49" s="17">
        <f t="shared" si="3"/>
        <v>81.204545454545453</v>
      </c>
      <c r="F49" s="17">
        <f t="shared" si="3"/>
        <v>75.98863636363636</v>
      </c>
      <c r="G49" s="17">
        <f t="shared" si="3"/>
        <v>76.034090909090907</v>
      </c>
    </row>
    <row r="50" spans="1:8" ht="13.5" x14ac:dyDescent="0.15">
      <c r="A50" s="9" t="s">
        <v>60</v>
      </c>
      <c r="B50" s="18">
        <f>COUNTIF(D2:D45,"&gt;=90")/COUNTA(D2:D45)</f>
        <v>0.25</v>
      </c>
      <c r="C50" s="18">
        <f t="shared" ref="C50:G50" si="4">COUNTIF(E2:E45,"&gt;=90")/COUNTA(E2:E45)</f>
        <v>0.20454545454545456</v>
      </c>
      <c r="D50" s="18">
        <f t="shared" si="4"/>
        <v>0.18181818181818182</v>
      </c>
      <c r="E50" s="18">
        <f t="shared" si="4"/>
        <v>0.38636363636363635</v>
      </c>
      <c r="F50" s="18">
        <f t="shared" si="4"/>
        <v>0.11363636363636363</v>
      </c>
      <c r="G50" s="18">
        <f t="shared" si="4"/>
        <v>0.18181818181818182</v>
      </c>
    </row>
    <row r="51" spans="1:8" ht="13.5" x14ac:dyDescent="0.15">
      <c r="A51" s="9" t="s">
        <v>61</v>
      </c>
      <c r="B51" s="18">
        <f>COUNTIF(D2:D45,"&gt;=60")/COUNTA(D2:D45)</f>
        <v>0.95454545454545459</v>
      </c>
      <c r="C51" s="18">
        <f t="shared" ref="C51:G51" si="5">COUNTIF(E2:E45,"&gt;=60")/COUNTA(E2:E45)</f>
        <v>0.93181818181818177</v>
      </c>
      <c r="D51" s="18">
        <f t="shared" si="5"/>
        <v>0.97727272727272729</v>
      </c>
      <c r="E51" s="18">
        <f t="shared" si="5"/>
        <v>0.90909090909090906</v>
      </c>
      <c r="F51" s="18">
        <f t="shared" si="5"/>
        <v>0.93181818181818177</v>
      </c>
      <c r="G51" s="18">
        <f t="shared" si="5"/>
        <v>0.90909090909090906</v>
      </c>
    </row>
    <row r="52" spans="1:8" ht="13.5" x14ac:dyDescent="0.15">
      <c r="A52" s="9" t="s">
        <v>62</v>
      </c>
      <c r="B52" s="19">
        <f>MAX(D2:D45)</f>
        <v>97.5</v>
      </c>
      <c r="C52" s="19">
        <f t="shared" ref="C52:G52" si="6">MAX(E2:E45)</f>
        <v>99.5</v>
      </c>
      <c r="D52" s="19">
        <f t="shared" si="6"/>
        <v>100</v>
      </c>
      <c r="E52" s="19">
        <f t="shared" si="6"/>
        <v>100</v>
      </c>
      <c r="F52" s="19">
        <f t="shared" si="6"/>
        <v>99.5</v>
      </c>
      <c r="G52" s="19">
        <f t="shared" si="6"/>
        <v>99</v>
      </c>
    </row>
    <row r="53" spans="1:8" ht="13.5" x14ac:dyDescent="0.15">
      <c r="A53" s="9" t="s">
        <v>63</v>
      </c>
      <c r="B53" s="10">
        <f>LARGE(D2:D45,2)</f>
        <v>97</v>
      </c>
      <c r="C53" s="10">
        <f t="shared" ref="C53:G53" si="7">LARGE(E2:E45,2)</f>
        <v>98.5</v>
      </c>
      <c r="D53" s="10">
        <f t="shared" si="7"/>
        <v>99.5</v>
      </c>
      <c r="E53" s="10">
        <f t="shared" si="7"/>
        <v>100</v>
      </c>
      <c r="F53" s="10">
        <f t="shared" si="7"/>
        <v>98</v>
      </c>
      <c r="G53" s="10">
        <f t="shared" si="7"/>
        <v>96.5</v>
      </c>
    </row>
    <row r="54" spans="1:8" ht="13.5" x14ac:dyDescent="0.15">
      <c r="A54" s="9" t="s">
        <v>64</v>
      </c>
      <c r="B54" s="10">
        <f>LARGE(D2:D45,3)</f>
        <v>96.5</v>
      </c>
      <c r="C54" s="10">
        <f t="shared" ref="C54:G54" si="8">LARGE(E2:E45,3)</f>
        <v>97.5</v>
      </c>
      <c r="D54" s="10">
        <f t="shared" si="8"/>
        <v>97</v>
      </c>
      <c r="E54" s="10">
        <f t="shared" si="8"/>
        <v>98.5</v>
      </c>
      <c r="F54" s="10">
        <f t="shared" si="8"/>
        <v>96.5</v>
      </c>
      <c r="G54" s="10">
        <f t="shared" si="8"/>
        <v>94</v>
      </c>
    </row>
    <row r="55" spans="1:8" ht="13.5" x14ac:dyDescent="0.15">
      <c r="A55" s="9" t="s">
        <v>65</v>
      </c>
      <c r="B55" s="19">
        <f>MIN(D2:D45)</f>
        <v>56</v>
      </c>
      <c r="C55" s="19">
        <f t="shared" ref="C55:G55" si="9">MIN(E2:E45)</f>
        <v>55.5</v>
      </c>
      <c r="D55" s="19">
        <f t="shared" si="9"/>
        <v>57</v>
      </c>
      <c r="E55" s="19">
        <f t="shared" si="9"/>
        <v>57</v>
      </c>
      <c r="F55" s="19">
        <f t="shared" si="9"/>
        <v>57</v>
      </c>
      <c r="G55" s="19">
        <f t="shared" si="9"/>
        <v>55</v>
      </c>
    </row>
    <row r="56" spans="1:8" ht="13.5" x14ac:dyDescent="0.15">
      <c r="A56" s="9" t="s">
        <v>66</v>
      </c>
      <c r="B56" s="10">
        <f>SMALL(D2:D45,2)</f>
        <v>58.5</v>
      </c>
      <c r="C56" s="10">
        <f t="shared" ref="C56:G56" si="10">SMALL(E2:E45,2)</f>
        <v>57.5</v>
      </c>
      <c r="D56" s="10">
        <f t="shared" si="10"/>
        <v>60.5</v>
      </c>
      <c r="E56" s="10">
        <f t="shared" si="10"/>
        <v>57</v>
      </c>
      <c r="F56" s="10">
        <f t="shared" si="10"/>
        <v>57</v>
      </c>
      <c r="G56" s="10">
        <f t="shared" si="10"/>
        <v>57</v>
      </c>
    </row>
    <row r="57" spans="1:8" ht="13.5" x14ac:dyDescent="0.15">
      <c r="A57" s="9" t="s">
        <v>67</v>
      </c>
      <c r="B57" s="10">
        <f>SMALL(D2:D45,3)</f>
        <v>62.5</v>
      </c>
      <c r="C57" s="10">
        <f t="shared" ref="C57:G57" si="11">SMALL(E2:E45,3)</f>
        <v>59.5</v>
      </c>
      <c r="D57" s="10">
        <f t="shared" si="11"/>
        <v>61</v>
      </c>
      <c r="E57" s="10">
        <f t="shared" si="11"/>
        <v>57.5</v>
      </c>
      <c r="F57" s="10">
        <f t="shared" si="11"/>
        <v>58.5</v>
      </c>
      <c r="G57" s="10">
        <f t="shared" si="11"/>
        <v>58</v>
      </c>
    </row>
    <row r="60" spans="1:8" x14ac:dyDescent="0.15">
      <c r="A60" s="3"/>
      <c r="B60" s="3"/>
      <c r="C60" s="3" t="s">
        <v>3</v>
      </c>
      <c r="D60" s="3" t="s">
        <v>58</v>
      </c>
      <c r="E60" s="3" t="s">
        <v>5</v>
      </c>
      <c r="F60" s="3" t="s">
        <v>6</v>
      </c>
      <c r="G60" s="3" t="s">
        <v>7</v>
      </c>
      <c r="H60" s="3" t="s">
        <v>8</v>
      </c>
    </row>
    <row r="61" spans="1:8" x14ac:dyDescent="0.15">
      <c r="A61" s="20" t="s">
        <v>68</v>
      </c>
      <c r="B61" s="9" t="s">
        <v>69</v>
      </c>
      <c r="C61" s="11">
        <f t="array" ref="C61:C65">FREQUENCY(D2:D45,{59.9,69.9,79.9,89.9})</f>
        <v>2</v>
      </c>
      <c r="D61" s="11">
        <f t="array" ref="D61:D65">FREQUENCY(E2:E45,{59.9,69.9,79.9,89.9})</f>
        <v>3</v>
      </c>
      <c r="E61" s="11">
        <f t="array" ref="E61:E65">FREQUENCY(F2:F45,{59.9,69.9,79.9,89.9})</f>
        <v>1</v>
      </c>
      <c r="F61" s="11">
        <f t="array" ref="F61:F65">FREQUENCY(G2:G45,{59.9,69.9,79.9,89.9})</f>
        <v>4</v>
      </c>
      <c r="G61" s="11">
        <f t="array" ref="G61:G65">FREQUENCY(H2:H45,{59.9,69.9,79.9,89.9})</f>
        <v>3</v>
      </c>
      <c r="H61" s="11">
        <f t="array" ref="H61:H65">FREQUENCY(I2:I45,{59.9,69.9,79.9,89.9})</f>
        <v>4</v>
      </c>
    </row>
    <row r="62" spans="1:8" x14ac:dyDescent="0.15">
      <c r="A62" s="21"/>
      <c r="B62" s="9" t="s">
        <v>70</v>
      </c>
      <c r="C62" s="11">
        <v>7</v>
      </c>
      <c r="D62" s="11">
        <v>11</v>
      </c>
      <c r="E62" s="11">
        <v>12</v>
      </c>
      <c r="F62" s="11">
        <v>8</v>
      </c>
      <c r="G62" s="11">
        <v>11</v>
      </c>
      <c r="H62" s="11">
        <v>12</v>
      </c>
    </row>
    <row r="63" spans="1:8" x14ac:dyDescent="0.15">
      <c r="A63" s="21"/>
      <c r="B63" s="9" t="s">
        <v>71</v>
      </c>
      <c r="C63" s="11">
        <v>13</v>
      </c>
      <c r="D63" s="11">
        <v>17</v>
      </c>
      <c r="E63" s="11">
        <v>11</v>
      </c>
      <c r="F63" s="11">
        <v>6</v>
      </c>
      <c r="G63" s="11">
        <v>15</v>
      </c>
      <c r="H63" s="11">
        <v>11</v>
      </c>
    </row>
    <row r="64" spans="1:8" x14ac:dyDescent="0.15">
      <c r="A64" s="21"/>
      <c r="B64" s="9" t="s">
        <v>72</v>
      </c>
      <c r="C64" s="11">
        <v>11</v>
      </c>
      <c r="D64" s="11">
        <v>4</v>
      </c>
      <c r="E64" s="11">
        <v>12</v>
      </c>
      <c r="F64" s="11">
        <v>9</v>
      </c>
      <c r="G64" s="11">
        <v>10</v>
      </c>
      <c r="H64" s="11">
        <v>9</v>
      </c>
    </row>
    <row r="65" spans="1:8" x14ac:dyDescent="0.15">
      <c r="A65" s="22"/>
      <c r="B65" s="9" t="s">
        <v>73</v>
      </c>
      <c r="C65" s="11">
        <v>11</v>
      </c>
      <c r="D65" s="11">
        <v>9</v>
      </c>
      <c r="E65" s="11">
        <v>8</v>
      </c>
      <c r="F65" s="11">
        <v>17</v>
      </c>
      <c r="G65" s="11">
        <v>5</v>
      </c>
      <c r="H65" s="11">
        <v>8</v>
      </c>
    </row>
    <row r="68" spans="1:8" x14ac:dyDescent="0.15">
      <c r="A68" s="4">
        <v>59.9</v>
      </c>
    </row>
    <row r="69" spans="1:8" x14ac:dyDescent="0.15">
      <c r="A69" s="4">
        <v>69.900000000000006</v>
      </c>
    </row>
    <row r="70" spans="1:8" x14ac:dyDescent="0.15">
      <c r="A70" s="4">
        <v>79.900000000000006</v>
      </c>
    </row>
    <row r="71" spans="1:8" x14ac:dyDescent="0.15">
      <c r="A71" s="4">
        <v>89.9</v>
      </c>
    </row>
  </sheetData>
  <sheetProtection selectLockedCells="1" selectUnlockedCells="1"/>
  <mergeCells count="2">
    <mergeCell ref="A61:A65"/>
    <mergeCell ref="N2:N3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常用函数</vt:lpstr>
      <vt:lpstr>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jszx</cp:lastModifiedBy>
  <dcterms:created xsi:type="dcterms:W3CDTF">2017-11-07T02:26:57Z</dcterms:created>
  <dcterms:modified xsi:type="dcterms:W3CDTF">2017-11-09T04:36:00Z</dcterms:modified>
</cp:coreProperties>
</file>