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WeeKe\Desktop\Learning\Financial Modelling with Nick DeRobertis\Retirement Model with Dynamic Salary\"/>
    </mc:Choice>
  </mc:AlternateContent>
  <xr:revisionPtr revIDLastSave="0" documentId="13_ncr:1_{8B92F168-3A10-4124-9325-1B8BCB19FA4D}" xr6:coauthVersionLast="46" xr6:coauthVersionMax="46" xr10:uidLastSave="{00000000-0000-0000-0000-000000000000}"/>
  <bookViews>
    <workbookView xWindow="39195" yWindow="4020" windowWidth="17280" windowHeight="8970" activeTab="3" xr2:uid="{00000000-000D-0000-FFFF-FFFF00000000}"/>
  </bookViews>
  <sheets>
    <sheet name="Overview" sheetId="1" r:id="rId1"/>
    <sheet name="Salary" sheetId="2" r:id="rId2"/>
    <sheet name="Wealth" sheetId="3" r:id="rId3"/>
    <sheet name="Retire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1" l="1"/>
  <c r="B3" i="4" s="1"/>
  <c r="F13" i="1"/>
  <c r="B46" i="4"/>
  <c r="B40" i="4"/>
  <c r="B41" i="4"/>
  <c r="B42" i="4"/>
  <c r="B43" i="4"/>
  <c r="B44" i="4"/>
  <c r="B45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7" i="4"/>
  <c r="A3" i="4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10" i="3"/>
  <c r="B34" i="2"/>
  <c r="B42" i="2"/>
  <c r="A3" i="2"/>
  <c r="B3" i="2"/>
  <c r="B14" i="2" s="1"/>
  <c r="A4" i="2"/>
  <c r="B4" i="2"/>
  <c r="D15" i="2" s="1"/>
  <c r="A5" i="2"/>
  <c r="B5" i="2"/>
  <c r="A7" i="2"/>
  <c r="B7" i="2"/>
  <c r="A8" i="2"/>
  <c r="A4" i="3" s="1"/>
  <c r="B8" i="2"/>
  <c r="B4" i="3" s="1"/>
  <c r="A9" i="2"/>
  <c r="A5" i="3" s="1"/>
  <c r="B9" i="2"/>
  <c r="B5" i="3" s="1"/>
  <c r="B2" i="2"/>
  <c r="A2" i="2"/>
  <c r="B33" i="2" l="1"/>
  <c r="B24" i="2"/>
  <c r="B50" i="2"/>
  <c r="B17" i="2"/>
  <c r="B25" i="2"/>
  <c r="B49" i="2"/>
  <c r="B16" i="2"/>
  <c r="B41" i="2"/>
  <c r="B46" i="2"/>
  <c r="B21" i="2"/>
  <c r="D22" i="2"/>
  <c r="B13" i="2"/>
  <c r="B45" i="2"/>
  <c r="B37" i="2"/>
  <c r="B29" i="2"/>
  <c r="B20" i="2"/>
  <c r="D13" i="2"/>
  <c r="D45" i="2"/>
  <c r="D37" i="2"/>
  <c r="D29" i="2"/>
  <c r="D21" i="2"/>
  <c r="B30" i="2"/>
  <c r="B28" i="2"/>
  <c r="D46" i="2"/>
  <c r="D30" i="2"/>
  <c r="D14" i="2"/>
  <c r="B52" i="2"/>
  <c r="B44" i="2"/>
  <c r="B36" i="2"/>
  <c r="B27" i="2"/>
  <c r="B19" i="2"/>
  <c r="D52" i="2"/>
  <c r="D44" i="2"/>
  <c r="D36" i="2"/>
  <c r="D28" i="2"/>
  <c r="D20" i="2"/>
  <c r="D49" i="2"/>
  <c r="B38" i="2"/>
  <c r="D38" i="2"/>
  <c r="B51" i="2"/>
  <c r="B43" i="2"/>
  <c r="B35" i="2"/>
  <c r="B26" i="2"/>
  <c r="B18" i="2"/>
  <c r="D51" i="2"/>
  <c r="D43" i="2"/>
  <c r="D35" i="2"/>
  <c r="D27" i="2"/>
  <c r="D19" i="2"/>
  <c r="D50" i="2"/>
  <c r="D42" i="2"/>
  <c r="D34" i="2"/>
  <c r="D26" i="2"/>
  <c r="D18" i="2"/>
  <c r="D41" i="2"/>
  <c r="D25" i="2"/>
  <c r="D17" i="2"/>
  <c r="B48" i="2"/>
  <c r="B40" i="2"/>
  <c r="B32" i="2"/>
  <c r="B23" i="2"/>
  <c r="B15" i="2"/>
  <c r="D48" i="2"/>
  <c r="D40" i="2"/>
  <c r="D32" i="2"/>
  <c r="D24" i="2"/>
  <c r="D16" i="2"/>
  <c r="D33" i="2"/>
  <c r="B47" i="2"/>
  <c r="B39" i="2"/>
  <c r="B31" i="2"/>
  <c r="B22" i="2"/>
  <c r="D47" i="2"/>
  <c r="D39" i="2"/>
  <c r="D31" i="2"/>
  <c r="D23" i="2"/>
  <c r="B3" i="3"/>
  <c r="C15" i="2" l="1"/>
  <c r="E15" i="2" s="1"/>
  <c r="F15" i="2" s="1"/>
  <c r="B12" i="3" s="1"/>
  <c r="C12" i="3" s="1"/>
  <c r="C23" i="2"/>
  <c r="E23" i="2" s="1"/>
  <c r="F23" i="2" s="1"/>
  <c r="B20" i="3" s="1"/>
  <c r="C20" i="3" s="1"/>
  <c r="C31" i="2"/>
  <c r="E31" i="2" s="1"/>
  <c r="F31" i="2" s="1"/>
  <c r="B28" i="3" s="1"/>
  <c r="C28" i="3" s="1"/>
  <c r="C39" i="2"/>
  <c r="E39" i="2" s="1"/>
  <c r="F39" i="2" s="1"/>
  <c r="B36" i="3" s="1"/>
  <c r="C36" i="3" s="1"/>
  <c r="C47" i="2"/>
  <c r="E47" i="2" s="1"/>
  <c r="F47" i="2" s="1"/>
  <c r="B44" i="3" s="1"/>
  <c r="C44" i="3" s="1"/>
  <c r="C16" i="2"/>
  <c r="E16" i="2" s="1"/>
  <c r="F16" i="2" s="1"/>
  <c r="B13" i="3" s="1"/>
  <c r="C13" i="3" s="1"/>
  <c r="C24" i="2"/>
  <c r="E24" i="2" s="1"/>
  <c r="F24" i="2" s="1"/>
  <c r="B21" i="3" s="1"/>
  <c r="C21" i="3" s="1"/>
  <c r="C32" i="2"/>
  <c r="E32" i="2" s="1"/>
  <c r="F32" i="2" s="1"/>
  <c r="B29" i="3" s="1"/>
  <c r="C29" i="3" s="1"/>
  <c r="C40" i="2"/>
  <c r="E40" i="2" s="1"/>
  <c r="F40" i="2" s="1"/>
  <c r="B37" i="3" s="1"/>
  <c r="C37" i="3" s="1"/>
  <c r="C48" i="2"/>
  <c r="E48" i="2" s="1"/>
  <c r="F48" i="2" s="1"/>
  <c r="B45" i="3" s="1"/>
  <c r="C45" i="3" s="1"/>
  <c r="C25" i="2"/>
  <c r="E25" i="2" s="1"/>
  <c r="F25" i="2" s="1"/>
  <c r="B22" i="3" s="1"/>
  <c r="C22" i="3" s="1"/>
  <c r="C49" i="2"/>
  <c r="E49" i="2" s="1"/>
  <c r="F49" i="2" s="1"/>
  <c r="B46" i="3" s="1"/>
  <c r="C46" i="3" s="1"/>
  <c r="C18" i="2"/>
  <c r="E18" i="2" s="1"/>
  <c r="F18" i="2" s="1"/>
  <c r="B15" i="3" s="1"/>
  <c r="C15" i="3" s="1"/>
  <c r="C26" i="2"/>
  <c r="E26" i="2" s="1"/>
  <c r="F26" i="2" s="1"/>
  <c r="B23" i="3" s="1"/>
  <c r="C23" i="3" s="1"/>
  <c r="C34" i="2"/>
  <c r="E34" i="2" s="1"/>
  <c r="F34" i="2" s="1"/>
  <c r="B31" i="3" s="1"/>
  <c r="C31" i="3" s="1"/>
  <c r="C42" i="2"/>
  <c r="E42" i="2" s="1"/>
  <c r="F42" i="2" s="1"/>
  <c r="B39" i="3" s="1"/>
  <c r="C39" i="3" s="1"/>
  <c r="C50" i="2"/>
  <c r="E50" i="2" s="1"/>
  <c r="F50" i="2" s="1"/>
  <c r="B47" i="3" s="1"/>
  <c r="C47" i="3" s="1"/>
  <c r="C19" i="2"/>
  <c r="E19" i="2" s="1"/>
  <c r="F19" i="2" s="1"/>
  <c r="B16" i="3" s="1"/>
  <c r="C16" i="3" s="1"/>
  <c r="C27" i="2"/>
  <c r="E27" i="2" s="1"/>
  <c r="F27" i="2" s="1"/>
  <c r="B24" i="3" s="1"/>
  <c r="C24" i="3" s="1"/>
  <c r="C35" i="2"/>
  <c r="E35" i="2" s="1"/>
  <c r="F35" i="2" s="1"/>
  <c r="B32" i="3" s="1"/>
  <c r="C32" i="3" s="1"/>
  <c r="C43" i="2"/>
  <c r="E43" i="2" s="1"/>
  <c r="F43" i="2" s="1"/>
  <c r="B40" i="3" s="1"/>
  <c r="C40" i="3" s="1"/>
  <c r="C51" i="2"/>
  <c r="E51" i="2" s="1"/>
  <c r="F51" i="2" s="1"/>
  <c r="B48" i="3" s="1"/>
  <c r="C48" i="3" s="1"/>
  <c r="C41" i="2"/>
  <c r="E41" i="2" s="1"/>
  <c r="F41" i="2" s="1"/>
  <c r="B38" i="3" s="1"/>
  <c r="C38" i="3" s="1"/>
  <c r="C20" i="2"/>
  <c r="E20" i="2" s="1"/>
  <c r="F20" i="2" s="1"/>
  <c r="B17" i="3" s="1"/>
  <c r="C17" i="3" s="1"/>
  <c r="C28" i="2"/>
  <c r="E28" i="2" s="1"/>
  <c r="F28" i="2" s="1"/>
  <c r="B25" i="3" s="1"/>
  <c r="C25" i="3" s="1"/>
  <c r="C36" i="2"/>
  <c r="E36" i="2" s="1"/>
  <c r="F36" i="2" s="1"/>
  <c r="B33" i="3" s="1"/>
  <c r="C33" i="3" s="1"/>
  <c r="C44" i="2"/>
  <c r="E44" i="2" s="1"/>
  <c r="F44" i="2" s="1"/>
  <c r="B41" i="3" s="1"/>
  <c r="C41" i="3" s="1"/>
  <c r="C52" i="2"/>
  <c r="E52" i="2" s="1"/>
  <c r="F52" i="2" s="1"/>
  <c r="B49" i="3" s="1"/>
  <c r="C49" i="3" s="1"/>
  <c r="C22" i="2"/>
  <c r="E22" i="2" s="1"/>
  <c r="F22" i="2" s="1"/>
  <c r="B19" i="3" s="1"/>
  <c r="C19" i="3" s="1"/>
  <c r="C38" i="2"/>
  <c r="E38" i="2" s="1"/>
  <c r="F38" i="2" s="1"/>
  <c r="B35" i="3" s="1"/>
  <c r="C35" i="3" s="1"/>
  <c r="C17" i="2"/>
  <c r="E17" i="2" s="1"/>
  <c r="F17" i="2" s="1"/>
  <c r="B14" i="3" s="1"/>
  <c r="C14" i="3" s="1"/>
  <c r="C21" i="2"/>
  <c r="E21" i="2" s="1"/>
  <c r="F21" i="2" s="1"/>
  <c r="B18" i="3" s="1"/>
  <c r="C18" i="3" s="1"/>
  <c r="C29" i="2"/>
  <c r="E29" i="2" s="1"/>
  <c r="F29" i="2" s="1"/>
  <c r="B26" i="3" s="1"/>
  <c r="C26" i="3" s="1"/>
  <c r="C37" i="2"/>
  <c r="E37" i="2" s="1"/>
  <c r="F37" i="2" s="1"/>
  <c r="B34" i="3" s="1"/>
  <c r="C34" i="3" s="1"/>
  <c r="C45" i="2"/>
  <c r="E45" i="2" s="1"/>
  <c r="F45" i="2" s="1"/>
  <c r="B42" i="3" s="1"/>
  <c r="C42" i="3" s="1"/>
  <c r="C13" i="2"/>
  <c r="E13" i="2" s="1"/>
  <c r="F13" i="2" s="1"/>
  <c r="B10" i="3" s="1"/>
  <c r="C10" i="3" s="1"/>
  <c r="D10" i="3" s="1"/>
  <c r="C14" i="2"/>
  <c r="E14" i="2" s="1"/>
  <c r="F14" i="2" s="1"/>
  <c r="B11" i="3" s="1"/>
  <c r="C11" i="3" s="1"/>
  <c r="C30" i="2"/>
  <c r="E30" i="2" s="1"/>
  <c r="F30" i="2" s="1"/>
  <c r="B27" i="3" s="1"/>
  <c r="C27" i="3" s="1"/>
  <c r="C46" i="2"/>
  <c r="E46" i="2" s="1"/>
  <c r="F46" i="2" s="1"/>
  <c r="B43" i="3" s="1"/>
  <c r="C43" i="3" s="1"/>
  <c r="C33" i="2"/>
  <c r="E33" i="2" s="1"/>
  <c r="F33" i="2" s="1"/>
  <c r="B30" i="3" s="1"/>
  <c r="C30" i="3" s="1"/>
  <c r="C7" i="4" l="1"/>
  <c r="D7" i="4" s="1"/>
  <c r="D11" i="3"/>
  <c r="D12" i="3" l="1"/>
  <c r="C8" i="4"/>
  <c r="D8" i="4" s="1"/>
  <c r="A8" i="4" s="1"/>
  <c r="A7" i="4"/>
  <c r="D13" i="3" l="1"/>
  <c r="C9" i="4"/>
  <c r="D9" i="4" s="1"/>
  <c r="A9" i="4" l="1"/>
  <c r="D14" i="3"/>
  <c r="C10" i="4"/>
  <c r="D10" i="4" s="1"/>
  <c r="A10" i="4" s="1"/>
  <c r="D15" i="3" l="1"/>
  <c r="C11" i="4"/>
  <c r="D11" i="4" s="1"/>
  <c r="A11" i="4" s="1"/>
  <c r="C12" i="4" l="1"/>
  <c r="D12" i="4" s="1"/>
  <c r="A12" i="4" s="1"/>
  <c r="D16" i="3"/>
  <c r="C13" i="4" l="1"/>
  <c r="D13" i="4" s="1"/>
  <c r="D17" i="3"/>
  <c r="A13" i="4"/>
  <c r="C14" i="4" l="1"/>
  <c r="D14" i="4" s="1"/>
  <c r="A14" i="4" s="1"/>
  <c r="D18" i="3"/>
  <c r="D19" i="3" l="1"/>
  <c r="C15" i="4"/>
  <c r="D15" i="4" s="1"/>
  <c r="A15" i="4" s="1"/>
  <c r="D20" i="3" l="1"/>
  <c r="C16" i="4"/>
  <c r="D16" i="4" s="1"/>
  <c r="A16" i="4" s="1"/>
  <c r="D21" i="3" l="1"/>
  <c r="C17" i="4"/>
  <c r="D17" i="4" s="1"/>
  <c r="A17" i="4" s="1"/>
  <c r="D22" i="3" l="1"/>
  <c r="C18" i="4"/>
  <c r="D18" i="4" s="1"/>
  <c r="A18" i="4" s="1"/>
  <c r="D23" i="3" l="1"/>
  <c r="C19" i="4"/>
  <c r="D19" i="4" s="1"/>
  <c r="A19" i="4" s="1"/>
  <c r="D24" i="3" l="1"/>
  <c r="C20" i="4"/>
  <c r="D20" i="4" s="1"/>
  <c r="A20" i="4" s="1"/>
  <c r="D25" i="3" l="1"/>
  <c r="C21" i="4"/>
  <c r="D21" i="4" s="1"/>
  <c r="A21" i="4" s="1"/>
  <c r="C22" i="4" l="1"/>
  <c r="D22" i="4" s="1"/>
  <c r="A22" i="4" s="1"/>
  <c r="D26" i="3"/>
  <c r="D27" i="3" l="1"/>
  <c r="C23" i="4"/>
  <c r="D23" i="4" s="1"/>
  <c r="A23" i="4" s="1"/>
  <c r="D28" i="3" l="1"/>
  <c r="C24" i="4"/>
  <c r="D24" i="4" s="1"/>
  <c r="A24" i="4" s="1"/>
  <c r="D29" i="3" l="1"/>
  <c r="C25" i="4"/>
  <c r="D25" i="4" s="1"/>
  <c r="A25" i="4" s="1"/>
  <c r="D30" i="3" l="1"/>
  <c r="C26" i="4"/>
  <c r="D26" i="4" s="1"/>
  <c r="A26" i="4" s="1"/>
  <c r="C27" i="4" l="1"/>
  <c r="D27" i="4" s="1"/>
  <c r="A27" i="4" s="1"/>
  <c r="D31" i="3"/>
  <c r="D32" i="3" l="1"/>
  <c r="C28" i="4"/>
  <c r="D28" i="4" s="1"/>
  <c r="A28" i="4" s="1"/>
  <c r="D33" i="3" l="1"/>
  <c r="C29" i="4"/>
  <c r="D29" i="4" s="1"/>
  <c r="A29" i="4" s="1"/>
  <c r="D34" i="3" l="1"/>
  <c r="C30" i="4"/>
  <c r="D30" i="4" s="1"/>
  <c r="A30" i="4" s="1"/>
  <c r="D35" i="3" l="1"/>
  <c r="C31" i="4"/>
  <c r="D31" i="4" s="1"/>
  <c r="A31" i="4" s="1"/>
  <c r="D36" i="3" l="1"/>
  <c r="C32" i="4"/>
  <c r="D32" i="4" s="1"/>
  <c r="A32" i="4" s="1"/>
  <c r="D37" i="3" l="1"/>
  <c r="C33" i="4"/>
  <c r="D33" i="4" s="1"/>
  <c r="A33" i="4" s="1"/>
  <c r="D38" i="3" l="1"/>
  <c r="C34" i="4"/>
  <c r="D34" i="4" s="1"/>
  <c r="A34" i="4" s="1"/>
  <c r="D39" i="3" l="1"/>
  <c r="C35" i="4"/>
  <c r="D35" i="4" s="1"/>
  <c r="A35" i="4" s="1"/>
  <c r="C36" i="4" l="1"/>
  <c r="D36" i="4" s="1"/>
  <c r="A36" i="4" s="1"/>
  <c r="D40" i="3"/>
  <c r="D41" i="3" l="1"/>
  <c r="C37" i="4"/>
  <c r="D37" i="4" s="1"/>
  <c r="A37" i="4" s="1"/>
  <c r="C38" i="4" l="1"/>
  <c r="D38" i="4" s="1"/>
  <c r="A38" i="4" s="1"/>
  <c r="D42" i="3"/>
  <c r="C39" i="4" l="1"/>
  <c r="D39" i="4" s="1"/>
  <c r="A39" i="4" s="1"/>
  <c r="D43" i="3"/>
  <c r="C40" i="4" l="1"/>
  <c r="D40" i="4" s="1"/>
  <c r="A40" i="4" s="1"/>
  <c r="D44" i="3"/>
  <c r="D45" i="3" l="1"/>
  <c r="C41" i="4"/>
  <c r="D41" i="4" s="1"/>
  <c r="A41" i="4" s="1"/>
  <c r="C42" i="4" l="1"/>
  <c r="D42" i="4" s="1"/>
  <c r="A42" i="4" s="1"/>
  <c r="D46" i="3"/>
  <c r="D47" i="3" l="1"/>
  <c r="C43" i="4"/>
  <c r="D43" i="4" s="1"/>
  <c r="A43" i="4" s="1"/>
  <c r="D48" i="3" l="1"/>
  <c r="C44" i="4"/>
  <c r="D44" i="4" s="1"/>
  <c r="A44" i="4" s="1"/>
  <c r="D49" i="3" l="1"/>
  <c r="C46" i="4" s="1"/>
  <c r="D46" i="4" s="1"/>
  <c r="C45" i="4"/>
  <c r="D45" i="4" s="1"/>
  <c r="A45" i="4" l="1"/>
  <c r="A46" i="4"/>
  <c r="B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tc={C997A930-43AD-45BB-9D3A-7355516231D5}</author>
  </authors>
  <commentList>
    <comment ref="D7" authorId="0" shapeId="0" xr:uid="{C997A930-43AD-45BB-9D3A-7355516231D5}">
      <text>
        <t>[Threaded comment]
Your version of Excel allows you to read this threaded comment; however, any edits to it will get removed if the file is opened in a newer version of Excel. Learn more: https://go.microsoft.com/fwlink/?linkid=870924
Comment:
    References the previous year's wealth with the current year's savings added in to account for the cumulative nature of wealth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tc={DE260C03-DAEC-4C50-823F-F0378CA0E73A}</author>
  </authors>
  <commentList>
    <comment ref="D6" authorId="0" shapeId="0" xr:uid="{DE260C03-DAEC-4C50-823F-F0378CA0E73A}">
      <text>
        <t>[Threaded comment]
Your version of Excel allows you to read this threaded comment; however, any edits to it will get removed if the file is opened in a newer version of Excel. Learn more: https://go.microsoft.com/fwlink/?linkid=870924
Comment:
    Condition: If the wealth in a given year is greater than or equal to the desired cash, Retirement Status becomes "Retired"</t>
      </text>
    </comment>
  </commentList>
</comments>
</file>

<file path=xl/sharedStrings.xml><?xml version="1.0" encoding="utf-8"?>
<sst xmlns="http://schemas.openxmlformats.org/spreadsheetml/2006/main" count="39" uniqueCount="32">
  <si>
    <t>Input</t>
  </si>
  <si>
    <t>Salary Inputs</t>
  </si>
  <si>
    <t>Starting Salary</t>
  </si>
  <si>
    <t>Promotions every number of years</t>
  </si>
  <si>
    <t>Cost of Living Raise</t>
  </si>
  <si>
    <t xml:space="preserve">Promotion Raise </t>
  </si>
  <si>
    <t>Wealth Inputs</t>
  </si>
  <si>
    <t>Savings Rate</t>
  </si>
  <si>
    <t>Interest Rate</t>
  </si>
  <si>
    <t>Desired Retirement Inputs</t>
  </si>
  <si>
    <t>Desired Cash</t>
  </si>
  <si>
    <t>Main Output</t>
  </si>
  <si>
    <t>Years to Retirement</t>
  </si>
  <si>
    <t>Salary Calculations</t>
  </si>
  <si>
    <t>Time</t>
  </si>
  <si>
    <t>Check If It's a Promotion Year</t>
  </si>
  <si>
    <t>Number of Promotions</t>
  </si>
  <si>
    <t>Cost of Living Factor</t>
  </si>
  <si>
    <t>Promotion Factor</t>
  </si>
  <si>
    <t>Salary</t>
  </si>
  <si>
    <t>Inputs</t>
  </si>
  <si>
    <t>Note: Salaries are computed on the Salary tab and referenced here</t>
  </si>
  <si>
    <t>Wealth Calculations</t>
  </si>
  <si>
    <t>Amount Saved</t>
  </si>
  <si>
    <t>Wealth</t>
  </si>
  <si>
    <t>Note: Wealth values are calculated on the Wealth tab and referenced here</t>
  </si>
  <si>
    <t>Retirement Calculations</t>
  </si>
  <si>
    <t>Number of Years Retired</t>
  </si>
  <si>
    <t>Is Retired</t>
  </si>
  <si>
    <t>Annual Cash Spending During Retirement</t>
  </si>
  <si>
    <t>Years in Retirement</t>
  </si>
  <si>
    <t>Cash Spend after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</si>
</sst>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leb Mah" id="{642EE57B-136F-4CD9-A0BF-46A61CB99C70}" userId="39ea97f7e918ab7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7" dT="2021-01-20T00:48:50.42" personId="{642EE57B-136F-4CD9-A0BF-46A61CB99C70}" id="{C997A930-43AD-45BB-9D3A-7355516231D5}">
    <text>References the previous year's wealth with the current year's savings added in to account for the cumulative nature of wealth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6" dT="2021-01-20T00:57:35.76" personId="{642EE57B-136F-4CD9-A0BF-46A61CB99C70}" id="{DE260C03-DAEC-4C50-823F-F0378CA0E73A}">
    <text>Condition: If the wealth in a given year is greater than or equal to the desired cash, Retirement Status becomes "Retired"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B19" sqref="B19"/>
    </sheetView>
  </sheetViews>
  <sheetFormatPr defaultRowHeight="14.4" x14ac:dyDescent="0.3"/>
  <cols>
    <col min="1" max="1" width="37.33203125" bestFit="1" customWidth="1"/>
    <col min="2" max="2" width="9" bestFit="1" customWidth="1"/>
  </cols>
  <sheetData>
    <row r="1" spans="1:6" x14ac:dyDescent="0.3">
      <c r="A1" s="3" t="s">
        <v>0</v>
      </c>
      <c r="B1" s="3"/>
    </row>
    <row r="2" spans="1:6" x14ac:dyDescent="0.3">
      <c r="A2" s="2" t="s">
        <v>1</v>
      </c>
    </row>
    <row r="3" spans="1:6" x14ac:dyDescent="0.3">
      <c r="A3" t="s">
        <v>2</v>
      </c>
      <c r="B3">
        <v>150000</v>
      </c>
    </row>
    <row r="4" spans="1:6" x14ac:dyDescent="0.3">
      <c r="A4" t="s">
        <v>3</v>
      </c>
      <c r="B4">
        <v>5</v>
      </c>
    </row>
    <row r="5" spans="1:6" x14ac:dyDescent="0.3">
      <c r="A5" t="s">
        <v>4</v>
      </c>
      <c r="B5" s="1">
        <v>0.02</v>
      </c>
    </row>
    <row r="6" spans="1:6" x14ac:dyDescent="0.3">
      <c r="A6" t="s">
        <v>5</v>
      </c>
      <c r="B6" s="1">
        <v>0.15</v>
      </c>
    </row>
    <row r="8" spans="1:6" x14ac:dyDescent="0.3">
      <c r="A8" s="2" t="s">
        <v>6</v>
      </c>
    </row>
    <row r="9" spans="1:6" x14ac:dyDescent="0.3">
      <c r="A9" t="s">
        <v>7</v>
      </c>
      <c r="B9" s="1">
        <v>0.25</v>
      </c>
    </row>
    <row r="10" spans="1:6" x14ac:dyDescent="0.3">
      <c r="A10" t="s">
        <v>8</v>
      </c>
      <c r="B10" s="1">
        <v>0.05</v>
      </c>
    </row>
    <row r="12" spans="1:6" x14ac:dyDescent="0.3">
      <c r="A12" s="2" t="s">
        <v>9</v>
      </c>
    </row>
    <row r="13" spans="1:6" x14ac:dyDescent="0.3">
      <c r="A13" t="s">
        <v>29</v>
      </c>
      <c r="B13">
        <v>400000</v>
      </c>
      <c r="E13" t="s">
        <v>31</v>
      </c>
      <c r="F13">
        <f>B13-B13*B10</f>
        <v>380000</v>
      </c>
    </row>
    <row r="14" spans="1:6" x14ac:dyDescent="0.3">
      <c r="A14" t="s">
        <v>30</v>
      </c>
      <c r="B14">
        <v>25</v>
      </c>
    </row>
    <row r="17" spans="1:2" x14ac:dyDescent="0.3">
      <c r="A17" s="2" t="s">
        <v>11</v>
      </c>
    </row>
    <row r="18" spans="1:2" x14ac:dyDescent="0.3">
      <c r="A18" t="s">
        <v>12</v>
      </c>
      <c r="B18">
        <f>VLOOKUP(1,Retirement!A7:B46,2)</f>
        <v>40</v>
      </c>
    </row>
    <row r="19" spans="1:2" x14ac:dyDescent="0.3">
      <c r="A19" t="s">
        <v>10</v>
      </c>
      <c r="B19">
        <f>$B$14*$F$13</f>
        <v>9500000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E2C8-6E30-4B4A-8E0D-6A5210552EC7}">
  <dimension ref="A1:F52"/>
  <sheetViews>
    <sheetView topLeftCell="B13" workbookViewId="0">
      <selection activeCell="B9" sqref="B9"/>
    </sheetView>
  </sheetViews>
  <sheetFormatPr defaultRowHeight="14.4" x14ac:dyDescent="0.3"/>
  <cols>
    <col min="1" max="1" width="31.33203125" bestFit="1" customWidth="1"/>
    <col min="2" max="2" width="26.33203125" bestFit="1" customWidth="1"/>
    <col min="3" max="3" width="21.109375" bestFit="1" customWidth="1"/>
    <col min="4" max="4" width="18.33203125" bestFit="1" customWidth="1"/>
    <col min="5" max="5" width="16" bestFit="1" customWidth="1"/>
    <col min="6" max="6" width="12" bestFit="1" customWidth="1"/>
  </cols>
  <sheetData>
    <row r="1" spans="1:6" x14ac:dyDescent="0.3">
      <c r="A1" s="3" t="s">
        <v>0</v>
      </c>
      <c r="B1" s="3"/>
    </row>
    <row r="2" spans="1:6" x14ac:dyDescent="0.3">
      <c r="A2" t="str">
        <f>Overview!A3</f>
        <v>Starting Salary</v>
      </c>
      <c r="B2">
        <f>Overview!B3</f>
        <v>150000</v>
      </c>
    </row>
    <row r="3" spans="1:6" x14ac:dyDescent="0.3">
      <c r="A3" t="str">
        <f>Overview!A4</f>
        <v>Promotions every number of years</v>
      </c>
      <c r="B3">
        <f>Overview!B4</f>
        <v>5</v>
      </c>
    </row>
    <row r="4" spans="1:6" x14ac:dyDescent="0.3">
      <c r="A4" t="str">
        <f>Overview!A5</f>
        <v>Cost of Living Raise</v>
      </c>
      <c r="B4">
        <f>Overview!B5</f>
        <v>0.02</v>
      </c>
    </row>
    <row r="5" spans="1:6" x14ac:dyDescent="0.3">
      <c r="A5" t="str">
        <f>Overview!A6</f>
        <v xml:space="preserve">Promotion Raise </v>
      </c>
      <c r="B5">
        <f>Overview!B6</f>
        <v>0.15</v>
      </c>
    </row>
    <row r="7" spans="1:6" x14ac:dyDescent="0.3">
      <c r="A7" t="str">
        <f>Overview!A8</f>
        <v>Wealth Inputs</v>
      </c>
      <c r="B7">
        <f>Overview!B8</f>
        <v>0</v>
      </c>
    </row>
    <row r="8" spans="1:6" x14ac:dyDescent="0.3">
      <c r="A8" t="str">
        <f>Overview!A9</f>
        <v>Savings Rate</v>
      </c>
      <c r="B8">
        <f>Overview!B9</f>
        <v>0.25</v>
      </c>
    </row>
    <row r="9" spans="1:6" x14ac:dyDescent="0.3">
      <c r="A9" t="str">
        <f>Overview!A10</f>
        <v>Interest Rate</v>
      </c>
      <c r="B9">
        <f>Overview!B10</f>
        <v>0.05</v>
      </c>
    </row>
    <row r="11" spans="1:6" x14ac:dyDescent="0.3">
      <c r="A11" t="s">
        <v>13</v>
      </c>
    </row>
    <row r="12" spans="1:6" x14ac:dyDescent="0.3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</row>
    <row r="13" spans="1:6" x14ac:dyDescent="0.3">
      <c r="A13">
        <v>1</v>
      </c>
      <c r="B13">
        <f>IF(MOD(A13,$B$3)=0, 1, 0)</f>
        <v>0</v>
      </c>
      <c r="C13">
        <f>SUM($B$13:B13)</f>
        <v>0</v>
      </c>
      <c r="D13">
        <f>(1+$B$4)^A13</f>
        <v>1.02</v>
      </c>
      <c r="E13">
        <f>(1+$B$5)^C13</f>
        <v>1</v>
      </c>
      <c r="F13">
        <f>($B$2*D13*E13)</f>
        <v>153000</v>
      </c>
    </row>
    <row r="14" spans="1:6" x14ac:dyDescent="0.3">
      <c r="A14">
        <v>2</v>
      </c>
      <c r="B14">
        <f t="shared" ref="B14:B52" si="0">IF(MOD(A14,$B$3)=0, 1, 0)</f>
        <v>0</v>
      </c>
      <c r="C14">
        <f>SUM($B$13:B14)</f>
        <v>0</v>
      </c>
      <c r="D14">
        <f t="shared" ref="D14:D52" si="1">(1+$B$4)^A14</f>
        <v>1.0404</v>
      </c>
      <c r="E14">
        <f t="shared" ref="E14:E52" si="2">(1+$B$5)^C14</f>
        <v>1</v>
      </c>
      <c r="F14">
        <f t="shared" ref="F14:F52" si="3">($B$2*D14*E14)</f>
        <v>156060</v>
      </c>
    </row>
    <row r="15" spans="1:6" x14ac:dyDescent="0.3">
      <c r="A15">
        <v>3</v>
      </c>
      <c r="B15">
        <f t="shared" si="0"/>
        <v>0</v>
      </c>
      <c r="C15">
        <f>SUM($B$13:B15)</f>
        <v>0</v>
      </c>
      <c r="D15">
        <f t="shared" si="1"/>
        <v>1.0612079999999999</v>
      </c>
      <c r="E15">
        <f t="shared" si="2"/>
        <v>1</v>
      </c>
      <c r="F15">
        <f t="shared" si="3"/>
        <v>159181.19999999998</v>
      </c>
    </row>
    <row r="16" spans="1:6" x14ac:dyDescent="0.3">
      <c r="A16">
        <v>4</v>
      </c>
      <c r="B16">
        <f t="shared" si="0"/>
        <v>0</v>
      </c>
      <c r="C16">
        <f>SUM($B$13:B16)</f>
        <v>0</v>
      </c>
      <c r="D16">
        <f t="shared" si="1"/>
        <v>1.08243216</v>
      </c>
      <c r="E16">
        <f t="shared" si="2"/>
        <v>1</v>
      </c>
      <c r="F16">
        <f t="shared" si="3"/>
        <v>162364.82399999999</v>
      </c>
    </row>
    <row r="17" spans="1:6" x14ac:dyDescent="0.3">
      <c r="A17">
        <v>5</v>
      </c>
      <c r="B17">
        <f t="shared" si="0"/>
        <v>1</v>
      </c>
      <c r="C17">
        <f>SUM($B$13:B17)</f>
        <v>1</v>
      </c>
      <c r="D17">
        <f t="shared" si="1"/>
        <v>1.1040808032</v>
      </c>
      <c r="E17">
        <f t="shared" si="2"/>
        <v>1.1499999999999999</v>
      </c>
      <c r="F17">
        <f t="shared" si="3"/>
        <v>190453.93855200001</v>
      </c>
    </row>
    <row r="18" spans="1:6" x14ac:dyDescent="0.3">
      <c r="A18">
        <v>6</v>
      </c>
      <c r="B18">
        <f t="shared" si="0"/>
        <v>0</v>
      </c>
      <c r="C18">
        <f>SUM($B$13:B18)</f>
        <v>1</v>
      </c>
      <c r="D18">
        <f t="shared" si="1"/>
        <v>1.1261624192640001</v>
      </c>
      <c r="E18">
        <f t="shared" si="2"/>
        <v>1.1499999999999999</v>
      </c>
      <c r="F18">
        <f t="shared" si="3"/>
        <v>194263.01732304</v>
      </c>
    </row>
    <row r="19" spans="1:6" x14ac:dyDescent="0.3">
      <c r="A19">
        <v>7</v>
      </c>
      <c r="B19">
        <f t="shared" si="0"/>
        <v>0</v>
      </c>
      <c r="C19">
        <f>SUM($B$13:B19)</f>
        <v>1</v>
      </c>
      <c r="D19">
        <f t="shared" si="1"/>
        <v>1.1486856676492798</v>
      </c>
      <c r="E19">
        <f t="shared" si="2"/>
        <v>1.1499999999999999</v>
      </c>
      <c r="F19">
        <f t="shared" si="3"/>
        <v>198148.27766950073</v>
      </c>
    </row>
    <row r="20" spans="1:6" x14ac:dyDescent="0.3">
      <c r="A20">
        <v>8</v>
      </c>
      <c r="B20">
        <f t="shared" si="0"/>
        <v>0</v>
      </c>
      <c r="C20">
        <f>SUM($B$13:B20)</f>
        <v>1</v>
      </c>
      <c r="D20">
        <f t="shared" si="1"/>
        <v>1.1716593810022655</v>
      </c>
      <c r="E20">
        <f t="shared" si="2"/>
        <v>1.1499999999999999</v>
      </c>
      <c r="F20">
        <f t="shared" si="3"/>
        <v>202111.2432228908</v>
      </c>
    </row>
    <row r="21" spans="1:6" x14ac:dyDescent="0.3">
      <c r="A21">
        <v>9</v>
      </c>
      <c r="B21">
        <f t="shared" si="0"/>
        <v>0</v>
      </c>
      <c r="C21">
        <f>SUM($B$13:B21)</f>
        <v>1</v>
      </c>
      <c r="D21">
        <f t="shared" si="1"/>
        <v>1.1950925686223108</v>
      </c>
      <c r="E21">
        <f t="shared" si="2"/>
        <v>1.1499999999999999</v>
      </c>
      <c r="F21">
        <f t="shared" si="3"/>
        <v>206153.46808734859</v>
      </c>
    </row>
    <row r="22" spans="1:6" x14ac:dyDescent="0.3">
      <c r="A22">
        <v>10</v>
      </c>
      <c r="B22">
        <f t="shared" si="0"/>
        <v>1</v>
      </c>
      <c r="C22">
        <f>SUM($B$13:B22)</f>
        <v>2</v>
      </c>
      <c r="D22">
        <f t="shared" si="1"/>
        <v>1.2189944199947571</v>
      </c>
      <c r="E22">
        <f t="shared" si="2"/>
        <v>1.3224999999999998</v>
      </c>
      <c r="F22">
        <f t="shared" si="3"/>
        <v>241818.01806645989</v>
      </c>
    </row>
    <row r="23" spans="1:6" x14ac:dyDescent="0.3">
      <c r="A23">
        <v>11</v>
      </c>
      <c r="B23">
        <f t="shared" si="0"/>
        <v>0</v>
      </c>
      <c r="C23">
        <f>SUM($B$13:B23)</f>
        <v>2</v>
      </c>
      <c r="D23">
        <f t="shared" si="1"/>
        <v>1.243374308394652</v>
      </c>
      <c r="E23">
        <f t="shared" si="2"/>
        <v>1.3224999999999998</v>
      </c>
      <c r="F23">
        <f t="shared" si="3"/>
        <v>246654.37842778905</v>
      </c>
    </row>
    <row r="24" spans="1:6" x14ac:dyDescent="0.3">
      <c r="A24">
        <v>12</v>
      </c>
      <c r="B24">
        <f t="shared" si="0"/>
        <v>0</v>
      </c>
      <c r="C24">
        <f>SUM($B$13:B24)</f>
        <v>2</v>
      </c>
      <c r="D24">
        <f t="shared" si="1"/>
        <v>1.2682417945625453</v>
      </c>
      <c r="E24">
        <f t="shared" si="2"/>
        <v>1.3224999999999998</v>
      </c>
      <c r="F24">
        <f t="shared" si="3"/>
        <v>251587.46599634486</v>
      </c>
    </row>
    <row r="25" spans="1:6" x14ac:dyDescent="0.3">
      <c r="A25">
        <v>13</v>
      </c>
      <c r="B25">
        <f t="shared" si="0"/>
        <v>0</v>
      </c>
      <c r="C25">
        <f>SUM($B$13:B25)</f>
        <v>2</v>
      </c>
      <c r="D25">
        <f t="shared" si="1"/>
        <v>1.2936066304537961</v>
      </c>
      <c r="E25">
        <f t="shared" si="2"/>
        <v>1.3224999999999998</v>
      </c>
      <c r="F25">
        <f t="shared" si="3"/>
        <v>256619.21531627176</v>
      </c>
    </row>
    <row r="26" spans="1:6" x14ac:dyDescent="0.3">
      <c r="A26">
        <v>14</v>
      </c>
      <c r="B26">
        <f t="shared" si="0"/>
        <v>0</v>
      </c>
      <c r="C26">
        <f>SUM($B$13:B26)</f>
        <v>2</v>
      </c>
      <c r="D26">
        <f t="shared" si="1"/>
        <v>1.3194787630628722</v>
      </c>
      <c r="E26">
        <f t="shared" si="2"/>
        <v>1.3224999999999998</v>
      </c>
      <c r="F26">
        <f t="shared" si="3"/>
        <v>261751.59962259719</v>
      </c>
    </row>
    <row r="27" spans="1:6" x14ac:dyDescent="0.3">
      <c r="A27">
        <v>15</v>
      </c>
      <c r="B27">
        <f t="shared" si="0"/>
        <v>1</v>
      </c>
      <c r="C27">
        <f>SUM($B$13:B27)</f>
        <v>3</v>
      </c>
      <c r="D27">
        <f t="shared" si="1"/>
        <v>1.3458683383241292</v>
      </c>
      <c r="E27">
        <f t="shared" si="2"/>
        <v>1.5208749999999995</v>
      </c>
      <c r="F27">
        <f t="shared" si="3"/>
        <v>307034.62635730638</v>
      </c>
    </row>
    <row r="28" spans="1:6" x14ac:dyDescent="0.3">
      <c r="A28">
        <v>16</v>
      </c>
      <c r="B28">
        <f>IF(MOD(A28,$B$3)=0, 1, 0)</f>
        <v>0</v>
      </c>
      <c r="C28">
        <f>SUM($B$13:B28)</f>
        <v>3</v>
      </c>
      <c r="D28">
        <f t="shared" si="1"/>
        <v>1.372785705090612</v>
      </c>
      <c r="E28">
        <f t="shared" si="2"/>
        <v>1.5208749999999995</v>
      </c>
      <c r="F28">
        <f t="shared" si="3"/>
        <v>313175.31888445257</v>
      </c>
    </row>
    <row r="29" spans="1:6" x14ac:dyDescent="0.3">
      <c r="A29">
        <v>17</v>
      </c>
      <c r="B29">
        <f t="shared" si="0"/>
        <v>0</v>
      </c>
      <c r="C29">
        <f>SUM($B$13:B29)</f>
        <v>3</v>
      </c>
      <c r="D29">
        <f t="shared" si="1"/>
        <v>1.4002414191924244</v>
      </c>
      <c r="E29">
        <f t="shared" si="2"/>
        <v>1.5208749999999995</v>
      </c>
      <c r="F29">
        <f t="shared" si="3"/>
        <v>319438.82526214165</v>
      </c>
    </row>
    <row r="30" spans="1:6" x14ac:dyDescent="0.3">
      <c r="A30">
        <v>18</v>
      </c>
      <c r="B30">
        <f t="shared" si="0"/>
        <v>0</v>
      </c>
      <c r="C30">
        <f>SUM($B$13:B30)</f>
        <v>3</v>
      </c>
      <c r="D30">
        <f t="shared" si="1"/>
        <v>1.4282462475762727</v>
      </c>
      <c r="E30">
        <f t="shared" si="2"/>
        <v>1.5208749999999995</v>
      </c>
      <c r="F30">
        <f t="shared" si="3"/>
        <v>325827.60176738451</v>
      </c>
    </row>
    <row r="31" spans="1:6" x14ac:dyDescent="0.3">
      <c r="A31">
        <v>19</v>
      </c>
      <c r="B31">
        <f t="shared" si="0"/>
        <v>0</v>
      </c>
      <c r="C31">
        <f>SUM($B$13:B31)</f>
        <v>3</v>
      </c>
      <c r="D31">
        <f t="shared" si="1"/>
        <v>1.4568111725277981</v>
      </c>
      <c r="E31">
        <f t="shared" si="2"/>
        <v>1.5208749999999995</v>
      </c>
      <c r="F31">
        <f t="shared" si="3"/>
        <v>332344.15380273212</v>
      </c>
    </row>
    <row r="32" spans="1:6" x14ac:dyDescent="0.3">
      <c r="A32">
        <v>20</v>
      </c>
      <c r="B32">
        <f t="shared" si="0"/>
        <v>1</v>
      </c>
      <c r="C32">
        <f>SUM($B$13:B32)</f>
        <v>4</v>
      </c>
      <c r="D32">
        <f t="shared" si="1"/>
        <v>1.4859473959783542</v>
      </c>
      <c r="E32">
        <f t="shared" si="2"/>
        <v>1.7490062499999994</v>
      </c>
      <c r="F32">
        <f t="shared" si="3"/>
        <v>389839.69241060485</v>
      </c>
    </row>
    <row r="33" spans="1:6" x14ac:dyDescent="0.3">
      <c r="A33">
        <v>21</v>
      </c>
      <c r="B33">
        <f t="shared" si="0"/>
        <v>0</v>
      </c>
      <c r="C33">
        <f>SUM($B$13:B33)</f>
        <v>4</v>
      </c>
      <c r="D33">
        <f t="shared" si="1"/>
        <v>1.5156663438979212</v>
      </c>
      <c r="E33">
        <f t="shared" si="2"/>
        <v>1.7490062499999994</v>
      </c>
      <c r="F33">
        <f t="shared" si="3"/>
        <v>397636.48625881691</v>
      </c>
    </row>
    <row r="34" spans="1:6" x14ac:dyDescent="0.3">
      <c r="A34">
        <v>22</v>
      </c>
      <c r="B34">
        <f t="shared" si="0"/>
        <v>0</v>
      </c>
      <c r="C34">
        <f>SUM($B$13:B34)</f>
        <v>4</v>
      </c>
      <c r="D34">
        <f t="shared" si="1"/>
        <v>1.5459796707758797</v>
      </c>
      <c r="E34">
        <f t="shared" si="2"/>
        <v>1.7490062499999994</v>
      </c>
      <c r="F34">
        <f t="shared" si="3"/>
        <v>405589.21598399326</v>
      </c>
    </row>
    <row r="35" spans="1:6" x14ac:dyDescent="0.3">
      <c r="A35">
        <v>23</v>
      </c>
      <c r="B35">
        <f t="shared" si="0"/>
        <v>0</v>
      </c>
      <c r="C35">
        <f>SUM($B$13:B35)</f>
        <v>4</v>
      </c>
      <c r="D35">
        <f t="shared" si="1"/>
        <v>1.576899264191397</v>
      </c>
      <c r="E35">
        <f t="shared" si="2"/>
        <v>1.7490062499999994</v>
      </c>
      <c r="F35">
        <f t="shared" si="3"/>
        <v>413701.00030367303</v>
      </c>
    </row>
    <row r="36" spans="1:6" x14ac:dyDescent="0.3">
      <c r="A36">
        <v>24</v>
      </c>
      <c r="B36">
        <f t="shared" si="0"/>
        <v>0</v>
      </c>
      <c r="C36">
        <f>SUM($B$13:B36)</f>
        <v>4</v>
      </c>
      <c r="D36">
        <f t="shared" si="1"/>
        <v>1.608437249475225</v>
      </c>
      <c r="E36">
        <f t="shared" si="2"/>
        <v>1.7490062499999994</v>
      </c>
      <c r="F36">
        <f t="shared" si="3"/>
        <v>421975.02030974656</v>
      </c>
    </row>
    <row r="37" spans="1:6" x14ac:dyDescent="0.3">
      <c r="A37">
        <v>25</v>
      </c>
      <c r="B37">
        <f t="shared" si="0"/>
        <v>1</v>
      </c>
      <c r="C37">
        <f>SUM($B$13:B37)</f>
        <v>5</v>
      </c>
      <c r="D37">
        <f t="shared" si="1"/>
        <v>1.6406059944647295</v>
      </c>
      <c r="E37">
        <f t="shared" si="2"/>
        <v>2.0113571874999994</v>
      </c>
      <c r="F37">
        <f t="shared" si="3"/>
        <v>494976.69882333273</v>
      </c>
    </row>
    <row r="38" spans="1:6" x14ac:dyDescent="0.3">
      <c r="A38">
        <v>26</v>
      </c>
      <c r="B38">
        <f t="shared" si="0"/>
        <v>0</v>
      </c>
      <c r="C38">
        <f>SUM($B$13:B38)</f>
        <v>5</v>
      </c>
      <c r="D38">
        <f t="shared" si="1"/>
        <v>1.6734181143540243</v>
      </c>
      <c r="E38">
        <f t="shared" si="2"/>
        <v>2.0113571874999994</v>
      </c>
      <c r="F38">
        <f t="shared" si="3"/>
        <v>504876.23279979941</v>
      </c>
    </row>
    <row r="39" spans="1:6" x14ac:dyDescent="0.3">
      <c r="A39">
        <v>27</v>
      </c>
      <c r="B39">
        <f t="shared" si="0"/>
        <v>0</v>
      </c>
      <c r="C39">
        <f>SUM($B$13:B39)</f>
        <v>5</v>
      </c>
      <c r="D39">
        <f t="shared" si="1"/>
        <v>1.7068864766411045</v>
      </c>
      <c r="E39">
        <f t="shared" si="2"/>
        <v>2.0113571874999994</v>
      </c>
      <c r="F39">
        <f t="shared" si="3"/>
        <v>514973.7574557953</v>
      </c>
    </row>
    <row r="40" spans="1:6" x14ac:dyDescent="0.3">
      <c r="A40">
        <v>28</v>
      </c>
      <c r="B40">
        <f t="shared" si="0"/>
        <v>0</v>
      </c>
      <c r="C40">
        <f>SUM($B$13:B40)</f>
        <v>5</v>
      </c>
      <c r="D40">
        <f t="shared" si="1"/>
        <v>1.7410242061739269</v>
      </c>
      <c r="E40">
        <f t="shared" si="2"/>
        <v>2.0113571874999994</v>
      </c>
      <c r="F40">
        <f t="shared" si="3"/>
        <v>525273.23260491132</v>
      </c>
    </row>
    <row r="41" spans="1:6" x14ac:dyDescent="0.3">
      <c r="A41">
        <v>29</v>
      </c>
      <c r="B41">
        <f t="shared" si="0"/>
        <v>0</v>
      </c>
      <c r="C41">
        <f>SUM($B$13:B41)</f>
        <v>5</v>
      </c>
      <c r="D41">
        <f t="shared" si="1"/>
        <v>1.7758446902974052</v>
      </c>
      <c r="E41">
        <f t="shared" si="2"/>
        <v>2.0113571874999994</v>
      </c>
      <c r="F41">
        <f t="shared" si="3"/>
        <v>535778.69725700945</v>
      </c>
    </row>
    <row r="42" spans="1:6" x14ac:dyDescent="0.3">
      <c r="A42">
        <v>30</v>
      </c>
      <c r="B42">
        <f t="shared" si="0"/>
        <v>1</v>
      </c>
      <c r="C42">
        <f>SUM($B$13:B42)</f>
        <v>6</v>
      </c>
      <c r="D42">
        <f t="shared" si="1"/>
        <v>1.8113615841033535</v>
      </c>
      <c r="E42">
        <f t="shared" si="2"/>
        <v>2.3130607656249991</v>
      </c>
      <c r="F42">
        <f t="shared" si="3"/>
        <v>628468.41188247211</v>
      </c>
    </row>
    <row r="43" spans="1:6" x14ac:dyDescent="0.3">
      <c r="A43">
        <v>31</v>
      </c>
      <c r="B43">
        <f t="shared" si="0"/>
        <v>0</v>
      </c>
      <c r="C43">
        <f>SUM($B$13:B43)</f>
        <v>6</v>
      </c>
      <c r="D43">
        <f t="shared" si="1"/>
        <v>1.8475888157854201</v>
      </c>
      <c r="E43">
        <f t="shared" si="2"/>
        <v>2.3130607656249991</v>
      </c>
      <c r="F43">
        <f t="shared" si="3"/>
        <v>641037.78012012143</v>
      </c>
    </row>
    <row r="44" spans="1:6" x14ac:dyDescent="0.3">
      <c r="A44">
        <v>32</v>
      </c>
      <c r="B44">
        <f t="shared" si="0"/>
        <v>0</v>
      </c>
      <c r="C44">
        <f>SUM($B$13:B44)</f>
        <v>6</v>
      </c>
      <c r="D44">
        <f t="shared" si="1"/>
        <v>1.8845405921011289</v>
      </c>
      <c r="E44">
        <f t="shared" si="2"/>
        <v>2.3130607656249991</v>
      </c>
      <c r="F44">
        <f t="shared" si="3"/>
        <v>653858.53572252393</v>
      </c>
    </row>
    <row r="45" spans="1:6" x14ac:dyDescent="0.3">
      <c r="A45">
        <v>33</v>
      </c>
      <c r="B45">
        <f t="shared" si="0"/>
        <v>0</v>
      </c>
      <c r="C45">
        <f>SUM($B$13:B45)</f>
        <v>6</v>
      </c>
      <c r="D45">
        <f t="shared" si="1"/>
        <v>1.9222314039431516</v>
      </c>
      <c r="E45">
        <f t="shared" si="2"/>
        <v>2.3130607656249991</v>
      </c>
      <c r="F45">
        <f t="shared" si="3"/>
        <v>666935.70643697446</v>
      </c>
    </row>
    <row r="46" spans="1:6" x14ac:dyDescent="0.3">
      <c r="A46">
        <v>34</v>
      </c>
      <c r="B46">
        <f t="shared" si="0"/>
        <v>0</v>
      </c>
      <c r="C46">
        <f>SUM($B$13:B46)</f>
        <v>6</v>
      </c>
      <c r="D46">
        <f t="shared" si="1"/>
        <v>1.9606760320220145</v>
      </c>
      <c r="E46">
        <f t="shared" si="2"/>
        <v>2.3130607656249991</v>
      </c>
      <c r="F46">
        <f t="shared" si="3"/>
        <v>680274.42056571401</v>
      </c>
    </row>
    <row r="47" spans="1:6" x14ac:dyDescent="0.3">
      <c r="A47">
        <v>35</v>
      </c>
      <c r="B47">
        <f t="shared" si="0"/>
        <v>1</v>
      </c>
      <c r="C47">
        <f>SUM($B$13:B47)</f>
        <v>7</v>
      </c>
      <c r="D47">
        <f t="shared" si="1"/>
        <v>1.9998895526624547</v>
      </c>
      <c r="E47">
        <f t="shared" si="2"/>
        <v>2.6600198804687483</v>
      </c>
      <c r="F47">
        <f t="shared" si="3"/>
        <v>797961.89532358223</v>
      </c>
    </row>
    <row r="48" spans="1:6" x14ac:dyDescent="0.3">
      <c r="A48">
        <v>36</v>
      </c>
      <c r="B48">
        <f t="shared" si="0"/>
        <v>0</v>
      </c>
      <c r="C48">
        <f>SUM($B$13:B48)</f>
        <v>7</v>
      </c>
      <c r="D48">
        <f t="shared" si="1"/>
        <v>2.0398873437157037</v>
      </c>
      <c r="E48">
        <f t="shared" si="2"/>
        <v>2.6600198804687483</v>
      </c>
      <c r="F48">
        <f t="shared" si="3"/>
        <v>813921.13323005382</v>
      </c>
    </row>
    <row r="49" spans="1:6" x14ac:dyDescent="0.3">
      <c r="A49">
        <v>37</v>
      </c>
      <c r="B49">
        <f t="shared" si="0"/>
        <v>0</v>
      </c>
      <c r="C49">
        <f>SUM($B$13:B49)</f>
        <v>7</v>
      </c>
      <c r="D49">
        <f t="shared" si="1"/>
        <v>2.080685090590018</v>
      </c>
      <c r="E49">
        <f t="shared" si="2"/>
        <v>2.6600198804687483</v>
      </c>
      <c r="F49">
        <f t="shared" si="3"/>
        <v>830199.55589465494</v>
      </c>
    </row>
    <row r="50" spans="1:6" x14ac:dyDescent="0.3">
      <c r="A50">
        <v>38</v>
      </c>
      <c r="B50">
        <f t="shared" si="0"/>
        <v>0</v>
      </c>
      <c r="C50">
        <f>SUM($B$13:B50)</f>
        <v>7</v>
      </c>
      <c r="D50">
        <f t="shared" si="1"/>
        <v>2.1222987924018186</v>
      </c>
      <c r="E50">
        <f t="shared" si="2"/>
        <v>2.6600198804687483</v>
      </c>
      <c r="F50">
        <f t="shared" si="3"/>
        <v>846803.5470125482</v>
      </c>
    </row>
    <row r="51" spans="1:6" x14ac:dyDescent="0.3">
      <c r="A51">
        <v>39</v>
      </c>
      <c r="B51">
        <f t="shared" si="0"/>
        <v>0</v>
      </c>
      <c r="C51">
        <f>SUM($B$13:B51)</f>
        <v>7</v>
      </c>
      <c r="D51">
        <f t="shared" si="1"/>
        <v>2.1647447682498542</v>
      </c>
      <c r="E51">
        <f t="shared" si="2"/>
        <v>2.6600198804687483</v>
      </c>
      <c r="F51">
        <f t="shared" si="3"/>
        <v>863739.61795279884</v>
      </c>
    </row>
    <row r="52" spans="1:6" x14ac:dyDescent="0.3">
      <c r="A52">
        <v>40</v>
      </c>
      <c r="B52">
        <f t="shared" si="0"/>
        <v>1</v>
      </c>
      <c r="C52">
        <f>SUM($B$13:B52)</f>
        <v>8</v>
      </c>
      <c r="D52">
        <f t="shared" si="1"/>
        <v>2.2080396636148518</v>
      </c>
      <c r="E52">
        <f t="shared" si="2"/>
        <v>3.0590228625390603</v>
      </c>
      <c r="F52">
        <f t="shared" si="3"/>
        <v>1013166.5718586332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8FAE-0A07-4AD1-9652-36A9C3B12222}">
  <dimension ref="A1:D49"/>
  <sheetViews>
    <sheetView topLeftCell="A13" workbookViewId="0">
      <selection activeCell="A10" sqref="A10"/>
    </sheetView>
  </sheetViews>
  <sheetFormatPr defaultRowHeight="14.4" x14ac:dyDescent="0.3"/>
  <cols>
    <col min="1" max="1" width="23" customWidth="1"/>
    <col min="2" max="2" width="12" bestFit="1" customWidth="1"/>
    <col min="3" max="3" width="13.5546875" bestFit="1" customWidth="1"/>
  </cols>
  <sheetData>
    <row r="1" spans="1:4" x14ac:dyDescent="0.3">
      <c r="A1" t="s">
        <v>20</v>
      </c>
    </row>
    <row r="2" spans="1:4" x14ac:dyDescent="0.3">
      <c r="A2" t="s">
        <v>21</v>
      </c>
    </row>
    <row r="3" spans="1:4" x14ac:dyDescent="0.3">
      <c r="A3" t="s">
        <v>2</v>
      </c>
      <c r="B3">
        <f>Salary!B2</f>
        <v>150000</v>
      </c>
    </row>
    <row r="4" spans="1:4" x14ac:dyDescent="0.3">
      <c r="A4" t="str">
        <f>Salary!A8</f>
        <v>Savings Rate</v>
      </c>
      <c r="B4">
        <f>Salary!B8</f>
        <v>0.25</v>
      </c>
    </row>
    <row r="5" spans="1:4" x14ac:dyDescent="0.3">
      <c r="A5" t="str">
        <f>Salary!A9</f>
        <v>Interest Rate</v>
      </c>
      <c r="B5">
        <f>Salary!B9</f>
        <v>0.05</v>
      </c>
    </row>
    <row r="7" spans="1:4" x14ac:dyDescent="0.3"/>
    <row r="8" spans="1:4" x14ac:dyDescent="0.3">
      <c r="A8" s="4" t="s">
        <v>22</v>
      </c>
    </row>
    <row r="9" spans="1:4" x14ac:dyDescent="0.3">
      <c r="A9" t="s">
        <v>14</v>
      </c>
      <c r="B9" t="s">
        <v>19</v>
      </c>
      <c r="C9" t="s">
        <v>23</v>
      </c>
      <c r="D9" t="s">
        <v>24</v>
      </c>
    </row>
    <row r="10" spans="1:4" x14ac:dyDescent="0.3">
      <c r="A10">
        <f>Salary!A13</f>
        <v>1</v>
      </c>
      <c r="B10">
        <f>Salary!F13</f>
        <v>153000</v>
      </c>
      <c r="C10">
        <f>B10*$B$4</f>
        <v>38250</v>
      </c>
      <c r="D10">
        <f>C10</f>
        <v>38250</v>
      </c>
    </row>
    <row r="11" spans="1:4" x14ac:dyDescent="0.3">
      <c r="A11">
        <f>Salary!A14</f>
        <v>2</v>
      </c>
      <c r="B11">
        <f>Salary!F14</f>
        <v>156060</v>
      </c>
      <c r="C11">
        <f t="shared" ref="C11:C49" si="0">B11*$B$4</f>
        <v>39015</v>
      </c>
      <c r="D11">
        <f>D10*(1+$B$5)+C11</f>
        <v>79177.5</v>
      </c>
    </row>
    <row r="12" spans="1:4" x14ac:dyDescent="0.3">
      <c r="A12">
        <f>Salary!A15</f>
        <v>3</v>
      </c>
      <c r="B12">
        <f>Salary!F15</f>
        <v>159181.19999999998</v>
      </c>
      <c r="C12">
        <f t="shared" si="0"/>
        <v>39795.299999999996</v>
      </c>
      <c r="D12">
        <f t="shared" ref="D12:D49" si="1">D11*(1+$B$5)+C12</f>
        <v>122931.67499999999</v>
      </c>
    </row>
    <row r="13" spans="1:4" x14ac:dyDescent="0.3">
      <c r="A13">
        <f>Salary!A16</f>
        <v>4</v>
      </c>
      <c r="B13">
        <f>Salary!F16</f>
        <v>162364.82399999999</v>
      </c>
      <c r="C13">
        <f t="shared" si="0"/>
        <v>40591.205999999998</v>
      </c>
      <c r="D13">
        <f t="shared" si="1"/>
        <v>169669.46474999998</v>
      </c>
    </row>
    <row r="14" spans="1:4" x14ac:dyDescent="0.3">
      <c r="A14">
        <f>Salary!A17</f>
        <v>5</v>
      </c>
      <c r="B14">
        <f>Salary!F17</f>
        <v>190453.93855200001</v>
      </c>
      <c r="C14">
        <f t="shared" si="0"/>
        <v>47613.484638000002</v>
      </c>
      <c r="D14">
        <f t="shared" si="1"/>
        <v>225766.42262549998</v>
      </c>
    </row>
    <row r="15" spans="1:4" x14ac:dyDescent="0.3">
      <c r="A15">
        <f>Salary!A18</f>
        <v>6</v>
      </c>
      <c r="B15">
        <f>Salary!F18</f>
        <v>194263.01732304</v>
      </c>
      <c r="C15">
        <f t="shared" si="0"/>
        <v>48565.754330759999</v>
      </c>
      <c r="D15">
        <f t="shared" si="1"/>
        <v>285620.49808753497</v>
      </c>
    </row>
    <row r="16" spans="1:4" x14ac:dyDescent="0.3">
      <c r="A16">
        <f>Salary!A19</f>
        <v>7</v>
      </c>
      <c r="B16">
        <f>Salary!F19</f>
        <v>198148.27766950073</v>
      </c>
      <c r="C16">
        <f t="shared" si="0"/>
        <v>49537.069417375184</v>
      </c>
      <c r="D16">
        <f t="shared" si="1"/>
        <v>349438.59240928694</v>
      </c>
    </row>
    <row r="17" spans="1:4" x14ac:dyDescent="0.3">
      <c r="A17">
        <f>Salary!A20</f>
        <v>8</v>
      </c>
      <c r="B17">
        <f>Salary!F20</f>
        <v>202111.2432228908</v>
      </c>
      <c r="C17">
        <f t="shared" si="0"/>
        <v>50527.8108057227</v>
      </c>
      <c r="D17">
        <f t="shared" si="1"/>
        <v>417438.33283547405</v>
      </c>
    </row>
    <row r="18" spans="1:4" x14ac:dyDescent="0.3">
      <c r="A18">
        <f>Salary!A21</f>
        <v>9</v>
      </c>
      <c r="B18">
        <f>Salary!F21</f>
        <v>206153.46808734859</v>
      </c>
      <c r="C18">
        <f t="shared" si="0"/>
        <v>51538.367021837148</v>
      </c>
      <c r="D18">
        <f t="shared" si="1"/>
        <v>489848.61649908492</v>
      </c>
    </row>
    <row r="19" spans="1:4" x14ac:dyDescent="0.3">
      <c r="A19">
        <f>Salary!A22</f>
        <v>10</v>
      </c>
      <c r="B19">
        <f>Salary!F22</f>
        <v>241818.01806645989</v>
      </c>
      <c r="C19">
        <f t="shared" si="0"/>
        <v>60454.504516614972</v>
      </c>
      <c r="D19">
        <f t="shared" si="1"/>
        <v>574795.55184065423</v>
      </c>
    </row>
    <row r="20" spans="1:4" x14ac:dyDescent="0.3">
      <c r="A20">
        <f>Salary!A23</f>
        <v>11</v>
      </c>
      <c r="B20">
        <f>Salary!F23</f>
        <v>246654.37842778905</v>
      </c>
      <c r="C20">
        <f t="shared" si="0"/>
        <v>61663.594606947263</v>
      </c>
      <c r="D20">
        <f t="shared" si="1"/>
        <v>665198.92403963418</v>
      </c>
    </row>
    <row r="21" spans="1:4" x14ac:dyDescent="0.3">
      <c r="A21">
        <f>Salary!A24</f>
        <v>12</v>
      </c>
      <c r="B21">
        <f>Salary!F24</f>
        <v>251587.46599634486</v>
      </c>
      <c r="C21">
        <f t="shared" si="0"/>
        <v>62896.866499086216</v>
      </c>
      <c r="D21">
        <f t="shared" si="1"/>
        <v>761355.73674070218</v>
      </c>
    </row>
    <row r="22" spans="1:4" x14ac:dyDescent="0.3">
      <c r="A22">
        <f>Salary!A25</f>
        <v>13</v>
      </c>
      <c r="B22">
        <f>Salary!F25</f>
        <v>256619.21531627176</v>
      </c>
      <c r="C22">
        <f t="shared" si="0"/>
        <v>64154.80382906794</v>
      </c>
      <c r="D22">
        <f t="shared" si="1"/>
        <v>863578.32740680524</v>
      </c>
    </row>
    <row r="23" spans="1:4" x14ac:dyDescent="0.3">
      <c r="A23">
        <f>Salary!A26</f>
        <v>14</v>
      </c>
      <c r="B23">
        <f>Salary!F26</f>
        <v>261751.59962259719</v>
      </c>
      <c r="C23">
        <f t="shared" si="0"/>
        <v>65437.899905649298</v>
      </c>
      <c r="D23">
        <f t="shared" si="1"/>
        <v>972195.14368279476</v>
      </c>
    </row>
    <row r="24" spans="1:4" x14ac:dyDescent="0.3">
      <c r="A24">
        <f>Salary!A27</f>
        <v>15</v>
      </c>
      <c r="B24">
        <f>Salary!F27</f>
        <v>307034.62635730638</v>
      </c>
      <c r="C24">
        <f t="shared" si="0"/>
        <v>76758.656589326594</v>
      </c>
      <c r="D24">
        <f t="shared" si="1"/>
        <v>1097563.5574562612</v>
      </c>
    </row>
    <row r="25" spans="1:4" x14ac:dyDescent="0.3">
      <c r="A25">
        <f>Salary!A28</f>
        <v>16</v>
      </c>
      <c r="B25">
        <f>Salary!F28</f>
        <v>313175.31888445257</v>
      </c>
      <c r="C25">
        <f t="shared" si="0"/>
        <v>78293.829721113143</v>
      </c>
      <c r="D25">
        <f t="shared" si="1"/>
        <v>1230735.5650501875</v>
      </c>
    </row>
    <row r="26" spans="1:4" x14ac:dyDescent="0.3">
      <c r="A26">
        <f>Salary!A29</f>
        <v>17</v>
      </c>
      <c r="B26">
        <f>Salary!F29</f>
        <v>319438.82526214165</v>
      </c>
      <c r="C26">
        <f t="shared" si="0"/>
        <v>79859.706315535412</v>
      </c>
      <c r="D26">
        <f t="shared" si="1"/>
        <v>1372132.0496182323</v>
      </c>
    </row>
    <row r="27" spans="1:4" x14ac:dyDescent="0.3">
      <c r="A27">
        <f>Salary!A30</f>
        <v>18</v>
      </c>
      <c r="B27">
        <f>Salary!F30</f>
        <v>325827.60176738451</v>
      </c>
      <c r="C27">
        <f t="shared" si="0"/>
        <v>81456.900441846126</v>
      </c>
      <c r="D27">
        <f t="shared" si="1"/>
        <v>1522195.5525409901</v>
      </c>
    </row>
    <row r="28" spans="1:4" x14ac:dyDescent="0.3">
      <c r="A28">
        <f>Salary!A31</f>
        <v>19</v>
      </c>
      <c r="B28">
        <f>Salary!F31</f>
        <v>332344.15380273212</v>
      </c>
      <c r="C28">
        <f t="shared" si="0"/>
        <v>83086.038450683031</v>
      </c>
      <c r="D28">
        <f t="shared" si="1"/>
        <v>1681391.3686187225</v>
      </c>
    </row>
    <row r="29" spans="1:4" x14ac:dyDescent="0.3">
      <c r="A29">
        <f>Salary!A32</f>
        <v>20</v>
      </c>
      <c r="B29">
        <f>Salary!F32</f>
        <v>389839.69241060485</v>
      </c>
      <c r="C29">
        <f t="shared" si="0"/>
        <v>97459.923102651213</v>
      </c>
      <c r="D29">
        <f t="shared" si="1"/>
        <v>1862920.86015231</v>
      </c>
    </row>
    <row r="30" spans="1:4" x14ac:dyDescent="0.3">
      <c r="A30">
        <f>Salary!A33</f>
        <v>21</v>
      </c>
      <c r="B30">
        <f>Salary!F33</f>
        <v>397636.48625881691</v>
      </c>
      <c r="C30">
        <f t="shared" si="0"/>
        <v>99409.121564704226</v>
      </c>
      <c r="D30">
        <f t="shared" si="1"/>
        <v>2055476.0247246297</v>
      </c>
    </row>
    <row r="31" spans="1:4" x14ac:dyDescent="0.3">
      <c r="A31">
        <f>Salary!A34</f>
        <v>22</v>
      </c>
      <c r="B31">
        <f>Salary!F34</f>
        <v>405589.21598399326</v>
      </c>
      <c r="C31">
        <f t="shared" si="0"/>
        <v>101397.30399599831</v>
      </c>
      <c r="D31">
        <f t="shared" si="1"/>
        <v>2259647.1299568592</v>
      </c>
    </row>
    <row r="32" spans="1:4" x14ac:dyDescent="0.3">
      <c r="A32">
        <f>Salary!A35</f>
        <v>23</v>
      </c>
      <c r="B32">
        <f>Salary!F35</f>
        <v>413701.00030367303</v>
      </c>
      <c r="C32">
        <f t="shared" si="0"/>
        <v>103425.25007591826</v>
      </c>
      <c r="D32">
        <f t="shared" si="1"/>
        <v>2476054.7365306206</v>
      </c>
    </row>
    <row r="33" spans="1:4" x14ac:dyDescent="0.3">
      <c r="A33">
        <f>Salary!A36</f>
        <v>24</v>
      </c>
      <c r="B33">
        <f>Salary!F36</f>
        <v>421975.02030974656</v>
      </c>
      <c r="C33">
        <f t="shared" si="0"/>
        <v>105493.75507743664</v>
      </c>
      <c r="D33">
        <f t="shared" si="1"/>
        <v>2705351.2284345883</v>
      </c>
    </row>
    <row r="34" spans="1:4" x14ac:dyDescent="0.3">
      <c r="A34">
        <f>Salary!A37</f>
        <v>25</v>
      </c>
      <c r="B34">
        <f>Salary!F37</f>
        <v>494976.69882333273</v>
      </c>
      <c r="C34">
        <f t="shared" si="0"/>
        <v>123744.17470583318</v>
      </c>
      <c r="D34">
        <f t="shared" si="1"/>
        <v>2964362.9645621511</v>
      </c>
    </row>
    <row r="35" spans="1:4" x14ac:dyDescent="0.3">
      <c r="A35">
        <f>Salary!A38</f>
        <v>26</v>
      </c>
      <c r="B35">
        <f>Salary!F38</f>
        <v>504876.23279979941</v>
      </c>
      <c r="C35">
        <f t="shared" si="0"/>
        <v>126219.05819994985</v>
      </c>
      <c r="D35">
        <f t="shared" si="1"/>
        <v>3238800.1709902086</v>
      </c>
    </row>
    <row r="36" spans="1:4" x14ac:dyDescent="0.3">
      <c r="A36">
        <f>Salary!A39</f>
        <v>27</v>
      </c>
      <c r="B36">
        <f>Salary!F39</f>
        <v>514973.7574557953</v>
      </c>
      <c r="C36">
        <f t="shared" si="0"/>
        <v>128743.43936394883</v>
      </c>
      <c r="D36">
        <f t="shared" si="1"/>
        <v>3529483.6189036681</v>
      </c>
    </row>
    <row r="37" spans="1:4" x14ac:dyDescent="0.3">
      <c r="A37">
        <f>Salary!A40</f>
        <v>28</v>
      </c>
      <c r="B37">
        <f>Salary!F40</f>
        <v>525273.23260491132</v>
      </c>
      <c r="C37">
        <f t="shared" si="0"/>
        <v>131318.30815122783</v>
      </c>
      <c r="D37">
        <f t="shared" si="1"/>
        <v>3837276.1080000796</v>
      </c>
    </row>
    <row r="38" spans="1:4" x14ac:dyDescent="0.3">
      <c r="A38">
        <f>Salary!A41</f>
        <v>29</v>
      </c>
      <c r="B38">
        <f>Salary!F41</f>
        <v>535778.69725700945</v>
      </c>
      <c r="C38">
        <f t="shared" si="0"/>
        <v>133944.67431425236</v>
      </c>
      <c r="D38">
        <f t="shared" si="1"/>
        <v>4163084.5877143363</v>
      </c>
    </row>
    <row r="39" spans="1:4" x14ac:dyDescent="0.3">
      <c r="A39">
        <f>Salary!A42</f>
        <v>30</v>
      </c>
      <c r="B39">
        <f>Salary!F42</f>
        <v>628468.41188247211</v>
      </c>
      <c r="C39">
        <f t="shared" si="0"/>
        <v>157117.10297061803</v>
      </c>
      <c r="D39">
        <f t="shared" si="1"/>
        <v>4528355.9200706715</v>
      </c>
    </row>
    <row r="40" spans="1:4" x14ac:dyDescent="0.3">
      <c r="A40">
        <f>Salary!A43</f>
        <v>31</v>
      </c>
      <c r="B40">
        <f>Salary!F43</f>
        <v>641037.78012012143</v>
      </c>
      <c r="C40">
        <f t="shared" si="0"/>
        <v>160259.44503003036</v>
      </c>
      <c r="D40">
        <f t="shared" si="1"/>
        <v>4915033.1611042358</v>
      </c>
    </row>
    <row r="41" spans="1:4" x14ac:dyDescent="0.3">
      <c r="A41">
        <f>Salary!A44</f>
        <v>32</v>
      </c>
      <c r="B41">
        <f>Salary!F44</f>
        <v>653858.53572252393</v>
      </c>
      <c r="C41">
        <f t="shared" si="0"/>
        <v>163464.63393063098</v>
      </c>
      <c r="D41">
        <f t="shared" si="1"/>
        <v>5324249.4530900791</v>
      </c>
    </row>
    <row r="42" spans="1:4" x14ac:dyDescent="0.3">
      <c r="A42">
        <f>Salary!A45</f>
        <v>33</v>
      </c>
      <c r="B42">
        <f>Salary!F45</f>
        <v>666935.70643697446</v>
      </c>
      <c r="C42">
        <f t="shared" si="0"/>
        <v>166733.92660924362</v>
      </c>
      <c r="D42">
        <f t="shared" si="1"/>
        <v>5757195.8523538262</v>
      </c>
    </row>
    <row r="43" spans="1:4" x14ac:dyDescent="0.3">
      <c r="A43">
        <f>Salary!A46</f>
        <v>34</v>
      </c>
      <c r="B43">
        <f>Salary!F46</f>
        <v>680274.42056571401</v>
      </c>
      <c r="C43">
        <f t="shared" si="0"/>
        <v>170068.6051414285</v>
      </c>
      <c r="D43">
        <f t="shared" si="1"/>
        <v>6215124.2501129461</v>
      </c>
    </row>
    <row r="44" spans="1:4" x14ac:dyDescent="0.3">
      <c r="A44">
        <f>Salary!A47</f>
        <v>35</v>
      </c>
      <c r="B44">
        <f>Salary!F47</f>
        <v>797961.89532358223</v>
      </c>
      <c r="C44">
        <f t="shared" si="0"/>
        <v>199490.47383089556</v>
      </c>
      <c r="D44">
        <f t="shared" si="1"/>
        <v>6725370.9364494896</v>
      </c>
    </row>
    <row r="45" spans="1:4" x14ac:dyDescent="0.3">
      <c r="A45">
        <f>Salary!A48</f>
        <v>36</v>
      </c>
      <c r="B45">
        <f>Salary!F48</f>
        <v>813921.13323005382</v>
      </c>
      <c r="C45">
        <f t="shared" si="0"/>
        <v>203480.28330751345</v>
      </c>
      <c r="D45">
        <f t="shared" si="1"/>
        <v>7265119.7665794771</v>
      </c>
    </row>
    <row r="46" spans="1:4" x14ac:dyDescent="0.3">
      <c r="A46">
        <f>Salary!A49</f>
        <v>37</v>
      </c>
      <c r="B46">
        <f>Salary!F49</f>
        <v>830199.55589465494</v>
      </c>
      <c r="C46">
        <f t="shared" si="0"/>
        <v>207549.88897366374</v>
      </c>
      <c r="D46">
        <f t="shared" si="1"/>
        <v>7835925.6438821144</v>
      </c>
    </row>
    <row r="47" spans="1:4" x14ac:dyDescent="0.3">
      <c r="A47">
        <f>Salary!A50</f>
        <v>38</v>
      </c>
      <c r="B47">
        <f>Salary!F50</f>
        <v>846803.5470125482</v>
      </c>
      <c r="C47">
        <f t="shared" si="0"/>
        <v>211700.88675313705</v>
      </c>
      <c r="D47">
        <f t="shared" si="1"/>
        <v>8439422.8128293566</v>
      </c>
    </row>
    <row r="48" spans="1:4" x14ac:dyDescent="0.3">
      <c r="A48">
        <f>Salary!A51</f>
        <v>39</v>
      </c>
      <c r="B48">
        <f>Salary!F51</f>
        <v>863739.61795279884</v>
      </c>
      <c r="C48">
        <f t="shared" si="0"/>
        <v>215934.90448819971</v>
      </c>
      <c r="D48">
        <f t="shared" si="1"/>
        <v>9077328.8579590246</v>
      </c>
    </row>
    <row r="49" spans="1:4" x14ac:dyDescent="0.3">
      <c r="A49">
        <f>Salary!A52</f>
        <v>40</v>
      </c>
      <c r="B49">
        <f>Salary!F52</f>
        <v>1013166.5718586332</v>
      </c>
      <c r="C49">
        <f t="shared" si="0"/>
        <v>253291.6429646583</v>
      </c>
      <c r="D49">
        <f t="shared" si="1"/>
        <v>9784486.9438216332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589E-ED2D-4F69-91B3-FE6F5C9408FF}">
  <dimension ref="A1:D46"/>
  <sheetViews>
    <sheetView tabSelected="1" workbookViewId="0">
      <selection activeCell="A14" sqref="A14"/>
    </sheetView>
  </sheetViews>
  <sheetFormatPr defaultRowHeight="14.4" x14ac:dyDescent="0.3"/>
  <cols>
    <col min="1" max="1" width="24.6640625" customWidth="1"/>
  </cols>
  <sheetData>
    <row r="1" spans="1:4" x14ac:dyDescent="0.3">
      <c r="A1" t="s">
        <v>20</v>
      </c>
    </row>
    <row r="2" spans="1:4" x14ac:dyDescent="0.3">
      <c r="A2" t="s">
        <v>25</v>
      </c>
    </row>
    <row r="3" spans="1:4" x14ac:dyDescent="0.3">
      <c r="A3" t="str">
        <f>Overview!A19</f>
        <v>Desired Cash</v>
      </c>
      <c r="B3">
        <f>Overview!B19</f>
        <v>9500000</v>
      </c>
    </row>
    <row r="5" spans="1:4" x14ac:dyDescent="0.3">
      <c r="A5" t="s">
        <v>26</v>
      </c>
    </row>
    <row r="6" spans="1:4" x14ac:dyDescent="0.3">
      <c r="A6" t="s">
        <v>27</v>
      </c>
      <c r="B6" t="s">
        <v>14</v>
      </c>
      <c r="C6" t="s">
        <v>24</v>
      </c>
      <c r="D6" t="s">
        <v>28</v>
      </c>
    </row>
    <row r="7" spans="1:4" x14ac:dyDescent="0.3">
      <c r="A7">
        <f>SUM($D$7:D7)</f>
        <v>0</v>
      </c>
      <c r="B7">
        <f>Wealth!A10</f>
        <v>1</v>
      </c>
      <c r="C7">
        <f>Wealth!D10</f>
        <v>38250</v>
      </c>
      <c r="D7">
        <f>IF(C7&gt;=$B$3, 1, 0)</f>
        <v>0</v>
      </c>
    </row>
    <row r="8" spans="1:4" x14ac:dyDescent="0.3">
      <c r="A8">
        <f>SUM($D$7:D8)</f>
        <v>0</v>
      </c>
      <c r="B8">
        <f>Wealth!A11</f>
        <v>2</v>
      </c>
      <c r="C8">
        <f>Wealth!D11</f>
        <v>79177.5</v>
      </c>
      <c r="D8">
        <f t="shared" ref="D8:D46" si="0">IF(C8&gt;=$B$3, 1, 0)</f>
        <v>0</v>
      </c>
    </row>
    <row r="9" spans="1:4" x14ac:dyDescent="0.3">
      <c r="A9">
        <f>SUM($D$7:D9)</f>
        <v>0</v>
      </c>
      <c r="B9">
        <f>Wealth!A12</f>
        <v>3</v>
      </c>
      <c r="C9">
        <f>Wealth!D12</f>
        <v>122931.67499999999</v>
      </c>
      <c r="D9">
        <f t="shared" si="0"/>
        <v>0</v>
      </c>
    </row>
    <row r="10" spans="1:4" x14ac:dyDescent="0.3">
      <c r="A10">
        <f>SUM($D$7:D10)</f>
        <v>0</v>
      </c>
      <c r="B10">
        <f>Wealth!A13</f>
        <v>4</v>
      </c>
      <c r="C10">
        <f>Wealth!D13</f>
        <v>169669.46474999998</v>
      </c>
      <c r="D10">
        <f t="shared" si="0"/>
        <v>0</v>
      </c>
    </row>
    <row r="11" spans="1:4" x14ac:dyDescent="0.3">
      <c r="A11">
        <f>SUM($D$7:D11)</f>
        <v>0</v>
      </c>
      <c r="B11">
        <f>Wealth!A14</f>
        <v>5</v>
      </c>
      <c r="C11">
        <f>Wealth!D14</f>
        <v>225766.42262549998</v>
      </c>
      <c r="D11">
        <f t="shared" si="0"/>
        <v>0</v>
      </c>
    </row>
    <row r="12" spans="1:4" x14ac:dyDescent="0.3">
      <c r="A12">
        <f>SUM($D$7:D12)</f>
        <v>0</v>
      </c>
      <c r="B12">
        <f>Wealth!A15</f>
        <v>6</v>
      </c>
      <c r="C12">
        <f>Wealth!D15</f>
        <v>285620.49808753497</v>
      </c>
      <c r="D12">
        <f t="shared" si="0"/>
        <v>0</v>
      </c>
    </row>
    <row r="13" spans="1:4" x14ac:dyDescent="0.3">
      <c r="A13">
        <f>SUM($D$7:D13)</f>
        <v>0</v>
      </c>
      <c r="B13">
        <f>Wealth!A16</f>
        <v>7</v>
      </c>
      <c r="C13">
        <f>Wealth!D16</f>
        <v>349438.59240928694</v>
      </c>
      <c r="D13">
        <f t="shared" si="0"/>
        <v>0</v>
      </c>
    </row>
    <row r="14" spans="1:4" x14ac:dyDescent="0.3">
      <c r="A14">
        <f>SUM($D$7:D14)</f>
        <v>0</v>
      </c>
      <c r="B14">
        <f>Wealth!A17</f>
        <v>8</v>
      </c>
      <c r="C14">
        <f>Wealth!D17</f>
        <v>417438.33283547405</v>
      </c>
      <c r="D14">
        <f t="shared" si="0"/>
        <v>0</v>
      </c>
    </row>
    <row r="15" spans="1:4" x14ac:dyDescent="0.3">
      <c r="A15">
        <f>SUM($D$7:D15)</f>
        <v>0</v>
      </c>
      <c r="B15">
        <f>Wealth!A18</f>
        <v>9</v>
      </c>
      <c r="C15">
        <f>Wealth!D18</f>
        <v>489848.61649908492</v>
      </c>
      <c r="D15">
        <f t="shared" si="0"/>
        <v>0</v>
      </c>
    </row>
    <row r="16" spans="1:4" x14ac:dyDescent="0.3">
      <c r="A16">
        <f>SUM($D$7:D16)</f>
        <v>0</v>
      </c>
      <c r="B16">
        <f>Wealth!A19</f>
        <v>10</v>
      </c>
      <c r="C16">
        <f>Wealth!D19</f>
        <v>574795.55184065423</v>
      </c>
      <c r="D16">
        <f t="shared" si="0"/>
        <v>0</v>
      </c>
    </row>
    <row r="17" spans="1:4" x14ac:dyDescent="0.3">
      <c r="A17">
        <f>SUM($D$7:D17)</f>
        <v>0</v>
      </c>
      <c r="B17">
        <f>Wealth!A20</f>
        <v>11</v>
      </c>
      <c r="C17">
        <f>Wealth!D20</f>
        <v>665198.92403963418</v>
      </c>
      <c r="D17">
        <f t="shared" si="0"/>
        <v>0</v>
      </c>
    </row>
    <row r="18" spans="1:4" x14ac:dyDescent="0.3">
      <c r="A18">
        <f>SUM($D$7:D18)</f>
        <v>0</v>
      </c>
      <c r="B18">
        <f>Wealth!A21</f>
        <v>12</v>
      </c>
      <c r="C18">
        <f>Wealth!D21</f>
        <v>761355.73674070218</v>
      </c>
      <c r="D18">
        <f t="shared" si="0"/>
        <v>0</v>
      </c>
    </row>
    <row r="19" spans="1:4" x14ac:dyDescent="0.3">
      <c r="A19">
        <f>SUM($D$7:D19)</f>
        <v>0</v>
      </c>
      <c r="B19">
        <f>Wealth!A22</f>
        <v>13</v>
      </c>
      <c r="C19">
        <f>Wealth!D22</f>
        <v>863578.32740680524</v>
      </c>
      <c r="D19">
        <f t="shared" si="0"/>
        <v>0</v>
      </c>
    </row>
    <row r="20" spans="1:4" x14ac:dyDescent="0.3">
      <c r="A20">
        <f>SUM($D$7:D20)</f>
        <v>0</v>
      </c>
      <c r="B20">
        <f>Wealth!A23</f>
        <v>14</v>
      </c>
      <c r="C20">
        <f>Wealth!D23</f>
        <v>972195.14368279476</v>
      </c>
      <c r="D20">
        <f t="shared" si="0"/>
        <v>0</v>
      </c>
    </row>
    <row r="21" spans="1:4" x14ac:dyDescent="0.3">
      <c r="A21">
        <f>SUM($D$7:D21)</f>
        <v>0</v>
      </c>
      <c r="B21">
        <f>Wealth!A24</f>
        <v>15</v>
      </c>
      <c r="C21">
        <f>Wealth!D24</f>
        <v>1097563.5574562612</v>
      </c>
      <c r="D21">
        <f t="shared" si="0"/>
        <v>0</v>
      </c>
    </row>
    <row r="22" spans="1:4" x14ac:dyDescent="0.3">
      <c r="A22">
        <f>SUM($D$7:D22)</f>
        <v>0</v>
      </c>
      <c r="B22">
        <f>Wealth!A25</f>
        <v>16</v>
      </c>
      <c r="C22">
        <f>Wealth!D25</f>
        <v>1230735.5650501875</v>
      </c>
      <c r="D22">
        <f t="shared" si="0"/>
        <v>0</v>
      </c>
    </row>
    <row r="23" spans="1:4" x14ac:dyDescent="0.3">
      <c r="A23">
        <f>SUM($D$7:D23)</f>
        <v>0</v>
      </c>
      <c r="B23">
        <f>Wealth!A26</f>
        <v>17</v>
      </c>
      <c r="C23">
        <f>Wealth!D26</f>
        <v>1372132.0496182323</v>
      </c>
      <c r="D23">
        <f t="shared" si="0"/>
        <v>0</v>
      </c>
    </row>
    <row r="24" spans="1:4" x14ac:dyDescent="0.3">
      <c r="A24">
        <f>SUM($D$7:D24)</f>
        <v>0</v>
      </c>
      <c r="B24">
        <f>Wealth!A27</f>
        <v>18</v>
      </c>
      <c r="C24">
        <f>Wealth!D27</f>
        <v>1522195.5525409901</v>
      </c>
      <c r="D24">
        <f t="shared" si="0"/>
        <v>0</v>
      </c>
    </row>
    <row r="25" spans="1:4" x14ac:dyDescent="0.3">
      <c r="A25">
        <f>SUM($D$7:D25)</f>
        <v>0</v>
      </c>
      <c r="B25">
        <f>Wealth!A28</f>
        <v>19</v>
      </c>
      <c r="C25">
        <f>Wealth!D28</f>
        <v>1681391.3686187225</v>
      </c>
      <c r="D25">
        <f t="shared" si="0"/>
        <v>0</v>
      </c>
    </row>
    <row r="26" spans="1:4" x14ac:dyDescent="0.3">
      <c r="A26">
        <f>SUM($D$7:D26)</f>
        <v>0</v>
      </c>
      <c r="B26">
        <f>Wealth!A29</f>
        <v>20</v>
      </c>
      <c r="C26">
        <f>Wealth!D29</f>
        <v>1862920.86015231</v>
      </c>
      <c r="D26">
        <f t="shared" si="0"/>
        <v>0</v>
      </c>
    </row>
    <row r="27" spans="1:4" x14ac:dyDescent="0.3">
      <c r="A27">
        <f>SUM($D$7:D27)</f>
        <v>0</v>
      </c>
      <c r="B27">
        <f>Wealth!A30</f>
        <v>21</v>
      </c>
      <c r="C27">
        <f>Wealth!D30</f>
        <v>2055476.0247246297</v>
      </c>
      <c r="D27">
        <f t="shared" si="0"/>
        <v>0</v>
      </c>
    </row>
    <row r="28" spans="1:4" x14ac:dyDescent="0.3">
      <c r="A28">
        <f>SUM($D$7:D28)</f>
        <v>0</v>
      </c>
      <c r="B28">
        <f>Wealth!A31</f>
        <v>22</v>
      </c>
      <c r="C28">
        <f>Wealth!D31</f>
        <v>2259647.1299568592</v>
      </c>
      <c r="D28">
        <f t="shared" si="0"/>
        <v>0</v>
      </c>
    </row>
    <row r="29" spans="1:4" x14ac:dyDescent="0.3">
      <c r="A29">
        <f>SUM($D$7:D29)</f>
        <v>0</v>
      </c>
      <c r="B29">
        <f>Wealth!A32</f>
        <v>23</v>
      </c>
      <c r="C29">
        <f>Wealth!D32</f>
        <v>2476054.7365306206</v>
      </c>
      <c r="D29">
        <f t="shared" si="0"/>
        <v>0</v>
      </c>
    </row>
    <row r="30" spans="1:4" x14ac:dyDescent="0.3">
      <c r="A30">
        <f>SUM($D$7:D30)</f>
        <v>0</v>
      </c>
      <c r="B30">
        <f>Wealth!A33</f>
        <v>24</v>
      </c>
      <c r="C30">
        <f>Wealth!D33</f>
        <v>2705351.2284345883</v>
      </c>
      <c r="D30">
        <f t="shared" si="0"/>
        <v>0</v>
      </c>
    </row>
    <row r="31" spans="1:4" x14ac:dyDescent="0.3">
      <c r="A31">
        <f>SUM($D$7:D31)</f>
        <v>0</v>
      </c>
      <c r="B31">
        <f>Wealth!A34</f>
        <v>25</v>
      </c>
      <c r="C31">
        <f>Wealth!D34</f>
        <v>2964362.9645621511</v>
      </c>
      <c r="D31">
        <f t="shared" si="0"/>
        <v>0</v>
      </c>
    </row>
    <row r="32" spans="1:4" x14ac:dyDescent="0.3">
      <c r="A32">
        <f>SUM($D$7:D32)</f>
        <v>0</v>
      </c>
      <c r="B32">
        <f>Wealth!A35</f>
        <v>26</v>
      </c>
      <c r="C32">
        <f>Wealth!D35</f>
        <v>3238800.1709902086</v>
      </c>
      <c r="D32">
        <f t="shared" si="0"/>
        <v>0</v>
      </c>
    </row>
    <row r="33" spans="1:4" x14ac:dyDescent="0.3">
      <c r="A33">
        <f>SUM($D$7:D33)</f>
        <v>0</v>
      </c>
      <c r="B33">
        <f>Wealth!A36</f>
        <v>27</v>
      </c>
      <c r="C33">
        <f>Wealth!D36</f>
        <v>3529483.6189036681</v>
      </c>
      <c r="D33">
        <f t="shared" si="0"/>
        <v>0</v>
      </c>
    </row>
    <row r="34" spans="1:4" x14ac:dyDescent="0.3">
      <c r="A34">
        <f>SUM($D$7:D34)</f>
        <v>0</v>
      </c>
      <c r="B34">
        <f>Wealth!A37</f>
        <v>28</v>
      </c>
      <c r="C34">
        <f>Wealth!D37</f>
        <v>3837276.1080000796</v>
      </c>
      <c r="D34">
        <f t="shared" si="0"/>
        <v>0</v>
      </c>
    </row>
    <row r="35" spans="1:4" x14ac:dyDescent="0.3">
      <c r="A35">
        <f>SUM($D$7:D35)</f>
        <v>0</v>
      </c>
      <c r="B35">
        <f>Wealth!A38</f>
        <v>29</v>
      </c>
      <c r="C35">
        <f>Wealth!D38</f>
        <v>4163084.5877143363</v>
      </c>
      <c r="D35">
        <f t="shared" si="0"/>
        <v>0</v>
      </c>
    </row>
    <row r="36" spans="1:4" x14ac:dyDescent="0.3">
      <c r="A36">
        <f>SUM($D$7:D36)</f>
        <v>0</v>
      </c>
      <c r="B36">
        <f>Wealth!A39</f>
        <v>30</v>
      </c>
      <c r="C36">
        <f>Wealth!D39</f>
        <v>4528355.9200706715</v>
      </c>
      <c r="D36">
        <f t="shared" si="0"/>
        <v>0</v>
      </c>
    </row>
    <row r="37" spans="1:4" x14ac:dyDescent="0.3">
      <c r="A37">
        <f>SUM($D$7:D37)</f>
        <v>0</v>
      </c>
      <c r="B37">
        <f>Wealth!A40</f>
        <v>31</v>
      </c>
      <c r="C37">
        <f>Wealth!D40</f>
        <v>4915033.1611042358</v>
      </c>
      <c r="D37">
        <f t="shared" si="0"/>
        <v>0</v>
      </c>
    </row>
    <row r="38" spans="1:4" x14ac:dyDescent="0.3">
      <c r="A38">
        <f>SUM($D$7:D38)</f>
        <v>0</v>
      </c>
      <c r="B38">
        <f>Wealth!A41</f>
        <v>32</v>
      </c>
      <c r="C38">
        <f>Wealth!D41</f>
        <v>5324249.4530900791</v>
      </c>
      <c r="D38">
        <f t="shared" si="0"/>
        <v>0</v>
      </c>
    </row>
    <row r="39" spans="1:4" x14ac:dyDescent="0.3">
      <c r="A39">
        <f>SUM($D$7:D39)</f>
        <v>0</v>
      </c>
      <c r="B39">
        <f>Wealth!A42</f>
        <v>33</v>
      </c>
      <c r="C39">
        <f>Wealth!D42</f>
        <v>5757195.8523538262</v>
      </c>
      <c r="D39">
        <f t="shared" si="0"/>
        <v>0</v>
      </c>
    </row>
    <row r="40" spans="1:4" x14ac:dyDescent="0.3">
      <c r="A40">
        <f>SUM($D$7:D40)</f>
        <v>0</v>
      </c>
      <c r="B40">
        <f>Wealth!A43</f>
        <v>34</v>
      </c>
      <c r="C40">
        <f>Wealth!D43</f>
        <v>6215124.2501129461</v>
      </c>
      <c r="D40">
        <f t="shared" si="0"/>
        <v>0</v>
      </c>
    </row>
    <row r="41" spans="1:4" x14ac:dyDescent="0.3">
      <c r="A41">
        <f>SUM($D$7:D41)</f>
        <v>0</v>
      </c>
      <c r="B41">
        <f>Wealth!A44</f>
        <v>35</v>
      </c>
      <c r="C41">
        <f>Wealth!D44</f>
        <v>6725370.9364494896</v>
      </c>
      <c r="D41">
        <f t="shared" si="0"/>
        <v>0</v>
      </c>
    </row>
    <row r="42" spans="1:4" x14ac:dyDescent="0.3">
      <c r="A42">
        <f>SUM($D$7:D42)</f>
        <v>0</v>
      </c>
      <c r="B42">
        <f>Wealth!A45</f>
        <v>36</v>
      </c>
      <c r="C42">
        <f>Wealth!D45</f>
        <v>7265119.7665794771</v>
      </c>
      <c r="D42">
        <f t="shared" si="0"/>
        <v>0</v>
      </c>
    </row>
    <row r="43" spans="1:4" x14ac:dyDescent="0.3">
      <c r="A43">
        <f>SUM($D$7:D43)</f>
        <v>0</v>
      </c>
      <c r="B43">
        <f>Wealth!A46</f>
        <v>37</v>
      </c>
      <c r="C43">
        <f>Wealth!D46</f>
        <v>7835925.6438821144</v>
      </c>
      <c r="D43">
        <f t="shared" si="0"/>
        <v>0</v>
      </c>
    </row>
    <row r="44" spans="1:4" x14ac:dyDescent="0.3">
      <c r="A44">
        <f>SUM($D$7:D44)</f>
        <v>0</v>
      </c>
      <c r="B44">
        <f>Wealth!A47</f>
        <v>38</v>
      </c>
      <c r="C44">
        <f>Wealth!D47</f>
        <v>8439422.8128293566</v>
      </c>
      <c r="D44">
        <f t="shared" si="0"/>
        <v>0</v>
      </c>
    </row>
    <row r="45" spans="1:4" x14ac:dyDescent="0.3">
      <c r="A45">
        <f>SUM($D$7:D45)</f>
        <v>0</v>
      </c>
      <c r="B45">
        <f>Wealth!A48</f>
        <v>39</v>
      </c>
      <c r="C45">
        <f>Wealth!D48</f>
        <v>9077328.8579590246</v>
      </c>
      <c r="D45">
        <f t="shared" si="0"/>
        <v>0</v>
      </c>
    </row>
    <row r="46" spans="1:4" x14ac:dyDescent="0.3">
      <c r="A46">
        <f>SUM($D$7:D46)</f>
        <v>1</v>
      </c>
      <c r="B46">
        <f>Wealth!A49</f>
        <v>40</v>
      </c>
      <c r="C46">
        <f>Wealth!D49</f>
        <v>9784486.9438216332</v>
      </c>
      <c r="D46">
        <f t="shared" si="0"/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Salary</vt:lpstr>
      <vt:lpstr>Wealth</vt:lpstr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Mah</dc:creator>
  <cp:lastModifiedBy>Caleb Mah</cp:lastModifiedBy>
  <dcterms:created xsi:type="dcterms:W3CDTF">2015-06-05T18:17:20Z</dcterms:created>
  <dcterms:modified xsi:type="dcterms:W3CDTF">2021-01-20T01:31:51Z</dcterms:modified>
</cp:coreProperties>
</file>