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sk\OneDrive\Desktop\Data Analys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3" i="1" l="1"/>
  <c r="R4" i="1" l="1"/>
  <c r="S4" i="1"/>
  <c r="T4" i="1"/>
  <c r="U4" i="1"/>
  <c r="R5" i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4" i="1"/>
  <c r="AD3" i="1"/>
  <c r="AE3" i="1" s="1"/>
  <c r="AF3" i="1" s="1"/>
  <c r="AG3" i="1" s="1"/>
  <c r="T24" i="1" l="1"/>
  <c r="R24" i="1"/>
  <c r="U26" i="1"/>
  <c r="R25" i="1"/>
  <c r="R26" i="1"/>
  <c r="T23" i="1"/>
  <c r="S26" i="1"/>
  <c r="T26" i="1"/>
  <c r="T25" i="1"/>
  <c r="U23" i="1"/>
  <c r="S23" i="1"/>
  <c r="U24" i="1"/>
  <c r="R23" i="1"/>
  <c r="U25" i="1"/>
  <c r="S24" i="1"/>
  <c r="S25" i="1"/>
  <c r="X3" i="1"/>
  <c r="Y3" i="1" s="1"/>
  <c r="Z3" i="1" s="1"/>
  <c r="AA3" i="1" s="1"/>
  <c r="R3" i="1" l="1"/>
  <c r="S3" i="1" s="1"/>
  <c r="T3" i="1" s="1"/>
  <c r="U3" i="1" s="1"/>
  <c r="L4" i="1"/>
  <c r="X4" i="1" s="1"/>
  <c r="M4" i="1"/>
  <c r="Y4" i="1" s="1"/>
  <c r="N4" i="1"/>
  <c r="Z4" i="1" s="1"/>
  <c r="O4" i="1"/>
  <c r="AA4" i="1" s="1"/>
  <c r="L5" i="1"/>
  <c r="X5" i="1" s="1"/>
  <c r="AD5" i="1" s="1"/>
  <c r="M5" i="1"/>
  <c r="Y5" i="1" s="1"/>
  <c r="AE5" i="1" s="1"/>
  <c r="N5" i="1"/>
  <c r="Z5" i="1" s="1"/>
  <c r="AF5" i="1" s="1"/>
  <c r="O5" i="1"/>
  <c r="AA5" i="1" s="1"/>
  <c r="L6" i="1"/>
  <c r="X6" i="1" s="1"/>
  <c r="AD6" i="1" s="1"/>
  <c r="M6" i="1"/>
  <c r="Y6" i="1" s="1"/>
  <c r="AE6" i="1" s="1"/>
  <c r="N6" i="1"/>
  <c r="Z6" i="1" s="1"/>
  <c r="AF6" i="1" s="1"/>
  <c r="O6" i="1"/>
  <c r="AA6" i="1" s="1"/>
  <c r="L7" i="1"/>
  <c r="X7" i="1" s="1"/>
  <c r="AD7" i="1" s="1"/>
  <c r="M7" i="1"/>
  <c r="Y7" i="1" s="1"/>
  <c r="AE7" i="1" s="1"/>
  <c r="N7" i="1"/>
  <c r="Z7" i="1" s="1"/>
  <c r="AF7" i="1" s="1"/>
  <c r="O7" i="1"/>
  <c r="AA7" i="1" s="1"/>
  <c r="L8" i="1"/>
  <c r="X8" i="1" s="1"/>
  <c r="AD8" i="1" s="1"/>
  <c r="M8" i="1"/>
  <c r="Y8" i="1" s="1"/>
  <c r="AE8" i="1" s="1"/>
  <c r="N8" i="1"/>
  <c r="Z8" i="1" s="1"/>
  <c r="AF8" i="1" s="1"/>
  <c r="O8" i="1"/>
  <c r="AA8" i="1" s="1"/>
  <c r="L9" i="1"/>
  <c r="X9" i="1" s="1"/>
  <c r="AD9" i="1" s="1"/>
  <c r="M9" i="1"/>
  <c r="Y9" i="1" s="1"/>
  <c r="AE9" i="1" s="1"/>
  <c r="N9" i="1"/>
  <c r="Z9" i="1" s="1"/>
  <c r="AF9" i="1" s="1"/>
  <c r="O9" i="1"/>
  <c r="AA9" i="1" s="1"/>
  <c r="L10" i="1"/>
  <c r="X10" i="1" s="1"/>
  <c r="AD10" i="1" s="1"/>
  <c r="M10" i="1"/>
  <c r="Y10" i="1" s="1"/>
  <c r="AE10" i="1" s="1"/>
  <c r="N10" i="1"/>
  <c r="Z10" i="1" s="1"/>
  <c r="AF10" i="1" s="1"/>
  <c r="O10" i="1"/>
  <c r="AA10" i="1" s="1"/>
  <c r="L11" i="1"/>
  <c r="X11" i="1" s="1"/>
  <c r="AD11" i="1" s="1"/>
  <c r="M11" i="1"/>
  <c r="Y11" i="1" s="1"/>
  <c r="AE11" i="1" s="1"/>
  <c r="N11" i="1"/>
  <c r="Z11" i="1" s="1"/>
  <c r="AF11" i="1" s="1"/>
  <c r="O11" i="1"/>
  <c r="AA11" i="1" s="1"/>
  <c r="L12" i="1"/>
  <c r="X12" i="1" s="1"/>
  <c r="AD12" i="1" s="1"/>
  <c r="M12" i="1"/>
  <c r="Y12" i="1" s="1"/>
  <c r="AE12" i="1" s="1"/>
  <c r="N12" i="1"/>
  <c r="Z12" i="1" s="1"/>
  <c r="AF12" i="1" s="1"/>
  <c r="O12" i="1"/>
  <c r="AA12" i="1" s="1"/>
  <c r="L13" i="1"/>
  <c r="X13" i="1" s="1"/>
  <c r="AD13" i="1" s="1"/>
  <c r="M13" i="1"/>
  <c r="Y13" i="1" s="1"/>
  <c r="AE13" i="1" s="1"/>
  <c r="N13" i="1"/>
  <c r="Z13" i="1" s="1"/>
  <c r="AF13" i="1" s="1"/>
  <c r="O13" i="1"/>
  <c r="AA13" i="1" s="1"/>
  <c r="L14" i="1"/>
  <c r="X14" i="1" s="1"/>
  <c r="AD14" i="1" s="1"/>
  <c r="M14" i="1"/>
  <c r="Y14" i="1" s="1"/>
  <c r="AE14" i="1" s="1"/>
  <c r="N14" i="1"/>
  <c r="Z14" i="1" s="1"/>
  <c r="AF14" i="1" s="1"/>
  <c r="O14" i="1"/>
  <c r="AA14" i="1" s="1"/>
  <c r="L15" i="1"/>
  <c r="X15" i="1" s="1"/>
  <c r="AD15" i="1" s="1"/>
  <c r="M15" i="1"/>
  <c r="Y15" i="1" s="1"/>
  <c r="AE15" i="1" s="1"/>
  <c r="N15" i="1"/>
  <c r="Z15" i="1" s="1"/>
  <c r="AF15" i="1" s="1"/>
  <c r="O15" i="1"/>
  <c r="AA15" i="1" s="1"/>
  <c r="L16" i="1"/>
  <c r="X16" i="1" s="1"/>
  <c r="AD16" i="1" s="1"/>
  <c r="M16" i="1"/>
  <c r="Y16" i="1" s="1"/>
  <c r="AE16" i="1" s="1"/>
  <c r="N16" i="1"/>
  <c r="Z16" i="1" s="1"/>
  <c r="AF16" i="1" s="1"/>
  <c r="O16" i="1"/>
  <c r="AA16" i="1" s="1"/>
  <c r="L17" i="1"/>
  <c r="X17" i="1" s="1"/>
  <c r="AD17" i="1" s="1"/>
  <c r="M17" i="1"/>
  <c r="Y17" i="1" s="1"/>
  <c r="AE17" i="1" s="1"/>
  <c r="N17" i="1"/>
  <c r="Z17" i="1" s="1"/>
  <c r="AF17" i="1" s="1"/>
  <c r="O17" i="1"/>
  <c r="AA17" i="1" s="1"/>
  <c r="L18" i="1"/>
  <c r="X18" i="1" s="1"/>
  <c r="AD18" i="1" s="1"/>
  <c r="M18" i="1"/>
  <c r="Y18" i="1" s="1"/>
  <c r="AE18" i="1" s="1"/>
  <c r="N18" i="1"/>
  <c r="Z18" i="1" s="1"/>
  <c r="AF18" i="1" s="1"/>
  <c r="O18" i="1"/>
  <c r="AA18" i="1" s="1"/>
  <c r="L19" i="1"/>
  <c r="X19" i="1" s="1"/>
  <c r="AD19" i="1" s="1"/>
  <c r="M19" i="1"/>
  <c r="Y19" i="1" s="1"/>
  <c r="AE19" i="1" s="1"/>
  <c r="N19" i="1"/>
  <c r="Z19" i="1" s="1"/>
  <c r="AF19" i="1" s="1"/>
  <c r="O19" i="1"/>
  <c r="AA19" i="1" s="1"/>
  <c r="L20" i="1"/>
  <c r="X20" i="1" s="1"/>
  <c r="AD20" i="1" s="1"/>
  <c r="M20" i="1"/>
  <c r="Y20" i="1" s="1"/>
  <c r="AE20" i="1" s="1"/>
  <c r="N20" i="1"/>
  <c r="Z20" i="1" s="1"/>
  <c r="AF20" i="1" s="1"/>
  <c r="O20" i="1"/>
  <c r="AA20" i="1" s="1"/>
  <c r="K5" i="1"/>
  <c r="L3" i="1"/>
  <c r="M3" i="1" s="1"/>
  <c r="N3" i="1" s="1"/>
  <c r="O3" i="1" s="1"/>
  <c r="F3" i="1"/>
  <c r="G3" i="1" s="1"/>
  <c r="H3" i="1" s="1"/>
  <c r="I3" i="1" s="1"/>
  <c r="K6" i="1"/>
  <c r="W6" i="1" s="1"/>
  <c r="K7" i="1"/>
  <c r="K8" i="1"/>
  <c r="W8" i="1" s="1"/>
  <c r="K9" i="1"/>
  <c r="W9" i="1" s="1"/>
  <c r="K10" i="1"/>
  <c r="K11" i="1"/>
  <c r="K12" i="1"/>
  <c r="K13" i="1"/>
  <c r="W13" i="1" s="1"/>
  <c r="AC13" i="1" s="1"/>
  <c r="K14" i="1"/>
  <c r="K15" i="1"/>
  <c r="K16" i="1"/>
  <c r="W16" i="1" s="1"/>
  <c r="AC16" i="1" s="1"/>
  <c r="K17" i="1"/>
  <c r="W17" i="1" s="1"/>
  <c r="K18" i="1"/>
  <c r="K19" i="1"/>
  <c r="K20" i="1"/>
  <c r="W20" i="1" s="1"/>
  <c r="K4" i="1"/>
  <c r="W4" i="1" s="1"/>
  <c r="E26" i="1"/>
  <c r="E23" i="1"/>
  <c r="E25" i="1"/>
  <c r="E24" i="1"/>
  <c r="C25" i="1"/>
  <c r="C24" i="1"/>
  <c r="C23" i="1"/>
  <c r="AG19" i="1" l="1"/>
  <c r="AG15" i="1"/>
  <c r="W19" i="1"/>
  <c r="AC19" i="1" s="1"/>
  <c r="AI19" i="1" s="1"/>
  <c r="W11" i="1"/>
  <c r="AC11" i="1" s="1"/>
  <c r="AI11" i="1" s="1"/>
  <c r="W15" i="1"/>
  <c r="AC15" i="1" s="1"/>
  <c r="AI15" i="1" s="1"/>
  <c r="W12" i="1"/>
  <c r="AC12" i="1" s="1"/>
  <c r="AI12" i="1" s="1"/>
  <c r="AG11" i="1"/>
  <c r="W18" i="1"/>
  <c r="AC18" i="1" s="1"/>
  <c r="AI18" i="1" s="1"/>
  <c r="W10" i="1"/>
  <c r="AC10" i="1" s="1"/>
  <c r="AI10" i="1" s="1"/>
  <c r="W5" i="1"/>
  <c r="AG20" i="1"/>
  <c r="AG18" i="1"/>
  <c r="AI16" i="1"/>
  <c r="AG16" i="1"/>
  <c r="AG14" i="1"/>
  <c r="AG12" i="1"/>
  <c r="AG10" i="1"/>
  <c r="AG8" i="1"/>
  <c r="AI6" i="1"/>
  <c r="AG6" i="1"/>
  <c r="AA24" i="1"/>
  <c r="AG4" i="1"/>
  <c r="AA26" i="1"/>
  <c r="AA25" i="1"/>
  <c r="Z24" i="1"/>
  <c r="Z23" i="1"/>
  <c r="Z26" i="1"/>
  <c r="Z25" i="1"/>
  <c r="AF4" i="1"/>
  <c r="Y23" i="1"/>
  <c r="Y26" i="1"/>
  <c r="Y25" i="1"/>
  <c r="Y24" i="1"/>
  <c r="AE4" i="1"/>
  <c r="X23" i="1"/>
  <c r="X26" i="1"/>
  <c r="X25" i="1"/>
  <c r="X24" i="1"/>
  <c r="AD4" i="1"/>
  <c r="W7" i="1"/>
  <c r="AC7" i="1" s="1"/>
  <c r="AI7" i="1" s="1"/>
  <c r="W14" i="1"/>
  <c r="AC14" i="1" s="1"/>
  <c r="AI14" i="1" s="1"/>
  <c r="W23" i="1"/>
  <c r="AC4" i="1"/>
  <c r="AI17" i="1"/>
  <c r="AG17" i="1"/>
  <c r="AI13" i="1"/>
  <c r="AG13" i="1"/>
  <c r="AG9" i="1"/>
  <c r="AG7" i="1"/>
  <c r="AG5" i="1"/>
  <c r="AC8" i="1"/>
  <c r="AI8" i="1" s="1"/>
  <c r="AC20" i="1"/>
  <c r="AI20" i="1" s="1"/>
  <c r="AC17" i="1"/>
  <c r="AC9" i="1"/>
  <c r="AI9" i="1" s="1"/>
  <c r="AC6" i="1"/>
  <c r="Q23" i="1"/>
  <c r="Q25" i="1"/>
  <c r="Q26" i="1"/>
  <c r="Q24" i="1"/>
  <c r="W26" i="1" l="1"/>
  <c r="AC5" i="1"/>
  <c r="AI5" i="1" s="1"/>
  <c r="W24" i="1"/>
  <c r="W25" i="1"/>
  <c r="AE26" i="1"/>
  <c r="AE25" i="1"/>
  <c r="AE24" i="1"/>
  <c r="AE23" i="1"/>
  <c r="AD25" i="1"/>
  <c r="AD24" i="1"/>
  <c r="AD23" i="1"/>
  <c r="AD26" i="1"/>
  <c r="AF23" i="1"/>
  <c r="AF26" i="1"/>
  <c r="AF25" i="1"/>
  <c r="AF24" i="1"/>
  <c r="AG26" i="1"/>
  <c r="AG23" i="1"/>
  <c r="AG25" i="1"/>
  <c r="AG24" i="1"/>
  <c r="AI4" i="1"/>
  <c r="AC26" i="1" l="1"/>
  <c r="AC23" i="1"/>
  <c r="AC24" i="1"/>
  <c r="AC25" i="1"/>
  <c r="AI23" i="1"/>
  <c r="AI25" i="1"/>
  <c r="AI24" i="1"/>
  <c r="AI26" i="1"/>
</calcChain>
</file>

<file path=xl/sharedStrings.xml><?xml version="1.0" encoding="utf-8"?>
<sst xmlns="http://schemas.openxmlformats.org/spreadsheetml/2006/main" count="50" uniqueCount="44">
  <si>
    <t>EmployeePayroll</t>
  </si>
  <si>
    <t>Last Name</t>
  </si>
  <si>
    <t>First Name</t>
  </si>
  <si>
    <t>Hourly Wage</t>
  </si>
  <si>
    <t>Hours Worked</t>
  </si>
  <si>
    <t>Pay</t>
  </si>
  <si>
    <t>Shreya</t>
  </si>
  <si>
    <t>Nischal</t>
  </si>
  <si>
    <t>Tanish</t>
  </si>
  <si>
    <t>Prateek</t>
  </si>
  <si>
    <t>Sahil</t>
  </si>
  <si>
    <t>Vidhi</t>
  </si>
  <si>
    <t>Sakshi</t>
  </si>
  <si>
    <t>Yarthart</t>
  </si>
  <si>
    <t>Utkarsh</t>
  </si>
  <si>
    <t>Sanskriti</t>
  </si>
  <si>
    <t>Aman</t>
  </si>
  <si>
    <t>Shivansh</t>
  </si>
  <si>
    <t>Smriti</t>
  </si>
  <si>
    <t>Vimal</t>
  </si>
  <si>
    <t>Sahitya</t>
  </si>
  <si>
    <t>Samraddhi</t>
  </si>
  <si>
    <t>Manisha</t>
  </si>
  <si>
    <t>Sharma</t>
  </si>
  <si>
    <t>Srivastava</t>
  </si>
  <si>
    <t>Khandelwal</t>
  </si>
  <si>
    <t>Prabhakar</t>
  </si>
  <si>
    <t>Gupta</t>
  </si>
  <si>
    <t>Kulshreshtha</t>
  </si>
  <si>
    <t>Soni</t>
  </si>
  <si>
    <t>Sinha</t>
  </si>
  <si>
    <t>Mathur</t>
  </si>
  <si>
    <t>Tiwari</t>
  </si>
  <si>
    <t>Tripathi</t>
  </si>
  <si>
    <t>Max</t>
  </si>
  <si>
    <t>Min</t>
  </si>
  <si>
    <t>Average</t>
  </si>
  <si>
    <t>Total</t>
  </si>
  <si>
    <t>Overtime Hours</t>
  </si>
  <si>
    <t>Overtime Bonus</t>
  </si>
  <si>
    <t>Total Pay</t>
  </si>
  <si>
    <t>January Pay</t>
  </si>
  <si>
    <t>Basic Details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</si>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</sst>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₹&quot;\ #,##0.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Malgun Gothic Semilight"/>
      <family val="2"/>
    </font>
    <font>
      <sz val="11"/>
      <color theme="1"/>
      <name val="Malgun Gothic Semilight"/>
      <family val="2"/>
    </font>
    <font>
      <b/>
      <sz val="22"/>
      <color theme="1"/>
      <name val="Malgun Gothic Semilight"/>
      <family val="2"/>
    </font>
    <font>
      <sz val="12"/>
      <color theme="1"/>
      <name val="Malgun Gothic Semilight"/>
      <family val="2"/>
    </font>
    <font>
      <b/>
      <sz val="14"/>
      <color theme="1"/>
      <name val="Malgun Gothic Semilight"/>
      <family val="2"/>
    </font>
    <font>
      <b/>
      <sz val="12"/>
      <color theme="1"/>
      <name val="Malgun Gothic Semilight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7FF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Border="1"/>
    <xf numFmtId="164" fontId="4" fillId="0" borderId="0" xfId="0" applyNumberFormat="1" applyFont="1" applyBorder="1"/>
    <xf numFmtId="0" fontId="4" fillId="5" borderId="0" xfId="0" applyFont="1" applyFill="1" applyBorder="1"/>
    <xf numFmtId="0" fontId="4" fillId="5" borderId="2" xfId="0" applyFont="1" applyFill="1" applyBorder="1"/>
    <xf numFmtId="164" fontId="4" fillId="4" borderId="2" xfId="0" applyNumberFormat="1" applyFont="1" applyFill="1" applyBorder="1"/>
    <xf numFmtId="0" fontId="4" fillId="5" borderId="11" xfId="0" applyFont="1" applyFill="1" applyBorder="1"/>
    <xf numFmtId="164" fontId="4" fillId="4" borderId="11" xfId="0" applyNumberFormat="1" applyFont="1" applyFill="1" applyBorder="1"/>
    <xf numFmtId="0" fontId="4" fillId="5" borderId="10" xfId="0" applyFont="1" applyFill="1" applyBorder="1"/>
    <xf numFmtId="0" fontId="5" fillId="7" borderId="0" xfId="0" applyFont="1" applyFill="1" applyBorder="1"/>
    <xf numFmtId="16" fontId="5" fillId="7" borderId="0" xfId="0" applyNumberFormat="1" applyFont="1" applyFill="1" applyBorder="1"/>
    <xf numFmtId="164" fontId="4" fillId="7" borderId="0" xfId="0" applyNumberFormat="1" applyFont="1" applyFill="1" applyBorder="1"/>
    <xf numFmtId="0" fontId="4" fillId="7" borderId="0" xfId="0" applyFont="1" applyFill="1" applyBorder="1"/>
    <xf numFmtId="165" fontId="4" fillId="0" borderId="0" xfId="0" applyNumberFormat="1" applyFont="1" applyBorder="1"/>
    <xf numFmtId="0" fontId="2" fillId="0" borderId="0" xfId="0" applyFont="1" applyBorder="1"/>
    <xf numFmtId="164" fontId="4" fillId="4" borderId="3" xfId="0" applyNumberFormat="1" applyFont="1" applyFill="1" applyBorder="1"/>
    <xf numFmtId="164" fontId="4" fillId="3" borderId="2" xfId="0" applyNumberFormat="1" applyFont="1" applyFill="1" applyBorder="1"/>
    <xf numFmtId="164" fontId="4" fillId="3" borderId="11" xfId="0" applyNumberFormat="1" applyFont="1" applyFill="1" applyBorder="1"/>
    <xf numFmtId="164" fontId="4" fillId="3" borderId="3" xfId="0" applyNumberFormat="1" applyFont="1" applyFill="1" applyBorder="1"/>
    <xf numFmtId="164" fontId="4" fillId="6" borderId="2" xfId="0" applyNumberFormat="1" applyFont="1" applyFill="1" applyBorder="1"/>
    <xf numFmtId="164" fontId="4" fillId="6" borderId="11" xfId="0" applyNumberFormat="1" applyFont="1" applyFill="1" applyBorder="1"/>
    <xf numFmtId="164" fontId="4" fillId="6" borderId="3" xfId="0" applyNumberFormat="1" applyFont="1" applyFill="1" applyBorder="1"/>
    <xf numFmtId="165" fontId="4" fillId="9" borderId="3" xfId="0" applyNumberFormat="1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11" xfId="0" applyFont="1" applyFill="1" applyBorder="1"/>
    <xf numFmtId="0" fontId="1" fillId="8" borderId="15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16" fontId="5" fillId="9" borderId="15" xfId="0" applyNumberFormat="1" applyFont="1" applyFill="1" applyBorder="1"/>
    <xf numFmtId="16" fontId="5" fillId="9" borderId="16" xfId="0" applyNumberFormat="1" applyFont="1" applyFill="1" applyBorder="1"/>
    <xf numFmtId="16" fontId="5" fillId="9" borderId="17" xfId="0" applyNumberFormat="1" applyFont="1" applyFill="1" applyBorder="1"/>
    <xf numFmtId="16" fontId="5" fillId="5" borderId="21" xfId="0" applyNumberFormat="1" applyFont="1" applyFill="1" applyBorder="1"/>
    <xf numFmtId="16" fontId="5" fillId="5" borderId="16" xfId="0" applyNumberFormat="1" applyFont="1" applyFill="1" applyBorder="1"/>
    <xf numFmtId="16" fontId="5" fillId="5" borderId="24" xfId="0" applyNumberFormat="1" applyFont="1" applyFill="1" applyBorder="1"/>
    <xf numFmtId="16" fontId="5" fillId="4" borderId="15" xfId="0" applyNumberFormat="1" applyFont="1" applyFill="1" applyBorder="1"/>
    <xf numFmtId="16" fontId="5" fillId="4" borderId="16" xfId="0" applyNumberFormat="1" applyFont="1" applyFill="1" applyBorder="1"/>
    <xf numFmtId="16" fontId="5" fillId="4" borderId="17" xfId="0" applyNumberFormat="1" applyFont="1" applyFill="1" applyBorder="1"/>
    <xf numFmtId="164" fontId="4" fillId="4" borderId="6" xfId="0" applyNumberFormat="1" applyFont="1" applyFill="1" applyBorder="1"/>
    <xf numFmtId="164" fontId="4" fillId="4" borderId="7" xfId="0" applyNumberFormat="1" applyFont="1" applyFill="1" applyBorder="1"/>
    <xf numFmtId="164" fontId="4" fillId="4" borderId="8" xfId="0" applyNumberFormat="1" applyFont="1" applyFill="1" applyBorder="1"/>
    <xf numFmtId="164" fontId="4" fillId="4" borderId="12" xfId="0" applyNumberFormat="1" applyFont="1" applyFill="1" applyBorder="1"/>
    <xf numFmtId="16" fontId="5" fillId="5" borderId="17" xfId="0" applyNumberFormat="1" applyFont="1" applyFill="1" applyBorder="1"/>
    <xf numFmtId="0" fontId="4" fillId="5" borderId="4" xfId="0" applyFont="1" applyFill="1" applyBorder="1"/>
    <xf numFmtId="0" fontId="4" fillId="5" borderId="7" xfId="0" applyFont="1" applyFill="1" applyBorder="1"/>
    <xf numFmtId="0" fontId="4" fillId="5" borderId="13" xfId="0" applyFont="1" applyFill="1" applyBorder="1"/>
    <xf numFmtId="0" fontId="4" fillId="5" borderId="12" xfId="0" applyFont="1" applyFill="1" applyBorder="1"/>
    <xf numFmtId="16" fontId="5" fillId="3" borderId="15" xfId="0" applyNumberFormat="1" applyFont="1" applyFill="1" applyBorder="1"/>
    <xf numFmtId="16" fontId="5" fillId="3" borderId="16" xfId="0" applyNumberFormat="1" applyFont="1" applyFill="1" applyBorder="1"/>
    <xf numFmtId="16" fontId="5" fillId="3" borderId="17" xfId="0" applyNumberFormat="1" applyFont="1" applyFill="1" applyBorder="1"/>
    <xf numFmtId="164" fontId="4" fillId="3" borderId="6" xfId="0" applyNumberFormat="1" applyFont="1" applyFill="1" applyBorder="1"/>
    <xf numFmtId="164" fontId="4" fillId="3" borderId="7" xfId="0" applyNumberFormat="1" applyFont="1" applyFill="1" applyBorder="1"/>
    <xf numFmtId="164" fontId="4" fillId="3" borderId="8" xfId="0" applyNumberFormat="1" applyFont="1" applyFill="1" applyBorder="1"/>
    <xf numFmtId="164" fontId="4" fillId="3" borderId="12" xfId="0" applyNumberFormat="1" applyFont="1" applyFill="1" applyBorder="1"/>
    <xf numFmtId="16" fontId="5" fillId="6" borderId="15" xfId="0" applyNumberFormat="1" applyFont="1" applyFill="1" applyBorder="1"/>
    <xf numFmtId="16" fontId="5" fillId="6" borderId="16" xfId="0" applyNumberFormat="1" applyFont="1" applyFill="1" applyBorder="1"/>
    <xf numFmtId="16" fontId="5" fillId="6" borderId="17" xfId="0" applyNumberFormat="1" applyFont="1" applyFill="1" applyBorder="1"/>
    <xf numFmtId="164" fontId="4" fillId="6" borderId="6" xfId="0" applyNumberFormat="1" applyFont="1" applyFill="1" applyBorder="1"/>
    <xf numFmtId="164" fontId="4" fillId="6" borderId="7" xfId="0" applyNumberFormat="1" applyFont="1" applyFill="1" applyBorder="1"/>
    <xf numFmtId="164" fontId="4" fillId="6" borderId="8" xfId="0" applyNumberFormat="1" applyFont="1" applyFill="1" applyBorder="1"/>
    <xf numFmtId="164" fontId="4" fillId="6" borderId="12" xfId="0" applyNumberFormat="1" applyFont="1" applyFill="1" applyBorder="1"/>
    <xf numFmtId="0" fontId="5" fillId="2" borderId="3" xfId="0" applyFont="1" applyFill="1" applyBorder="1" applyAlignment="1">
      <alignment horizontal="right"/>
    </xf>
    <xf numFmtId="164" fontId="4" fillId="2" borderId="18" xfId="0" applyNumberFormat="1" applyFont="1" applyFill="1" applyBorder="1"/>
    <xf numFmtId="164" fontId="4" fillId="2" borderId="19" xfId="0" applyNumberFormat="1" applyFont="1" applyFill="1" applyBorder="1"/>
    <xf numFmtId="164" fontId="4" fillId="2" borderId="3" xfId="0" applyNumberFormat="1" applyFont="1" applyFill="1" applyBorder="1"/>
    <xf numFmtId="0" fontId="3" fillId="7" borderId="0" xfId="0" applyFont="1" applyFill="1" applyBorder="1" applyAlignment="1">
      <alignment horizontal="center"/>
    </xf>
    <xf numFmtId="0" fontId="4" fillId="9" borderId="6" xfId="0" applyFont="1" applyFill="1" applyBorder="1"/>
    <xf numFmtId="0" fontId="4" fillId="9" borderId="7" xfId="0" applyFont="1" applyFill="1" applyBorder="1"/>
    <xf numFmtId="0" fontId="4" fillId="9" borderId="8" xfId="0" applyFont="1" applyFill="1" applyBorder="1"/>
    <xf numFmtId="0" fontId="4" fillId="9" borderId="12" xfId="0" applyFont="1" applyFill="1" applyBorder="1"/>
    <xf numFmtId="0" fontId="1" fillId="8" borderId="25" xfId="0" applyFont="1" applyFill="1" applyBorder="1" applyAlignment="1">
      <alignment horizontal="center"/>
    </xf>
    <xf numFmtId="0" fontId="3" fillId="7" borderId="24" xfId="0" applyFont="1" applyFill="1" applyBorder="1"/>
    <xf numFmtId="0" fontId="5" fillId="10" borderId="15" xfId="0" applyFont="1" applyFill="1" applyBorder="1"/>
    <xf numFmtId="0" fontId="5" fillId="10" borderId="23" xfId="0" applyFont="1" applyFill="1" applyBorder="1"/>
    <xf numFmtId="0" fontId="5" fillId="10" borderId="22" xfId="0" applyFont="1" applyFill="1" applyBorder="1"/>
    <xf numFmtId="0" fontId="4" fillId="10" borderId="6" xfId="0" applyFont="1" applyFill="1" applyBorder="1"/>
    <xf numFmtId="0" fontId="4" fillId="10" borderId="1" xfId="0" applyFont="1" applyFill="1" applyBorder="1"/>
    <xf numFmtId="164" fontId="4" fillId="10" borderId="5" xfId="0" applyNumberFormat="1" applyFont="1" applyFill="1" applyBorder="1"/>
    <xf numFmtId="0" fontId="4" fillId="10" borderId="8" xfId="0" applyFont="1" applyFill="1" applyBorder="1"/>
    <xf numFmtId="0" fontId="4" fillId="10" borderId="9" xfId="0" applyFont="1" applyFill="1" applyBorder="1"/>
    <xf numFmtId="164" fontId="4" fillId="10" borderId="14" xfId="0" applyNumberFormat="1" applyFont="1" applyFill="1" applyBorder="1"/>
    <xf numFmtId="0" fontId="6" fillId="10" borderId="3" xfId="0" applyFont="1" applyFill="1" applyBorder="1"/>
    <xf numFmtId="164" fontId="4" fillId="10" borderId="3" xfId="0" applyNumberFormat="1" applyFont="1" applyFill="1" applyBorder="1"/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showGridLines="0" tabSelected="1" zoomScale="60" zoomScaleNormal="60" workbookViewId="0">
      <selection activeCell="K31" sqref="K31"/>
    </sheetView>
  </sheetViews>
  <sheetFormatPr defaultRowHeight="17.399999999999999" x14ac:dyDescent="0.4"/>
  <cols>
    <col min="1" max="1" width="19.44140625" style="1" customWidth="1"/>
    <col min="2" max="2" width="18.44140625" style="1" customWidth="1"/>
    <col min="3" max="3" width="18.6640625" style="1" customWidth="1"/>
    <col min="4" max="4" width="3.88671875" style="1" customWidth="1"/>
    <col min="5" max="5" width="12.6640625" style="1" bestFit="1" customWidth="1"/>
    <col min="6" max="9" width="12.6640625" style="1" customWidth="1"/>
    <col min="10" max="10" width="4" style="1" customWidth="1"/>
    <col min="11" max="11" width="13.88671875" style="1" bestFit="1" customWidth="1"/>
    <col min="12" max="15" width="13.88671875" style="1" customWidth="1"/>
    <col min="16" max="16" width="3.88671875" style="1" customWidth="1"/>
    <col min="17" max="17" width="15" style="1" customWidth="1"/>
    <col min="18" max="18" width="14.77734375" style="1" customWidth="1"/>
    <col min="19" max="19" width="15.6640625" style="1" customWidth="1"/>
    <col min="20" max="20" width="14" style="1" customWidth="1"/>
    <col min="21" max="21" width="15.88671875" style="1" customWidth="1"/>
    <col min="22" max="22" width="3.88671875" style="1" customWidth="1"/>
    <col min="23" max="23" width="14.109375" style="1" bestFit="1" customWidth="1"/>
    <col min="24" max="27" width="14.109375" style="1" customWidth="1"/>
    <col min="28" max="28" width="3.88671875" style="1" customWidth="1"/>
    <col min="29" max="29" width="14.21875" style="1" customWidth="1"/>
    <col min="30" max="30" width="12.21875" style="1" customWidth="1"/>
    <col min="31" max="31" width="13.21875" style="1" customWidth="1"/>
    <col min="32" max="32" width="11.77734375" style="1" customWidth="1"/>
    <col min="33" max="33" width="13.44140625" style="1" customWidth="1"/>
    <col min="34" max="34" width="3.77734375" style="1" customWidth="1"/>
    <col min="35" max="35" width="25.109375" style="1" bestFit="1" customWidth="1"/>
    <col min="36" max="36" width="13.21875" style="1" bestFit="1" customWidth="1"/>
    <col min="37" max="16384" width="8.88671875" style="1"/>
  </cols>
  <sheetData>
    <row r="1" spans="1:36" ht="52.8" x14ac:dyDescent="1.100000000000000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1"/>
      <c r="AI1" s="75"/>
    </row>
    <row r="2" spans="1:36" ht="33" x14ac:dyDescent="0.7">
      <c r="A2" s="32" t="s">
        <v>42</v>
      </c>
      <c r="B2" s="33"/>
      <c r="C2" s="33"/>
      <c r="D2" s="70"/>
      <c r="E2" s="33" t="s">
        <v>4</v>
      </c>
      <c r="F2" s="33"/>
      <c r="G2" s="33"/>
      <c r="H2" s="33"/>
      <c r="I2" s="33"/>
      <c r="J2" s="70"/>
      <c r="K2" s="33" t="s">
        <v>38</v>
      </c>
      <c r="L2" s="33"/>
      <c r="M2" s="33"/>
      <c r="N2" s="33"/>
      <c r="O2" s="33"/>
      <c r="P2" s="70"/>
      <c r="Q2" s="33" t="s">
        <v>5</v>
      </c>
      <c r="R2" s="33"/>
      <c r="S2" s="33"/>
      <c r="T2" s="33"/>
      <c r="U2" s="33"/>
      <c r="V2" s="70"/>
      <c r="W2" s="33" t="s">
        <v>39</v>
      </c>
      <c r="X2" s="33"/>
      <c r="Y2" s="33"/>
      <c r="Z2" s="33"/>
      <c r="AA2" s="33"/>
      <c r="AB2" s="70"/>
      <c r="AC2" s="33" t="s">
        <v>40</v>
      </c>
      <c r="AD2" s="33"/>
      <c r="AE2" s="33"/>
      <c r="AF2" s="33"/>
      <c r="AG2" s="33"/>
      <c r="AH2" s="70"/>
      <c r="AI2" s="76" t="s">
        <v>41</v>
      </c>
    </row>
    <row r="3" spans="1:36" ht="21" x14ac:dyDescent="0.45">
      <c r="A3" s="77" t="s">
        <v>1</v>
      </c>
      <c r="B3" s="78" t="s">
        <v>2</v>
      </c>
      <c r="C3" s="79" t="s">
        <v>3</v>
      </c>
      <c r="D3" s="12"/>
      <c r="E3" s="34">
        <v>45658</v>
      </c>
      <c r="F3" s="35">
        <f>E3+7</f>
        <v>45665</v>
      </c>
      <c r="G3" s="35">
        <f t="shared" ref="G3:I3" si="0">F3+7</f>
        <v>45672</v>
      </c>
      <c r="H3" s="35">
        <f t="shared" si="0"/>
        <v>45679</v>
      </c>
      <c r="I3" s="36">
        <f t="shared" si="0"/>
        <v>45686</v>
      </c>
      <c r="J3" s="13"/>
      <c r="K3" s="37">
        <v>45658</v>
      </c>
      <c r="L3" s="38">
        <f>K3+7</f>
        <v>45665</v>
      </c>
      <c r="M3" s="38">
        <f t="shared" ref="M3:O3" si="1">L3+7</f>
        <v>45672</v>
      </c>
      <c r="N3" s="39">
        <f t="shared" si="1"/>
        <v>45679</v>
      </c>
      <c r="O3" s="47">
        <f t="shared" si="1"/>
        <v>45686</v>
      </c>
      <c r="P3" s="13"/>
      <c r="Q3" s="40">
        <v>45658</v>
      </c>
      <c r="R3" s="41">
        <f>Q3+7</f>
        <v>45665</v>
      </c>
      <c r="S3" s="41">
        <f t="shared" ref="S3:U3" si="2">R3+7</f>
        <v>45672</v>
      </c>
      <c r="T3" s="41">
        <f t="shared" si="2"/>
        <v>45679</v>
      </c>
      <c r="U3" s="42">
        <f t="shared" si="2"/>
        <v>45686</v>
      </c>
      <c r="V3" s="13"/>
      <c r="W3" s="52">
        <v>45658</v>
      </c>
      <c r="X3" s="53">
        <f>W3+7</f>
        <v>45665</v>
      </c>
      <c r="Y3" s="53">
        <f t="shared" ref="Y3" si="3">X3+7</f>
        <v>45672</v>
      </c>
      <c r="Z3" s="53">
        <f t="shared" ref="Z3" si="4">Y3+7</f>
        <v>45679</v>
      </c>
      <c r="AA3" s="54">
        <f t="shared" ref="AA3" si="5">Z3+7</f>
        <v>45686</v>
      </c>
      <c r="AB3" s="13"/>
      <c r="AC3" s="59">
        <v>45658</v>
      </c>
      <c r="AD3" s="60">
        <f>AC3+7</f>
        <v>45665</v>
      </c>
      <c r="AE3" s="60">
        <f t="shared" ref="AE3" si="6">AD3+7</f>
        <v>45672</v>
      </c>
      <c r="AF3" s="60">
        <f t="shared" ref="AF3" si="7">AE3+7</f>
        <v>45679</v>
      </c>
      <c r="AG3" s="61">
        <f t="shared" ref="AG3" si="8">AF3+7</f>
        <v>45686</v>
      </c>
      <c r="AH3" s="13"/>
      <c r="AI3" s="66" t="s">
        <v>43</v>
      </c>
    </row>
    <row r="4" spans="1:36" ht="19.2" x14ac:dyDescent="0.45">
      <c r="A4" s="80" t="s">
        <v>23</v>
      </c>
      <c r="B4" s="81" t="s">
        <v>6</v>
      </c>
      <c r="C4" s="82">
        <v>15.9</v>
      </c>
      <c r="D4" s="14"/>
      <c r="E4" s="71">
        <v>41</v>
      </c>
      <c r="F4" s="27">
        <v>42</v>
      </c>
      <c r="G4" s="27">
        <v>39</v>
      </c>
      <c r="H4" s="27">
        <v>30</v>
      </c>
      <c r="I4" s="72">
        <v>46</v>
      </c>
      <c r="J4" s="15"/>
      <c r="K4" s="48">
        <f t="shared" ref="K4:K20" si="9">IF(E4&gt;40, E4-40,0)</f>
        <v>1</v>
      </c>
      <c r="L4" s="7">
        <f>IF(F4&gt;40, F4-40,0)</f>
        <v>2</v>
      </c>
      <c r="M4" s="7">
        <f>IF(G4&gt;40, G4-40,0)</f>
        <v>0</v>
      </c>
      <c r="N4" s="6">
        <f>IF(H4&gt;40, H4-40,0)</f>
        <v>0</v>
      </c>
      <c r="O4" s="49">
        <f>IF(I4&gt;40, I4-40,0)</f>
        <v>6</v>
      </c>
      <c r="P4" s="15"/>
      <c r="Q4" s="43">
        <f>$C4*E4</f>
        <v>651.9</v>
      </c>
      <c r="R4" s="8">
        <f>$C4*F4</f>
        <v>667.80000000000007</v>
      </c>
      <c r="S4" s="8">
        <f>$C4*G4</f>
        <v>620.1</v>
      </c>
      <c r="T4" s="8">
        <f>$C4*H4</f>
        <v>477</v>
      </c>
      <c r="U4" s="44">
        <f>$C4*I4</f>
        <v>731.4</v>
      </c>
      <c r="V4" s="14"/>
      <c r="W4" s="55">
        <f>0.5*$C4*K4</f>
        <v>7.95</v>
      </c>
      <c r="X4" s="19">
        <f>0.5*$C4*L4</f>
        <v>15.9</v>
      </c>
      <c r="Y4" s="19">
        <f>0.5*$C4*M4</f>
        <v>0</v>
      </c>
      <c r="Z4" s="19">
        <f>0.5*$C4*N4</f>
        <v>0</v>
      </c>
      <c r="AA4" s="56">
        <f>0.5*$C4*O4</f>
        <v>47.7</v>
      </c>
      <c r="AB4" s="14"/>
      <c r="AC4" s="62">
        <f>W4+Q4</f>
        <v>659.85</v>
      </c>
      <c r="AD4" s="22">
        <f>X4+R4</f>
        <v>683.7</v>
      </c>
      <c r="AE4" s="22">
        <f>Y4+S4</f>
        <v>620.1</v>
      </c>
      <c r="AF4" s="22">
        <f>Z4+T4</f>
        <v>477</v>
      </c>
      <c r="AG4" s="63">
        <f>AA4+U4</f>
        <v>779.1</v>
      </c>
      <c r="AH4" s="14"/>
      <c r="AI4" s="67">
        <f>SUM(AA4:AF4)</f>
        <v>2488.35</v>
      </c>
      <c r="AJ4" s="2"/>
    </row>
    <row r="5" spans="1:36" ht="19.2" x14ac:dyDescent="0.45">
      <c r="A5" s="80" t="s">
        <v>24</v>
      </c>
      <c r="B5" s="81" t="s">
        <v>7</v>
      </c>
      <c r="C5" s="82">
        <v>10</v>
      </c>
      <c r="D5" s="14"/>
      <c r="E5" s="71">
        <v>42</v>
      </c>
      <c r="F5" s="27">
        <v>41</v>
      </c>
      <c r="G5" s="27">
        <v>40</v>
      </c>
      <c r="H5" s="27">
        <v>38</v>
      </c>
      <c r="I5" s="72">
        <v>44</v>
      </c>
      <c r="J5" s="15"/>
      <c r="K5" s="48">
        <f t="shared" si="9"/>
        <v>2</v>
      </c>
      <c r="L5" s="7">
        <f>IF(F5&gt;40, F5-40,0)</f>
        <v>1</v>
      </c>
      <c r="M5" s="7">
        <f>IF(G5&gt;40, G5-40,0)</f>
        <v>0</v>
      </c>
      <c r="N5" s="6">
        <f>IF(H5&gt;40, H5-40,0)</f>
        <v>0</v>
      </c>
      <c r="O5" s="49">
        <f>IF(I5&gt;40, I5-40,0)</f>
        <v>4</v>
      </c>
      <c r="P5" s="15"/>
      <c r="Q5" s="43">
        <f t="shared" ref="Q5:Q20" si="10">$C5*E5</f>
        <v>420</v>
      </c>
      <c r="R5" s="8">
        <f>$C5*F5</f>
        <v>410</v>
      </c>
      <c r="S5" s="8">
        <f>$C5*G5</f>
        <v>400</v>
      </c>
      <c r="T5" s="8">
        <f>$C5*H5</f>
        <v>380</v>
      </c>
      <c r="U5" s="44">
        <f>$C5*I5</f>
        <v>440</v>
      </c>
      <c r="V5" s="14"/>
      <c r="W5" s="55">
        <f t="shared" ref="W5:W20" si="11">0.5*$C5*K5</f>
        <v>10</v>
      </c>
      <c r="X5" s="19">
        <f>0.5*$C5*L5</f>
        <v>5</v>
      </c>
      <c r="Y5" s="19">
        <f>0.5*$C5*M5</f>
        <v>0</v>
      </c>
      <c r="Z5" s="19">
        <f>0.5*$C5*N5</f>
        <v>0</v>
      </c>
      <c r="AA5" s="56">
        <f>0.5*$C5*O5</f>
        <v>20</v>
      </c>
      <c r="AB5" s="14"/>
      <c r="AC5" s="62">
        <f t="shared" ref="AC5:AC20" si="12">W5+Q5</f>
        <v>430</v>
      </c>
      <c r="AD5" s="22">
        <f>X5+R5</f>
        <v>415</v>
      </c>
      <c r="AE5" s="22">
        <f>Y5+S5</f>
        <v>400</v>
      </c>
      <c r="AF5" s="22">
        <f>Z5+T5</f>
        <v>380</v>
      </c>
      <c r="AG5" s="63">
        <f>AA5+U5</f>
        <v>460</v>
      </c>
      <c r="AH5" s="14"/>
      <c r="AI5" s="67">
        <f>SUM(AA5:AF5)</f>
        <v>1645</v>
      </c>
      <c r="AJ5" s="2"/>
    </row>
    <row r="6" spans="1:36" ht="19.2" x14ac:dyDescent="0.45">
      <c r="A6" s="80" t="s">
        <v>25</v>
      </c>
      <c r="B6" s="81" t="s">
        <v>8</v>
      </c>
      <c r="C6" s="82">
        <v>22.1</v>
      </c>
      <c r="D6" s="14"/>
      <c r="E6" s="71">
        <v>49</v>
      </c>
      <c r="F6" s="27">
        <v>40</v>
      </c>
      <c r="G6" s="27">
        <v>33</v>
      </c>
      <c r="H6" s="27">
        <v>20</v>
      </c>
      <c r="I6" s="72">
        <v>18</v>
      </c>
      <c r="J6" s="15"/>
      <c r="K6" s="48">
        <f t="shared" si="9"/>
        <v>9</v>
      </c>
      <c r="L6" s="7">
        <f>IF(F6&gt;40, F6-40,0)</f>
        <v>0</v>
      </c>
      <c r="M6" s="7">
        <f>IF(G6&gt;40, G6-40,0)</f>
        <v>0</v>
      </c>
      <c r="N6" s="6">
        <f>IF(H6&gt;40, H6-40,0)</f>
        <v>0</v>
      </c>
      <c r="O6" s="49">
        <f>IF(I6&gt;40, I6-40,0)</f>
        <v>0</v>
      </c>
      <c r="P6" s="15"/>
      <c r="Q6" s="43">
        <f t="shared" si="10"/>
        <v>1082.9000000000001</v>
      </c>
      <c r="R6" s="8">
        <f>$C6*F6</f>
        <v>884</v>
      </c>
      <c r="S6" s="8">
        <f>$C6*G6</f>
        <v>729.30000000000007</v>
      </c>
      <c r="T6" s="8">
        <f>$C6*H6</f>
        <v>442</v>
      </c>
      <c r="U6" s="44">
        <f>$C6*I6</f>
        <v>397.8</v>
      </c>
      <c r="V6" s="14"/>
      <c r="W6" s="55">
        <f t="shared" si="11"/>
        <v>99.45</v>
      </c>
      <c r="X6" s="19">
        <f>0.5*$C6*L6</f>
        <v>0</v>
      </c>
      <c r="Y6" s="19">
        <f>0.5*$C6*M6</f>
        <v>0</v>
      </c>
      <c r="Z6" s="19">
        <f>0.5*$C6*N6</f>
        <v>0</v>
      </c>
      <c r="AA6" s="56">
        <f>0.5*$C6*O6</f>
        <v>0</v>
      </c>
      <c r="AB6" s="14"/>
      <c r="AC6" s="62">
        <f t="shared" si="12"/>
        <v>1182.3500000000001</v>
      </c>
      <c r="AD6" s="22">
        <f>X6+R6</f>
        <v>884</v>
      </c>
      <c r="AE6" s="22">
        <f>Y6+S6</f>
        <v>729.30000000000007</v>
      </c>
      <c r="AF6" s="22">
        <f>Z6+T6</f>
        <v>442</v>
      </c>
      <c r="AG6" s="63">
        <f>AA6+U6</f>
        <v>397.8</v>
      </c>
      <c r="AH6" s="14"/>
      <c r="AI6" s="67">
        <f>SUM(AA6:AF6)</f>
        <v>3237.6500000000005</v>
      </c>
      <c r="AJ6" s="2"/>
    </row>
    <row r="7" spans="1:36" ht="19.2" x14ac:dyDescent="0.45">
      <c r="A7" s="80" t="s">
        <v>26</v>
      </c>
      <c r="B7" s="81" t="s">
        <v>9</v>
      </c>
      <c r="C7" s="82">
        <v>19.100000000000001</v>
      </c>
      <c r="D7" s="14"/>
      <c r="E7" s="71">
        <v>41</v>
      </c>
      <c r="F7" s="27">
        <v>50</v>
      </c>
      <c r="G7" s="27">
        <v>27</v>
      </c>
      <c r="H7" s="27">
        <v>30</v>
      </c>
      <c r="I7" s="72">
        <v>39</v>
      </c>
      <c r="J7" s="15"/>
      <c r="K7" s="48">
        <f t="shared" si="9"/>
        <v>1</v>
      </c>
      <c r="L7" s="7">
        <f>IF(F7&gt;40, F7-40,0)</f>
        <v>10</v>
      </c>
      <c r="M7" s="7">
        <f>IF(G7&gt;40, G7-40,0)</f>
        <v>0</v>
      </c>
      <c r="N7" s="6">
        <f>IF(H7&gt;40, H7-40,0)</f>
        <v>0</v>
      </c>
      <c r="O7" s="49">
        <f>IF(I7&gt;40, I7-40,0)</f>
        <v>0</v>
      </c>
      <c r="P7" s="15"/>
      <c r="Q7" s="43">
        <f t="shared" si="10"/>
        <v>783.1</v>
      </c>
      <c r="R7" s="8">
        <f>$C7*F7</f>
        <v>955.00000000000011</v>
      </c>
      <c r="S7" s="8">
        <f>$C7*G7</f>
        <v>515.70000000000005</v>
      </c>
      <c r="T7" s="8">
        <f>$C7*H7</f>
        <v>573</v>
      </c>
      <c r="U7" s="44">
        <f>$C7*I7</f>
        <v>744.90000000000009</v>
      </c>
      <c r="V7" s="14"/>
      <c r="W7" s="55">
        <f t="shared" si="11"/>
        <v>9.5500000000000007</v>
      </c>
      <c r="X7" s="19">
        <f>0.5*$C7*L7</f>
        <v>95.5</v>
      </c>
      <c r="Y7" s="19">
        <f>0.5*$C7*M7</f>
        <v>0</v>
      </c>
      <c r="Z7" s="19">
        <f>0.5*$C7*N7</f>
        <v>0</v>
      </c>
      <c r="AA7" s="56">
        <f>0.5*$C7*O7</f>
        <v>0</v>
      </c>
      <c r="AB7" s="14"/>
      <c r="AC7" s="62">
        <f t="shared" si="12"/>
        <v>792.65</v>
      </c>
      <c r="AD7" s="22">
        <f>X7+R7</f>
        <v>1050.5</v>
      </c>
      <c r="AE7" s="22">
        <f>Y7+S7</f>
        <v>515.70000000000005</v>
      </c>
      <c r="AF7" s="22">
        <f>Z7+T7</f>
        <v>573</v>
      </c>
      <c r="AG7" s="63">
        <f>AA7+U7</f>
        <v>744.90000000000009</v>
      </c>
      <c r="AH7" s="14"/>
      <c r="AI7" s="67">
        <f>SUM(AA7:AF7)</f>
        <v>2931.8500000000004</v>
      </c>
      <c r="AJ7" s="2"/>
    </row>
    <row r="8" spans="1:36" ht="19.2" x14ac:dyDescent="0.45">
      <c r="A8" s="80" t="s">
        <v>27</v>
      </c>
      <c r="B8" s="81" t="s">
        <v>10</v>
      </c>
      <c r="C8" s="82">
        <v>6.9</v>
      </c>
      <c r="D8" s="14"/>
      <c r="E8" s="71">
        <v>39</v>
      </c>
      <c r="F8" s="27">
        <v>52</v>
      </c>
      <c r="G8" s="27">
        <v>42</v>
      </c>
      <c r="H8" s="27">
        <v>40</v>
      </c>
      <c r="I8" s="72">
        <v>40</v>
      </c>
      <c r="J8" s="15"/>
      <c r="K8" s="48">
        <f t="shared" si="9"/>
        <v>0</v>
      </c>
      <c r="L8" s="7">
        <f>IF(F8&gt;40, F8-40,0)</f>
        <v>12</v>
      </c>
      <c r="M8" s="7">
        <f>IF(G8&gt;40, G8-40,0)</f>
        <v>2</v>
      </c>
      <c r="N8" s="6">
        <f>IF(H8&gt;40, H8-40,0)</f>
        <v>0</v>
      </c>
      <c r="O8" s="49">
        <f>IF(I8&gt;40, I8-40,0)</f>
        <v>0</v>
      </c>
      <c r="P8" s="15"/>
      <c r="Q8" s="43">
        <f t="shared" si="10"/>
        <v>269.10000000000002</v>
      </c>
      <c r="R8" s="8">
        <f>$C8*F8</f>
        <v>358.8</v>
      </c>
      <c r="S8" s="8">
        <f>$C8*G8</f>
        <v>289.8</v>
      </c>
      <c r="T8" s="8">
        <f>$C8*H8</f>
        <v>276</v>
      </c>
      <c r="U8" s="44">
        <f>$C8*I8</f>
        <v>276</v>
      </c>
      <c r="V8" s="14"/>
      <c r="W8" s="55">
        <f t="shared" si="11"/>
        <v>0</v>
      </c>
      <c r="X8" s="19">
        <f>0.5*$C8*L8</f>
        <v>41.400000000000006</v>
      </c>
      <c r="Y8" s="19">
        <f>0.5*$C8*M8</f>
        <v>6.9</v>
      </c>
      <c r="Z8" s="19">
        <f>0.5*$C8*N8</f>
        <v>0</v>
      </c>
      <c r="AA8" s="56">
        <f>0.5*$C8*O8</f>
        <v>0</v>
      </c>
      <c r="AB8" s="14"/>
      <c r="AC8" s="62">
        <f t="shared" si="12"/>
        <v>269.10000000000002</v>
      </c>
      <c r="AD8" s="22">
        <f>X8+R8</f>
        <v>400.20000000000005</v>
      </c>
      <c r="AE8" s="22">
        <f>Y8+S8</f>
        <v>296.7</v>
      </c>
      <c r="AF8" s="22">
        <f>Z8+T8</f>
        <v>276</v>
      </c>
      <c r="AG8" s="63">
        <f>AA8+U8</f>
        <v>276</v>
      </c>
      <c r="AH8" s="14"/>
      <c r="AI8" s="67">
        <f>SUM(AA8:AF8)</f>
        <v>1242</v>
      </c>
      <c r="AJ8" s="2"/>
    </row>
    <row r="9" spans="1:36" ht="19.2" x14ac:dyDescent="0.45">
      <c r="A9" s="80" t="s">
        <v>28</v>
      </c>
      <c r="B9" s="81" t="s">
        <v>11</v>
      </c>
      <c r="C9" s="82">
        <v>14.2</v>
      </c>
      <c r="D9" s="14"/>
      <c r="E9" s="71">
        <v>44</v>
      </c>
      <c r="F9" s="27">
        <v>51</v>
      </c>
      <c r="G9" s="27">
        <v>42</v>
      </c>
      <c r="H9" s="27">
        <v>40</v>
      </c>
      <c r="I9" s="72">
        <v>20</v>
      </c>
      <c r="J9" s="15"/>
      <c r="K9" s="48">
        <f t="shared" si="9"/>
        <v>4</v>
      </c>
      <c r="L9" s="7">
        <f>IF(F9&gt;40, F9-40,0)</f>
        <v>11</v>
      </c>
      <c r="M9" s="7">
        <f>IF(G9&gt;40, G9-40,0)</f>
        <v>2</v>
      </c>
      <c r="N9" s="6">
        <f>IF(H9&gt;40, H9-40,0)</f>
        <v>0</v>
      </c>
      <c r="O9" s="49">
        <f>IF(I9&gt;40, I9-40,0)</f>
        <v>0</v>
      </c>
      <c r="P9" s="15"/>
      <c r="Q9" s="43">
        <f t="shared" si="10"/>
        <v>624.79999999999995</v>
      </c>
      <c r="R9" s="8">
        <f>$C9*F9</f>
        <v>724.19999999999993</v>
      </c>
      <c r="S9" s="8">
        <f>$C9*G9</f>
        <v>596.4</v>
      </c>
      <c r="T9" s="8">
        <f>$C9*H9</f>
        <v>568</v>
      </c>
      <c r="U9" s="44">
        <f>$C9*I9</f>
        <v>284</v>
      </c>
      <c r="V9" s="14"/>
      <c r="W9" s="55">
        <f t="shared" si="11"/>
        <v>28.4</v>
      </c>
      <c r="X9" s="19">
        <f>0.5*$C9*L9</f>
        <v>78.099999999999994</v>
      </c>
      <c r="Y9" s="19">
        <f>0.5*$C9*M9</f>
        <v>14.2</v>
      </c>
      <c r="Z9" s="19">
        <f>0.5*$C9*N9</f>
        <v>0</v>
      </c>
      <c r="AA9" s="56">
        <f>0.5*$C9*O9</f>
        <v>0</v>
      </c>
      <c r="AB9" s="14"/>
      <c r="AC9" s="62">
        <f t="shared" si="12"/>
        <v>653.19999999999993</v>
      </c>
      <c r="AD9" s="22">
        <f>X9+R9</f>
        <v>802.3</v>
      </c>
      <c r="AE9" s="22">
        <f>Y9+S9</f>
        <v>610.6</v>
      </c>
      <c r="AF9" s="22">
        <f>Z9+T9</f>
        <v>568</v>
      </c>
      <c r="AG9" s="63">
        <f>AA9+U9</f>
        <v>284</v>
      </c>
      <c r="AH9" s="14"/>
      <c r="AI9" s="67">
        <f>SUM(AA9:AF9)</f>
        <v>2634.1</v>
      </c>
      <c r="AJ9" s="2"/>
    </row>
    <row r="10" spans="1:36" ht="19.2" x14ac:dyDescent="0.45">
      <c r="A10" s="80" t="s">
        <v>29</v>
      </c>
      <c r="B10" s="81" t="s">
        <v>12</v>
      </c>
      <c r="C10" s="82">
        <v>18</v>
      </c>
      <c r="D10" s="14"/>
      <c r="E10" s="71">
        <v>55</v>
      </c>
      <c r="F10" s="27">
        <v>60</v>
      </c>
      <c r="G10" s="27">
        <v>45</v>
      </c>
      <c r="H10" s="27">
        <v>40</v>
      </c>
      <c r="I10" s="72">
        <v>49</v>
      </c>
      <c r="J10" s="15"/>
      <c r="K10" s="48">
        <f t="shared" si="9"/>
        <v>15</v>
      </c>
      <c r="L10" s="7">
        <f>IF(F10&gt;40, F10-40,0)</f>
        <v>20</v>
      </c>
      <c r="M10" s="7">
        <f>IF(G10&gt;40, G10-40,0)</f>
        <v>5</v>
      </c>
      <c r="N10" s="6">
        <f>IF(H10&gt;40, H10-40,0)</f>
        <v>0</v>
      </c>
      <c r="O10" s="49">
        <f>IF(I10&gt;40, I10-40,0)</f>
        <v>9</v>
      </c>
      <c r="P10" s="15"/>
      <c r="Q10" s="43">
        <f t="shared" si="10"/>
        <v>990</v>
      </c>
      <c r="R10" s="8">
        <f>$C10*F10</f>
        <v>1080</v>
      </c>
      <c r="S10" s="8">
        <f>$C10*G10</f>
        <v>810</v>
      </c>
      <c r="T10" s="8">
        <f>$C10*H10</f>
        <v>720</v>
      </c>
      <c r="U10" s="44">
        <f>$C10*I10</f>
        <v>882</v>
      </c>
      <c r="V10" s="14"/>
      <c r="W10" s="55">
        <f t="shared" si="11"/>
        <v>135</v>
      </c>
      <c r="X10" s="19">
        <f>0.5*$C10*L10</f>
        <v>180</v>
      </c>
      <c r="Y10" s="19">
        <f>0.5*$C10*M10</f>
        <v>45</v>
      </c>
      <c r="Z10" s="19">
        <f>0.5*$C10*N10</f>
        <v>0</v>
      </c>
      <c r="AA10" s="56">
        <f>0.5*$C10*O10</f>
        <v>81</v>
      </c>
      <c r="AB10" s="14"/>
      <c r="AC10" s="62">
        <f t="shared" si="12"/>
        <v>1125</v>
      </c>
      <c r="AD10" s="22">
        <f>X10+R10</f>
        <v>1260</v>
      </c>
      <c r="AE10" s="22">
        <f>Y10+S10</f>
        <v>855</v>
      </c>
      <c r="AF10" s="22">
        <f>Z10+T10</f>
        <v>720</v>
      </c>
      <c r="AG10" s="63">
        <f>AA10+U10</f>
        <v>963</v>
      </c>
      <c r="AH10" s="14"/>
      <c r="AI10" s="67">
        <f>SUM(AA10:AF10)</f>
        <v>4041</v>
      </c>
      <c r="AJ10" s="2"/>
    </row>
    <row r="11" spans="1:36" ht="19.2" x14ac:dyDescent="0.45">
      <c r="A11" s="80" t="s">
        <v>30</v>
      </c>
      <c r="B11" s="81" t="s">
        <v>13</v>
      </c>
      <c r="C11" s="82">
        <v>17.5</v>
      </c>
      <c r="D11" s="14"/>
      <c r="E11" s="71">
        <v>33</v>
      </c>
      <c r="F11" s="27">
        <v>22</v>
      </c>
      <c r="G11" s="27">
        <v>54</v>
      </c>
      <c r="H11" s="27">
        <v>40</v>
      </c>
      <c r="I11" s="72">
        <v>20</v>
      </c>
      <c r="J11" s="15"/>
      <c r="K11" s="48">
        <f t="shared" si="9"/>
        <v>0</v>
      </c>
      <c r="L11" s="7">
        <f>IF(F11&gt;40, F11-40,0)</f>
        <v>0</v>
      </c>
      <c r="M11" s="7">
        <f>IF(G11&gt;40, G11-40,0)</f>
        <v>14</v>
      </c>
      <c r="N11" s="6">
        <f>IF(H11&gt;40, H11-40,0)</f>
        <v>0</v>
      </c>
      <c r="O11" s="49">
        <f>IF(I11&gt;40, I11-40,0)</f>
        <v>0</v>
      </c>
      <c r="P11" s="15"/>
      <c r="Q11" s="43">
        <f t="shared" si="10"/>
        <v>577.5</v>
      </c>
      <c r="R11" s="8">
        <f>$C11*F11</f>
        <v>385</v>
      </c>
      <c r="S11" s="8">
        <f>$C11*G11</f>
        <v>945</v>
      </c>
      <c r="T11" s="8">
        <f>$C11*H11</f>
        <v>700</v>
      </c>
      <c r="U11" s="44">
        <f>$C11*I11</f>
        <v>350</v>
      </c>
      <c r="V11" s="14"/>
      <c r="W11" s="55">
        <f t="shared" si="11"/>
        <v>0</v>
      </c>
      <c r="X11" s="19">
        <f>0.5*$C11*L11</f>
        <v>0</v>
      </c>
      <c r="Y11" s="19">
        <f>0.5*$C11*M11</f>
        <v>122.5</v>
      </c>
      <c r="Z11" s="19">
        <f>0.5*$C11*N11</f>
        <v>0</v>
      </c>
      <c r="AA11" s="56">
        <f>0.5*$C11*O11</f>
        <v>0</v>
      </c>
      <c r="AB11" s="14"/>
      <c r="AC11" s="62">
        <f t="shared" si="12"/>
        <v>577.5</v>
      </c>
      <c r="AD11" s="22">
        <f>X11+R11</f>
        <v>385</v>
      </c>
      <c r="AE11" s="22">
        <f>Y11+S11</f>
        <v>1067.5</v>
      </c>
      <c r="AF11" s="22">
        <f>Z11+T11</f>
        <v>700</v>
      </c>
      <c r="AG11" s="63">
        <f>AA11+U11</f>
        <v>350</v>
      </c>
      <c r="AH11" s="14"/>
      <c r="AI11" s="67">
        <f>SUM(AA11:AF11)</f>
        <v>2730</v>
      </c>
      <c r="AJ11" s="2"/>
    </row>
    <row r="12" spans="1:36" ht="19.2" x14ac:dyDescent="0.45">
      <c r="A12" s="80" t="s">
        <v>31</v>
      </c>
      <c r="B12" s="81" t="s">
        <v>14</v>
      </c>
      <c r="C12" s="82">
        <v>14.7</v>
      </c>
      <c r="D12" s="14"/>
      <c r="E12" s="71">
        <v>29</v>
      </c>
      <c r="F12" s="27">
        <v>40</v>
      </c>
      <c r="G12" s="27">
        <v>42</v>
      </c>
      <c r="H12" s="27">
        <v>40</v>
      </c>
      <c r="I12" s="72">
        <v>40</v>
      </c>
      <c r="J12" s="15"/>
      <c r="K12" s="48">
        <f t="shared" si="9"/>
        <v>0</v>
      </c>
      <c r="L12" s="7">
        <f>IF(F12&gt;40, F12-40,0)</f>
        <v>0</v>
      </c>
      <c r="M12" s="7">
        <f>IF(G12&gt;40, G12-40,0)</f>
        <v>2</v>
      </c>
      <c r="N12" s="6">
        <f>IF(H12&gt;40, H12-40,0)</f>
        <v>0</v>
      </c>
      <c r="O12" s="49">
        <f>IF(I12&gt;40, I12-40,0)</f>
        <v>0</v>
      </c>
      <c r="P12" s="15"/>
      <c r="Q12" s="43">
        <f t="shared" si="10"/>
        <v>426.29999999999995</v>
      </c>
      <c r="R12" s="8">
        <f>$C12*F12</f>
        <v>588</v>
      </c>
      <c r="S12" s="8">
        <f>$C12*G12</f>
        <v>617.4</v>
      </c>
      <c r="T12" s="8">
        <f>$C12*H12</f>
        <v>588</v>
      </c>
      <c r="U12" s="44">
        <f>$C12*I12</f>
        <v>588</v>
      </c>
      <c r="V12" s="14"/>
      <c r="W12" s="55">
        <f t="shared" si="11"/>
        <v>0</v>
      </c>
      <c r="X12" s="19">
        <f>0.5*$C12*L12</f>
        <v>0</v>
      </c>
      <c r="Y12" s="19">
        <f>0.5*$C12*M12</f>
        <v>14.7</v>
      </c>
      <c r="Z12" s="19">
        <f>0.5*$C12*N12</f>
        <v>0</v>
      </c>
      <c r="AA12" s="56">
        <f>0.5*$C12*O12</f>
        <v>0</v>
      </c>
      <c r="AB12" s="14"/>
      <c r="AC12" s="62">
        <f t="shared" si="12"/>
        <v>426.29999999999995</v>
      </c>
      <c r="AD12" s="22">
        <f>X12+R12</f>
        <v>588</v>
      </c>
      <c r="AE12" s="22">
        <f>Y12+S12</f>
        <v>632.1</v>
      </c>
      <c r="AF12" s="22">
        <f>Z12+T12</f>
        <v>588</v>
      </c>
      <c r="AG12" s="63">
        <f>AA12+U12</f>
        <v>588</v>
      </c>
      <c r="AH12" s="14"/>
      <c r="AI12" s="67">
        <f>SUM(AA12:AF12)</f>
        <v>2234.4</v>
      </c>
      <c r="AJ12" s="2"/>
    </row>
    <row r="13" spans="1:36" ht="19.2" x14ac:dyDescent="0.45">
      <c r="A13" s="80" t="s">
        <v>32</v>
      </c>
      <c r="B13" s="81" t="s">
        <v>15</v>
      </c>
      <c r="C13" s="82">
        <v>13.9</v>
      </c>
      <c r="D13" s="14"/>
      <c r="E13" s="71">
        <v>40</v>
      </c>
      <c r="F13" s="27">
        <v>40</v>
      </c>
      <c r="G13" s="27">
        <v>42</v>
      </c>
      <c r="H13" s="27">
        <v>40</v>
      </c>
      <c r="I13" s="72">
        <v>40</v>
      </c>
      <c r="J13" s="15"/>
      <c r="K13" s="48">
        <f t="shared" si="9"/>
        <v>0</v>
      </c>
      <c r="L13" s="7">
        <f>IF(F13&gt;40, F13-40,0)</f>
        <v>0</v>
      </c>
      <c r="M13" s="7">
        <f>IF(G13&gt;40, G13-40,0)</f>
        <v>2</v>
      </c>
      <c r="N13" s="6">
        <f>IF(H13&gt;40, H13-40,0)</f>
        <v>0</v>
      </c>
      <c r="O13" s="49">
        <f>IF(I13&gt;40, I13-40,0)</f>
        <v>0</v>
      </c>
      <c r="P13" s="15"/>
      <c r="Q13" s="43">
        <f t="shared" si="10"/>
        <v>556</v>
      </c>
      <c r="R13" s="8">
        <f>$C13*F13</f>
        <v>556</v>
      </c>
      <c r="S13" s="8">
        <f>$C13*G13</f>
        <v>583.80000000000007</v>
      </c>
      <c r="T13" s="8">
        <f>$C13*H13</f>
        <v>556</v>
      </c>
      <c r="U13" s="44">
        <f>$C13*I13</f>
        <v>556</v>
      </c>
      <c r="V13" s="14"/>
      <c r="W13" s="55">
        <f t="shared" si="11"/>
        <v>0</v>
      </c>
      <c r="X13" s="19">
        <f>0.5*$C13*L13</f>
        <v>0</v>
      </c>
      <c r="Y13" s="19">
        <f>0.5*$C13*M13</f>
        <v>13.9</v>
      </c>
      <c r="Z13" s="19">
        <f>0.5*$C13*N13</f>
        <v>0</v>
      </c>
      <c r="AA13" s="56">
        <f>0.5*$C13*O13</f>
        <v>0</v>
      </c>
      <c r="AB13" s="14"/>
      <c r="AC13" s="62">
        <f t="shared" si="12"/>
        <v>556</v>
      </c>
      <c r="AD13" s="22">
        <f>X13+R13</f>
        <v>556</v>
      </c>
      <c r="AE13" s="22">
        <f>Y13+S13</f>
        <v>597.70000000000005</v>
      </c>
      <c r="AF13" s="22">
        <f>Z13+T13</f>
        <v>556</v>
      </c>
      <c r="AG13" s="63">
        <f>AA13+U13</f>
        <v>556</v>
      </c>
      <c r="AH13" s="14"/>
      <c r="AI13" s="67">
        <f>SUM(AA13:AF13)</f>
        <v>2265.6999999999998</v>
      </c>
      <c r="AJ13" s="2"/>
    </row>
    <row r="14" spans="1:36" ht="19.2" x14ac:dyDescent="0.45">
      <c r="A14" s="80" t="s">
        <v>23</v>
      </c>
      <c r="B14" s="81" t="s">
        <v>17</v>
      </c>
      <c r="C14" s="82">
        <v>11.2</v>
      </c>
      <c r="D14" s="14"/>
      <c r="E14" s="71">
        <v>40</v>
      </c>
      <c r="F14" s="27">
        <v>40</v>
      </c>
      <c r="G14" s="27">
        <v>42</v>
      </c>
      <c r="H14" s="27">
        <v>39</v>
      </c>
      <c r="I14" s="72">
        <v>40</v>
      </c>
      <c r="J14" s="15"/>
      <c r="K14" s="48">
        <f t="shared" si="9"/>
        <v>0</v>
      </c>
      <c r="L14" s="7">
        <f>IF(F14&gt;40, F14-40,0)</f>
        <v>0</v>
      </c>
      <c r="M14" s="7">
        <f>IF(G14&gt;40, G14-40,0)</f>
        <v>2</v>
      </c>
      <c r="N14" s="6">
        <f>IF(H14&gt;40, H14-40,0)</f>
        <v>0</v>
      </c>
      <c r="O14" s="49">
        <f>IF(I14&gt;40, I14-40,0)</f>
        <v>0</v>
      </c>
      <c r="P14" s="15"/>
      <c r="Q14" s="43">
        <f t="shared" si="10"/>
        <v>448</v>
      </c>
      <c r="R14" s="8">
        <f>$C14*F14</f>
        <v>448</v>
      </c>
      <c r="S14" s="8">
        <f>$C14*G14</f>
        <v>470.4</v>
      </c>
      <c r="T14" s="8">
        <f>$C14*H14</f>
        <v>436.79999999999995</v>
      </c>
      <c r="U14" s="44">
        <f>$C14*I14</f>
        <v>448</v>
      </c>
      <c r="V14" s="14"/>
      <c r="W14" s="55">
        <f t="shared" si="11"/>
        <v>0</v>
      </c>
      <c r="X14" s="19">
        <f>0.5*$C14*L14</f>
        <v>0</v>
      </c>
      <c r="Y14" s="19">
        <f>0.5*$C14*M14</f>
        <v>11.2</v>
      </c>
      <c r="Z14" s="19">
        <f>0.5*$C14*N14</f>
        <v>0</v>
      </c>
      <c r="AA14" s="56">
        <f>0.5*$C14*O14</f>
        <v>0</v>
      </c>
      <c r="AB14" s="14"/>
      <c r="AC14" s="62">
        <f t="shared" si="12"/>
        <v>448</v>
      </c>
      <c r="AD14" s="22">
        <f>X14+R14</f>
        <v>448</v>
      </c>
      <c r="AE14" s="22">
        <f>Y14+S14</f>
        <v>481.59999999999997</v>
      </c>
      <c r="AF14" s="22">
        <f>Z14+T14</f>
        <v>436.79999999999995</v>
      </c>
      <c r="AG14" s="63">
        <f>AA14+U14</f>
        <v>448</v>
      </c>
      <c r="AH14" s="14"/>
      <c r="AI14" s="67">
        <f>SUM(AA14:AF14)</f>
        <v>1814.3999999999999</v>
      </c>
      <c r="AJ14" s="2"/>
    </row>
    <row r="15" spans="1:36" ht="19.2" x14ac:dyDescent="0.45">
      <c r="A15" s="80" t="s">
        <v>33</v>
      </c>
      <c r="B15" s="81" t="s">
        <v>16</v>
      </c>
      <c r="C15" s="82">
        <v>10.1</v>
      </c>
      <c r="D15" s="14"/>
      <c r="E15" s="71">
        <v>40</v>
      </c>
      <c r="F15" s="27">
        <v>40</v>
      </c>
      <c r="G15" s="27">
        <v>41</v>
      </c>
      <c r="H15" s="27">
        <v>42</v>
      </c>
      <c r="I15" s="72">
        <v>40</v>
      </c>
      <c r="J15" s="15"/>
      <c r="K15" s="48">
        <f t="shared" si="9"/>
        <v>0</v>
      </c>
      <c r="L15" s="7">
        <f>IF(F15&gt;40, F15-40,0)</f>
        <v>0</v>
      </c>
      <c r="M15" s="7">
        <f>IF(G15&gt;40, G15-40,0)</f>
        <v>1</v>
      </c>
      <c r="N15" s="6">
        <f>IF(H15&gt;40, H15-40,0)</f>
        <v>2</v>
      </c>
      <c r="O15" s="49">
        <f>IF(I15&gt;40, I15-40,0)</f>
        <v>0</v>
      </c>
      <c r="P15" s="15"/>
      <c r="Q15" s="43">
        <f t="shared" si="10"/>
        <v>404</v>
      </c>
      <c r="R15" s="8">
        <f>$C15*F15</f>
        <v>404</v>
      </c>
      <c r="S15" s="8">
        <f>$C15*G15</f>
        <v>414.09999999999997</v>
      </c>
      <c r="T15" s="8">
        <f>$C15*H15</f>
        <v>424.2</v>
      </c>
      <c r="U15" s="44">
        <f>$C15*I15</f>
        <v>404</v>
      </c>
      <c r="V15" s="14"/>
      <c r="W15" s="55">
        <f t="shared" si="11"/>
        <v>0</v>
      </c>
      <c r="X15" s="19">
        <f>0.5*$C15*L15</f>
        <v>0</v>
      </c>
      <c r="Y15" s="19">
        <f>0.5*$C15*M15</f>
        <v>5.05</v>
      </c>
      <c r="Z15" s="19">
        <f>0.5*$C15*N15</f>
        <v>10.1</v>
      </c>
      <c r="AA15" s="56">
        <f>0.5*$C15*O15</f>
        <v>0</v>
      </c>
      <c r="AB15" s="14"/>
      <c r="AC15" s="62">
        <f t="shared" si="12"/>
        <v>404</v>
      </c>
      <c r="AD15" s="22">
        <f>X15+R15</f>
        <v>404</v>
      </c>
      <c r="AE15" s="22">
        <f>Y15+S15</f>
        <v>419.15</v>
      </c>
      <c r="AF15" s="22">
        <f>Z15+T15</f>
        <v>434.3</v>
      </c>
      <c r="AG15" s="63">
        <f>AA15+U15</f>
        <v>404</v>
      </c>
      <c r="AH15" s="14"/>
      <c r="AI15" s="67">
        <f>SUM(AA15:AF15)</f>
        <v>1661.45</v>
      </c>
      <c r="AJ15" s="2"/>
    </row>
    <row r="16" spans="1:36" ht="19.2" x14ac:dyDescent="0.45">
      <c r="A16" s="80" t="s">
        <v>32</v>
      </c>
      <c r="B16" s="81" t="s">
        <v>18</v>
      </c>
      <c r="C16" s="82">
        <v>9</v>
      </c>
      <c r="D16" s="14"/>
      <c r="E16" s="71">
        <v>42</v>
      </c>
      <c r="F16" s="27">
        <v>42</v>
      </c>
      <c r="G16" s="27">
        <v>39</v>
      </c>
      <c r="H16" s="27">
        <v>42</v>
      </c>
      <c r="I16" s="72">
        <v>40</v>
      </c>
      <c r="J16" s="15"/>
      <c r="K16" s="48">
        <f t="shared" si="9"/>
        <v>2</v>
      </c>
      <c r="L16" s="7">
        <f>IF(F16&gt;40, F16-40,0)</f>
        <v>2</v>
      </c>
      <c r="M16" s="7">
        <f>IF(G16&gt;40, G16-40,0)</f>
        <v>0</v>
      </c>
      <c r="N16" s="6">
        <f>IF(H16&gt;40, H16-40,0)</f>
        <v>2</v>
      </c>
      <c r="O16" s="49">
        <f>IF(I16&gt;40, I16-40,0)</f>
        <v>0</v>
      </c>
      <c r="P16" s="15"/>
      <c r="Q16" s="43">
        <f t="shared" si="10"/>
        <v>378</v>
      </c>
      <c r="R16" s="8">
        <f>$C16*F16</f>
        <v>378</v>
      </c>
      <c r="S16" s="8">
        <f>$C16*G16</f>
        <v>351</v>
      </c>
      <c r="T16" s="8">
        <f>$C16*H16</f>
        <v>378</v>
      </c>
      <c r="U16" s="44">
        <f>$C16*I16</f>
        <v>360</v>
      </c>
      <c r="V16" s="14"/>
      <c r="W16" s="55">
        <f t="shared" si="11"/>
        <v>9</v>
      </c>
      <c r="X16" s="19">
        <f>0.5*$C16*L16</f>
        <v>9</v>
      </c>
      <c r="Y16" s="19">
        <f>0.5*$C16*M16</f>
        <v>0</v>
      </c>
      <c r="Z16" s="19">
        <f>0.5*$C16*N16</f>
        <v>9</v>
      </c>
      <c r="AA16" s="56">
        <f>0.5*$C16*O16</f>
        <v>0</v>
      </c>
      <c r="AB16" s="14"/>
      <c r="AC16" s="62">
        <f t="shared" si="12"/>
        <v>387</v>
      </c>
      <c r="AD16" s="22">
        <f>X16+R16</f>
        <v>387</v>
      </c>
      <c r="AE16" s="22">
        <f>Y16+S16</f>
        <v>351</v>
      </c>
      <c r="AF16" s="22">
        <f>Z16+T16</f>
        <v>387</v>
      </c>
      <c r="AG16" s="63">
        <f>AA16+U16</f>
        <v>360</v>
      </c>
      <c r="AH16" s="14"/>
      <c r="AI16" s="67">
        <f>SUM(AA16:AF16)</f>
        <v>1512</v>
      </c>
      <c r="AJ16" s="2"/>
    </row>
    <row r="17" spans="1:36" ht="19.2" x14ac:dyDescent="0.45">
      <c r="A17" s="80" t="s">
        <v>32</v>
      </c>
      <c r="B17" s="81" t="s">
        <v>19</v>
      </c>
      <c r="C17" s="82">
        <v>8.44</v>
      </c>
      <c r="D17" s="14"/>
      <c r="E17" s="71">
        <v>40</v>
      </c>
      <c r="F17" s="27">
        <v>43</v>
      </c>
      <c r="G17" s="27">
        <v>39</v>
      </c>
      <c r="H17" s="27">
        <v>41</v>
      </c>
      <c r="I17" s="72">
        <v>40</v>
      </c>
      <c r="J17" s="15"/>
      <c r="K17" s="48">
        <f t="shared" si="9"/>
        <v>0</v>
      </c>
      <c r="L17" s="7">
        <f>IF(F17&gt;40, F17-40,0)</f>
        <v>3</v>
      </c>
      <c r="M17" s="7">
        <f>IF(G17&gt;40, G17-40,0)</f>
        <v>0</v>
      </c>
      <c r="N17" s="6">
        <f>IF(H17&gt;40, H17-40,0)</f>
        <v>1</v>
      </c>
      <c r="O17" s="49">
        <f>IF(I17&gt;40, I17-40,0)</f>
        <v>0</v>
      </c>
      <c r="P17" s="15"/>
      <c r="Q17" s="43">
        <f t="shared" si="10"/>
        <v>337.59999999999997</v>
      </c>
      <c r="R17" s="8">
        <f>$C17*F17</f>
        <v>362.91999999999996</v>
      </c>
      <c r="S17" s="8">
        <f>$C17*G17</f>
        <v>329.15999999999997</v>
      </c>
      <c r="T17" s="8">
        <f>$C17*H17</f>
        <v>346.03999999999996</v>
      </c>
      <c r="U17" s="44">
        <f>$C17*I17</f>
        <v>337.59999999999997</v>
      </c>
      <c r="V17" s="14"/>
      <c r="W17" s="55">
        <f t="shared" si="11"/>
        <v>0</v>
      </c>
      <c r="X17" s="19">
        <f>0.5*$C17*L17</f>
        <v>12.66</v>
      </c>
      <c r="Y17" s="19">
        <f>0.5*$C17*M17</f>
        <v>0</v>
      </c>
      <c r="Z17" s="19">
        <f>0.5*$C17*N17</f>
        <v>4.22</v>
      </c>
      <c r="AA17" s="56">
        <f>0.5*$C17*O17</f>
        <v>0</v>
      </c>
      <c r="AB17" s="14"/>
      <c r="AC17" s="62">
        <f t="shared" si="12"/>
        <v>337.59999999999997</v>
      </c>
      <c r="AD17" s="22">
        <f>X17+R17</f>
        <v>375.58</v>
      </c>
      <c r="AE17" s="22">
        <f>Y17+S17</f>
        <v>329.15999999999997</v>
      </c>
      <c r="AF17" s="22">
        <f>Z17+T17</f>
        <v>350.26</v>
      </c>
      <c r="AG17" s="63">
        <f>AA17+U17</f>
        <v>337.59999999999997</v>
      </c>
      <c r="AH17" s="14"/>
      <c r="AI17" s="67">
        <f>SUM(AA17:AF17)</f>
        <v>1392.6</v>
      </c>
      <c r="AJ17" s="2"/>
    </row>
    <row r="18" spans="1:36" ht="19.2" x14ac:dyDescent="0.45">
      <c r="A18" s="80" t="s">
        <v>32</v>
      </c>
      <c r="B18" s="81" t="s">
        <v>20</v>
      </c>
      <c r="C18" s="82">
        <v>14.2</v>
      </c>
      <c r="D18" s="14"/>
      <c r="E18" s="71">
        <v>40</v>
      </c>
      <c r="F18" s="27">
        <v>42</v>
      </c>
      <c r="G18" s="27">
        <v>39</v>
      </c>
      <c r="H18" s="27">
        <v>40</v>
      </c>
      <c r="I18" s="72">
        <v>40</v>
      </c>
      <c r="J18" s="15"/>
      <c r="K18" s="48">
        <f t="shared" si="9"/>
        <v>0</v>
      </c>
      <c r="L18" s="7">
        <f>IF(F18&gt;40, F18-40,0)</f>
        <v>2</v>
      </c>
      <c r="M18" s="7">
        <f>IF(G18&gt;40, G18-40,0)</f>
        <v>0</v>
      </c>
      <c r="N18" s="6">
        <f>IF(H18&gt;40, H18-40,0)</f>
        <v>0</v>
      </c>
      <c r="O18" s="49">
        <f>IF(I18&gt;40, I18-40,0)</f>
        <v>0</v>
      </c>
      <c r="P18" s="15"/>
      <c r="Q18" s="43">
        <f t="shared" si="10"/>
        <v>568</v>
      </c>
      <c r="R18" s="8">
        <f>$C18*F18</f>
        <v>596.4</v>
      </c>
      <c r="S18" s="8">
        <f>$C18*G18</f>
        <v>553.79999999999995</v>
      </c>
      <c r="T18" s="8">
        <f>$C18*H18</f>
        <v>568</v>
      </c>
      <c r="U18" s="44">
        <f>$C18*I18</f>
        <v>568</v>
      </c>
      <c r="V18" s="14"/>
      <c r="W18" s="55">
        <f t="shared" si="11"/>
        <v>0</v>
      </c>
      <c r="X18" s="19">
        <f>0.5*$C18*L18</f>
        <v>14.2</v>
      </c>
      <c r="Y18" s="19">
        <f>0.5*$C18*M18</f>
        <v>0</v>
      </c>
      <c r="Z18" s="19">
        <f>0.5*$C18*N18</f>
        <v>0</v>
      </c>
      <c r="AA18" s="56">
        <f>0.5*$C18*O18</f>
        <v>0</v>
      </c>
      <c r="AB18" s="14"/>
      <c r="AC18" s="62">
        <f t="shared" si="12"/>
        <v>568</v>
      </c>
      <c r="AD18" s="22">
        <f>X18+R18</f>
        <v>610.6</v>
      </c>
      <c r="AE18" s="22">
        <f>Y18+S18</f>
        <v>553.79999999999995</v>
      </c>
      <c r="AF18" s="22">
        <f>Z18+T18</f>
        <v>568</v>
      </c>
      <c r="AG18" s="63">
        <f>AA18+U18</f>
        <v>568</v>
      </c>
      <c r="AH18" s="14"/>
      <c r="AI18" s="67">
        <f>SUM(AA18:AF18)</f>
        <v>2300.3999999999996</v>
      </c>
      <c r="AJ18" s="2"/>
    </row>
    <row r="19" spans="1:36" ht="19.2" x14ac:dyDescent="0.45">
      <c r="A19" s="80" t="s">
        <v>33</v>
      </c>
      <c r="B19" s="81" t="s">
        <v>21</v>
      </c>
      <c r="C19" s="82">
        <v>45</v>
      </c>
      <c r="D19" s="14"/>
      <c r="E19" s="71">
        <v>41</v>
      </c>
      <c r="F19" s="27">
        <v>42</v>
      </c>
      <c r="G19" s="27">
        <v>40</v>
      </c>
      <c r="H19" s="27">
        <v>28</v>
      </c>
      <c r="I19" s="72">
        <v>40</v>
      </c>
      <c r="J19" s="15"/>
      <c r="K19" s="48">
        <f t="shared" si="9"/>
        <v>1</v>
      </c>
      <c r="L19" s="7">
        <f>IF(F19&gt;40, F19-40,0)</f>
        <v>2</v>
      </c>
      <c r="M19" s="7">
        <f>IF(G19&gt;40, G19-40,0)</f>
        <v>0</v>
      </c>
      <c r="N19" s="6">
        <f>IF(H19&gt;40, H19-40,0)</f>
        <v>0</v>
      </c>
      <c r="O19" s="49">
        <f>IF(I19&gt;40, I19-40,0)</f>
        <v>0</v>
      </c>
      <c r="P19" s="15"/>
      <c r="Q19" s="43">
        <f t="shared" si="10"/>
        <v>1845</v>
      </c>
      <c r="R19" s="8">
        <f>$C19*F19</f>
        <v>1890</v>
      </c>
      <c r="S19" s="8">
        <f>$C19*G19</f>
        <v>1800</v>
      </c>
      <c r="T19" s="8">
        <f>$C19*H19</f>
        <v>1260</v>
      </c>
      <c r="U19" s="44">
        <f>$C19*I19</f>
        <v>1800</v>
      </c>
      <c r="V19" s="14"/>
      <c r="W19" s="55">
        <f t="shared" si="11"/>
        <v>22.5</v>
      </c>
      <c r="X19" s="19">
        <f>0.5*$C19*L19</f>
        <v>45</v>
      </c>
      <c r="Y19" s="19">
        <f>0.5*$C19*M19</f>
        <v>0</v>
      </c>
      <c r="Z19" s="19">
        <f>0.5*$C19*N19</f>
        <v>0</v>
      </c>
      <c r="AA19" s="56">
        <f>0.5*$C19*O19</f>
        <v>0</v>
      </c>
      <c r="AB19" s="14"/>
      <c r="AC19" s="62">
        <f t="shared" si="12"/>
        <v>1867.5</v>
      </c>
      <c r="AD19" s="22">
        <f>X19+R19</f>
        <v>1935</v>
      </c>
      <c r="AE19" s="22">
        <f>Y19+S19</f>
        <v>1800</v>
      </c>
      <c r="AF19" s="22">
        <f>Z19+T19</f>
        <v>1260</v>
      </c>
      <c r="AG19" s="63">
        <f>AA19+U19</f>
        <v>1800</v>
      </c>
      <c r="AH19" s="14"/>
      <c r="AI19" s="67">
        <f>SUM(AA19:AF19)</f>
        <v>6862.5</v>
      </c>
      <c r="AJ19" s="2"/>
    </row>
    <row r="20" spans="1:36" ht="19.2" x14ac:dyDescent="0.45">
      <c r="A20" s="83" t="s">
        <v>32</v>
      </c>
      <c r="B20" s="84" t="s">
        <v>22</v>
      </c>
      <c r="C20" s="85">
        <v>30</v>
      </c>
      <c r="D20" s="14"/>
      <c r="E20" s="73">
        <v>39</v>
      </c>
      <c r="F20" s="28">
        <v>80</v>
      </c>
      <c r="G20" s="28">
        <v>40</v>
      </c>
      <c r="H20" s="28">
        <v>20</v>
      </c>
      <c r="I20" s="74">
        <v>40</v>
      </c>
      <c r="J20" s="15"/>
      <c r="K20" s="50">
        <f t="shared" si="9"/>
        <v>0</v>
      </c>
      <c r="L20" s="9">
        <f>IF(F20&gt;40, F20-40,0)</f>
        <v>40</v>
      </c>
      <c r="M20" s="9">
        <f>IF(G20&gt;40, G20-40,0)</f>
        <v>0</v>
      </c>
      <c r="N20" s="11">
        <f>IF(H20&gt;40, H20-40,0)</f>
        <v>0</v>
      </c>
      <c r="O20" s="51">
        <f>IF(I20&gt;40, I20-40,0)</f>
        <v>0</v>
      </c>
      <c r="P20" s="15"/>
      <c r="Q20" s="45">
        <f t="shared" si="10"/>
        <v>1170</v>
      </c>
      <c r="R20" s="10">
        <f t="shared" ref="R20" si="13">$C20*F20</f>
        <v>2400</v>
      </c>
      <c r="S20" s="10">
        <f t="shared" ref="S20" si="14">$C20*G20</f>
        <v>1200</v>
      </c>
      <c r="T20" s="10">
        <f t="shared" ref="T20" si="15">$C20*H20</f>
        <v>600</v>
      </c>
      <c r="U20" s="46">
        <f t="shared" ref="U20" si="16">$C20*I20</f>
        <v>1200</v>
      </c>
      <c r="V20" s="14"/>
      <c r="W20" s="57">
        <f t="shared" si="11"/>
        <v>0</v>
      </c>
      <c r="X20" s="20">
        <f t="shared" ref="X20" si="17">0.5*$C20*L20</f>
        <v>600</v>
      </c>
      <c r="Y20" s="20">
        <f t="shared" ref="Y20" si="18">0.5*$C20*M20</f>
        <v>0</v>
      </c>
      <c r="Z20" s="20">
        <f t="shared" ref="Z20" si="19">0.5*$C20*N20</f>
        <v>0</v>
      </c>
      <c r="AA20" s="58">
        <f t="shared" ref="AA20" si="20">0.5*$C20*O20</f>
        <v>0</v>
      </c>
      <c r="AB20" s="14"/>
      <c r="AC20" s="64">
        <f t="shared" si="12"/>
        <v>1170</v>
      </c>
      <c r="AD20" s="23">
        <f t="shared" ref="AD20" si="21">X20+R20</f>
        <v>3000</v>
      </c>
      <c r="AE20" s="23">
        <f t="shared" ref="AE20" si="22">Y20+S20</f>
        <v>1200</v>
      </c>
      <c r="AF20" s="23">
        <f t="shared" ref="AF20" si="23">Z20+T20</f>
        <v>600</v>
      </c>
      <c r="AG20" s="65">
        <f t="shared" ref="AG20" si="24">AA20+U20</f>
        <v>1200</v>
      </c>
      <c r="AH20" s="14"/>
      <c r="AI20" s="68">
        <f>SUM(AA20:AF20)</f>
        <v>5970</v>
      </c>
      <c r="AJ20" s="2"/>
    </row>
    <row r="21" spans="1:3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6" ht="19.2" x14ac:dyDescent="0.45">
      <c r="A23" s="86" t="s">
        <v>34</v>
      </c>
      <c r="B23" s="4"/>
      <c r="C23" s="87">
        <f>MAX(C4:C20)</f>
        <v>45</v>
      </c>
      <c r="D23" s="5"/>
      <c r="E23" s="25">
        <f>MAX(E4:E20)</f>
        <v>55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8">
        <f>MAX(Q4:Q20)</f>
        <v>1845</v>
      </c>
      <c r="R23" s="18">
        <f>MAX(R4:R20)</f>
        <v>2400</v>
      </c>
      <c r="S23" s="18">
        <f>MAX(S4:S20)</f>
        <v>1800</v>
      </c>
      <c r="T23" s="18">
        <f>MAX(T4:T20)</f>
        <v>1260</v>
      </c>
      <c r="U23" s="18">
        <f>MAX(U4:U20)</f>
        <v>1800</v>
      </c>
      <c r="V23" s="5"/>
      <c r="W23" s="21">
        <f>MAX(W4:W20)</f>
        <v>135</v>
      </c>
      <c r="X23" s="21">
        <f>MAX(X4:X20)</f>
        <v>600</v>
      </c>
      <c r="Y23" s="21">
        <f>MAX(Y4:Y20)</f>
        <v>122.5</v>
      </c>
      <c r="Z23" s="21">
        <f>MAX(Z4:Z20)</f>
        <v>10.1</v>
      </c>
      <c r="AA23" s="21">
        <f>MAX(AA4:AA20)</f>
        <v>81</v>
      </c>
      <c r="AB23" s="5"/>
      <c r="AC23" s="24">
        <f>MAX(AC4:AC20)</f>
        <v>1867.5</v>
      </c>
      <c r="AD23" s="24">
        <f>MAX(AD4:AD20)</f>
        <v>3000</v>
      </c>
      <c r="AE23" s="24">
        <f>MAX(AE4:AE20)</f>
        <v>1800</v>
      </c>
      <c r="AF23" s="24">
        <f>MAX(AF4:AF20)</f>
        <v>1260</v>
      </c>
      <c r="AG23" s="24">
        <f>MAX(AG4:AG20)</f>
        <v>1800</v>
      </c>
      <c r="AH23" s="5"/>
      <c r="AI23" s="69">
        <f t="shared" ref="AI23" si="25">MAX(AI4:AI20)</f>
        <v>6862.5</v>
      </c>
      <c r="AJ23" s="2"/>
    </row>
    <row r="24" spans="1:36" ht="19.2" x14ac:dyDescent="0.45">
      <c r="A24" s="86" t="s">
        <v>35</v>
      </c>
      <c r="B24" s="4"/>
      <c r="C24" s="87">
        <f>MIN(C4:C20)</f>
        <v>6.9</v>
      </c>
      <c r="D24" s="5"/>
      <c r="E24" s="25">
        <f>MIN(E4:E20)</f>
        <v>29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8">
        <f>MIN(Q4:Q20)</f>
        <v>269.10000000000002</v>
      </c>
      <c r="R24" s="18">
        <f>MIN(R4:R20)</f>
        <v>358.8</v>
      </c>
      <c r="S24" s="18">
        <f>MIN(S4:S20)</f>
        <v>289.8</v>
      </c>
      <c r="T24" s="18">
        <f>MIN(T4:T20)</f>
        <v>276</v>
      </c>
      <c r="U24" s="18">
        <f>MIN(U4:U20)</f>
        <v>276</v>
      </c>
      <c r="V24" s="5"/>
      <c r="W24" s="21">
        <f>MIN(W4:W20)</f>
        <v>0</v>
      </c>
      <c r="X24" s="21">
        <f>MIN(X4:X20)</f>
        <v>0</v>
      </c>
      <c r="Y24" s="21">
        <f>MIN(Y4:Y20)</f>
        <v>0</v>
      </c>
      <c r="Z24" s="21">
        <f>MIN(Z4:Z20)</f>
        <v>0</v>
      </c>
      <c r="AA24" s="21">
        <f>MIN(AA4:AA20)</f>
        <v>0</v>
      </c>
      <c r="AB24" s="5"/>
      <c r="AC24" s="24">
        <f>MIN(AC4:AC20)</f>
        <v>269.10000000000002</v>
      </c>
      <c r="AD24" s="24">
        <f>MIN(AD4:AD20)</f>
        <v>375.58</v>
      </c>
      <c r="AE24" s="24">
        <f>MIN(AE4:AE20)</f>
        <v>296.7</v>
      </c>
      <c r="AF24" s="24">
        <f>MIN(AF4:AF20)</f>
        <v>276</v>
      </c>
      <c r="AG24" s="24">
        <f>MIN(AG4:AG20)</f>
        <v>276</v>
      </c>
      <c r="AH24" s="5"/>
      <c r="AI24" s="69">
        <f t="shared" ref="AI24" si="26">MIN(AI4:AI20)</f>
        <v>1242</v>
      </c>
      <c r="AJ24" s="2"/>
    </row>
    <row r="25" spans="1:36" ht="19.2" x14ac:dyDescent="0.45">
      <c r="A25" s="86" t="s">
        <v>36</v>
      </c>
      <c r="B25" s="4"/>
      <c r="C25" s="87">
        <f>AVERAGE(C4:C20)</f>
        <v>16.484705882352941</v>
      </c>
      <c r="D25" s="5"/>
      <c r="E25" s="25">
        <f>AVERAGE(E4:E20)</f>
        <v>40.882352941176471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8">
        <f>AVERAGE(Q4:Q20)</f>
        <v>678.36470588235295</v>
      </c>
      <c r="R25" s="18">
        <f>AVERAGE(R4:R20)</f>
        <v>769.88941176470587</v>
      </c>
      <c r="S25" s="18">
        <f>AVERAGE(S4:S20)</f>
        <v>660.35058823529414</v>
      </c>
      <c r="T25" s="18">
        <f>AVERAGE(T4:T20)</f>
        <v>546.64941176470597</v>
      </c>
      <c r="U25" s="18">
        <f>AVERAGE(U4:U20)</f>
        <v>609.86470588235295</v>
      </c>
      <c r="V25" s="5"/>
      <c r="W25" s="21">
        <f>AVERAGE(W4:W20)</f>
        <v>18.932352941176472</v>
      </c>
      <c r="X25" s="21">
        <f>AVERAGE(X4:X20)</f>
        <v>64.515294117647059</v>
      </c>
      <c r="Y25" s="21">
        <f>AVERAGE(Y4:Y20)</f>
        <v>13.732352941176471</v>
      </c>
      <c r="Z25" s="21">
        <f>AVERAGE(Z4:Z20)</f>
        <v>1.371764705882353</v>
      </c>
      <c r="AA25" s="21">
        <f>AVERAGE(AA4:AA20)</f>
        <v>8.7470588235294109</v>
      </c>
      <c r="AB25" s="5"/>
      <c r="AC25" s="24">
        <f>AVERAGE(AC4:AC20)</f>
        <v>697.29705882352937</v>
      </c>
      <c r="AD25" s="24">
        <f>AVERAGE(AD4:AD20)</f>
        <v>834.40470588235303</v>
      </c>
      <c r="AE25" s="24">
        <f>AVERAGE(AE4:AE20)</f>
        <v>674.08294117647063</v>
      </c>
      <c r="AF25" s="24">
        <f>AVERAGE(AF4:AF20)</f>
        <v>548.02117647058822</v>
      </c>
      <c r="AG25" s="24">
        <f>AVERAGE(AG4:AG20)</f>
        <v>618.61176470588248</v>
      </c>
      <c r="AH25" s="5"/>
      <c r="AI25" s="69">
        <f t="shared" ref="AI25" si="27">AVERAGE(AI4:AI20)</f>
        <v>2762.552941176471</v>
      </c>
      <c r="AJ25" s="2"/>
    </row>
    <row r="26" spans="1:36" ht="19.2" x14ac:dyDescent="0.45">
      <c r="A26" s="86" t="s">
        <v>37</v>
      </c>
      <c r="B26" s="4"/>
      <c r="C26" s="88"/>
      <c r="D26" s="4"/>
      <c r="E26" s="26">
        <f>SUM(E4:E20)</f>
        <v>695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8">
        <f>SUM(Q4:Q20)</f>
        <v>11532.2</v>
      </c>
      <c r="R26" s="18">
        <f>SUM(R4:R20)</f>
        <v>13088.119999999999</v>
      </c>
      <c r="S26" s="18">
        <f>SUM(S4:S20)</f>
        <v>11225.960000000001</v>
      </c>
      <c r="T26" s="18">
        <f>SUM(T4:T20)</f>
        <v>9293.0400000000009</v>
      </c>
      <c r="U26" s="18">
        <f>SUM(U4:U20)</f>
        <v>10367.700000000001</v>
      </c>
      <c r="V26" s="5"/>
      <c r="W26" s="21">
        <f>SUM(W4:W20)</f>
        <v>321.85000000000002</v>
      </c>
      <c r="X26" s="21">
        <f>SUM(X4:X20)</f>
        <v>1096.76</v>
      </c>
      <c r="Y26" s="21">
        <f>SUM(Y4:Y20)</f>
        <v>233.45</v>
      </c>
      <c r="Z26" s="21">
        <f>SUM(Z4:Z20)</f>
        <v>23.32</v>
      </c>
      <c r="AA26" s="21">
        <f>SUM(AA4:AA20)</f>
        <v>148.69999999999999</v>
      </c>
      <c r="AB26" s="5"/>
      <c r="AC26" s="24">
        <f>SUM(AC4:AC20)</f>
        <v>11854.05</v>
      </c>
      <c r="AD26" s="24">
        <f>SUM(AD4:AD20)</f>
        <v>14184.880000000001</v>
      </c>
      <c r="AE26" s="24">
        <f>SUM(AE4:AE20)</f>
        <v>11459.41</v>
      </c>
      <c r="AF26" s="24">
        <f>SUM(AF4:AF20)</f>
        <v>9316.36</v>
      </c>
      <c r="AG26" s="24">
        <f>SUM(AG4:AG20)</f>
        <v>10516.400000000001</v>
      </c>
      <c r="AH26" s="5"/>
      <c r="AI26" s="69">
        <f t="shared" ref="AI26" si="28">SUM(AI4:AI20)</f>
        <v>46963.400000000009</v>
      </c>
      <c r="AJ26" s="2"/>
    </row>
    <row r="27" spans="1:36" x14ac:dyDescent="0.4">
      <c r="AB27" s="17"/>
    </row>
  </sheetData>
  <mergeCells count="8">
    <mergeCell ref="A21:AI22"/>
    <mergeCell ref="A1:AI1"/>
    <mergeCell ref="E2:I2"/>
    <mergeCell ref="K2:O2"/>
    <mergeCell ref="Q2:U2"/>
    <mergeCell ref="W2:AA2"/>
    <mergeCell ref="AC2:AG2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</dc:creator>
  <cp:lastModifiedBy>sansk</cp:lastModifiedBy>
  <dcterms:created xsi:type="dcterms:W3CDTF">2025-07-17T17:23:33Z</dcterms:created>
  <dcterms:modified xsi:type="dcterms:W3CDTF">2025-07-18T15:00:13Z</dcterms:modified>
</cp:coreProperties>
</file>