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580" windowHeight="11640" tabRatio="477"/>
  </bookViews>
  <sheets>
    <sheet name="...............6.1" sheetId="4" r:id="rId1"/>
    <sheet name="заявка" sheetId="5" r:id="rId2"/>
    <sheet name="Параметры отчета" sheetId="3" r:id="rId3"/>
  </sheets>
  <definedNames>
    <definedName name="_xlnm._FilterDatabase" localSheetId="0" hidden="1">'...............6.1'!$A$5:$L$31</definedName>
    <definedName name="_xlnm.Print_Area" localSheetId="0">'...............6.1'!$A$1:$H$31</definedName>
  </definedNames>
  <calcPr calcId="145621"/>
</workbook>
</file>

<file path=xl/calcChain.xml><?xml version="1.0" encoding="utf-8"?>
<calcChain xmlns="http://schemas.openxmlformats.org/spreadsheetml/2006/main">
  <c r="D263" i="5" l="1"/>
  <c r="E209" i="5"/>
  <c r="B151" i="5" l="1"/>
  <c r="E197" i="5"/>
  <c r="I7" i="4" l="1"/>
  <c r="F8" i="4" s="1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6" i="4"/>
  <c r="C8" i="4" l="1"/>
  <c r="D8" i="4"/>
  <c r="G8" i="4"/>
  <c r="E8" i="4"/>
  <c r="B93" i="5"/>
  <c r="I8" i="4" l="1"/>
  <c r="H15" i="4"/>
  <c r="B301" i="5" l="1"/>
  <c r="B297" i="5"/>
  <c r="B293" i="5"/>
  <c r="B252" i="5"/>
  <c r="B239" i="5"/>
  <c r="B225" i="5"/>
  <c r="B221" i="5"/>
  <c r="B193" i="5"/>
  <c r="B189" i="5"/>
  <c r="B185" i="5"/>
  <c r="B177" i="5"/>
  <c r="B169" i="5"/>
  <c r="B159" i="5"/>
  <c r="G151" i="5"/>
  <c r="F151" i="5"/>
  <c r="F152" i="5" s="1"/>
  <c r="F157" i="5" s="1"/>
  <c r="E151" i="5"/>
  <c r="E152" i="5" s="1"/>
  <c r="E157" i="5" s="1"/>
  <c r="D151" i="5"/>
  <c r="D152" i="5" s="1"/>
  <c r="D157" i="5" s="1"/>
  <c r="C151" i="5"/>
  <c r="C152" i="5" s="1"/>
  <c r="C157" i="5" s="1"/>
  <c r="B152" i="5"/>
  <c r="B157" i="5" s="1"/>
  <c r="D120" i="5"/>
  <c r="B120" i="5"/>
  <c r="B116" i="5"/>
  <c r="B104" i="5"/>
  <c r="B82" i="5"/>
  <c r="B71" i="5"/>
  <c r="B67" i="5"/>
  <c r="B63" i="5"/>
  <c r="B50" i="5"/>
  <c r="B46" i="5"/>
  <c r="B42" i="5"/>
  <c r="B30" i="5"/>
  <c r="B18" i="5"/>
  <c r="G157" i="5" l="1"/>
  <c r="G152" i="5"/>
</calcChain>
</file>

<file path=xl/sharedStrings.xml><?xml version="1.0" encoding="utf-8"?>
<sst xmlns="http://schemas.openxmlformats.org/spreadsheetml/2006/main" count="508" uniqueCount="169">
  <si>
    <t>Отчет о прибылях и убытках за отчетный период направления АЛЕФ-Эксклюзив  (по брендам)</t>
  </si>
  <si>
    <t>Данные</t>
  </si>
  <si>
    <t>ИТОГО</t>
  </si>
  <si>
    <t>Объем продаж, в бут. (шт.)</t>
  </si>
  <si>
    <t>Объем продаж, $ в ценах отгрузки</t>
  </si>
  <si>
    <t>доля в продажах,%</t>
  </si>
  <si>
    <t>%  общей наценки</t>
  </si>
  <si>
    <t>Объем продаж по себестоимости $</t>
  </si>
  <si>
    <t>Прибыль от отгрузки</t>
  </si>
  <si>
    <t>Расходы бренда</t>
  </si>
  <si>
    <t>Лицензии</t>
  </si>
  <si>
    <t>Проценты по кредитам</t>
  </si>
  <si>
    <t>Курсовая прибыль от поставщиков</t>
  </si>
  <si>
    <t>Операционная прибыль</t>
  </si>
  <si>
    <t>Операционная прибыль на 1 бут. (шт.)</t>
  </si>
  <si>
    <t>Расходы общих отделов</t>
  </si>
  <si>
    <t>Чистая прибыль с учетом расходов общих отделов</t>
  </si>
  <si>
    <t>Прибыль от отгрузки дистрибьюций</t>
  </si>
  <si>
    <t>Расходы дистрибьюций на проект</t>
  </si>
  <si>
    <t>Общие расходы дистрибьюций</t>
  </si>
  <si>
    <t>Прибыль/убыток дистрибьюции</t>
  </si>
  <si>
    <t>Чистая прибыль с учетом результата дистрибьюций</t>
  </si>
  <si>
    <t>доля в прибыли %</t>
  </si>
  <si>
    <t>п.14</t>
  </si>
  <si>
    <t>п.15</t>
  </si>
  <si>
    <t>Фильтр:</t>
  </si>
  <si>
    <t>Признак 1</t>
  </si>
  <si>
    <t>Признак 4</t>
  </si>
  <si>
    <t>Признак 5</t>
  </si>
  <si>
    <t>Фирма</t>
  </si>
  <si>
    <t>2000-2029,2100-3000</t>
  </si>
  <si>
    <t>2012,2013,2017,2020,2066</t>
  </si>
  <si>
    <t>Параметры/Курс</t>
  </si>
  <si>
    <t>Дата</t>
  </si>
  <si>
    <t>месяц</t>
  </si>
  <si>
    <t>2002-2005,2008-2023,2025-2042,2044-2099,2101-3001</t>
  </si>
  <si>
    <t>п.16</t>
  </si>
  <si>
    <t>п.17</t>
  </si>
  <si>
    <t>пр. 1</t>
  </si>
  <si>
    <t>2043,2007,2100,2000,2001,2024</t>
  </si>
  <si>
    <t>п.18</t>
  </si>
  <si>
    <t>п.13</t>
  </si>
  <si>
    <t>п.1</t>
  </si>
  <si>
    <t>п.2</t>
  </si>
  <si>
    <t>БД Elit</t>
  </si>
  <si>
    <t>КО - 6.1 Отчет о прибылях и убытках за отчетный период направления АЛЕФ-Эксклюзив  (по брендам)</t>
  </si>
  <si>
    <t>отчет "Бюджет FULL с переоценкой (кратко, без отклонения)"</t>
  </si>
  <si>
    <t>ID=449</t>
  </si>
  <si>
    <t>пример - см. лист 6.1</t>
  </si>
  <si>
    <t>отчет "Оборот по товарам Прайс (Бренды)"</t>
  </si>
  <si>
    <t>ID=257</t>
  </si>
  <si>
    <t>Группа 1</t>
  </si>
  <si>
    <t>1,3,4,5,6</t>
  </si>
  <si>
    <t>50-79</t>
  </si>
  <si>
    <t>Параметры/Прайс-лист</t>
  </si>
  <si>
    <t>= Группа источников "Накладные" + "Расход" - "Возврат от получателя"</t>
  </si>
  <si>
    <t>Данные "Количество"</t>
  </si>
  <si>
    <t>Алеф-Эксклюзив проект (прочий асс.)</t>
  </si>
  <si>
    <t>Алеф-Эксклюзив проект (Франция + Германия)</t>
  </si>
  <si>
    <t>Алеф-Эксклюзив проект (Испания + Португалия)</t>
  </si>
  <si>
    <t>Алеф-Эксклюзив проект (Италия + Шотландия)</t>
  </si>
  <si>
    <t>Алеф-Эксклюзив проект (Новый Свет)</t>
  </si>
  <si>
    <t>Данные "Сумма ОВ (док)"</t>
  </si>
  <si>
    <t>п.3</t>
  </si>
  <si>
    <t>Имя признака 5</t>
  </si>
  <si>
    <t>Алеф - Эксклюзив проект (прочие)</t>
  </si>
  <si>
    <t>Алеф-Эксклюзив проект (Франция)</t>
  </si>
  <si>
    <t>Алеф - Эксклюзив (Вина Италии)</t>
  </si>
  <si>
    <t>Алеф - Эксклюзив (Вина Испании)</t>
  </si>
  <si>
    <t>Таблица соответствия групп 1 признакам 5</t>
  </si>
  <si>
    <t>= данные по каждому столбцу по п.2 / Итого по п.2</t>
  </si>
  <si>
    <t>п.4</t>
  </si>
  <si>
    <t>п.5</t>
  </si>
  <si>
    <t>п.6</t>
  </si>
  <si>
    <t>п.7</t>
  </si>
  <si>
    <t>Данные "Сумма ОВ (СС)"</t>
  </si>
  <si>
    <t>п.8</t>
  </si>
  <si>
    <t>= п.2 / п.1</t>
  </si>
  <si>
    <t>ср. цена продажи 1 бут. ($)</t>
  </si>
  <si>
    <t>ср. с/с 1 бут. ($)</t>
  </si>
  <si>
    <t>п.9</t>
  </si>
  <si>
    <t>п.10</t>
  </si>
  <si>
    <t>Категория</t>
  </si>
  <si>
    <t>1-100</t>
  </si>
  <si>
    <t>п.11</t>
  </si>
  <si>
    <t>п.12</t>
  </si>
  <si>
    <r>
      <t xml:space="preserve">Имя группы 1 / </t>
    </r>
    <r>
      <rPr>
        <b/>
        <sz val="8"/>
        <color rgb="FFFF0000"/>
        <rFont val="Verdana"/>
        <family val="2"/>
        <charset val="204"/>
      </rPr>
      <t>Названия в отчете</t>
    </r>
  </si>
  <si>
    <t>В шапке документа названия столбцов берутся ДЛЯ ТОВАРНЫХ ДАННЫХ из поля "Имя группы 1".  ДЛЯ ДЕНЕЖНЫХ ДАННЫХ из поля "Имя признака 5". Таблица соответствия Групп 1 Признакам 5 ниже.</t>
  </si>
  <si>
    <t>Группа источников "На конец" по "Количеству"</t>
  </si>
  <si>
    <t>Группа источников "На конец" по "Сумма ОВ (СС)"</t>
  </si>
  <si>
    <t>отчет "Баланс по складу (количество, СС)"</t>
  </si>
  <si>
    <t>ID=25</t>
  </si>
  <si>
    <t>На примере:</t>
  </si>
  <si>
    <t>распределить нужно сумму</t>
  </si>
  <si>
    <t>Расходы, которые попадают на пр.5=2012 нужно перераспределить между остальными проектами в процентном соотношении по объёмам продаж (п.2). По проекту 2012 оставляем только ту сумму, что получилась после распределения, а на другие проекты добавляем суммы, которые получились по распределению, к суммам по анализатору.</t>
  </si>
  <si>
    <t>Распределение суммы расходов по проекту на пр.5=2012</t>
  </si>
  <si>
    <t>анализатор</t>
  </si>
  <si>
    <t>отчет</t>
  </si>
  <si>
    <t>В итоге на проекте "Алеф-Эксклюзив проект (прочий асс.)" остается только -6,5, а к сумма анализатора добавляем суммы после распределения</t>
  </si>
  <si>
    <t>п.19</t>
  </si>
  <si>
    <t>п.20</t>
  </si>
  <si>
    <t>п.21</t>
  </si>
  <si>
    <t>п.22</t>
  </si>
  <si>
    <t>п.23</t>
  </si>
  <si>
    <t>п.24</t>
  </si>
  <si>
    <t>= ((Остатки (количество) НА НАЧАЛО + Остатки (количество) НА КОНЕЦ) / 2) / п.1</t>
  </si>
  <si>
    <t>п.25</t>
  </si>
  <si>
    <t>= п.3 * "Расходы общих отделов опта"</t>
  </si>
  <si>
    <r>
      <rPr>
        <b/>
        <sz val="8"/>
        <color rgb="FFFF0000"/>
        <rFont val="Verdana"/>
        <family val="2"/>
        <charset val="204"/>
      </rPr>
      <t xml:space="preserve">~ </t>
    </r>
    <r>
      <rPr>
        <sz val="8"/>
        <color indexed="56"/>
        <rFont val="Verdana"/>
        <family val="2"/>
        <charset val="204"/>
      </rPr>
      <t>ID=257</t>
    </r>
  </si>
  <si>
    <r>
      <rPr>
        <b/>
        <sz val="8"/>
        <color rgb="FFFF0000"/>
        <rFont val="Verdana"/>
        <family val="2"/>
        <charset val="204"/>
      </rPr>
      <t xml:space="preserve">~~ </t>
    </r>
    <r>
      <rPr>
        <sz val="8"/>
        <color indexed="56"/>
        <rFont val="Verdana"/>
        <family val="2"/>
        <charset val="204"/>
      </rPr>
      <t>ID=449</t>
    </r>
  </si>
  <si>
    <t>2006,2007,2008,2010,2018,2022</t>
  </si>
  <si>
    <t>"Расходы общих отделов"</t>
  </si>
  <si>
    <t>ИТОГО по Данным "Сумма ОВ (док)"</t>
  </si>
  <si>
    <t>Группа источников "Расход (Факт)"</t>
  </si>
  <si>
    <t>ИТОГО по "Сумма ОВ"</t>
  </si>
  <si>
    <t>2030-2099</t>
  </si>
  <si>
    <r>
      <t xml:space="preserve">= данные по каждому столбцу по п.2 / Итого по п.2 * </t>
    </r>
    <r>
      <rPr>
        <b/>
        <sz val="10"/>
        <color rgb="FFFF0000"/>
        <rFont val="Verdana"/>
        <family val="2"/>
        <charset val="204"/>
      </rPr>
      <t>(^)</t>
    </r>
  </si>
  <si>
    <t>2006,2007,2008,2010,2018</t>
  </si>
  <si>
    <r>
      <rPr>
        <b/>
        <sz val="10"/>
        <color rgb="FFFF0000"/>
        <rFont val="Verdana"/>
        <family val="2"/>
        <charset val="204"/>
      </rPr>
      <t>(^)</t>
    </r>
    <r>
      <rPr>
        <sz val="8"/>
        <rFont val="Verdana"/>
        <family val="2"/>
        <charset val="204"/>
      </rPr>
      <t xml:space="preserve"> = </t>
    </r>
    <r>
      <rPr>
        <b/>
        <sz val="8"/>
        <rFont val="Verdana"/>
        <family val="2"/>
        <charset val="204"/>
      </rPr>
      <t>63095</t>
    </r>
    <r>
      <rPr>
        <sz val="8"/>
        <rFont val="Verdana"/>
        <family val="2"/>
        <charset val="204"/>
      </rPr>
      <t xml:space="preserve"> в нашем примере</t>
    </r>
  </si>
  <si>
    <t>P.S.на данный момент данные в базе отличаются от данных год назад в июне 2018 и равны 242050,77</t>
  </si>
  <si>
    <t>Признак 3</t>
  </si>
  <si>
    <t>Признак 2</t>
  </si>
  <si>
    <t>1-5,11</t>
  </si>
  <si>
    <t>= п.5 / п.1</t>
  </si>
  <si>
    <t xml:space="preserve">= п.2 - п.5 </t>
  </si>
  <si>
    <t>Период</t>
  </si>
  <si>
    <t>с</t>
  </si>
  <si>
    <t>по</t>
  </si>
  <si>
    <t>Общий фильтр</t>
  </si>
  <si>
    <t>Объем продаж</t>
  </si>
  <si>
    <t>Пр.1</t>
  </si>
  <si>
    <t>Лицензия</t>
  </si>
  <si>
    <t>Общие расходы дистрибьюций бизнеса</t>
  </si>
  <si>
    <t>Должна быть возможность указывать любой нужный период</t>
  </si>
  <si>
    <t>===========================</t>
  </si>
  <si>
    <t>Складские запасы (Алкоголь), в бут. (шт.)</t>
  </si>
  <si>
    <t>Складские запасы (Алкоголь), в ценах себ-сти</t>
  </si>
  <si>
    <t>Складские запасы (Реклама), в ценах себ-сти</t>
  </si>
  <si>
    <t>Сортировка по убыванию по значениям в п.26</t>
  </si>
  <si>
    <t>п.26</t>
  </si>
  <si>
    <t>Складские запасы (Алкоголь)</t>
  </si>
  <si>
    <t>Складские запасы (Реклама)</t>
  </si>
  <si>
    <t>Оборачиваемость скл. запасов (Алкоголь), мес.</t>
  </si>
  <si>
    <t>№</t>
  </si>
  <si>
    <t>= п.2 / п.5 - 1</t>
  </si>
  <si>
    <t>+</t>
  </si>
  <si>
    <t>добавить значок процента (как?)</t>
  </si>
  <si>
    <t> До сотых</t>
  </si>
  <si>
    <t> До сотых </t>
  </si>
  <si>
    <t> До десятых</t>
  </si>
  <si>
    <t>Округление</t>
  </si>
  <si>
    <t>п.12 -п.13 - п.14 - п.15 - п.16</t>
  </si>
  <si>
    <t>п.17 / п.1</t>
  </si>
  <si>
    <t>был п.16</t>
  </si>
  <si>
    <t>п.17 - п.19</t>
  </si>
  <si>
    <t>было п.16 - п.18</t>
  </si>
  <si>
    <t>п.21 - п.22 - п.23</t>
  </si>
  <si>
    <t>п.20 - п.22 - п.23</t>
  </si>
  <si>
    <t>= данные по каждому столбцу по п.25 / Итого по п.25</t>
  </si>
  <si>
    <t>28 ?? (курс должен зависеть от периода работы отчета??)</t>
  </si>
  <si>
    <r>
      <rPr>
        <b/>
        <sz val="9"/>
        <rFont val="Verdana"/>
        <family val="2"/>
        <charset val="204"/>
      </rPr>
      <t xml:space="preserve">где "Расходы общих отделов опта" </t>
    </r>
    <r>
      <rPr>
        <sz val="8"/>
        <rFont val="Verdana"/>
        <family val="2"/>
        <charset val="204"/>
      </rPr>
      <t xml:space="preserve">= 
Итого по п.2 / "Объем продаж, $ в ценах отгрузки" с фильтром, как в п.2, только без групп 1  (См.ниже </t>
    </r>
    <r>
      <rPr>
        <b/>
        <sz val="8"/>
        <color rgb="FFFF0000"/>
        <rFont val="Verdana"/>
        <family val="2"/>
        <charset val="204"/>
      </rPr>
      <t>~</t>
    </r>
    <r>
      <rPr>
        <sz val="8"/>
        <rFont val="Verdana"/>
        <family val="2"/>
        <charset val="204"/>
      </rPr>
      <t xml:space="preserve">) 
* Расходы общих отделов (См.ниже </t>
    </r>
    <r>
      <rPr>
        <b/>
        <sz val="8"/>
        <color rgb="FFFF0000"/>
        <rFont val="Verdana"/>
        <family val="2"/>
        <charset val="204"/>
      </rPr>
      <t>~~</t>
    </r>
    <r>
      <rPr>
        <sz val="8"/>
        <rFont val="Verdana"/>
        <family val="2"/>
        <charset val="204"/>
      </rPr>
      <t>)</t>
    </r>
  </si>
  <si>
    <t>az 95804</t>
  </si>
  <si>
    <t>Доля Объёмов продаж групп 1 АЭ</t>
  </si>
  <si>
    <t>Общие Объёмы продаж бизнеса</t>
  </si>
  <si>
    <t>Общие расходы дистрибьюций Бизнеса</t>
  </si>
  <si>
    <r>
      <rPr>
        <b/>
        <sz val="8"/>
        <rFont val="Verdana"/>
        <family val="2"/>
        <charset val="204"/>
      </rPr>
      <t>63095</t>
    </r>
    <r>
      <rPr>
        <sz val="8"/>
        <rFont val="Verdana"/>
        <family val="2"/>
        <charset val="204"/>
      </rPr>
      <t xml:space="preserve"> = Доля Объёмов продаж групп 1 АЭ </t>
    </r>
    <r>
      <rPr>
        <sz val="8"/>
        <color rgb="FF00B050"/>
        <rFont val="Verdana"/>
        <family val="2"/>
        <charset val="204"/>
      </rPr>
      <t>(</t>
    </r>
    <r>
      <rPr>
        <b/>
        <sz val="8"/>
        <color rgb="FF00B050"/>
        <rFont val="Verdana"/>
        <family val="2"/>
        <charset val="204"/>
      </rPr>
      <t>562880</t>
    </r>
    <r>
      <rPr>
        <sz val="8"/>
        <color rgb="FF00B050"/>
        <rFont val="Verdana"/>
        <family val="2"/>
        <charset val="204"/>
      </rPr>
      <t xml:space="preserve">) </t>
    </r>
    <r>
      <rPr>
        <b/>
        <sz val="8"/>
        <color rgb="FFFF0000"/>
        <rFont val="Verdana"/>
        <family val="2"/>
        <charset val="204"/>
      </rPr>
      <t>/</t>
    </r>
    <r>
      <rPr>
        <sz val="8"/>
        <rFont val="Verdana"/>
        <family val="2"/>
        <charset val="204"/>
      </rPr>
      <t xml:space="preserve"> в Общих Объёмах продаж бизнеса </t>
    </r>
    <r>
      <rPr>
        <sz val="8"/>
        <color rgb="FF0070C0"/>
        <rFont val="Verdana"/>
        <family val="2"/>
        <charset val="204"/>
      </rPr>
      <t>(</t>
    </r>
    <r>
      <rPr>
        <b/>
        <sz val="8"/>
        <color rgb="FF0070C0"/>
        <rFont val="Verdana"/>
        <family val="2"/>
        <charset val="204"/>
      </rPr>
      <t>2159599</t>
    </r>
    <r>
      <rPr>
        <sz val="8"/>
        <color rgb="FF0070C0"/>
        <rFont val="Verdana"/>
        <family val="2"/>
        <charset val="204"/>
      </rPr>
      <t>)</t>
    </r>
    <r>
      <rPr>
        <sz val="8"/>
        <rFont val="Verdana"/>
        <family val="2"/>
        <charset val="204"/>
      </rPr>
      <t xml:space="preserve"> </t>
    </r>
    <r>
      <rPr>
        <sz val="8"/>
        <color rgb="FFFF0000"/>
        <rFont val="Verdana"/>
        <family val="2"/>
        <charset val="204"/>
      </rPr>
      <t>*</t>
    </r>
    <r>
      <rPr>
        <sz val="8"/>
        <rFont val="Verdana"/>
        <family val="2"/>
        <charset val="204"/>
      </rPr>
      <t xml:space="preserve"> Общие расходы дистрибьюций Бизнеса </t>
    </r>
    <r>
      <rPr>
        <sz val="8"/>
        <color rgb="FF7030A0"/>
        <rFont val="Verdana"/>
        <family val="2"/>
        <charset val="204"/>
      </rPr>
      <t>(</t>
    </r>
    <r>
      <rPr>
        <b/>
        <sz val="8"/>
        <color rgb="FF7030A0"/>
        <rFont val="Verdana"/>
        <family val="2"/>
        <charset val="204"/>
      </rPr>
      <t>242076</t>
    </r>
    <r>
      <rPr>
        <sz val="8"/>
        <color rgb="FF7030A0"/>
        <rFont val="Verdana"/>
        <family val="2"/>
        <charset val="204"/>
      </rPr>
      <t>)</t>
    </r>
  </si>
  <si>
    <t>@ID257</t>
  </si>
  <si>
    <t>@totalp2</t>
  </si>
  <si>
    <t>@ID449 - только с другими признаками.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</si>
</sst>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.00_р_._-;\-* #,##0.00_р_._-;_-* &quot;-&quot;??_р_._-;_-@_-"/>
    <numFmt numFmtId="165" formatCode="_-* #,##0.00\ _г_р_н_._-;\-* #,##0.00\ _г_р_н_._-;_-* &quot;-&quot;??\ _г_р_н_._-;_-@_-"/>
  </numFmts>
  <fonts count="41" x14ac:knownFonts="1">
    <font>
      <sz val="9"/>
      <name val="Tahoma"/>
      <charset val="204"/>
    </font>
    <font>
      <sz val="11"/>
      <color theme="1"/>
      <name val="Calibri"/>
      <family val="2"/>
      <charset val="204"/>
      <scheme val="minor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sz val="8"/>
      <name val="Verdana"/>
      <family val="2"/>
      <charset val="204"/>
    </font>
    <font>
      <b/>
      <sz val="8"/>
      <name val="Verdana"/>
      <family val="2"/>
      <charset val="204"/>
    </font>
    <font>
      <i/>
      <sz val="8"/>
      <name val="Verdana"/>
      <family val="2"/>
      <charset val="204"/>
    </font>
    <font>
      <sz val="9"/>
      <name val="Tahoma"/>
      <family val="2"/>
      <charset val="204"/>
    </font>
    <font>
      <sz val="10"/>
      <name val="Tahoma"/>
      <family val="2"/>
      <charset val="204"/>
    </font>
    <font>
      <sz val="10"/>
      <name val="Arial Cyr"/>
      <charset val="204"/>
    </font>
    <font>
      <sz val="8"/>
      <color theme="1"/>
      <name val="Segoe UI"/>
      <family val="2"/>
      <charset val="204"/>
    </font>
    <font>
      <sz val="8"/>
      <color theme="1"/>
      <name val="Calibri"/>
      <family val="2"/>
      <charset val="204"/>
    </font>
    <font>
      <b/>
      <u/>
      <sz val="10"/>
      <color indexed="56"/>
      <name val="Verdana"/>
      <family val="2"/>
      <charset val="204"/>
    </font>
    <font>
      <b/>
      <i/>
      <sz val="10"/>
      <color indexed="56"/>
      <name val="Verdana"/>
      <family val="2"/>
      <charset val="204"/>
    </font>
    <font>
      <i/>
      <sz val="10"/>
      <color rgb="FFFF0000"/>
      <name val="Verdana"/>
      <family val="2"/>
      <charset val="204"/>
    </font>
    <font>
      <sz val="8"/>
      <color indexed="56"/>
      <name val="Verdana"/>
      <family val="2"/>
      <charset val="204"/>
    </font>
    <font>
      <b/>
      <sz val="8"/>
      <color indexed="56"/>
      <name val="Verdana"/>
      <family val="2"/>
      <charset val="204"/>
    </font>
    <font>
      <i/>
      <sz val="8"/>
      <color indexed="56"/>
      <name val="Verdana"/>
      <family val="2"/>
      <charset val="204"/>
    </font>
    <font>
      <b/>
      <u/>
      <sz val="8"/>
      <color indexed="10"/>
      <name val="Verdana"/>
      <family val="2"/>
      <charset val="204"/>
    </font>
    <font>
      <sz val="10"/>
      <name val="Arial"/>
      <family val="2"/>
      <charset val="204"/>
    </font>
    <font>
      <sz val="8"/>
      <color rgb="FFFF0000"/>
      <name val="Verdana"/>
      <family val="2"/>
      <charset val="204"/>
    </font>
    <font>
      <b/>
      <i/>
      <sz val="8"/>
      <name val="Verdana"/>
      <family val="2"/>
      <charset val="204"/>
    </font>
    <font>
      <b/>
      <sz val="8"/>
      <color rgb="FFFF0000"/>
      <name val="Verdana"/>
      <family val="2"/>
      <charset val="204"/>
    </font>
    <font>
      <i/>
      <sz val="8"/>
      <color rgb="FFFF0000"/>
      <name val="Verdana"/>
      <family val="2"/>
      <charset val="204"/>
    </font>
    <font>
      <i/>
      <sz val="10"/>
      <name val="Verdana"/>
      <family val="2"/>
      <charset val="204"/>
    </font>
    <font>
      <b/>
      <sz val="9"/>
      <name val="Verdana"/>
      <family val="2"/>
      <charset val="204"/>
    </font>
    <font>
      <b/>
      <sz val="10"/>
      <color rgb="FFFF0000"/>
      <name val="Verdana"/>
      <family val="2"/>
      <charset val="204"/>
    </font>
    <font>
      <b/>
      <sz val="8"/>
      <color theme="3" tint="0.39997558519241921"/>
      <name val="Verdana"/>
      <family val="2"/>
      <charset val="204"/>
    </font>
    <font>
      <b/>
      <sz val="8"/>
      <color theme="9" tint="-0.249977111117893"/>
      <name val="Verdana"/>
      <family val="2"/>
      <charset val="204"/>
    </font>
    <font>
      <sz val="8"/>
      <color theme="9" tint="-0.249977111117893"/>
      <name val="Verdana"/>
      <family val="2"/>
      <charset val="204"/>
    </font>
    <font>
      <sz val="10"/>
      <name val="Times New Roman"/>
      <family val="1"/>
      <charset val="204"/>
    </font>
    <font>
      <sz val="8"/>
      <color rgb="FFE26B0A"/>
      <name val="Verdana"/>
      <family val="2"/>
      <charset val="204"/>
    </font>
    <font>
      <sz val="8"/>
      <color rgb="FF00B050"/>
      <name val="Verdana"/>
      <family val="2"/>
      <charset val="204"/>
    </font>
    <font>
      <b/>
      <sz val="8"/>
      <color rgb="FF0070C0"/>
      <name val="Verdana"/>
      <family val="2"/>
      <charset val="204"/>
    </font>
    <font>
      <b/>
      <sz val="8"/>
      <color rgb="FF7030A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8"/>
      <color theme="0"/>
      <name val="Verdana"/>
      <family val="2"/>
      <charset val="204"/>
    </font>
    <font>
      <b/>
      <sz val="8"/>
      <color rgb="FF00B050"/>
      <name val="Verdana"/>
      <family val="2"/>
      <charset val="204"/>
    </font>
    <font>
      <sz val="8"/>
      <color rgb="FF0070C0"/>
      <name val="Verdana"/>
      <family val="2"/>
      <charset val="204"/>
    </font>
    <font>
      <sz val="10"/>
      <color rgb="FF7030A0"/>
      <name val="Verdana"/>
      <family val="2"/>
      <charset val="204"/>
    </font>
    <font>
      <sz val="8"/>
      <color rgb="FF7030A0"/>
      <name val="Verdan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0" fontId="7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9" fillId="0" borderId="0"/>
    <xf numFmtId="0" fontId="10" fillId="0" borderId="0"/>
    <xf numFmtId="0" fontId="8" fillId="0" borderId="0"/>
    <xf numFmtId="0" fontId="11" fillId="0" borderId="0"/>
    <xf numFmtId="0" fontId="1" fillId="0" borderId="0"/>
    <xf numFmtId="9" fontId="10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>
      <alignment horizontal="center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38">
    <xf numFmtId="0" fontId="0" fillId="0" borderId="0" xfId="0"/>
    <xf numFmtId="0" fontId="4" fillId="0" borderId="0" xfId="18" applyNumberFormat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4" fontId="4" fillId="0" borderId="0" xfId="1" applyNumberFormat="1" applyFont="1" applyAlignment="1">
      <alignment vertical="center"/>
    </xf>
    <xf numFmtId="17" fontId="20" fillId="4" borderId="0" xfId="1" applyNumberFormat="1" applyFont="1" applyFill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4" fontId="3" fillId="0" borderId="0" xfId="1" applyNumberFormat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3" fontId="4" fillId="0" borderId="0" xfId="1" applyNumberFormat="1" applyFont="1" applyAlignment="1">
      <alignment vertical="center"/>
    </xf>
    <xf numFmtId="3" fontId="4" fillId="0" borderId="1" xfId="1" applyNumberFormat="1" applyFont="1" applyFill="1" applyBorder="1" applyAlignment="1">
      <alignment horizontal="left" vertical="center"/>
    </xf>
    <xf numFmtId="3" fontId="4" fillId="0" borderId="1" xfId="1" applyNumberFormat="1" applyFont="1" applyFill="1" applyBorder="1" applyAlignment="1">
      <alignment horizontal="center" vertical="center"/>
    </xf>
    <xf numFmtId="3" fontId="5" fillId="0" borderId="1" xfId="1" applyNumberFormat="1" applyFont="1" applyFill="1" applyBorder="1" applyAlignment="1">
      <alignment horizontal="center" vertical="center"/>
    </xf>
    <xf numFmtId="9" fontId="4" fillId="0" borderId="1" xfId="1" applyNumberFormat="1" applyFont="1" applyFill="1" applyBorder="1" applyAlignment="1">
      <alignment horizontal="left" vertical="center"/>
    </xf>
    <xf numFmtId="9" fontId="4" fillId="0" borderId="1" xfId="1" applyNumberFormat="1" applyFont="1" applyFill="1" applyBorder="1" applyAlignment="1">
      <alignment horizontal="center" vertical="center"/>
    </xf>
    <xf numFmtId="9" fontId="5" fillId="0" borderId="1" xfId="1" applyNumberFormat="1" applyFont="1" applyFill="1" applyBorder="1" applyAlignment="1">
      <alignment horizontal="center" vertical="center"/>
    </xf>
    <xf numFmtId="4" fontId="4" fillId="0" borderId="1" xfId="1" applyNumberFormat="1" applyFont="1" applyFill="1" applyBorder="1" applyAlignment="1">
      <alignment horizontal="center" vertical="center"/>
    </xf>
    <xf numFmtId="4" fontId="5" fillId="0" borderId="1" xfId="1" applyNumberFormat="1" applyFont="1" applyFill="1" applyBorder="1" applyAlignment="1">
      <alignment horizontal="center" vertical="center"/>
    </xf>
    <xf numFmtId="4" fontId="4" fillId="0" borderId="1" xfId="1" applyNumberFormat="1" applyFont="1" applyFill="1" applyBorder="1" applyAlignment="1">
      <alignment horizontal="left" vertical="center"/>
    </xf>
    <xf numFmtId="4" fontId="5" fillId="0" borderId="1" xfId="1" applyNumberFormat="1" applyFont="1" applyFill="1" applyBorder="1" applyAlignment="1">
      <alignment horizontal="left" vertical="center"/>
    </xf>
    <xf numFmtId="3" fontId="5" fillId="0" borderId="1" xfId="1" applyNumberFormat="1" applyFont="1" applyFill="1" applyBorder="1" applyAlignment="1">
      <alignment horizontal="left" vertical="center"/>
    </xf>
    <xf numFmtId="4" fontId="5" fillId="0" borderId="0" xfId="1" applyNumberFormat="1" applyFont="1" applyAlignment="1">
      <alignment vertical="center"/>
    </xf>
    <xf numFmtId="3" fontId="5" fillId="2" borderId="1" xfId="1" applyNumberFormat="1" applyFont="1" applyFill="1" applyBorder="1" applyAlignment="1">
      <alignment horizontal="left" vertical="center" wrapText="1"/>
    </xf>
    <xf numFmtId="3" fontId="5" fillId="2" borderId="1" xfId="1" applyNumberFormat="1" applyFont="1" applyFill="1" applyBorder="1" applyAlignment="1">
      <alignment horizontal="center" vertical="center"/>
    </xf>
    <xf numFmtId="3" fontId="6" fillId="0" borderId="1" xfId="1" applyNumberFormat="1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/>
    </xf>
    <xf numFmtId="9" fontId="4" fillId="0" borderId="0" xfId="19" applyFont="1" applyAlignment="1">
      <alignment vertical="center"/>
    </xf>
    <xf numFmtId="0" fontId="12" fillId="2" borderId="0" xfId="1" applyFont="1" applyFill="1" applyBorder="1" applyAlignment="1">
      <alignment horizontal="left" vertical="center"/>
    </xf>
    <xf numFmtId="0" fontId="3" fillId="0" borderId="0" xfId="1" applyFont="1"/>
    <xf numFmtId="0" fontId="15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7" fillId="0" borderId="0" xfId="1"/>
    <xf numFmtId="0" fontId="18" fillId="0" borderId="0" xfId="1" applyFont="1" applyAlignment="1">
      <alignment horizontal="left" vertical="center"/>
    </xf>
    <xf numFmtId="0" fontId="5" fillId="0" borderId="1" xfId="1" applyFont="1" applyBorder="1"/>
    <xf numFmtId="0" fontId="4" fillId="0" borderId="0" xfId="1" applyFont="1"/>
    <xf numFmtId="0" fontId="4" fillId="0" borderId="1" xfId="1" applyFont="1" applyBorder="1"/>
    <xf numFmtId="0" fontId="2" fillId="3" borderId="0" xfId="1" applyFont="1" applyFill="1"/>
    <xf numFmtId="3" fontId="2" fillId="3" borderId="0" xfId="1" applyNumberFormat="1" applyFont="1" applyFill="1"/>
    <xf numFmtId="3" fontId="2" fillId="0" borderId="0" xfId="1" applyNumberFormat="1" applyFont="1"/>
    <xf numFmtId="0" fontId="4" fillId="0" borderId="0" xfId="1" applyFont="1" applyAlignment="1">
      <alignment horizontal="left"/>
    </xf>
    <xf numFmtId="0" fontId="4" fillId="0" borderId="0" xfId="1" quotePrefix="1" applyFont="1"/>
    <xf numFmtId="0" fontId="21" fillId="0" borderId="0" xfId="1" applyFont="1"/>
    <xf numFmtId="0" fontId="14" fillId="0" borderId="0" xfId="1" applyFont="1"/>
    <xf numFmtId="3" fontId="4" fillId="0" borderId="1" xfId="1" applyNumberFormat="1" applyFont="1" applyFill="1" applyBorder="1" applyAlignment="1">
      <alignment horizontal="left" vertical="center" wrapText="1"/>
    </xf>
    <xf numFmtId="0" fontId="23" fillId="0" borderId="0" xfId="1" applyFont="1"/>
    <xf numFmtId="9" fontId="4" fillId="0" borderId="0" xfId="19" applyFont="1"/>
    <xf numFmtId="0" fontId="23" fillId="0" borderId="0" xfId="1" applyFont="1" applyAlignment="1">
      <alignment vertical="center" wrapText="1"/>
    </xf>
    <xf numFmtId="43" fontId="4" fillId="0" borderId="0" xfId="20" applyFont="1"/>
    <xf numFmtId="43" fontId="20" fillId="5" borderId="0" xfId="20" applyFont="1" applyFill="1"/>
    <xf numFmtId="43" fontId="5" fillId="0" borderId="0" xfId="1" applyNumberFormat="1" applyFont="1"/>
    <xf numFmtId="0" fontId="14" fillId="0" borderId="1" xfId="1" applyFont="1" applyBorder="1"/>
    <xf numFmtId="43" fontId="4" fillId="0" borderId="1" xfId="20" applyFont="1" applyBorder="1"/>
    <xf numFmtId="43" fontId="4" fillId="4" borderId="1" xfId="20" applyFont="1" applyFill="1" applyBorder="1"/>
    <xf numFmtId="0" fontId="24" fillId="0" borderId="0" xfId="1" applyFont="1"/>
    <xf numFmtId="43" fontId="20" fillId="5" borderId="1" xfId="20" applyFont="1" applyFill="1" applyBorder="1"/>
    <xf numFmtId="43" fontId="4" fillId="4" borderId="1" xfId="1" applyNumberFormat="1" applyFont="1" applyFill="1" applyBorder="1"/>
    <xf numFmtId="3" fontId="4" fillId="0" borderId="0" xfId="1" applyNumberFormat="1" applyFont="1" applyAlignment="1">
      <alignment horizontal="center" vertical="center"/>
    </xf>
    <xf numFmtId="0" fontId="25" fillId="0" borderId="0" xfId="1" applyFont="1"/>
    <xf numFmtId="0" fontId="5" fillId="0" borderId="0" xfId="1" applyFont="1"/>
    <xf numFmtId="3" fontId="3" fillId="0" borderId="0" xfId="1" applyNumberFormat="1" applyFont="1"/>
    <xf numFmtId="0" fontId="5" fillId="0" borderId="0" xfId="1" applyFont="1" applyFill="1"/>
    <xf numFmtId="0" fontId="26" fillId="0" borderId="0" xfId="1" applyFont="1"/>
    <xf numFmtId="0" fontId="4" fillId="0" borderId="0" xfId="1" applyFont="1" applyFill="1"/>
    <xf numFmtId="0" fontId="27" fillId="0" borderId="0" xfId="1" quotePrefix="1" applyFont="1" applyFill="1"/>
    <xf numFmtId="0" fontId="5" fillId="0" borderId="0" xfId="0" applyFont="1"/>
    <xf numFmtId="0" fontId="4" fillId="0" borderId="0" xfId="0" applyFont="1"/>
    <xf numFmtId="0" fontId="27" fillId="0" borderId="0" xfId="0" applyFont="1"/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28" fillId="0" borderId="0" xfId="1" applyFont="1" applyAlignment="1">
      <alignment horizontal="center" vertical="center"/>
    </xf>
    <xf numFmtId="0" fontId="5" fillId="6" borderId="0" xfId="1" applyFont="1" applyFill="1"/>
    <xf numFmtId="0" fontId="4" fillId="6" borderId="0" xfId="0" applyFont="1" applyFill="1"/>
    <xf numFmtId="10" fontId="4" fillId="0" borderId="1" xfId="1" applyNumberFormat="1" applyFont="1" applyFill="1" applyBorder="1" applyAlignment="1">
      <alignment horizontal="center" vertical="center"/>
    </xf>
    <xf numFmtId="0" fontId="20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0" fontId="29" fillId="0" borderId="0" xfId="1" applyFont="1" applyAlignment="1">
      <alignment vertical="center"/>
    </xf>
    <xf numFmtId="3" fontId="29" fillId="0" borderId="1" xfId="1" applyNumberFormat="1" applyFont="1" applyFill="1" applyBorder="1" applyAlignment="1">
      <alignment horizontal="center" vertical="center"/>
    </xf>
    <xf numFmtId="3" fontId="28" fillId="0" borderId="1" xfId="1" applyNumberFormat="1" applyFont="1" applyFill="1" applyBorder="1" applyAlignment="1">
      <alignment horizontal="center" vertical="center"/>
    </xf>
    <xf numFmtId="4" fontId="29" fillId="0" borderId="0" xfId="1" applyNumberFormat="1" applyFont="1" applyAlignment="1">
      <alignment vertical="center"/>
    </xf>
    <xf numFmtId="4" fontId="29" fillId="0" borderId="1" xfId="1" applyNumberFormat="1" applyFont="1" applyFill="1" applyBorder="1" applyAlignment="1">
      <alignment horizontal="left" vertical="center"/>
    </xf>
    <xf numFmtId="0" fontId="29" fillId="0" borderId="1" xfId="1" applyFont="1" applyBorder="1"/>
    <xf numFmtId="0" fontId="29" fillId="0" borderId="0" xfId="1" applyFont="1"/>
    <xf numFmtId="0" fontId="4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vertical="center"/>
    </xf>
    <xf numFmtId="0" fontId="32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3" fillId="0" borderId="0" xfId="1" applyFont="1"/>
    <xf numFmtId="0" fontId="33" fillId="0" borderId="0" xfId="1" quotePrefix="1" applyFont="1"/>
    <xf numFmtId="0" fontId="34" fillId="0" borderId="0" xfId="1" quotePrefix="1" applyFont="1"/>
    <xf numFmtId="0" fontId="34" fillId="0" borderId="0" xfId="1" applyFont="1"/>
    <xf numFmtId="0" fontId="2" fillId="0" borderId="0" xfId="1" applyFont="1"/>
    <xf numFmtId="0" fontId="4" fillId="4" borderId="0" xfId="1" applyFont="1" applyFill="1" applyAlignment="1">
      <alignment horizontal="left"/>
    </xf>
    <xf numFmtId="0" fontId="26" fillId="8" borderId="0" xfId="1" applyFont="1" applyFill="1"/>
    <xf numFmtId="0" fontId="2" fillId="4" borderId="0" xfId="1" applyFont="1" applyFill="1"/>
    <xf numFmtId="0" fontId="26" fillId="4" borderId="0" xfId="1" applyFont="1" applyFill="1"/>
    <xf numFmtId="0" fontId="35" fillId="9" borderId="0" xfId="1" applyFont="1" applyFill="1"/>
    <xf numFmtId="0" fontId="2" fillId="10" borderId="3" xfId="1" applyFont="1" applyFill="1" applyBorder="1"/>
    <xf numFmtId="3" fontId="2" fillId="10" borderId="4" xfId="1" applyNumberFormat="1" applyFont="1" applyFill="1" applyBorder="1"/>
    <xf numFmtId="0" fontId="15" fillId="10" borderId="5" xfId="1" applyFont="1" applyFill="1" applyBorder="1" applyAlignment="1">
      <alignment vertical="center"/>
    </xf>
    <xf numFmtId="0" fontId="18" fillId="10" borderId="6" xfId="1" applyFont="1" applyFill="1" applyBorder="1" applyAlignment="1">
      <alignment horizontal="left" vertical="center"/>
    </xf>
    <xf numFmtId="0" fontId="4" fillId="10" borderId="5" xfId="1" applyFont="1" applyFill="1" applyBorder="1"/>
    <xf numFmtId="0" fontId="4" fillId="10" borderId="6" xfId="1" applyFont="1" applyFill="1" applyBorder="1"/>
    <xf numFmtId="0" fontId="4" fillId="10" borderId="6" xfId="1" applyFont="1" applyFill="1" applyBorder="1" applyAlignment="1">
      <alignment horizontal="left"/>
    </xf>
    <xf numFmtId="0" fontId="4" fillId="10" borderId="5" xfId="1" quotePrefix="1" applyFont="1" applyFill="1" applyBorder="1"/>
    <xf numFmtId="0" fontId="21" fillId="10" borderId="7" xfId="1" applyFont="1" applyFill="1" applyBorder="1"/>
    <xf numFmtId="0" fontId="4" fillId="10" borderId="8" xfId="1" applyFont="1" applyFill="1" applyBorder="1"/>
    <xf numFmtId="0" fontId="4" fillId="11" borderId="5" xfId="1" applyFont="1" applyFill="1" applyBorder="1"/>
    <xf numFmtId="0" fontId="4" fillId="11" borderId="6" xfId="1" applyFont="1" applyFill="1" applyBorder="1"/>
    <xf numFmtId="0" fontId="36" fillId="9" borderId="0" xfId="1" applyFont="1" applyFill="1"/>
    <xf numFmtId="0" fontId="36" fillId="9" borderId="0" xfId="1" applyFont="1" applyFill="1" applyAlignment="1">
      <alignment horizontal="left"/>
    </xf>
    <xf numFmtId="0" fontId="3" fillId="4" borderId="0" xfId="1" applyFont="1" applyFill="1"/>
    <xf numFmtId="0" fontId="4" fillId="4" borderId="0" xfId="1" applyFont="1" applyFill="1"/>
    <xf numFmtId="0" fontId="13" fillId="2" borderId="0" xfId="1" applyFont="1" applyFill="1" applyAlignment="1">
      <alignment horizontal="center" vertical="center" wrapText="1"/>
    </xf>
    <xf numFmtId="0" fontId="17" fillId="0" borderId="0" xfId="1" applyFont="1" applyAlignment="1">
      <alignment horizontal="left" vertical="center" wrapText="1"/>
    </xf>
    <xf numFmtId="0" fontId="15" fillId="0" borderId="0" xfId="1" applyFont="1" applyAlignment="1">
      <alignment horizontal="left" vertical="center" wrapText="1"/>
    </xf>
    <xf numFmtId="0" fontId="14" fillId="0" borderId="0" xfId="1" applyFont="1" applyAlignment="1">
      <alignment horizontal="left" vertical="center" wrapText="1"/>
    </xf>
    <xf numFmtId="0" fontId="4" fillId="0" borderId="0" xfId="1" quotePrefix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12" borderId="0" xfId="1" applyFont="1" applyFill="1"/>
    <xf numFmtId="3" fontId="2" fillId="12" borderId="0" xfId="1" applyNumberFormat="1" applyFont="1" applyFill="1"/>
    <xf numFmtId="0" fontId="3" fillId="12" borderId="0" xfId="1" applyFont="1" applyFill="1"/>
    <xf numFmtId="0" fontId="15" fillId="12" borderId="0" xfId="1" applyFont="1" applyFill="1" applyAlignment="1">
      <alignment vertical="center"/>
    </xf>
    <xf numFmtId="0" fontId="18" fillId="12" borderId="0" xfId="1" applyFont="1" applyFill="1" applyAlignment="1">
      <alignment horizontal="left" vertical="center"/>
    </xf>
    <xf numFmtId="0" fontId="4" fillId="12" borderId="0" xfId="1" applyFont="1" applyFill="1"/>
    <xf numFmtId="0" fontId="4" fillId="12" borderId="0" xfId="1" applyFont="1" applyFill="1" applyAlignment="1">
      <alignment horizontal="left"/>
    </xf>
    <xf numFmtId="0" fontId="21" fillId="12" borderId="0" xfId="1" applyFont="1" applyFill="1"/>
    <xf numFmtId="0" fontId="35" fillId="9" borderId="0" xfId="1" applyFont="1" applyFill="1" applyAlignment="1">
      <alignment horizontal="center"/>
    </xf>
    <xf numFmtId="3" fontId="32" fillId="0" borderId="0" xfId="18" applyNumberFormat="1" applyFont="1" applyFill="1" applyBorder="1" applyAlignment="1">
      <alignment horizontal="center" vertical="center"/>
    </xf>
    <xf numFmtId="3" fontId="38" fillId="0" borderId="0" xfId="18" applyNumberFormat="1" applyFont="1" applyFill="1" applyBorder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4" fillId="8" borderId="0" xfId="1" quotePrefix="1" applyFont="1" applyFill="1"/>
  </cellXfs>
  <cellStyles count="21">
    <cellStyle name="Обычный" xfId="0" builtinId="0"/>
    <cellStyle name="Обычный 18" xfId="1"/>
    <cellStyle name="Обычный 2" xfId="2"/>
    <cellStyle name="Обычный 3" xfId="3"/>
    <cellStyle name="Обычный 4" xfId="4"/>
    <cellStyle name="Обычный 4 2" xfId="5"/>
    <cellStyle name="Обычный 5" xfId="6"/>
    <cellStyle name="Обычный 5 2" xfId="7"/>
    <cellStyle name="Обычный 6" xfId="8"/>
    <cellStyle name="Обычный 63 2" xfId="9"/>
    <cellStyle name="Обычный 7" xfId="10"/>
    <cellStyle name="Процентный 2" xfId="11"/>
    <cellStyle name="Процентный 3" xfId="19"/>
    <cellStyle name="Стиль 1" xfId="18"/>
    <cellStyle name="Финансовый 2" xfId="12"/>
    <cellStyle name="Финансовый 3" xfId="13"/>
    <cellStyle name="Финансовый 3 2" xfId="14"/>
    <cellStyle name="Финансовый 3 3" xfId="15"/>
    <cellStyle name="Финансовый 4" xfId="16"/>
    <cellStyle name="Финансовый 5" xfId="17"/>
    <cellStyle name="Финансовый 6" xfId="2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130</xdr:row>
      <xdr:rowOff>76200</xdr:rowOff>
    </xdr:from>
    <xdr:to>
      <xdr:col>0</xdr:col>
      <xdr:colOff>3426101</xdr:colOff>
      <xdr:row>143</xdr:row>
      <xdr:rowOff>95248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5" t="9631" r="80102" b="69718"/>
        <a:stretch/>
      </xdr:blipFill>
      <xdr:spPr>
        <a:xfrm>
          <a:off x="0" y="17983200"/>
          <a:ext cx="3429000" cy="2124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297"/>
  <sheetViews>
    <sheetView tabSelected="1" zoomScaleNormal="100" zoomScaleSheetLayoutView="100" workbookViewId="0">
      <pane ySplit="5" topLeftCell="A6" activePane="bottomLeft" state="frozen"/>
      <selection activeCell="A303" sqref="A303"/>
      <selection pane="bottomLeft" activeCell="A11" sqref="A11:XFD11"/>
    </sheetView>
  </sheetViews>
  <sheetFormatPr defaultColWidth="9.140625" defaultRowHeight="10.5" outlineLevelRow="1" x14ac:dyDescent="0.15"/>
  <cols>
    <col min="1" max="1" width="9.140625" style="2"/>
    <col min="2" max="2" width="50" style="2" customWidth="1"/>
    <col min="3" max="5" width="16.28515625" style="2" customWidth="1"/>
    <col min="6" max="6" width="16.5703125" style="2" customWidth="1"/>
    <col min="7" max="8" width="16.5703125" style="3" customWidth="1"/>
    <col min="9" max="9" width="11.7109375" style="2" bestFit="1" customWidth="1"/>
    <col min="10" max="11" width="9.140625" style="2"/>
    <col min="12" max="12" width="13" style="2" customWidth="1"/>
    <col min="13" max="13" width="5.5703125" style="2" bestFit="1" customWidth="1"/>
    <col min="14" max="14" width="8.140625" style="2" customWidth="1"/>
    <col min="15" max="15" width="17.85546875" style="2" bestFit="1" customWidth="1"/>
    <col min="16" max="18" width="16.7109375" style="2" bestFit="1" customWidth="1"/>
    <col min="19" max="19" width="14.7109375" style="2" bestFit="1" customWidth="1"/>
    <col min="20" max="20" width="5" style="2" bestFit="1" customWidth="1"/>
    <col min="21" max="16384" width="9.140625" style="2"/>
  </cols>
  <sheetData>
    <row r="1" spans="1:12" x14ac:dyDescent="0.15">
      <c r="I1" s="4">
        <v>43252</v>
      </c>
    </row>
    <row r="2" spans="1:12" s="5" customFormat="1" ht="12.75" x14ac:dyDescent="0.15">
      <c r="B2" s="6" t="s">
        <v>0</v>
      </c>
      <c r="C2" s="6"/>
      <c r="D2" s="6"/>
      <c r="E2" s="6"/>
      <c r="G2" s="7"/>
      <c r="H2" s="7"/>
    </row>
    <row r="3" spans="1:12" x14ac:dyDescent="0.15">
      <c r="F3" s="8"/>
      <c r="G3" s="8"/>
      <c r="H3" s="8"/>
    </row>
    <row r="4" spans="1:12" x14ac:dyDescent="0.15">
      <c r="C4" s="72">
        <v>5</v>
      </c>
      <c r="D4" s="72">
        <v>4</v>
      </c>
      <c r="E4" s="72">
        <v>6</v>
      </c>
      <c r="F4" s="72">
        <v>3</v>
      </c>
      <c r="G4" s="72">
        <v>1</v>
      </c>
      <c r="H4" s="72"/>
    </row>
    <row r="5" spans="1:12" ht="52.5" x14ac:dyDescent="0.15">
      <c r="A5" s="2" t="s">
        <v>143</v>
      </c>
      <c r="B5" s="9" t="s">
        <v>1</v>
      </c>
      <c r="C5" s="10" t="s">
        <v>60</v>
      </c>
      <c r="D5" s="10" t="s">
        <v>59</v>
      </c>
      <c r="E5" s="10" t="s">
        <v>61</v>
      </c>
      <c r="F5" s="10" t="s">
        <v>58</v>
      </c>
      <c r="G5" s="10" t="s">
        <v>57</v>
      </c>
      <c r="H5" s="11" t="s">
        <v>2</v>
      </c>
      <c r="I5" s="3"/>
      <c r="J5" s="3"/>
      <c r="K5" s="12"/>
      <c r="L5" s="12" t="s">
        <v>150</v>
      </c>
    </row>
    <row r="6" spans="1:12" ht="12.75" x14ac:dyDescent="0.15">
      <c r="A6" s="2">
        <v>1</v>
      </c>
      <c r="B6" s="13" t="s">
        <v>3</v>
      </c>
      <c r="C6" s="14">
        <v>27141</v>
      </c>
      <c r="D6" s="14">
        <v>26629</v>
      </c>
      <c r="E6" s="14">
        <v>8317</v>
      </c>
      <c r="F6" s="14">
        <v>18093</v>
      </c>
      <c r="G6" s="14">
        <v>-3</v>
      </c>
      <c r="H6" s="15">
        <v>80177</v>
      </c>
      <c r="I6" s="3">
        <f>SUM(C6:G6)</f>
        <v>80177</v>
      </c>
      <c r="J6" s="3"/>
      <c r="K6" s="85">
        <v>1</v>
      </c>
      <c r="L6" s="86"/>
    </row>
    <row r="7" spans="1:12" x14ac:dyDescent="0.15">
      <c r="A7" s="2">
        <v>2</v>
      </c>
      <c r="B7" s="13" t="s">
        <v>4</v>
      </c>
      <c r="C7" s="14">
        <v>218189.92</v>
      </c>
      <c r="D7" s="14">
        <v>123902.51</v>
      </c>
      <c r="E7" s="14">
        <v>62744.86</v>
      </c>
      <c r="F7" s="14">
        <v>158339.52000000002</v>
      </c>
      <c r="G7" s="14">
        <v>-297.13</v>
      </c>
      <c r="H7" s="15">
        <v>562879.68000000005</v>
      </c>
      <c r="I7" s="3">
        <f t="shared" ref="I7:I31" si="0">SUM(C7:G7)</f>
        <v>562879.68000000005</v>
      </c>
      <c r="J7" s="3"/>
      <c r="K7" s="85">
        <v>2</v>
      </c>
      <c r="L7" s="85"/>
    </row>
    <row r="8" spans="1:12" x14ac:dyDescent="0.15">
      <c r="A8" s="2">
        <v>3</v>
      </c>
      <c r="B8" s="16" t="s">
        <v>5</v>
      </c>
      <c r="C8" s="75">
        <f>C7/$I$7</f>
        <v>0.38763154498666569</v>
      </c>
      <c r="D8" s="75">
        <f>D7/$I$7</f>
        <v>0.22012254910321152</v>
      </c>
      <c r="E8" s="75">
        <f>E7/$I$7</f>
        <v>0.11147117622011155</v>
      </c>
      <c r="F8" s="75">
        <f>F7/$I$7</f>
        <v>0.28130260449266886</v>
      </c>
      <c r="G8" s="75">
        <f>G7/$I$7</f>
        <v>-5.2787480265764782E-4</v>
      </c>
      <c r="H8" s="18">
        <v>1</v>
      </c>
      <c r="I8" s="3">
        <f t="shared" si="0"/>
        <v>1.0000000000000002</v>
      </c>
      <c r="J8" s="3"/>
      <c r="K8" s="85">
        <v>3</v>
      </c>
      <c r="L8" s="85"/>
    </row>
    <row r="9" spans="1:12" x14ac:dyDescent="0.15">
      <c r="A9" s="2">
        <v>4</v>
      </c>
      <c r="B9" s="16" t="s">
        <v>6</v>
      </c>
      <c r="C9" s="17">
        <v>0.67437066232016196</v>
      </c>
      <c r="D9" s="17">
        <v>0.75105640689939013</v>
      </c>
      <c r="E9" s="17">
        <v>0.7281686191751815</v>
      </c>
      <c r="F9" s="17">
        <v>0.43463151540004685</v>
      </c>
      <c r="G9" s="17">
        <v>6.128944873357911E-3</v>
      </c>
      <c r="H9" s="18">
        <v>0.62002323143645843</v>
      </c>
      <c r="I9" s="3">
        <f>SUM(C9:G9)</f>
        <v>2.5943561486681377</v>
      </c>
      <c r="J9" s="3"/>
      <c r="K9" s="85">
        <v>4</v>
      </c>
      <c r="L9" s="85"/>
    </row>
    <row r="10" spans="1:12" x14ac:dyDescent="0.15">
      <c r="A10" s="2">
        <v>5</v>
      </c>
      <c r="B10" s="13" t="s">
        <v>7</v>
      </c>
      <c r="C10" s="14">
        <v>130311.59999999999</v>
      </c>
      <c r="D10" s="14">
        <v>70758.719999999987</v>
      </c>
      <c r="E10" s="14">
        <v>36307.14</v>
      </c>
      <c r="F10" s="14">
        <v>110369.47</v>
      </c>
      <c r="G10" s="14">
        <v>-295.31999999999994</v>
      </c>
      <c r="H10" s="15">
        <v>347451.61</v>
      </c>
      <c r="I10" s="3">
        <f>SUM(C10:G10)</f>
        <v>347451.60999999993</v>
      </c>
      <c r="J10" s="3"/>
      <c r="K10" s="85">
        <v>5</v>
      </c>
      <c r="L10" s="85"/>
    </row>
    <row r="11" spans="1:12" x14ac:dyDescent="0.15">
      <c r="A11" s="2">
        <v>6</v>
      </c>
      <c r="B11" s="13" t="s">
        <v>78</v>
      </c>
      <c r="C11" s="19">
        <v>8.0391260454662685</v>
      </c>
      <c r="D11" s="19">
        <v>4.652916369371737</v>
      </c>
      <c r="E11" s="19">
        <v>7.5441697727545991</v>
      </c>
      <c r="F11" s="19">
        <v>8.7514243077433278</v>
      </c>
      <c r="G11" s="19">
        <v>99.043333333333337</v>
      </c>
      <c r="H11" s="20">
        <v>7.020463225114435</v>
      </c>
      <c r="I11" s="3">
        <f t="shared" si="0"/>
        <v>128.03096982866927</v>
      </c>
      <c r="J11" s="3"/>
      <c r="K11" s="85">
        <v>6</v>
      </c>
      <c r="L11" s="87" t="s">
        <v>147</v>
      </c>
    </row>
    <row r="12" spans="1:12" x14ac:dyDescent="0.15">
      <c r="A12" s="2">
        <v>7</v>
      </c>
      <c r="B12" s="13" t="s">
        <v>79</v>
      </c>
      <c r="C12" s="19">
        <v>4.8012821929921516</v>
      </c>
      <c r="D12" s="19">
        <v>2.6572053024897664</v>
      </c>
      <c r="E12" s="19">
        <v>4.3654130094986172</v>
      </c>
      <c r="F12" s="19">
        <v>6.1001199358868075</v>
      </c>
      <c r="G12" s="19">
        <v>98.439999999999984</v>
      </c>
      <c r="H12" s="20">
        <v>4.333557129850206</v>
      </c>
      <c r="I12" s="3">
        <f t="shared" si="0"/>
        <v>116.36402044086734</v>
      </c>
      <c r="J12" s="3"/>
      <c r="K12" s="85">
        <v>7</v>
      </c>
      <c r="L12" s="87" t="s">
        <v>148</v>
      </c>
    </row>
    <row r="13" spans="1:12" x14ac:dyDescent="0.15">
      <c r="A13" s="2">
        <v>8</v>
      </c>
      <c r="B13" s="13" t="s">
        <v>135</v>
      </c>
      <c r="C13" s="19">
        <v>176654</v>
      </c>
      <c r="D13" s="19">
        <v>105845</v>
      </c>
      <c r="E13" s="19">
        <v>69267</v>
      </c>
      <c r="F13" s="19">
        <v>89902</v>
      </c>
      <c r="G13" s="19">
        <v>43</v>
      </c>
      <c r="H13" s="20">
        <v>441711</v>
      </c>
      <c r="I13" s="3">
        <f t="shared" si="0"/>
        <v>441711</v>
      </c>
      <c r="J13" s="3"/>
      <c r="K13" s="85">
        <v>8</v>
      </c>
      <c r="L13" s="85"/>
    </row>
    <row r="14" spans="1:12" x14ac:dyDescent="0.15">
      <c r="A14" s="2">
        <v>9</v>
      </c>
      <c r="B14" s="13" t="s">
        <v>136</v>
      </c>
      <c r="C14" s="19">
        <v>1048933.8500000001</v>
      </c>
      <c r="D14" s="19">
        <v>396102.03</v>
      </c>
      <c r="E14" s="19">
        <v>317563.95</v>
      </c>
      <c r="F14" s="19">
        <v>825856.63</v>
      </c>
      <c r="G14" s="19">
        <v>2119.31</v>
      </c>
      <c r="H14" s="20">
        <v>2590575.7700000005</v>
      </c>
      <c r="I14" s="3">
        <f t="shared" si="0"/>
        <v>2590575.77</v>
      </c>
      <c r="J14" s="3"/>
      <c r="K14" s="85">
        <v>9</v>
      </c>
      <c r="L14" s="85"/>
    </row>
    <row r="15" spans="1:12" x14ac:dyDescent="0.15">
      <c r="A15" s="2">
        <v>10</v>
      </c>
      <c r="B15" s="21" t="s">
        <v>137</v>
      </c>
      <c r="C15" s="14">
        <v>9191.1</v>
      </c>
      <c r="D15" s="14">
        <v>6834.72</v>
      </c>
      <c r="E15" s="14"/>
      <c r="F15" s="14">
        <v>37.5</v>
      </c>
      <c r="G15" s="14"/>
      <c r="H15" s="15">
        <f>SUM(C15:G15)</f>
        <v>16063.32</v>
      </c>
      <c r="I15" s="3">
        <f t="shared" si="0"/>
        <v>16063.32</v>
      </c>
      <c r="J15" s="3"/>
      <c r="K15" s="85">
        <v>10</v>
      </c>
      <c r="L15" s="85"/>
    </row>
    <row r="16" spans="1:12" s="78" customFormat="1" x14ac:dyDescent="0.15">
      <c r="A16" s="78">
        <v>11</v>
      </c>
      <c r="B16" s="82" t="s">
        <v>142</v>
      </c>
      <c r="C16" s="79">
        <v>8.2157476003671217</v>
      </c>
      <c r="D16" s="79">
        <v>5.9870716287688657</v>
      </c>
      <c r="E16" s="79">
        <v>9.0061604962550064</v>
      </c>
      <c r="F16" s="79">
        <v>7.6269002197799809</v>
      </c>
      <c r="G16" s="79">
        <v>-13.826561018556147</v>
      </c>
      <c r="H16" s="80">
        <v>7.6761562998657595</v>
      </c>
      <c r="I16" s="81">
        <f t="shared" si="0"/>
        <v>17.009318926614824</v>
      </c>
      <c r="J16" s="81"/>
      <c r="K16" s="88">
        <v>11</v>
      </c>
      <c r="L16" s="89" t="s">
        <v>149</v>
      </c>
    </row>
    <row r="17" spans="1:12" s="3" customFormat="1" x14ac:dyDescent="0.15">
      <c r="A17" s="2">
        <v>12</v>
      </c>
      <c r="B17" s="22" t="s">
        <v>8</v>
      </c>
      <c r="C17" s="15">
        <v>87878.320000000022</v>
      </c>
      <c r="D17" s="15">
        <v>53143.790000000008</v>
      </c>
      <c r="E17" s="15">
        <v>26437.72</v>
      </c>
      <c r="F17" s="15">
        <v>47970.050000000017</v>
      </c>
      <c r="G17" s="15">
        <v>-1.8100000000000591</v>
      </c>
      <c r="H17" s="15">
        <v>215428.07000000004</v>
      </c>
      <c r="I17" s="3">
        <f t="shared" si="0"/>
        <v>215428.07000000007</v>
      </c>
      <c r="K17" s="85">
        <v>12</v>
      </c>
      <c r="L17" s="90"/>
    </row>
    <row r="18" spans="1:12" s="3" customFormat="1" outlineLevel="1" x14ac:dyDescent="0.15">
      <c r="A18" s="2">
        <v>13</v>
      </c>
      <c r="B18" s="13" t="s">
        <v>9</v>
      </c>
      <c r="C18" s="14" t="s">
        <v>145</v>
      </c>
      <c r="D18" s="14">
        <v>21484.047706176036</v>
      </c>
      <c r="E18" s="14">
        <v>8568.8215985466013</v>
      </c>
      <c r="F18" s="14">
        <v>16259.707756496735</v>
      </c>
      <c r="G18" s="14">
        <v>-6.4969616599057183</v>
      </c>
      <c r="H18" s="15">
        <v>62190.270000000004</v>
      </c>
      <c r="I18" s="3">
        <f t="shared" si="0"/>
        <v>46306.080099559469</v>
      </c>
      <c r="K18" s="85">
        <v>13</v>
      </c>
      <c r="L18" s="85"/>
    </row>
    <row r="19" spans="1:12" ht="11.25" customHeight="1" outlineLevel="1" x14ac:dyDescent="0.15">
      <c r="A19" s="2">
        <v>14</v>
      </c>
      <c r="B19" s="13" t="s">
        <v>10</v>
      </c>
      <c r="C19" s="14">
        <v>153.63</v>
      </c>
      <c r="D19" s="14">
        <v>94.05</v>
      </c>
      <c r="E19" s="14">
        <v>46.98</v>
      </c>
      <c r="F19" s="14">
        <v>100.55</v>
      </c>
      <c r="G19" s="14">
        <v>-0.31</v>
      </c>
      <c r="H19" s="15">
        <v>394.9</v>
      </c>
      <c r="I19" s="3">
        <f t="shared" si="0"/>
        <v>394.90000000000003</v>
      </c>
      <c r="J19" s="3"/>
      <c r="K19" s="85">
        <v>14</v>
      </c>
      <c r="L19" s="85"/>
    </row>
    <row r="20" spans="1:12" s="3" customFormat="1" x14ac:dyDescent="0.15">
      <c r="A20" s="2">
        <v>15</v>
      </c>
      <c r="B20" s="13" t="s">
        <v>11</v>
      </c>
      <c r="C20" s="14">
        <v>7606.27</v>
      </c>
      <c r="D20" s="14">
        <v>3031.58</v>
      </c>
      <c r="E20" s="14">
        <v>2304</v>
      </c>
      <c r="F20" s="14">
        <v>5931.53</v>
      </c>
      <c r="G20" s="14">
        <v>28.77</v>
      </c>
      <c r="H20" s="15">
        <v>18902.150000000001</v>
      </c>
      <c r="I20" s="3">
        <f t="shared" si="0"/>
        <v>18902.150000000001</v>
      </c>
      <c r="K20" s="85">
        <v>15</v>
      </c>
      <c r="L20" s="85"/>
    </row>
    <row r="21" spans="1:12" s="3" customFormat="1" x14ac:dyDescent="0.15">
      <c r="A21" s="2">
        <v>16</v>
      </c>
      <c r="B21" s="13" t="s">
        <v>12</v>
      </c>
      <c r="C21" s="14">
        <v>-889.01</v>
      </c>
      <c r="D21" s="14">
        <v>0</v>
      </c>
      <c r="E21" s="14">
        <v>0</v>
      </c>
      <c r="F21" s="14">
        <v>265.55</v>
      </c>
      <c r="G21" s="14">
        <v>0</v>
      </c>
      <c r="H21" s="15">
        <v>-623.46</v>
      </c>
      <c r="I21" s="3">
        <f t="shared" si="0"/>
        <v>-623.46</v>
      </c>
      <c r="K21" s="85">
        <v>16</v>
      </c>
      <c r="L21" s="85"/>
    </row>
    <row r="22" spans="1:12" s="3" customFormat="1" x14ac:dyDescent="0.15">
      <c r="A22" s="2">
        <v>17</v>
      </c>
      <c r="B22" s="23" t="s">
        <v>13</v>
      </c>
      <c r="C22" s="15">
        <v>65123.240099559487</v>
      </c>
      <c r="D22" s="15">
        <v>28534.112293823971</v>
      </c>
      <c r="E22" s="15">
        <v>15517.9184014534</v>
      </c>
      <c r="F22" s="15">
        <v>25412.712243503287</v>
      </c>
      <c r="G22" s="15">
        <v>-23.773038340094342</v>
      </c>
      <c r="H22" s="15">
        <v>134564.21000000005</v>
      </c>
      <c r="I22" s="3">
        <f t="shared" si="0"/>
        <v>134564.21000000005</v>
      </c>
      <c r="K22" s="85">
        <v>17</v>
      </c>
      <c r="L22" s="90"/>
    </row>
    <row r="23" spans="1:12" s="3" customFormat="1" x14ac:dyDescent="0.15">
      <c r="A23" s="2">
        <v>18</v>
      </c>
      <c r="B23" s="22" t="s">
        <v>14</v>
      </c>
      <c r="C23" s="20">
        <v>2.3994414391348693</v>
      </c>
      <c r="D23" s="20">
        <v>1.0715427651742075</v>
      </c>
      <c r="E23" s="20">
        <v>1.8658071902673321</v>
      </c>
      <c r="F23" s="20">
        <v>1.4045604511967771</v>
      </c>
      <c r="G23" s="20">
        <v>7.9243461133647806</v>
      </c>
      <c r="H23" s="20">
        <v>1.6783392993002988</v>
      </c>
      <c r="I23" s="3">
        <f t="shared" si="0"/>
        <v>14.665697959137965</v>
      </c>
      <c r="K23" s="85">
        <v>18</v>
      </c>
      <c r="L23" s="87" t="s">
        <v>147</v>
      </c>
    </row>
    <row r="24" spans="1:12" s="24" customFormat="1" outlineLevel="1" x14ac:dyDescent="0.15">
      <c r="A24" s="2">
        <v>19</v>
      </c>
      <c r="B24" s="13" t="s">
        <v>15</v>
      </c>
      <c r="C24" s="14">
        <v>9680.4613738751177</v>
      </c>
      <c r="D24" s="14">
        <v>5497.1992389986463</v>
      </c>
      <c r="E24" s="14">
        <v>2783.8095987165766</v>
      </c>
      <c r="F24" s="14">
        <v>7025.0706692496478</v>
      </c>
      <c r="G24" s="14">
        <v>-13.182806465209364</v>
      </c>
      <c r="H24" s="15">
        <v>24973.358074374777</v>
      </c>
      <c r="I24" s="3">
        <f t="shared" si="0"/>
        <v>24973.358074374777</v>
      </c>
      <c r="K24" s="85">
        <v>19</v>
      </c>
      <c r="L24" s="85"/>
    </row>
    <row r="25" spans="1:12" s="3" customFormat="1" ht="21" x14ac:dyDescent="0.15">
      <c r="A25" s="2">
        <v>20</v>
      </c>
      <c r="B25" s="25" t="s">
        <v>16</v>
      </c>
      <c r="C25" s="26">
        <v>55442.778725684373</v>
      </c>
      <c r="D25" s="26">
        <v>23036.913054825323</v>
      </c>
      <c r="E25" s="26">
        <v>12734.108802736824</v>
      </c>
      <c r="F25" s="26">
        <v>18387.641574253641</v>
      </c>
      <c r="G25" s="26">
        <v>-10.590231874884978</v>
      </c>
      <c r="H25" s="26">
        <v>109590.85192562528</v>
      </c>
      <c r="I25" s="3">
        <f t="shared" si="0"/>
        <v>109590.85192562528</v>
      </c>
      <c r="K25" s="85">
        <v>20</v>
      </c>
      <c r="L25" s="91"/>
    </row>
    <row r="26" spans="1:12" s="3" customFormat="1" x14ac:dyDescent="0.15">
      <c r="A26" s="2">
        <v>21</v>
      </c>
      <c r="B26" s="27" t="s">
        <v>17</v>
      </c>
      <c r="C26" s="14">
        <v>35991.42</v>
      </c>
      <c r="D26" s="14">
        <v>20290.2</v>
      </c>
      <c r="E26" s="14">
        <v>10403.39</v>
      </c>
      <c r="F26" s="14">
        <v>26277.64</v>
      </c>
      <c r="G26" s="14">
        <v>-49.51</v>
      </c>
      <c r="H26" s="15">
        <v>92913.14</v>
      </c>
      <c r="I26" s="3">
        <f t="shared" si="0"/>
        <v>92913.14</v>
      </c>
      <c r="K26" s="85">
        <v>21</v>
      </c>
      <c r="L26" s="92"/>
    </row>
    <row r="27" spans="1:12" ht="15" customHeight="1" x14ac:dyDescent="0.15">
      <c r="A27" s="2">
        <v>22</v>
      </c>
      <c r="B27" s="27" t="s">
        <v>18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5">
        <v>0</v>
      </c>
      <c r="I27" s="3">
        <f t="shared" si="0"/>
        <v>0</v>
      </c>
      <c r="J27" s="12"/>
      <c r="K27" s="85">
        <v>22</v>
      </c>
      <c r="L27" s="92"/>
    </row>
    <row r="28" spans="1:12" x14ac:dyDescent="0.15">
      <c r="A28" s="2">
        <v>23</v>
      </c>
      <c r="B28" s="27" t="s">
        <v>19</v>
      </c>
      <c r="C28" s="14">
        <v>24457.601467593904</v>
      </c>
      <c r="D28" s="14">
        <v>13888.62606675216</v>
      </c>
      <c r="E28" s="14">
        <v>7033.2707396380829</v>
      </c>
      <c r="F28" s="14">
        <v>17748.77994698433</v>
      </c>
      <c r="G28" s="14">
        <v>-33.306245880039633</v>
      </c>
      <c r="H28" s="15">
        <v>63094.97197508844</v>
      </c>
      <c r="I28" s="3">
        <f t="shared" si="0"/>
        <v>63094.97197508844</v>
      </c>
      <c r="J28" s="12"/>
      <c r="K28" s="85">
        <v>23</v>
      </c>
      <c r="L28" s="92"/>
    </row>
    <row r="29" spans="1:12" x14ac:dyDescent="0.15">
      <c r="A29" s="2">
        <v>24</v>
      </c>
      <c r="B29" s="27" t="s">
        <v>20</v>
      </c>
      <c r="C29" s="14">
        <v>11533.818532406094</v>
      </c>
      <c r="D29" s="14">
        <v>6401.5739332478406</v>
      </c>
      <c r="E29" s="14">
        <v>3370.1192603619165</v>
      </c>
      <c r="F29" s="14">
        <v>8528.8600530156691</v>
      </c>
      <c r="G29" s="14">
        <v>-16.203754119960365</v>
      </c>
      <c r="H29" s="15">
        <v>29818.16802491156</v>
      </c>
      <c r="I29" s="3">
        <f t="shared" si="0"/>
        <v>29818.16802491156</v>
      </c>
      <c r="J29" s="12"/>
      <c r="K29" s="85">
        <v>24</v>
      </c>
      <c r="L29" s="92"/>
    </row>
    <row r="30" spans="1:12" s="12" customFormat="1" ht="21" x14ac:dyDescent="0.15">
      <c r="A30" s="2">
        <v>25</v>
      </c>
      <c r="B30" s="25" t="s">
        <v>21</v>
      </c>
      <c r="C30" s="26" t="s">
        <v>145</v>
      </c>
      <c r="D30" s="26">
        <v>9148.2869880731632</v>
      </c>
      <c r="E30" s="26">
        <v>5700.8380630987413</v>
      </c>
      <c r="F30" s="26">
        <v>638.8616272693107</v>
      </c>
      <c r="G30" s="26">
        <v>22.716014005154655</v>
      </c>
      <c r="H30" s="26">
        <v>46495.879950536837</v>
      </c>
      <c r="I30" s="3">
        <f t="shared" si="0"/>
        <v>15510.70269244637</v>
      </c>
      <c r="K30" s="85">
        <v>25</v>
      </c>
      <c r="L30" s="91"/>
    </row>
    <row r="31" spans="1:12" s="12" customFormat="1" x14ac:dyDescent="0.15">
      <c r="A31" s="2">
        <v>26</v>
      </c>
      <c r="B31" s="28" t="s">
        <v>22</v>
      </c>
      <c r="C31" s="17">
        <v>0.66640694382067966</v>
      </c>
      <c r="D31" s="17">
        <v>0.19675478768882915</v>
      </c>
      <c r="E31" s="17">
        <v>0.12260953162222968</v>
      </c>
      <c r="F31" s="17">
        <v>1.3740177150081755E-2</v>
      </c>
      <c r="G31" s="17">
        <v>4.8855971817976908E-4</v>
      </c>
      <c r="H31" s="18">
        <v>1</v>
      </c>
      <c r="I31" s="3">
        <f t="shared" si="0"/>
        <v>1</v>
      </c>
      <c r="K31" s="85">
        <v>26</v>
      </c>
      <c r="L31" s="90"/>
    </row>
    <row r="32" spans="1:12" s="12" customFormat="1" x14ac:dyDescent="0.15">
      <c r="B32" s="2"/>
      <c r="C32" s="29"/>
      <c r="D32" s="2"/>
      <c r="E32" s="2"/>
      <c r="F32" s="2"/>
      <c r="G32" s="3"/>
      <c r="H32" s="3"/>
      <c r="K32" s="2"/>
      <c r="L32" s="2"/>
    </row>
    <row r="33" spans="2:12" s="12" customFormat="1" x14ac:dyDescent="0.15">
      <c r="B33" s="77"/>
      <c r="C33" s="2"/>
      <c r="D33" s="2"/>
      <c r="E33" s="2"/>
      <c r="F33" s="2"/>
      <c r="G33" s="3"/>
      <c r="H33" s="3"/>
      <c r="K33" s="2"/>
      <c r="L33" s="2"/>
    </row>
    <row r="34" spans="2:12" x14ac:dyDescent="0.15">
      <c r="B34" s="76"/>
    </row>
    <row r="35" spans="2:12" x14ac:dyDescent="0.15">
      <c r="B35" s="76"/>
    </row>
    <row r="36" spans="2:12" x14ac:dyDescent="0.15">
      <c r="B36" s="76"/>
    </row>
    <row r="37" spans="2:12" x14ac:dyDescent="0.15">
      <c r="B37" s="76"/>
    </row>
    <row r="38" spans="2:12" x14ac:dyDescent="0.15">
      <c r="B38" s="76"/>
      <c r="C38" s="3"/>
      <c r="D38" s="3"/>
      <c r="E38" s="3"/>
      <c r="F38" s="3"/>
    </row>
    <row r="39" spans="2:12" x14ac:dyDescent="0.15">
      <c r="B39" s="76"/>
    </row>
    <row r="40" spans="2:12" x14ac:dyDescent="0.15">
      <c r="B40" s="76"/>
    </row>
    <row r="252" spans="3:3" x14ac:dyDescent="0.15">
      <c r="C252" s="2" t="s">
        <v>145</v>
      </c>
    </row>
    <row r="293" spans="3:3" x14ac:dyDescent="0.15">
      <c r="C293" s="2" t="s">
        <v>145</v>
      </c>
    </row>
    <row r="297" spans="3:3" x14ac:dyDescent="0.15">
      <c r="C297" s="2" t="s">
        <v>145</v>
      </c>
    </row>
  </sheetData>
  <autoFilter ref="A5:L31"/>
  <printOptions horizontalCentered="1" verticalCentered="1"/>
  <pageMargins left="0.59055118110236227" right="0.78740157480314965" top="0.98425196850393704" bottom="0.59055118110236227" header="0.51181102362204722" footer="0.51181102362204722"/>
  <pageSetup paperSize="9" scale="95" orientation="landscape" r:id="rId1"/>
  <headerFooter alignWithMargins="0">
    <oddFooter>&amp;L&amp;P&amp;R&amp;P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3"/>
  <sheetViews>
    <sheetView topLeftCell="A280" zoomScale="115" zoomScaleNormal="115" zoomScaleSheetLayoutView="100" workbookViewId="0">
      <selection activeCell="C302" sqref="C302"/>
    </sheetView>
  </sheetViews>
  <sheetFormatPr defaultColWidth="9.140625" defaultRowHeight="12.75" x14ac:dyDescent="0.2"/>
  <cols>
    <col min="1" max="1" width="64.42578125" style="31" customWidth="1"/>
    <col min="2" max="2" width="59.28515625" style="31" customWidth="1"/>
    <col min="3" max="3" width="28.85546875" style="31" bestFit="1" customWidth="1"/>
    <col min="4" max="4" width="33" style="31" customWidth="1"/>
    <col min="5" max="5" width="43.7109375" style="31" bestFit="1" customWidth="1"/>
    <col min="6" max="6" width="35" style="31" customWidth="1"/>
    <col min="7" max="7" width="14.5703125" style="31" bestFit="1" customWidth="1"/>
    <col min="8" max="16384" width="9.140625" style="31"/>
  </cols>
  <sheetData>
    <row r="2" spans="1:13" x14ac:dyDescent="0.2">
      <c r="A2" s="30" t="s">
        <v>44</v>
      </c>
    </row>
    <row r="4" spans="1:13" ht="31.5" customHeight="1" x14ac:dyDescent="0.2">
      <c r="A4" s="119" t="s">
        <v>45</v>
      </c>
      <c r="B4" s="119"/>
      <c r="C4" s="119"/>
      <c r="D4" s="119"/>
    </row>
    <row r="5" spans="1:13" s="32" customFormat="1" ht="26.25" customHeight="1" x14ac:dyDescent="0.15">
      <c r="B5" s="33" t="s">
        <v>48</v>
      </c>
      <c r="C5" s="120"/>
      <c r="D5" s="120"/>
      <c r="F5" s="34"/>
      <c r="G5" s="34"/>
      <c r="H5" s="34"/>
      <c r="I5" s="34"/>
      <c r="J5" s="34"/>
      <c r="K5" s="34"/>
      <c r="L5" s="34"/>
      <c r="M5" s="34"/>
    </row>
    <row r="6" spans="1:13" s="32" customFormat="1" ht="9.75" customHeight="1" x14ac:dyDescent="0.15">
      <c r="B6" s="33"/>
      <c r="C6" s="120"/>
      <c r="D6" s="120"/>
      <c r="F6" s="34"/>
      <c r="G6" s="34"/>
      <c r="H6" s="34"/>
      <c r="I6" s="34"/>
      <c r="J6" s="34"/>
      <c r="K6" s="34"/>
      <c r="L6" s="34"/>
      <c r="M6" s="34"/>
    </row>
    <row r="7" spans="1:13" s="32" customFormat="1" ht="33" customHeight="1" x14ac:dyDescent="0.15">
      <c r="A7" s="121" t="s">
        <v>87</v>
      </c>
      <c r="B7" s="121"/>
      <c r="C7" s="121"/>
      <c r="D7" s="121"/>
    </row>
    <row r="8" spans="1:13" s="32" customFormat="1" ht="13.5" customHeight="1" x14ac:dyDescent="0.15">
      <c r="A8" s="32" t="s">
        <v>138</v>
      </c>
      <c r="B8" s="35"/>
      <c r="C8" s="1"/>
    </row>
    <row r="9" spans="1:13" s="32" customFormat="1" ht="13.5" customHeight="1" x14ac:dyDescent="0.15">
      <c r="B9" s="35"/>
      <c r="C9" s="1"/>
    </row>
    <row r="10" spans="1:13" s="32" customFormat="1" ht="13.5" customHeight="1" x14ac:dyDescent="0.15">
      <c r="A10" s="32" t="s">
        <v>69</v>
      </c>
      <c r="B10" s="35"/>
      <c r="C10" s="1"/>
    </row>
    <row r="11" spans="1:13" s="37" customFormat="1" ht="13.5" customHeight="1" x14ac:dyDescent="0.15">
      <c r="A11" s="36" t="s">
        <v>51</v>
      </c>
      <c r="B11" s="36" t="s">
        <v>86</v>
      </c>
      <c r="C11" s="36" t="s">
        <v>28</v>
      </c>
      <c r="D11" s="36" t="s">
        <v>64</v>
      </c>
      <c r="E11" s="32"/>
    </row>
    <row r="12" spans="1:13" s="37" customFormat="1" ht="10.5" x14ac:dyDescent="0.15">
      <c r="A12" s="38">
        <v>1</v>
      </c>
      <c r="B12" s="38" t="s">
        <v>57</v>
      </c>
      <c r="C12" s="38">
        <v>2012</v>
      </c>
      <c r="D12" s="38" t="s">
        <v>65</v>
      </c>
      <c r="E12" s="32"/>
    </row>
    <row r="13" spans="1:13" s="37" customFormat="1" ht="10.5" x14ac:dyDescent="0.15">
      <c r="A13" s="38">
        <v>3</v>
      </c>
      <c r="B13" s="38" t="s">
        <v>58</v>
      </c>
      <c r="C13" s="38">
        <v>2013</v>
      </c>
      <c r="D13" s="38" t="s">
        <v>66</v>
      </c>
      <c r="E13" s="32"/>
    </row>
    <row r="14" spans="1:13" s="37" customFormat="1" ht="10.5" x14ac:dyDescent="0.15">
      <c r="A14" s="38">
        <v>4</v>
      </c>
      <c r="B14" s="38" t="s">
        <v>59</v>
      </c>
      <c r="C14" s="38">
        <v>2020</v>
      </c>
      <c r="D14" s="38" t="s">
        <v>68</v>
      </c>
      <c r="E14" s="32"/>
    </row>
    <row r="15" spans="1:13" s="37" customFormat="1" ht="10.5" x14ac:dyDescent="0.15">
      <c r="A15" s="38">
        <v>5</v>
      </c>
      <c r="B15" s="38" t="s">
        <v>60</v>
      </c>
      <c r="C15" s="38">
        <v>2017</v>
      </c>
      <c r="D15" s="38" t="s">
        <v>67</v>
      </c>
      <c r="E15" s="32"/>
    </row>
    <row r="16" spans="1:13" s="84" customFormat="1" ht="10.5" x14ac:dyDescent="0.15">
      <c r="A16" s="83">
        <v>6</v>
      </c>
      <c r="B16" s="83" t="s">
        <v>61</v>
      </c>
      <c r="C16" s="83">
        <v>2066</v>
      </c>
      <c r="D16" s="83" t="s">
        <v>61</v>
      </c>
      <c r="E16" s="78"/>
    </row>
    <row r="17" spans="1:5" s="37" customFormat="1" ht="10.5" x14ac:dyDescent="0.15">
      <c r="E17" s="32"/>
    </row>
    <row r="18" spans="1:5" x14ac:dyDescent="0.2">
      <c r="A18" s="39" t="s">
        <v>42</v>
      </c>
      <c r="B18" s="40" t="str">
        <f>'...............6.1'!B6</f>
        <v>Объем продаж, в бут. (шт.)</v>
      </c>
      <c r="C18" s="41" t="s">
        <v>145</v>
      </c>
      <c r="E18" s="32"/>
    </row>
    <row r="19" spans="1:5" s="32" customFormat="1" ht="22.5" customHeight="1" x14ac:dyDescent="0.15">
      <c r="A19" s="32" t="s">
        <v>50</v>
      </c>
      <c r="B19" s="35" t="s">
        <v>49</v>
      </c>
      <c r="C19" s="1"/>
    </row>
    <row r="20" spans="1:5" s="37" customFormat="1" ht="10.5" x14ac:dyDescent="0.15">
      <c r="A20" s="37" t="s">
        <v>25</v>
      </c>
      <c r="E20" s="32"/>
    </row>
    <row r="21" spans="1:5" s="37" customFormat="1" ht="10.5" x14ac:dyDescent="0.15">
      <c r="A21" s="37" t="s">
        <v>33</v>
      </c>
      <c r="B21" s="37" t="s">
        <v>34</v>
      </c>
      <c r="E21" s="32"/>
    </row>
    <row r="22" spans="1:5" s="37" customFormat="1" ht="10.5" x14ac:dyDescent="0.15">
      <c r="A22" s="37" t="s">
        <v>51</v>
      </c>
      <c r="B22" s="37" t="s">
        <v>52</v>
      </c>
      <c r="E22" s="32"/>
    </row>
    <row r="23" spans="1:5" s="37" customFormat="1" ht="10.5" x14ac:dyDescent="0.15">
      <c r="A23" s="37" t="s">
        <v>26</v>
      </c>
      <c r="B23" s="37" t="s">
        <v>53</v>
      </c>
    </row>
    <row r="24" spans="1:5" s="37" customFormat="1" ht="10.5" x14ac:dyDescent="0.15">
      <c r="A24" s="37" t="s">
        <v>29</v>
      </c>
      <c r="B24" s="37" t="s">
        <v>122</v>
      </c>
    </row>
    <row r="25" spans="1:5" s="37" customFormat="1" ht="10.5" x14ac:dyDescent="0.15">
      <c r="A25" s="37" t="s">
        <v>54</v>
      </c>
      <c r="B25" s="42">
        <v>106</v>
      </c>
    </row>
    <row r="26" spans="1:5" s="37" customFormat="1" ht="10.5" x14ac:dyDescent="0.15"/>
    <row r="27" spans="1:5" s="37" customFormat="1" ht="10.5" x14ac:dyDescent="0.15">
      <c r="A27" s="43" t="s">
        <v>55</v>
      </c>
    </row>
    <row r="28" spans="1:5" s="37" customFormat="1" ht="10.5" x14ac:dyDescent="0.15">
      <c r="A28" s="44" t="s">
        <v>56</v>
      </c>
    </row>
    <row r="29" spans="1:5" s="37" customFormat="1" ht="10.5" x14ac:dyDescent="0.15"/>
    <row r="30" spans="1:5" x14ac:dyDescent="0.2">
      <c r="A30" s="39" t="s">
        <v>43</v>
      </c>
      <c r="B30" s="40" t="str">
        <f>'...............6.1'!B7</f>
        <v>Объем продаж, $ в ценах отгрузки</v>
      </c>
      <c r="C30" s="41" t="s">
        <v>145</v>
      </c>
    </row>
    <row r="31" spans="1:5" s="32" customFormat="1" ht="22.5" customHeight="1" x14ac:dyDescent="0.15">
      <c r="A31" s="32" t="s">
        <v>50</v>
      </c>
      <c r="B31" s="35" t="s">
        <v>49</v>
      </c>
      <c r="C31" s="1"/>
    </row>
    <row r="32" spans="1:5" s="37" customFormat="1" ht="10.5" x14ac:dyDescent="0.15">
      <c r="A32" s="37" t="s">
        <v>25</v>
      </c>
    </row>
    <row r="33" spans="1:3" s="37" customFormat="1" ht="10.5" x14ac:dyDescent="0.15">
      <c r="A33" s="37" t="s">
        <v>33</v>
      </c>
      <c r="B33" s="37" t="s">
        <v>34</v>
      </c>
    </row>
    <row r="34" spans="1:3" s="37" customFormat="1" ht="10.5" x14ac:dyDescent="0.15">
      <c r="A34" s="37" t="s">
        <v>51</v>
      </c>
      <c r="B34" s="37" t="s">
        <v>52</v>
      </c>
    </row>
    <row r="35" spans="1:3" s="37" customFormat="1" ht="10.5" x14ac:dyDescent="0.15">
      <c r="A35" s="37" t="s">
        <v>26</v>
      </c>
      <c r="B35" s="37" t="s">
        <v>53</v>
      </c>
    </row>
    <row r="36" spans="1:3" s="37" customFormat="1" ht="10.5" x14ac:dyDescent="0.15">
      <c r="A36" s="37" t="s">
        <v>29</v>
      </c>
      <c r="B36" s="37" t="s">
        <v>122</v>
      </c>
    </row>
    <row r="37" spans="1:3" s="37" customFormat="1" ht="10.5" x14ac:dyDescent="0.15">
      <c r="A37" s="37" t="s">
        <v>54</v>
      </c>
      <c r="B37" s="42">
        <v>106</v>
      </c>
    </row>
    <row r="38" spans="1:3" s="37" customFormat="1" ht="10.5" x14ac:dyDescent="0.15"/>
    <row r="39" spans="1:3" s="37" customFormat="1" ht="10.5" x14ac:dyDescent="0.15">
      <c r="A39" s="43" t="s">
        <v>55</v>
      </c>
      <c r="B39" s="37" t="s">
        <v>146</v>
      </c>
    </row>
    <row r="40" spans="1:3" s="37" customFormat="1" ht="10.5" x14ac:dyDescent="0.15">
      <c r="A40" s="44" t="s">
        <v>62</v>
      </c>
    </row>
    <row r="41" spans="1:3" s="37" customFormat="1" ht="10.5" x14ac:dyDescent="0.15"/>
    <row r="42" spans="1:3" x14ac:dyDescent="0.2">
      <c r="A42" s="39" t="s">
        <v>63</v>
      </c>
      <c r="B42" s="40" t="str">
        <f>'...............6.1'!B8</f>
        <v>доля в продажах,%</v>
      </c>
      <c r="C42" s="41" t="s">
        <v>145</v>
      </c>
    </row>
    <row r="43" spans="1:3" s="37" customFormat="1" ht="10.5" x14ac:dyDescent="0.15"/>
    <row r="44" spans="1:3" s="37" customFormat="1" ht="10.5" x14ac:dyDescent="0.15">
      <c r="A44" s="43" t="s">
        <v>70</v>
      </c>
    </row>
    <row r="45" spans="1:3" s="37" customFormat="1" ht="10.5" x14ac:dyDescent="0.15"/>
    <row r="46" spans="1:3" x14ac:dyDescent="0.2">
      <c r="A46" s="39" t="s">
        <v>71</v>
      </c>
      <c r="B46" s="40" t="str">
        <f>'...............6.1'!B9</f>
        <v>%  общей наценки</v>
      </c>
      <c r="C46" s="41" t="s">
        <v>145</v>
      </c>
    </row>
    <row r="47" spans="1:3" s="37" customFormat="1" ht="10.5" x14ac:dyDescent="0.15"/>
    <row r="48" spans="1:3" s="96" customFormat="1" ht="10.5" x14ac:dyDescent="0.15">
      <c r="A48" s="95" t="s">
        <v>144</v>
      </c>
    </row>
    <row r="49" spans="1:3" s="37" customFormat="1" ht="10.5" x14ac:dyDescent="0.15">
      <c r="A49" s="43"/>
    </row>
    <row r="50" spans="1:3" x14ac:dyDescent="0.2">
      <c r="A50" s="39" t="s">
        <v>72</v>
      </c>
      <c r="B50" s="40" t="str">
        <f>'...............6.1'!B10</f>
        <v>Объем продаж по себестоимости $</v>
      </c>
      <c r="C50" s="41" t="s">
        <v>145</v>
      </c>
    </row>
    <row r="51" spans="1:3" s="32" customFormat="1" ht="22.5" customHeight="1" x14ac:dyDescent="0.15">
      <c r="A51" s="32" t="s">
        <v>50</v>
      </c>
      <c r="B51" s="35" t="s">
        <v>49</v>
      </c>
      <c r="C51" s="37"/>
    </row>
    <row r="52" spans="1:3" s="37" customFormat="1" ht="10.5" customHeight="1" x14ac:dyDescent="0.15">
      <c r="A52" s="37" t="s">
        <v>25</v>
      </c>
    </row>
    <row r="53" spans="1:3" s="37" customFormat="1" ht="10.5" customHeight="1" x14ac:dyDescent="0.15">
      <c r="A53" s="37" t="s">
        <v>33</v>
      </c>
      <c r="B53" s="37" t="s">
        <v>34</v>
      </c>
    </row>
    <row r="54" spans="1:3" s="37" customFormat="1" ht="10.5" customHeight="1" x14ac:dyDescent="0.15">
      <c r="A54" s="37" t="s">
        <v>51</v>
      </c>
      <c r="B54" s="37" t="s">
        <v>52</v>
      </c>
    </row>
    <row r="55" spans="1:3" s="37" customFormat="1" ht="10.5" customHeight="1" x14ac:dyDescent="0.15">
      <c r="A55" s="37" t="s">
        <v>26</v>
      </c>
      <c r="B55" s="37" t="s">
        <v>53</v>
      </c>
    </row>
    <row r="56" spans="1:3" s="37" customFormat="1" ht="10.5" customHeight="1" x14ac:dyDescent="0.15">
      <c r="A56" s="37" t="s">
        <v>29</v>
      </c>
      <c r="B56" s="37" t="s">
        <v>122</v>
      </c>
    </row>
    <row r="57" spans="1:3" s="37" customFormat="1" ht="10.5" customHeight="1" x14ac:dyDescent="0.15">
      <c r="A57" s="37" t="s">
        <v>54</v>
      </c>
      <c r="B57" s="42">
        <v>106</v>
      </c>
    </row>
    <row r="58" spans="1:3" s="37" customFormat="1" ht="10.5" customHeight="1" x14ac:dyDescent="0.15"/>
    <row r="59" spans="1:3" s="37" customFormat="1" ht="10.5" customHeight="1" x14ac:dyDescent="0.15">
      <c r="A59" s="43" t="s">
        <v>55</v>
      </c>
    </row>
    <row r="60" spans="1:3" s="37" customFormat="1" ht="10.5" customHeight="1" x14ac:dyDescent="0.15">
      <c r="A60" s="44" t="s">
        <v>75</v>
      </c>
    </row>
    <row r="61" spans="1:3" s="37" customFormat="1" ht="10.5" customHeight="1" x14ac:dyDescent="0.15"/>
    <row r="62" spans="1:3" s="37" customFormat="1" ht="10.5" x14ac:dyDescent="0.15"/>
    <row r="63" spans="1:3" x14ac:dyDescent="0.2">
      <c r="A63" s="39" t="s">
        <v>73</v>
      </c>
      <c r="B63" s="40" t="str">
        <f>'...............6.1'!B11</f>
        <v>ср. цена продажи 1 бут. ($)</v>
      </c>
      <c r="C63" s="41" t="s">
        <v>145</v>
      </c>
    </row>
    <row r="64" spans="1:3" s="37" customFormat="1" ht="10.5" x14ac:dyDescent="0.15"/>
    <row r="65" spans="1:3" s="96" customFormat="1" ht="10.5" x14ac:dyDescent="0.15">
      <c r="A65" s="95" t="s">
        <v>77</v>
      </c>
    </row>
    <row r="66" spans="1:3" s="37" customFormat="1" ht="10.5" x14ac:dyDescent="0.15"/>
    <row r="67" spans="1:3" x14ac:dyDescent="0.2">
      <c r="A67" s="39" t="s">
        <v>74</v>
      </c>
      <c r="B67" s="40" t="str">
        <f>'...............6.1'!B12</f>
        <v>ср. с/с 1 бут. ($)</v>
      </c>
      <c r="C67" s="41" t="s">
        <v>145</v>
      </c>
    </row>
    <row r="68" spans="1:3" s="37" customFormat="1" ht="10.5" x14ac:dyDescent="0.15"/>
    <row r="69" spans="1:3" s="96" customFormat="1" ht="10.5" x14ac:dyDescent="0.15">
      <c r="A69" s="95" t="s">
        <v>123</v>
      </c>
    </row>
    <row r="70" spans="1:3" s="37" customFormat="1" ht="10.5" x14ac:dyDescent="0.15"/>
    <row r="71" spans="1:3" x14ac:dyDescent="0.2">
      <c r="A71" s="39" t="s">
        <v>76</v>
      </c>
      <c r="B71" s="40" t="str">
        <f>'...............6.1'!B13</f>
        <v>Складские запасы (Алкоголь), в бут. (шт.)</v>
      </c>
      <c r="C71" s="41" t="s">
        <v>145</v>
      </c>
    </row>
    <row r="72" spans="1:3" s="37" customFormat="1" ht="10.5" x14ac:dyDescent="0.15"/>
    <row r="73" spans="1:3" s="37" customFormat="1" ht="10.5" x14ac:dyDescent="0.15">
      <c r="A73" s="32" t="s">
        <v>91</v>
      </c>
      <c r="B73" s="35" t="s">
        <v>90</v>
      </c>
    </row>
    <row r="74" spans="1:3" s="37" customFormat="1" ht="10.5" x14ac:dyDescent="0.15">
      <c r="A74" s="37" t="s">
        <v>25</v>
      </c>
    </row>
    <row r="75" spans="1:3" s="37" customFormat="1" ht="10.5" x14ac:dyDescent="0.15">
      <c r="A75" s="37" t="s">
        <v>33</v>
      </c>
      <c r="B75" s="37" t="s">
        <v>34</v>
      </c>
    </row>
    <row r="76" spans="1:3" s="37" customFormat="1" ht="10.5" x14ac:dyDescent="0.15">
      <c r="A76" s="37" t="s">
        <v>82</v>
      </c>
      <c r="B76" s="37" t="s">
        <v>83</v>
      </c>
    </row>
    <row r="77" spans="1:3" s="37" customFormat="1" ht="10.5" x14ac:dyDescent="0.15">
      <c r="A77" s="37" t="s">
        <v>29</v>
      </c>
      <c r="B77" s="37" t="s">
        <v>122</v>
      </c>
    </row>
    <row r="78" spans="1:3" s="37" customFormat="1" ht="10.5" x14ac:dyDescent="0.15">
      <c r="A78" s="37" t="s">
        <v>51</v>
      </c>
      <c r="B78" s="37" t="s">
        <v>52</v>
      </c>
    </row>
    <row r="79" spans="1:3" s="37" customFormat="1" ht="10.5" x14ac:dyDescent="0.15"/>
    <row r="80" spans="1:3" s="93" customFormat="1" ht="10.5" x14ac:dyDescent="0.15">
      <c r="A80" s="93" t="s">
        <v>88</v>
      </c>
    </row>
    <row r="81" spans="1:3" s="37" customFormat="1" ht="10.5" x14ac:dyDescent="0.15"/>
    <row r="82" spans="1:3" x14ac:dyDescent="0.2">
      <c r="A82" s="39" t="s">
        <v>80</v>
      </c>
      <c r="B82" s="40" t="str">
        <f>'...............6.1'!B14</f>
        <v>Складские запасы (Алкоголь), в ценах себ-сти</v>
      </c>
      <c r="C82" s="41" t="s">
        <v>145</v>
      </c>
    </row>
    <row r="83" spans="1:3" s="37" customFormat="1" ht="10.5" x14ac:dyDescent="0.15"/>
    <row r="84" spans="1:3" s="37" customFormat="1" ht="10.5" x14ac:dyDescent="0.15">
      <c r="A84" s="32" t="s">
        <v>91</v>
      </c>
      <c r="B84" s="35" t="s">
        <v>90</v>
      </c>
    </row>
    <row r="85" spans="1:3" s="37" customFormat="1" ht="10.5" x14ac:dyDescent="0.15">
      <c r="A85" s="37" t="s">
        <v>25</v>
      </c>
    </row>
    <row r="86" spans="1:3" s="37" customFormat="1" ht="10.5" x14ac:dyDescent="0.15">
      <c r="A86" s="37" t="s">
        <v>33</v>
      </c>
      <c r="B86" s="37" t="s">
        <v>34</v>
      </c>
    </row>
    <row r="87" spans="1:3" s="37" customFormat="1" ht="10.5" x14ac:dyDescent="0.15">
      <c r="A87" s="37" t="s">
        <v>82</v>
      </c>
      <c r="B87" s="37" t="s">
        <v>83</v>
      </c>
    </row>
    <row r="88" spans="1:3" s="37" customFormat="1" ht="10.5" x14ac:dyDescent="0.15">
      <c r="A88" s="37" t="s">
        <v>29</v>
      </c>
      <c r="B88" s="37" t="s">
        <v>122</v>
      </c>
    </row>
    <row r="89" spans="1:3" s="37" customFormat="1" ht="10.5" x14ac:dyDescent="0.15">
      <c r="A89" s="37" t="s">
        <v>51</v>
      </c>
      <c r="B89" s="37" t="s">
        <v>52</v>
      </c>
    </row>
    <row r="90" spans="1:3" s="37" customFormat="1" ht="10.5" x14ac:dyDescent="0.15"/>
    <row r="91" spans="1:3" s="93" customFormat="1" ht="10.5" x14ac:dyDescent="0.15">
      <c r="A91" s="93" t="s">
        <v>89</v>
      </c>
    </row>
    <row r="92" spans="1:3" s="37" customFormat="1" ht="10.5" x14ac:dyDescent="0.15"/>
    <row r="93" spans="1:3" x14ac:dyDescent="0.2">
      <c r="A93" s="39" t="s">
        <v>81</v>
      </c>
      <c r="B93" s="40" t="str">
        <f>'...............6.1'!B15</f>
        <v>Складские запасы (Реклама), в ценах себ-сти</v>
      </c>
      <c r="C93" s="41" t="s">
        <v>145</v>
      </c>
    </row>
    <row r="94" spans="1:3" s="37" customFormat="1" ht="10.5" x14ac:dyDescent="0.15"/>
    <row r="95" spans="1:3" s="37" customFormat="1" ht="10.5" x14ac:dyDescent="0.15">
      <c r="A95" s="32" t="s">
        <v>91</v>
      </c>
      <c r="B95" s="35" t="s">
        <v>90</v>
      </c>
    </row>
    <row r="96" spans="1:3" s="37" customFormat="1" ht="10.5" x14ac:dyDescent="0.15">
      <c r="A96" s="37" t="s">
        <v>25</v>
      </c>
    </row>
    <row r="97" spans="1:3" s="37" customFormat="1" ht="10.5" x14ac:dyDescent="0.15">
      <c r="A97" s="37" t="s">
        <v>33</v>
      </c>
      <c r="B97" s="37" t="s">
        <v>34</v>
      </c>
    </row>
    <row r="98" spans="1:3" s="37" customFormat="1" ht="10.5" x14ac:dyDescent="0.15">
      <c r="A98" s="37" t="s">
        <v>82</v>
      </c>
      <c r="B98" s="42">
        <v>500</v>
      </c>
    </row>
    <row r="99" spans="1:3" s="37" customFormat="1" ht="10.5" x14ac:dyDescent="0.15">
      <c r="A99" s="37" t="s">
        <v>29</v>
      </c>
      <c r="B99" s="37" t="s">
        <v>122</v>
      </c>
    </row>
    <row r="100" spans="1:3" s="37" customFormat="1" ht="10.5" x14ac:dyDescent="0.15">
      <c r="A100" s="37" t="s">
        <v>51</v>
      </c>
      <c r="B100" s="37" t="s">
        <v>52</v>
      </c>
    </row>
    <row r="101" spans="1:3" s="37" customFormat="1" ht="10.5" x14ac:dyDescent="0.15"/>
    <row r="102" spans="1:3" s="93" customFormat="1" ht="10.5" x14ac:dyDescent="0.15">
      <c r="A102" s="94" t="s">
        <v>89</v>
      </c>
    </row>
    <row r="103" spans="1:3" s="37" customFormat="1" ht="10.5" x14ac:dyDescent="0.15"/>
    <row r="104" spans="1:3" x14ac:dyDescent="0.2">
      <c r="A104" s="39" t="s">
        <v>84</v>
      </c>
      <c r="B104" s="40" t="str">
        <f>'...............6.1'!B16</f>
        <v>Оборачиваемость скл. запасов (Алкоголь), мес.</v>
      </c>
      <c r="C104" s="41" t="s">
        <v>145</v>
      </c>
    </row>
    <row r="105" spans="1:3" s="37" customFormat="1" ht="10.5" x14ac:dyDescent="0.15"/>
    <row r="106" spans="1:3" s="37" customFormat="1" ht="10.5" x14ac:dyDescent="0.15">
      <c r="A106" s="32" t="s">
        <v>91</v>
      </c>
      <c r="B106" s="35" t="s">
        <v>90</v>
      </c>
    </row>
    <row r="107" spans="1:3" s="37" customFormat="1" ht="10.5" x14ac:dyDescent="0.15">
      <c r="A107" s="37" t="s">
        <v>25</v>
      </c>
    </row>
    <row r="108" spans="1:3" s="37" customFormat="1" ht="10.5" x14ac:dyDescent="0.15">
      <c r="A108" s="37" t="s">
        <v>33</v>
      </c>
      <c r="B108" s="37" t="s">
        <v>34</v>
      </c>
    </row>
    <row r="109" spans="1:3" s="37" customFormat="1" ht="10.5" x14ac:dyDescent="0.15">
      <c r="A109" s="37" t="s">
        <v>82</v>
      </c>
      <c r="B109" s="37" t="s">
        <v>83</v>
      </c>
    </row>
    <row r="110" spans="1:3" s="37" customFormat="1" ht="9.75" customHeight="1" x14ac:dyDescent="0.15">
      <c r="A110" s="37" t="s">
        <v>29</v>
      </c>
      <c r="B110" s="37" t="s">
        <v>122</v>
      </c>
    </row>
    <row r="111" spans="1:3" s="37" customFormat="1" ht="11.25" customHeight="1" x14ac:dyDescent="0.15">
      <c r="A111" s="37" t="s">
        <v>51</v>
      </c>
      <c r="B111" s="37" t="s">
        <v>52</v>
      </c>
    </row>
    <row r="112" spans="1:3" s="37" customFormat="1" ht="10.5" x14ac:dyDescent="0.15"/>
    <row r="113" spans="1:6" s="93" customFormat="1" ht="10.5" x14ac:dyDescent="0.15">
      <c r="A113" s="94" t="s">
        <v>105</v>
      </c>
    </row>
    <row r="114" spans="1:6" s="37" customFormat="1" ht="10.5" x14ac:dyDescent="0.15"/>
    <row r="115" spans="1:6" s="37" customFormat="1" ht="10.5" x14ac:dyDescent="0.15"/>
    <row r="116" spans="1:6" x14ac:dyDescent="0.2">
      <c r="A116" s="39" t="s">
        <v>85</v>
      </c>
      <c r="B116" s="40" t="str">
        <f>'...............6.1'!B17</f>
        <v>Прибыль от отгрузки</v>
      </c>
      <c r="C116" s="41" t="s">
        <v>145</v>
      </c>
    </row>
    <row r="117" spans="1:6" x14ac:dyDescent="0.2">
      <c r="A117" s="41"/>
      <c r="B117" s="41"/>
      <c r="C117" s="41"/>
    </row>
    <row r="118" spans="1:6" s="96" customFormat="1" x14ac:dyDescent="0.2">
      <c r="A118" s="95" t="s">
        <v>124</v>
      </c>
      <c r="E118" s="31"/>
      <c r="F118" s="31"/>
    </row>
    <row r="119" spans="1:6" s="37" customFormat="1" x14ac:dyDescent="0.2">
      <c r="E119" s="31"/>
      <c r="F119" s="31"/>
    </row>
    <row r="120" spans="1:6" x14ac:dyDescent="0.2">
      <c r="A120" s="39" t="s">
        <v>41</v>
      </c>
      <c r="B120" s="40" t="str">
        <f>'...............6.1'!B18</f>
        <v>Расходы бренда</v>
      </c>
      <c r="C120" s="99" t="s">
        <v>145</v>
      </c>
      <c r="D120" s="41">
        <f>'...............6.1'!H18</f>
        <v>62190.270000000004</v>
      </c>
    </row>
    <row r="121" spans="1:6" s="32" customFormat="1" ht="22.5" customHeight="1" x14ac:dyDescent="0.2">
      <c r="A121" s="32" t="s">
        <v>47</v>
      </c>
      <c r="B121" s="35" t="s">
        <v>46</v>
      </c>
      <c r="C121" s="1"/>
      <c r="E121" s="31"/>
      <c r="F121" s="31"/>
    </row>
    <row r="122" spans="1:6" s="37" customFormat="1" x14ac:dyDescent="0.2">
      <c r="A122" s="37" t="s">
        <v>25</v>
      </c>
      <c r="E122" s="31"/>
      <c r="F122" s="31"/>
    </row>
    <row r="123" spans="1:6" s="37" customFormat="1" x14ac:dyDescent="0.2">
      <c r="A123" s="37" t="s">
        <v>33</v>
      </c>
      <c r="B123" s="37" t="s">
        <v>34</v>
      </c>
      <c r="E123" s="31"/>
      <c r="F123" s="31"/>
    </row>
    <row r="124" spans="1:6" s="37" customFormat="1" x14ac:dyDescent="0.2">
      <c r="A124" s="37" t="s">
        <v>26</v>
      </c>
      <c r="B124" s="37" t="s">
        <v>35</v>
      </c>
      <c r="E124" s="31"/>
      <c r="F124" s="31"/>
    </row>
    <row r="125" spans="1:6" s="37" customFormat="1" x14ac:dyDescent="0.2">
      <c r="A125" s="37" t="s">
        <v>27</v>
      </c>
      <c r="B125" s="37" t="s">
        <v>30</v>
      </c>
      <c r="E125" s="31"/>
      <c r="F125" s="31"/>
    </row>
    <row r="126" spans="1:6" s="37" customFormat="1" x14ac:dyDescent="0.2">
      <c r="A126" s="37" t="s">
        <v>28</v>
      </c>
      <c r="B126" s="37" t="s">
        <v>31</v>
      </c>
      <c r="E126" s="31"/>
      <c r="F126" s="31"/>
    </row>
    <row r="127" spans="1:6" s="37" customFormat="1" x14ac:dyDescent="0.2">
      <c r="A127" s="37" t="s">
        <v>29</v>
      </c>
      <c r="B127" s="37" t="s">
        <v>122</v>
      </c>
      <c r="E127" s="31"/>
      <c r="F127" s="31"/>
    </row>
    <row r="128" spans="1:6" s="37" customFormat="1" x14ac:dyDescent="0.2">
      <c r="A128" s="115" t="s">
        <v>32</v>
      </c>
      <c r="B128" s="116" t="s">
        <v>159</v>
      </c>
      <c r="E128" s="31"/>
      <c r="F128" s="31"/>
    </row>
    <row r="129" spans="1:4" x14ac:dyDescent="0.2">
      <c r="A129" s="45"/>
    </row>
    <row r="130" spans="1:4" ht="56.25" customHeight="1" x14ac:dyDescent="0.2">
      <c r="A130" s="122" t="s">
        <v>94</v>
      </c>
      <c r="B130" s="122"/>
      <c r="C130" s="122"/>
      <c r="D130" s="122"/>
    </row>
    <row r="131" spans="1:4" x14ac:dyDescent="0.2">
      <c r="A131" s="45"/>
    </row>
    <row r="132" spans="1:4" x14ac:dyDescent="0.2">
      <c r="A132" s="45"/>
    </row>
    <row r="133" spans="1:4" x14ac:dyDescent="0.2">
      <c r="A133" s="45"/>
    </row>
    <row r="134" spans="1:4" x14ac:dyDescent="0.2">
      <c r="A134" s="45"/>
    </row>
    <row r="135" spans="1:4" x14ac:dyDescent="0.2">
      <c r="A135" s="45"/>
    </row>
    <row r="136" spans="1:4" x14ac:dyDescent="0.2">
      <c r="A136" s="45"/>
    </row>
    <row r="137" spans="1:4" x14ac:dyDescent="0.2">
      <c r="A137" s="45"/>
    </row>
    <row r="138" spans="1:4" x14ac:dyDescent="0.2">
      <c r="A138" s="45"/>
    </row>
    <row r="139" spans="1:4" x14ac:dyDescent="0.2">
      <c r="A139" s="45"/>
    </row>
    <row r="140" spans="1:4" x14ac:dyDescent="0.2">
      <c r="A140" s="45"/>
    </row>
    <row r="141" spans="1:4" x14ac:dyDescent="0.2">
      <c r="A141" s="45"/>
    </row>
    <row r="142" spans="1:4" x14ac:dyDescent="0.2">
      <c r="A142" s="45"/>
    </row>
    <row r="143" spans="1:4" x14ac:dyDescent="0.2">
      <c r="A143" s="45"/>
    </row>
    <row r="144" spans="1:4" x14ac:dyDescent="0.2">
      <c r="A144" s="45"/>
    </row>
    <row r="145" spans="1:7" x14ac:dyDescent="0.2">
      <c r="A145" s="45"/>
    </row>
    <row r="146" spans="1:7" x14ac:dyDescent="0.2">
      <c r="A146" s="45" t="s">
        <v>92</v>
      </c>
      <c r="B146" s="31" t="s">
        <v>93</v>
      </c>
      <c r="C146" s="117">
        <v>12307.77</v>
      </c>
    </row>
    <row r="147" spans="1:7" x14ac:dyDescent="0.2">
      <c r="A147" s="45"/>
    </row>
    <row r="148" spans="1:7" x14ac:dyDescent="0.2">
      <c r="A148" s="45" t="s">
        <v>28</v>
      </c>
      <c r="B148" s="37">
        <v>2017</v>
      </c>
      <c r="C148" s="37">
        <v>2020</v>
      </c>
      <c r="D148" s="37">
        <v>2066</v>
      </c>
      <c r="E148" s="37">
        <v>2013</v>
      </c>
      <c r="F148" s="37">
        <v>2012</v>
      </c>
    </row>
    <row r="149" spans="1:7" ht="21" x14ac:dyDescent="0.2">
      <c r="A149" s="9" t="s">
        <v>1</v>
      </c>
      <c r="B149" s="10" t="s">
        <v>60</v>
      </c>
      <c r="C149" s="10" t="s">
        <v>59</v>
      </c>
      <c r="D149" s="10" t="s">
        <v>61</v>
      </c>
      <c r="E149" s="10" t="s">
        <v>58</v>
      </c>
      <c r="F149" s="10" t="s">
        <v>57</v>
      </c>
      <c r="G149" s="11" t="s">
        <v>2</v>
      </c>
    </row>
    <row r="150" spans="1:7" ht="24" customHeight="1" x14ac:dyDescent="0.2">
      <c r="A150" s="46" t="s">
        <v>4</v>
      </c>
      <c r="B150" s="14">
        <v>218189.92</v>
      </c>
      <c r="C150" s="14">
        <v>123902.51</v>
      </c>
      <c r="D150" s="14">
        <v>62744.86</v>
      </c>
      <c r="E150" s="14">
        <v>158339.52000000002</v>
      </c>
      <c r="F150" s="14">
        <v>-297.13</v>
      </c>
      <c r="G150" s="15">
        <v>562879.68000000005</v>
      </c>
    </row>
    <row r="151" spans="1:7" s="37" customFormat="1" ht="10.5" x14ac:dyDescent="0.15">
      <c r="A151" s="47"/>
      <c r="B151" s="48">
        <f>B150/$G$150</f>
        <v>0.38763154498666569</v>
      </c>
      <c r="C151" s="48">
        <f t="shared" ref="C151:F151" si="0">C150/$G$150</f>
        <v>0.22012254910321152</v>
      </c>
      <c r="D151" s="48">
        <f t="shared" si="0"/>
        <v>0.11147117622011155</v>
      </c>
      <c r="E151" s="48">
        <f t="shared" si="0"/>
        <v>0.28130260449266886</v>
      </c>
      <c r="F151" s="48">
        <f t="shared" si="0"/>
        <v>-5.2787480265764782E-4</v>
      </c>
      <c r="G151" s="48">
        <f>G150/$G$150</f>
        <v>1</v>
      </c>
    </row>
    <row r="152" spans="1:7" s="37" customFormat="1" ht="10.5" x14ac:dyDescent="0.15">
      <c r="A152" s="49" t="s">
        <v>95</v>
      </c>
      <c r="B152" s="50">
        <f>$C$146*B151</f>
        <v>4770.8799004405346</v>
      </c>
      <c r="C152" s="50">
        <f>$C$146*C151</f>
        <v>2709.217706176034</v>
      </c>
      <c r="D152" s="50">
        <f>$C$146*D151</f>
        <v>1371.9615985466023</v>
      </c>
      <c r="E152" s="50">
        <f>$C$146*E151</f>
        <v>3462.2077564967353</v>
      </c>
      <c r="F152" s="51">
        <f>$C$146*F151</f>
        <v>-6.4969616599057183</v>
      </c>
      <c r="G152" s="52">
        <f>SUM(B152:F152)</f>
        <v>12307.769999999999</v>
      </c>
    </row>
    <row r="153" spans="1:7" x14ac:dyDescent="0.2">
      <c r="A153" s="45"/>
    </row>
    <row r="154" spans="1:7" ht="21" x14ac:dyDescent="0.2">
      <c r="A154" s="9" t="s">
        <v>1</v>
      </c>
      <c r="B154" s="10" t="s">
        <v>60</v>
      </c>
      <c r="C154" s="10" t="s">
        <v>59</v>
      </c>
      <c r="D154" s="10" t="s">
        <v>61</v>
      </c>
      <c r="E154" s="10" t="s">
        <v>58</v>
      </c>
      <c r="F154" s="10" t="s">
        <v>57</v>
      </c>
      <c r="G154" s="11" t="s">
        <v>2</v>
      </c>
    </row>
    <row r="155" spans="1:7" s="37" customFormat="1" x14ac:dyDescent="0.2">
      <c r="A155" s="53" t="s">
        <v>96</v>
      </c>
      <c r="B155" s="54">
        <v>18774.830000000002</v>
      </c>
      <c r="C155" s="54">
        <v>11113.314</v>
      </c>
      <c r="D155" s="54">
        <v>7196.8639999999996</v>
      </c>
      <c r="E155" s="54">
        <v>12797.5</v>
      </c>
      <c r="F155" s="54">
        <v>12307.77</v>
      </c>
      <c r="G155" s="55">
        <v>62190.28</v>
      </c>
    </row>
    <row r="156" spans="1:7" x14ac:dyDescent="0.2">
      <c r="A156" s="56" t="s">
        <v>98</v>
      </c>
    </row>
    <row r="157" spans="1:7" x14ac:dyDescent="0.2">
      <c r="A157" s="53" t="s">
        <v>97</v>
      </c>
      <c r="B157" s="54">
        <f>B152+B155</f>
        <v>23545.709900440535</v>
      </c>
      <c r="C157" s="54">
        <f t="shared" ref="C157:E157" si="1">C152+C155</f>
        <v>13822.531706176034</v>
      </c>
      <c r="D157" s="54">
        <f t="shared" si="1"/>
        <v>8568.8255985466021</v>
      </c>
      <c r="E157" s="54">
        <f t="shared" si="1"/>
        <v>16259.707756496735</v>
      </c>
      <c r="F157" s="57">
        <f>F152</f>
        <v>-6.4969616599057183</v>
      </c>
      <c r="G157" s="58">
        <f>SUM(B157:F157)</f>
        <v>62190.277999999998</v>
      </c>
    </row>
    <row r="159" spans="1:7" x14ac:dyDescent="0.2">
      <c r="A159" s="39" t="s">
        <v>23</v>
      </c>
      <c r="B159" s="40" t="str">
        <f>'...............6.1'!B19</f>
        <v>Лицензии</v>
      </c>
      <c r="C159" s="97" t="s">
        <v>145</v>
      </c>
      <c r="D159" s="41"/>
      <c r="E159" s="59" t="s">
        <v>38</v>
      </c>
      <c r="F159" s="2" t="s">
        <v>39</v>
      </c>
    </row>
    <row r="160" spans="1:7" s="32" customFormat="1" ht="22.5" customHeight="1" x14ac:dyDescent="0.15">
      <c r="A160" s="32" t="s">
        <v>47</v>
      </c>
      <c r="B160" s="35" t="s">
        <v>46</v>
      </c>
      <c r="C160" s="1"/>
    </row>
    <row r="161" spans="1:4" s="32" customFormat="1" ht="11.25" customHeight="1" x14ac:dyDescent="0.15">
      <c r="B161" s="35"/>
      <c r="C161" s="1"/>
    </row>
    <row r="162" spans="1:4" s="37" customFormat="1" ht="10.5" x14ac:dyDescent="0.15">
      <c r="A162" s="37" t="s">
        <v>25</v>
      </c>
    </row>
    <row r="163" spans="1:4" s="37" customFormat="1" ht="10.5" x14ac:dyDescent="0.15">
      <c r="A163" s="37" t="s">
        <v>33</v>
      </c>
      <c r="B163" s="37" t="s">
        <v>34</v>
      </c>
    </row>
    <row r="164" spans="1:4" s="37" customFormat="1" ht="10.5" x14ac:dyDescent="0.15">
      <c r="A164" s="37" t="s">
        <v>26</v>
      </c>
      <c r="B164" s="98">
        <v>2024</v>
      </c>
    </row>
    <row r="165" spans="1:4" s="37" customFormat="1" ht="10.5" x14ac:dyDescent="0.15">
      <c r="A165" s="37" t="s">
        <v>27</v>
      </c>
      <c r="B165" s="37" t="s">
        <v>30</v>
      </c>
    </row>
    <row r="166" spans="1:4" s="37" customFormat="1" ht="10.5" x14ac:dyDescent="0.15">
      <c r="A166" s="37" t="s">
        <v>28</v>
      </c>
      <c r="B166" s="37" t="s">
        <v>31</v>
      </c>
    </row>
    <row r="167" spans="1:4" s="37" customFormat="1" ht="10.5" x14ac:dyDescent="0.15">
      <c r="A167" s="37" t="s">
        <v>29</v>
      </c>
      <c r="B167" s="37" t="s">
        <v>122</v>
      </c>
    </row>
    <row r="168" spans="1:4" s="37" customFormat="1" ht="10.5" x14ac:dyDescent="0.15"/>
    <row r="169" spans="1:4" x14ac:dyDescent="0.2">
      <c r="A169" s="39" t="s">
        <v>24</v>
      </c>
      <c r="B169" s="40" t="str">
        <f>'...............6.1'!B20</f>
        <v>Проценты по кредитам</v>
      </c>
      <c r="C169" s="97" t="s">
        <v>145</v>
      </c>
      <c r="D169" s="41"/>
    </row>
    <row r="170" spans="1:4" s="37" customFormat="1" ht="10.5" x14ac:dyDescent="0.15">
      <c r="A170" s="37" t="s">
        <v>25</v>
      </c>
    </row>
    <row r="171" spans="1:4" s="37" customFormat="1" ht="10.5" x14ac:dyDescent="0.15">
      <c r="A171" s="37" t="s">
        <v>33</v>
      </c>
      <c r="B171" s="37" t="s">
        <v>34</v>
      </c>
    </row>
    <row r="172" spans="1:4" s="37" customFormat="1" ht="10.5" x14ac:dyDescent="0.15">
      <c r="A172" s="37" t="s">
        <v>26</v>
      </c>
      <c r="B172" s="98">
        <v>2043</v>
      </c>
    </row>
    <row r="173" spans="1:4" s="37" customFormat="1" ht="10.5" x14ac:dyDescent="0.15">
      <c r="A173" s="37" t="s">
        <v>27</v>
      </c>
      <c r="B173" s="37" t="s">
        <v>30</v>
      </c>
    </row>
    <row r="174" spans="1:4" s="37" customFormat="1" ht="10.5" x14ac:dyDescent="0.15">
      <c r="A174" s="37" t="s">
        <v>28</v>
      </c>
      <c r="B174" s="37" t="s">
        <v>31</v>
      </c>
    </row>
    <row r="175" spans="1:4" s="37" customFormat="1" ht="10.5" x14ac:dyDescent="0.15">
      <c r="A175" s="37" t="s">
        <v>29</v>
      </c>
      <c r="B175" s="37" t="s">
        <v>122</v>
      </c>
    </row>
    <row r="176" spans="1:4" s="37" customFormat="1" ht="10.5" x14ac:dyDescent="0.15"/>
    <row r="177" spans="1:4" x14ac:dyDescent="0.2">
      <c r="A177" s="39" t="s">
        <v>36</v>
      </c>
      <c r="B177" s="40" t="str">
        <f>'...............6.1'!B21</f>
        <v>Курсовая прибыль от поставщиков</v>
      </c>
      <c r="C177" s="97" t="s">
        <v>145</v>
      </c>
      <c r="D177" s="41"/>
    </row>
    <row r="178" spans="1:4" s="37" customFormat="1" ht="10.5" x14ac:dyDescent="0.15">
      <c r="A178" s="37" t="s">
        <v>25</v>
      </c>
    </row>
    <row r="179" spans="1:4" s="37" customFormat="1" ht="10.5" x14ac:dyDescent="0.15">
      <c r="A179" s="37" t="s">
        <v>33</v>
      </c>
      <c r="B179" s="37" t="s">
        <v>34</v>
      </c>
    </row>
    <row r="180" spans="1:4" s="37" customFormat="1" ht="10.5" x14ac:dyDescent="0.15">
      <c r="A180" s="37" t="s">
        <v>26</v>
      </c>
      <c r="B180" s="98">
        <v>2100</v>
      </c>
    </row>
    <row r="181" spans="1:4" s="37" customFormat="1" ht="10.5" x14ac:dyDescent="0.15">
      <c r="A181" s="37" t="s">
        <v>27</v>
      </c>
      <c r="B181" s="37" t="s">
        <v>30</v>
      </c>
    </row>
    <row r="182" spans="1:4" s="37" customFormat="1" ht="10.5" x14ac:dyDescent="0.15">
      <c r="A182" s="37" t="s">
        <v>28</v>
      </c>
      <c r="B182" s="37" t="s">
        <v>31</v>
      </c>
    </row>
    <row r="183" spans="1:4" s="37" customFormat="1" ht="10.5" x14ac:dyDescent="0.15">
      <c r="A183" s="37" t="s">
        <v>29</v>
      </c>
      <c r="B183" s="37" t="s">
        <v>122</v>
      </c>
    </row>
    <row r="184" spans="1:4" s="37" customFormat="1" ht="10.5" x14ac:dyDescent="0.15"/>
    <row r="185" spans="1:4" x14ac:dyDescent="0.2">
      <c r="A185" s="39" t="s">
        <v>37</v>
      </c>
      <c r="B185" s="40" t="str">
        <f>'...............6.1'!B22</f>
        <v>Операционная прибыль</v>
      </c>
      <c r="C185" s="99" t="s">
        <v>145</v>
      </c>
      <c r="D185" s="41"/>
    </row>
    <row r="186" spans="1:4" x14ac:dyDescent="0.2">
      <c r="D186" s="41"/>
    </row>
    <row r="187" spans="1:4" s="37" customFormat="1" ht="10.5" x14ac:dyDescent="0.15">
      <c r="A187" s="43" t="s">
        <v>151</v>
      </c>
    </row>
    <row r="189" spans="1:4" x14ac:dyDescent="0.2">
      <c r="A189" s="39" t="s">
        <v>40</v>
      </c>
      <c r="B189" s="40" t="str">
        <f>'...............6.1'!B23</f>
        <v>Операционная прибыль на 1 бут. (шт.)</v>
      </c>
      <c r="C189" s="102" t="s">
        <v>145</v>
      </c>
      <c r="D189" s="41"/>
    </row>
    <row r="191" spans="1:4" x14ac:dyDescent="0.2">
      <c r="A191" s="43" t="s">
        <v>152</v>
      </c>
      <c r="D191" s="31" t="s">
        <v>153</v>
      </c>
    </row>
    <row r="193" spans="1:5" x14ac:dyDescent="0.2">
      <c r="A193" s="39" t="s">
        <v>99</v>
      </c>
      <c r="B193" s="40" t="str">
        <f>'...............6.1'!B24</f>
        <v>Расходы общих отделов</v>
      </c>
      <c r="C193" s="99" t="s">
        <v>145</v>
      </c>
      <c r="D193" s="41"/>
    </row>
    <row r="195" spans="1:5" x14ac:dyDescent="0.2">
      <c r="A195" s="43" t="s">
        <v>107</v>
      </c>
    </row>
    <row r="196" spans="1:5" x14ac:dyDescent="0.2">
      <c r="A196" s="43"/>
    </row>
    <row r="197" spans="1:5" ht="45" customHeight="1" x14ac:dyDescent="0.2">
      <c r="A197" s="123" t="s">
        <v>160</v>
      </c>
      <c r="B197" s="123"/>
      <c r="C197" s="123"/>
      <c r="D197" s="103" t="s">
        <v>43</v>
      </c>
      <c r="E197" s="104">
        <f>'...............6.1'!E174</f>
        <v>0</v>
      </c>
    </row>
    <row r="198" spans="1:5" x14ac:dyDescent="0.2">
      <c r="A198" s="43"/>
      <c r="D198" s="105" t="s">
        <v>50</v>
      </c>
      <c r="E198" s="106" t="s">
        <v>49</v>
      </c>
    </row>
    <row r="199" spans="1:5" x14ac:dyDescent="0.2">
      <c r="A199" s="32" t="s">
        <v>108</v>
      </c>
      <c r="B199" s="35" t="s">
        <v>49</v>
      </c>
      <c r="D199" s="107" t="s">
        <v>25</v>
      </c>
      <c r="E199" s="108"/>
    </row>
    <row r="200" spans="1:5" x14ac:dyDescent="0.2">
      <c r="A200" s="37" t="s">
        <v>25</v>
      </c>
      <c r="B200" s="37"/>
      <c r="D200" s="107" t="s">
        <v>33</v>
      </c>
      <c r="E200" s="108" t="s">
        <v>34</v>
      </c>
    </row>
    <row r="201" spans="1:5" x14ac:dyDescent="0.2">
      <c r="A201" s="37" t="s">
        <v>33</v>
      </c>
      <c r="B201" s="37" t="s">
        <v>34</v>
      </c>
      <c r="D201" s="113" t="s">
        <v>51</v>
      </c>
      <c r="E201" s="114" t="s">
        <v>52</v>
      </c>
    </row>
    <row r="202" spans="1:5" x14ac:dyDescent="0.2">
      <c r="A202" s="37" t="s">
        <v>26</v>
      </c>
      <c r="B202" s="37" t="s">
        <v>53</v>
      </c>
      <c r="D202" s="107" t="s">
        <v>26</v>
      </c>
      <c r="E202" s="108" t="s">
        <v>53</v>
      </c>
    </row>
    <row r="203" spans="1:5" x14ac:dyDescent="0.2">
      <c r="A203" s="37" t="s">
        <v>29</v>
      </c>
      <c r="B203" s="37" t="s">
        <v>122</v>
      </c>
      <c r="D203" s="107" t="s">
        <v>29</v>
      </c>
      <c r="E203" s="108" t="s">
        <v>122</v>
      </c>
    </row>
    <row r="204" spans="1:5" x14ac:dyDescent="0.2">
      <c r="A204" s="118" t="s">
        <v>54</v>
      </c>
      <c r="B204" s="98">
        <v>106</v>
      </c>
      <c r="D204" s="107" t="s">
        <v>54</v>
      </c>
      <c r="E204" s="109">
        <v>106</v>
      </c>
    </row>
    <row r="205" spans="1:5" x14ac:dyDescent="0.2">
      <c r="A205" s="37"/>
      <c r="B205" s="37"/>
      <c r="D205" s="107"/>
      <c r="E205" s="108"/>
    </row>
    <row r="206" spans="1:5" x14ac:dyDescent="0.2">
      <c r="A206" s="43" t="s">
        <v>55</v>
      </c>
      <c r="B206" s="37"/>
      <c r="D206" s="110" t="s">
        <v>55</v>
      </c>
      <c r="E206" s="108" t="s">
        <v>146</v>
      </c>
    </row>
    <row r="207" spans="1:5" x14ac:dyDescent="0.2">
      <c r="A207" s="44" t="s">
        <v>112</v>
      </c>
      <c r="B207" s="37"/>
      <c r="D207" s="111" t="s">
        <v>62</v>
      </c>
      <c r="E207" s="112"/>
    </row>
    <row r="208" spans="1:5" x14ac:dyDescent="0.2">
      <c r="A208" s="43"/>
    </row>
    <row r="209" spans="1:5" x14ac:dyDescent="0.2">
      <c r="A209" s="60" t="s">
        <v>111</v>
      </c>
      <c r="D209" s="125" t="s">
        <v>101</v>
      </c>
      <c r="E209" s="126">
        <f>'...............6.1'!E10</f>
        <v>36307.14</v>
      </c>
    </row>
    <row r="210" spans="1:5" x14ac:dyDescent="0.2">
      <c r="A210" s="32" t="s">
        <v>109</v>
      </c>
      <c r="B210" s="35" t="s">
        <v>46</v>
      </c>
      <c r="D210" s="127"/>
      <c r="E210" s="127"/>
    </row>
    <row r="211" spans="1:5" x14ac:dyDescent="0.2">
      <c r="A211" s="37" t="s">
        <v>25</v>
      </c>
      <c r="B211" s="37"/>
      <c r="D211" s="128" t="s">
        <v>47</v>
      </c>
      <c r="E211" s="129" t="s">
        <v>46</v>
      </c>
    </row>
    <row r="212" spans="1:5" x14ac:dyDescent="0.2">
      <c r="A212" s="37" t="s">
        <v>33</v>
      </c>
      <c r="B212" s="37" t="s">
        <v>34</v>
      </c>
      <c r="D212" s="130" t="s">
        <v>25</v>
      </c>
      <c r="E212" s="130"/>
    </row>
    <row r="213" spans="1:5" x14ac:dyDescent="0.2">
      <c r="A213" s="37" t="s">
        <v>26</v>
      </c>
      <c r="B213" s="37" t="s">
        <v>35</v>
      </c>
      <c r="D213" s="130" t="s">
        <v>33</v>
      </c>
      <c r="E213" s="130" t="s">
        <v>34</v>
      </c>
    </row>
    <row r="214" spans="1:5" x14ac:dyDescent="0.2">
      <c r="A214" s="37" t="s">
        <v>27</v>
      </c>
      <c r="B214" s="37" t="s">
        <v>30</v>
      </c>
      <c r="D214" s="130" t="s">
        <v>26</v>
      </c>
      <c r="E214" s="131">
        <v>3</v>
      </c>
    </row>
    <row r="215" spans="1:5" x14ac:dyDescent="0.2">
      <c r="A215" s="37" t="s">
        <v>28</v>
      </c>
      <c r="B215" s="37" t="s">
        <v>110</v>
      </c>
      <c r="D215" s="130" t="s">
        <v>121</v>
      </c>
      <c r="E215" s="131">
        <v>200</v>
      </c>
    </row>
    <row r="216" spans="1:5" x14ac:dyDescent="0.2">
      <c r="A216" s="37" t="s">
        <v>29</v>
      </c>
      <c r="B216" s="37" t="s">
        <v>122</v>
      </c>
      <c r="D216" s="130" t="s">
        <v>120</v>
      </c>
      <c r="E216" s="131">
        <v>141.143</v>
      </c>
    </row>
    <row r="217" spans="1:5" x14ac:dyDescent="0.2">
      <c r="A217" s="37"/>
      <c r="B217" s="42"/>
      <c r="D217" s="130" t="s">
        <v>28</v>
      </c>
      <c r="E217" s="130" t="s">
        <v>31</v>
      </c>
    </row>
    <row r="218" spans="1:5" x14ac:dyDescent="0.2">
      <c r="A218" s="37" t="s">
        <v>113</v>
      </c>
      <c r="B218" s="42"/>
      <c r="D218" s="130" t="s">
        <v>29</v>
      </c>
      <c r="E218" s="130" t="s">
        <v>122</v>
      </c>
    </row>
    <row r="219" spans="1:5" x14ac:dyDescent="0.2">
      <c r="A219" s="44" t="s">
        <v>114</v>
      </c>
      <c r="B219" s="133" t="s">
        <v>161</v>
      </c>
      <c r="D219" s="130"/>
      <c r="E219" s="131"/>
    </row>
    <row r="220" spans="1:5" x14ac:dyDescent="0.2">
      <c r="D220" s="130" t="s">
        <v>113</v>
      </c>
      <c r="E220" s="131"/>
    </row>
    <row r="221" spans="1:5" x14ac:dyDescent="0.2">
      <c r="A221" s="39" t="s">
        <v>100</v>
      </c>
      <c r="B221" s="40" t="str">
        <f>'...............6.1'!B25</f>
        <v>Чистая прибыль с учетом расходов общих отделов</v>
      </c>
      <c r="C221" s="102" t="s">
        <v>145</v>
      </c>
      <c r="D221" s="132" t="s">
        <v>114</v>
      </c>
      <c r="E221" s="127"/>
    </row>
    <row r="223" spans="1:5" x14ac:dyDescent="0.2">
      <c r="A223" s="31" t="s">
        <v>154</v>
      </c>
      <c r="C223" s="31" t="s">
        <v>155</v>
      </c>
    </row>
    <row r="225" spans="1:4" x14ac:dyDescent="0.2">
      <c r="A225" s="39" t="s">
        <v>101</v>
      </c>
      <c r="B225" s="40" t="str">
        <f>'...............6.1'!B26</f>
        <v>Прибыль от отгрузки дистрибьюций</v>
      </c>
      <c r="C225" s="101" t="s">
        <v>145</v>
      </c>
      <c r="D225" s="41"/>
    </row>
    <row r="227" spans="1:4" x14ac:dyDescent="0.2">
      <c r="A227" s="32" t="s">
        <v>47</v>
      </c>
      <c r="B227" s="35" t="s">
        <v>46</v>
      </c>
    </row>
    <row r="228" spans="1:4" x14ac:dyDescent="0.2">
      <c r="A228" s="37" t="s">
        <v>25</v>
      </c>
      <c r="B228" s="37"/>
    </row>
    <row r="229" spans="1:4" x14ac:dyDescent="0.2">
      <c r="A229" s="37" t="s">
        <v>33</v>
      </c>
      <c r="B229" s="37" t="s">
        <v>34</v>
      </c>
    </row>
    <row r="230" spans="1:4" x14ac:dyDescent="0.2">
      <c r="A230" s="37" t="s">
        <v>26</v>
      </c>
      <c r="B230" s="42">
        <v>3</v>
      </c>
    </row>
    <row r="231" spans="1:4" x14ac:dyDescent="0.2">
      <c r="A231" s="37" t="s">
        <v>121</v>
      </c>
      <c r="B231" s="42">
        <v>200</v>
      </c>
    </row>
    <row r="232" spans="1:4" x14ac:dyDescent="0.2">
      <c r="A232" s="37" t="s">
        <v>120</v>
      </c>
      <c r="B232" s="42">
        <v>141.143</v>
      </c>
    </row>
    <row r="233" spans="1:4" x14ac:dyDescent="0.2">
      <c r="A233" s="37" t="s">
        <v>28</v>
      </c>
      <c r="B233" s="37" t="s">
        <v>31</v>
      </c>
    </row>
    <row r="234" spans="1:4" x14ac:dyDescent="0.2">
      <c r="A234" s="37" t="s">
        <v>29</v>
      </c>
      <c r="B234" s="37" t="s">
        <v>122</v>
      </c>
    </row>
    <row r="235" spans="1:4" x14ac:dyDescent="0.2">
      <c r="A235" s="37"/>
      <c r="B235" s="42"/>
    </row>
    <row r="236" spans="1:4" x14ac:dyDescent="0.2">
      <c r="A236" s="37" t="s">
        <v>113</v>
      </c>
      <c r="B236" s="42"/>
    </row>
    <row r="237" spans="1:4" x14ac:dyDescent="0.2">
      <c r="A237" s="44" t="s">
        <v>114</v>
      </c>
    </row>
    <row r="239" spans="1:4" x14ac:dyDescent="0.2">
      <c r="A239" s="39" t="s">
        <v>102</v>
      </c>
      <c r="B239" s="40" t="str">
        <f>'...............6.1'!B27</f>
        <v>Расходы дистрибьюций на проект</v>
      </c>
      <c r="C239" s="100" t="s">
        <v>145</v>
      </c>
      <c r="D239" s="41"/>
    </row>
    <row r="241" spans="1:4" x14ac:dyDescent="0.2">
      <c r="A241" s="32" t="s">
        <v>47</v>
      </c>
      <c r="B241" s="35" t="s">
        <v>46</v>
      </c>
    </row>
    <row r="242" spans="1:4" x14ac:dyDescent="0.2">
      <c r="A242" s="37" t="s">
        <v>25</v>
      </c>
      <c r="B242" s="37"/>
    </row>
    <row r="243" spans="1:4" x14ac:dyDescent="0.2">
      <c r="A243" s="37" t="s">
        <v>33</v>
      </c>
      <c r="B243" s="37" t="s">
        <v>34</v>
      </c>
    </row>
    <row r="244" spans="1:4" x14ac:dyDescent="0.2">
      <c r="A244" s="37" t="s">
        <v>26</v>
      </c>
      <c r="B244" s="37" t="s">
        <v>35</v>
      </c>
    </row>
    <row r="245" spans="1:4" x14ac:dyDescent="0.2">
      <c r="A245" s="37" t="s">
        <v>27</v>
      </c>
      <c r="B245" s="37" t="s">
        <v>115</v>
      </c>
    </row>
    <row r="246" spans="1:4" x14ac:dyDescent="0.2">
      <c r="A246" s="37" t="s">
        <v>28</v>
      </c>
      <c r="B246" s="37" t="s">
        <v>31</v>
      </c>
    </row>
    <row r="247" spans="1:4" x14ac:dyDescent="0.2">
      <c r="A247" s="37" t="s">
        <v>29</v>
      </c>
      <c r="B247" s="37" t="s">
        <v>122</v>
      </c>
    </row>
    <row r="248" spans="1:4" x14ac:dyDescent="0.2">
      <c r="A248" s="37"/>
      <c r="B248" s="42"/>
    </row>
    <row r="249" spans="1:4" x14ac:dyDescent="0.2">
      <c r="A249" s="37" t="s">
        <v>113</v>
      </c>
      <c r="B249" s="42"/>
    </row>
    <row r="250" spans="1:4" x14ac:dyDescent="0.2">
      <c r="A250" s="44" t="s">
        <v>114</v>
      </c>
    </row>
    <row r="252" spans="1:4" x14ac:dyDescent="0.2">
      <c r="A252" s="39" t="s">
        <v>103</v>
      </c>
      <c r="B252" s="40" t="str">
        <f>'...............6.1'!B28</f>
        <v>Общие расходы дистрибьюций</v>
      </c>
      <c r="C252" s="99" t="s">
        <v>145</v>
      </c>
      <c r="D252" s="41"/>
    </row>
    <row r="254" spans="1:4" x14ac:dyDescent="0.2">
      <c r="A254" s="43" t="s">
        <v>116</v>
      </c>
    </row>
    <row r="255" spans="1:4" x14ac:dyDescent="0.2">
      <c r="A255" s="43" t="s">
        <v>118</v>
      </c>
    </row>
    <row r="256" spans="1:4" x14ac:dyDescent="0.2">
      <c r="A256" s="43"/>
    </row>
    <row r="257" spans="1:4" x14ac:dyDescent="0.2">
      <c r="A257" s="43" t="s">
        <v>165</v>
      </c>
    </row>
    <row r="258" spans="1:4" x14ac:dyDescent="0.2">
      <c r="A258" s="43"/>
    </row>
    <row r="259" spans="1:4" s="32" customFormat="1" ht="22.5" customHeight="1" x14ac:dyDescent="0.15">
      <c r="A259" s="32" t="s">
        <v>50</v>
      </c>
      <c r="B259" s="35" t="s">
        <v>49</v>
      </c>
      <c r="C259" s="134">
        <v>562880</v>
      </c>
      <c r="D259" s="32" t="s">
        <v>162</v>
      </c>
    </row>
    <row r="260" spans="1:4" s="37" customFormat="1" ht="10.5" x14ac:dyDescent="0.15">
      <c r="A260" s="37" t="s">
        <v>25</v>
      </c>
      <c r="C260" s="134"/>
    </row>
    <row r="261" spans="1:4" s="37" customFormat="1" ht="10.5" x14ac:dyDescent="0.15">
      <c r="A261" s="37" t="s">
        <v>33</v>
      </c>
      <c r="B261" s="37" t="s">
        <v>34</v>
      </c>
      <c r="C261" s="134"/>
    </row>
    <row r="262" spans="1:4" s="37" customFormat="1" ht="10.5" x14ac:dyDescent="0.15">
      <c r="A262" s="61" t="s">
        <v>51</v>
      </c>
      <c r="B262" s="37" t="s">
        <v>52</v>
      </c>
      <c r="C262" s="134"/>
    </row>
    <row r="263" spans="1:4" s="37" customFormat="1" ht="10.5" x14ac:dyDescent="0.15">
      <c r="A263" s="37" t="s">
        <v>26</v>
      </c>
      <c r="B263" s="37" t="s">
        <v>53</v>
      </c>
      <c r="C263" s="134"/>
      <c r="D263" s="37">
        <f>C259/C271*C281</f>
        <v>63094.92590059543</v>
      </c>
    </row>
    <row r="264" spans="1:4" s="37" customFormat="1" ht="10.5" x14ac:dyDescent="0.15">
      <c r="A264" s="37" t="s">
        <v>29</v>
      </c>
      <c r="B264" s="37" t="s">
        <v>122</v>
      </c>
      <c r="C264" s="134"/>
    </row>
    <row r="265" spans="1:4" s="37" customFormat="1" ht="10.5" x14ac:dyDescent="0.15">
      <c r="A265" s="37" t="s">
        <v>54</v>
      </c>
      <c r="B265" s="42">
        <v>106</v>
      </c>
      <c r="C265" s="134"/>
    </row>
    <row r="266" spans="1:4" s="37" customFormat="1" ht="10.5" x14ac:dyDescent="0.15">
      <c r="C266" s="134"/>
      <c r="D266" s="137" t="s">
        <v>167</v>
      </c>
    </row>
    <row r="267" spans="1:4" s="37" customFormat="1" ht="10.5" x14ac:dyDescent="0.15">
      <c r="A267" s="43" t="s">
        <v>55</v>
      </c>
      <c r="C267" s="134"/>
    </row>
    <row r="268" spans="1:4" s="37" customFormat="1" ht="10.5" x14ac:dyDescent="0.15">
      <c r="A268" s="44" t="s">
        <v>62</v>
      </c>
      <c r="C268" s="134"/>
    </row>
    <row r="269" spans="1:4" x14ac:dyDescent="0.2">
      <c r="A269" s="43"/>
      <c r="C269" s="62"/>
    </row>
    <row r="270" spans="1:4" x14ac:dyDescent="0.2">
      <c r="A270" s="43"/>
      <c r="C270" s="62"/>
    </row>
    <row r="271" spans="1:4" s="32" customFormat="1" ht="22.5" customHeight="1" x14ac:dyDescent="0.15">
      <c r="A271" s="32" t="s">
        <v>50</v>
      </c>
      <c r="B271" s="35" t="s">
        <v>49</v>
      </c>
      <c r="C271" s="135">
        <v>2159599</v>
      </c>
      <c r="D271" s="32" t="s">
        <v>163</v>
      </c>
    </row>
    <row r="272" spans="1:4" s="37" customFormat="1" ht="10.5" x14ac:dyDescent="0.15">
      <c r="A272" s="37" t="s">
        <v>25</v>
      </c>
      <c r="C272" s="135"/>
    </row>
    <row r="273" spans="1:7" s="37" customFormat="1" ht="10.5" x14ac:dyDescent="0.15">
      <c r="A273" s="37" t="s">
        <v>33</v>
      </c>
      <c r="B273" s="37" t="s">
        <v>34</v>
      </c>
      <c r="C273" s="135"/>
    </row>
    <row r="274" spans="1:7" s="37" customFormat="1" ht="10.5" x14ac:dyDescent="0.15">
      <c r="A274" s="37" t="s">
        <v>26</v>
      </c>
      <c r="B274" s="37" t="s">
        <v>53</v>
      </c>
      <c r="C274" s="135"/>
      <c r="D274" s="137" t="s">
        <v>166</v>
      </c>
    </row>
    <row r="275" spans="1:7" s="37" customFormat="1" ht="10.5" x14ac:dyDescent="0.15">
      <c r="A275" s="37" t="s">
        <v>29</v>
      </c>
      <c r="B275" s="37" t="s">
        <v>122</v>
      </c>
      <c r="C275" s="135"/>
    </row>
    <row r="276" spans="1:7" s="37" customFormat="1" ht="10.5" x14ac:dyDescent="0.15">
      <c r="A276" s="37" t="s">
        <v>54</v>
      </c>
      <c r="B276" s="42">
        <v>106</v>
      </c>
      <c r="C276" s="135"/>
    </row>
    <row r="277" spans="1:7" s="37" customFormat="1" ht="10.5" x14ac:dyDescent="0.15">
      <c r="C277" s="135"/>
    </row>
    <row r="278" spans="1:7" s="37" customFormat="1" ht="10.5" x14ac:dyDescent="0.15">
      <c r="A278" s="43" t="s">
        <v>55</v>
      </c>
      <c r="C278" s="135"/>
    </row>
    <row r="279" spans="1:7" s="37" customFormat="1" ht="10.5" x14ac:dyDescent="0.15">
      <c r="A279" s="44" t="s">
        <v>62</v>
      </c>
      <c r="C279" s="135"/>
    </row>
    <row r="280" spans="1:7" x14ac:dyDescent="0.2">
      <c r="A280" s="43"/>
    </row>
    <row r="281" spans="1:7" ht="33" customHeight="1" x14ac:dyDescent="0.2">
      <c r="A281" s="32" t="s">
        <v>47</v>
      </c>
      <c r="B281" s="35" t="s">
        <v>46</v>
      </c>
      <c r="C281" s="136">
        <v>242076</v>
      </c>
      <c r="D281" s="124" t="s">
        <v>119</v>
      </c>
      <c r="E281" s="124"/>
      <c r="F281" s="124"/>
      <c r="G281" s="124"/>
    </row>
    <row r="282" spans="1:7" x14ac:dyDescent="0.2">
      <c r="A282" s="37" t="s">
        <v>25</v>
      </c>
      <c r="B282" s="37"/>
      <c r="C282" s="136"/>
    </row>
    <row r="283" spans="1:7" x14ac:dyDescent="0.2">
      <c r="A283" s="37" t="s">
        <v>33</v>
      </c>
      <c r="B283" s="37" t="s">
        <v>34</v>
      </c>
      <c r="C283" s="136"/>
    </row>
    <row r="284" spans="1:7" x14ac:dyDescent="0.2">
      <c r="A284" s="37" t="s">
        <v>26</v>
      </c>
      <c r="B284" s="37" t="s">
        <v>35</v>
      </c>
      <c r="C284" s="136"/>
      <c r="D284" s="137" t="s">
        <v>168</v>
      </c>
    </row>
    <row r="285" spans="1:7" x14ac:dyDescent="0.2">
      <c r="A285" s="37" t="s">
        <v>27</v>
      </c>
      <c r="B285" s="37" t="s">
        <v>115</v>
      </c>
      <c r="C285" s="136"/>
      <c r="D285" s="64"/>
    </row>
    <row r="286" spans="1:7" x14ac:dyDescent="0.2">
      <c r="A286" s="37" t="s">
        <v>28</v>
      </c>
      <c r="B286" s="37" t="s">
        <v>117</v>
      </c>
      <c r="C286" s="136"/>
      <c r="D286" s="31" t="s">
        <v>164</v>
      </c>
    </row>
    <row r="287" spans="1:7" x14ac:dyDescent="0.2">
      <c r="A287" s="37" t="s">
        <v>29</v>
      </c>
      <c r="B287" s="37" t="s">
        <v>122</v>
      </c>
      <c r="C287" s="136"/>
    </row>
    <row r="288" spans="1:7" x14ac:dyDescent="0.2">
      <c r="A288" s="37"/>
      <c r="B288" s="42"/>
      <c r="C288" s="136"/>
    </row>
    <row r="289" spans="1:4" x14ac:dyDescent="0.2">
      <c r="A289" s="37" t="s">
        <v>113</v>
      </c>
      <c r="B289" s="42"/>
      <c r="C289" s="136"/>
    </row>
    <row r="290" spans="1:4" x14ac:dyDescent="0.2">
      <c r="A290" s="44" t="s">
        <v>114</v>
      </c>
      <c r="C290" s="136"/>
    </row>
    <row r="291" spans="1:4" x14ac:dyDescent="0.2">
      <c r="A291" s="43"/>
    </row>
    <row r="292" spans="1:4" x14ac:dyDescent="0.2">
      <c r="A292" s="43"/>
    </row>
    <row r="293" spans="1:4" x14ac:dyDescent="0.2">
      <c r="A293" s="39" t="s">
        <v>104</v>
      </c>
      <c r="B293" s="40" t="str">
        <f>'...............6.1'!B29</f>
        <v>Прибыль/убыток дистрибьюции</v>
      </c>
      <c r="C293" s="99" t="s">
        <v>145</v>
      </c>
      <c r="D293" s="41"/>
    </row>
    <row r="295" spans="1:4" x14ac:dyDescent="0.2">
      <c r="A295" s="43" t="s">
        <v>156</v>
      </c>
    </row>
    <row r="297" spans="1:4" x14ac:dyDescent="0.2">
      <c r="A297" s="39" t="s">
        <v>106</v>
      </c>
      <c r="B297" s="40" t="str">
        <f>'...............6.1'!B30</f>
        <v>Чистая прибыль с учетом результата дистрибьюций</v>
      </c>
      <c r="C297" s="99" t="s">
        <v>145</v>
      </c>
      <c r="D297" s="41"/>
    </row>
    <row r="299" spans="1:4" x14ac:dyDescent="0.2">
      <c r="A299" s="43" t="s">
        <v>157</v>
      </c>
    </row>
    <row r="301" spans="1:4" x14ac:dyDescent="0.2">
      <c r="A301" s="39" t="s">
        <v>139</v>
      </c>
      <c r="B301" s="40" t="str">
        <f>'...............6.1'!B31</f>
        <v>доля в прибыли %</v>
      </c>
      <c r="C301" s="99" t="s">
        <v>145</v>
      </c>
      <c r="D301" s="41"/>
    </row>
    <row r="303" spans="1:4" x14ac:dyDescent="0.2">
      <c r="A303" s="43" t="s">
        <v>158</v>
      </c>
    </row>
  </sheetData>
  <mergeCells count="10">
    <mergeCell ref="C259:C268"/>
    <mergeCell ref="C271:C279"/>
    <mergeCell ref="C281:C290"/>
    <mergeCell ref="A4:D4"/>
    <mergeCell ref="C5:D5"/>
    <mergeCell ref="C6:D6"/>
    <mergeCell ref="A7:D7"/>
    <mergeCell ref="A130:D130"/>
    <mergeCell ref="A197:C197"/>
    <mergeCell ref="D281:G281"/>
  </mergeCells>
  <conditionalFormatting sqref="C1:C75 C79:C86 C89:C97 C100:C107 C224:C1048576 C110:C208 C210:C222 B219">
    <cfRule type="cellIs" dxfId="7" priority="7" operator="equal">
      <formula>"+"</formula>
    </cfRule>
  </conditionalFormatting>
  <conditionalFormatting sqref="C76:E76">
    <cfRule type="cellIs" dxfId="6" priority="6" operator="equal">
      <formula>"+"</formula>
    </cfRule>
  </conditionalFormatting>
  <conditionalFormatting sqref="C78:E78">
    <cfRule type="cellIs" dxfId="5" priority="5" operator="equal">
      <formula>"+"</formula>
    </cfRule>
  </conditionalFormatting>
  <conditionalFormatting sqref="C77:E77">
    <cfRule type="cellIs" dxfId="4" priority="4" operator="equal">
      <formula>"+"</formula>
    </cfRule>
  </conditionalFormatting>
  <conditionalFormatting sqref="C87:E88">
    <cfRule type="cellIs" dxfId="3" priority="3" operator="equal">
      <formula>"+"</formula>
    </cfRule>
  </conditionalFormatting>
  <conditionalFormatting sqref="C98:C99">
    <cfRule type="cellIs" dxfId="2" priority="2" operator="equal">
      <formula>"+"</formula>
    </cfRule>
  </conditionalFormatting>
  <conditionalFormatting sqref="C108:C109">
    <cfRule type="cellIs" dxfId="1" priority="1" operator="equal">
      <formula>"+"</formula>
    </cfRule>
  </conditionalFormatting>
  <pageMargins left="0.23622047244094491" right="0.23622047244094491" top="0.15748031496062992" bottom="0.19685039370078741" header="0.31496062992125984" footer="0.31496062992125984"/>
  <pageSetup paperSize="9" scale="77" fitToHeight="0" orientation="landscape" horizontalDpi="1200" verticalDpi="1200" r:id="rId1"/>
  <rowBreaks count="6" manualBreakCount="6">
    <brk id="45" max="16383" man="1"/>
    <brk id="103" max="16383" man="1"/>
    <brk id="158" max="16383" man="1"/>
    <brk id="192" max="16383" man="1"/>
    <brk id="237" max="16383" man="1"/>
    <brk id="29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16" zoomScale="115" zoomScaleNormal="115" workbookViewId="0">
      <selection activeCell="A20" sqref="A20:B22"/>
    </sheetView>
  </sheetViews>
  <sheetFormatPr defaultRowHeight="10.5" x14ac:dyDescent="0.15"/>
  <cols>
    <col min="1" max="1" width="41.85546875" style="68" customWidth="1"/>
    <col min="2" max="2" width="49.5703125" style="68" customWidth="1"/>
    <col min="3" max="3" width="3.28515625" style="68" bestFit="1" customWidth="1"/>
    <col min="4" max="4" width="10.140625" style="68" bestFit="1" customWidth="1"/>
    <col min="5" max="5" width="14.140625" style="68" customWidth="1"/>
    <col min="6" max="16384" width="9.140625" style="68"/>
  </cols>
  <sheetData>
    <row r="1" spans="1:4" x14ac:dyDescent="0.15">
      <c r="A1" s="67" t="s">
        <v>125</v>
      </c>
    </row>
    <row r="2" spans="1:4" x14ac:dyDescent="0.15">
      <c r="A2" s="67" t="s">
        <v>126</v>
      </c>
      <c r="B2" s="71">
        <v>43252</v>
      </c>
      <c r="C2" s="67" t="s">
        <v>127</v>
      </c>
      <c r="D2" s="71">
        <v>43281</v>
      </c>
    </row>
    <row r="4" spans="1:4" x14ac:dyDescent="0.15">
      <c r="A4" s="67" t="s">
        <v>128</v>
      </c>
    </row>
    <row r="5" spans="1:4" x14ac:dyDescent="0.15">
      <c r="A5" s="68" t="s">
        <v>29</v>
      </c>
      <c r="B5" s="37" t="s">
        <v>122</v>
      </c>
    </row>
    <row r="7" spans="1:4" x14ac:dyDescent="0.15">
      <c r="A7" s="67" t="s">
        <v>129</v>
      </c>
    </row>
    <row r="8" spans="1:4" x14ac:dyDescent="0.15">
      <c r="A8" s="68" t="s">
        <v>130</v>
      </c>
      <c r="B8" s="68" t="s">
        <v>53</v>
      </c>
    </row>
    <row r="9" spans="1:4" x14ac:dyDescent="0.15">
      <c r="A9" s="68" t="s">
        <v>51</v>
      </c>
      <c r="B9" s="68" t="s">
        <v>52</v>
      </c>
    </row>
    <row r="11" spans="1:4" x14ac:dyDescent="0.15">
      <c r="A11" s="67" t="s">
        <v>140</v>
      </c>
    </row>
    <row r="12" spans="1:4" x14ac:dyDescent="0.15">
      <c r="A12" s="68" t="s">
        <v>82</v>
      </c>
      <c r="B12" s="68" t="s">
        <v>83</v>
      </c>
    </row>
    <row r="13" spans="1:4" x14ac:dyDescent="0.15">
      <c r="A13" s="68" t="s">
        <v>51</v>
      </c>
      <c r="B13" s="68" t="s">
        <v>52</v>
      </c>
    </row>
    <row r="15" spans="1:4" x14ac:dyDescent="0.15">
      <c r="A15" s="67" t="s">
        <v>141</v>
      </c>
    </row>
    <row r="16" spans="1:4" x14ac:dyDescent="0.15">
      <c r="A16" s="68" t="s">
        <v>82</v>
      </c>
      <c r="B16" s="70">
        <v>500</v>
      </c>
    </row>
    <row r="17" spans="1:2" x14ac:dyDescent="0.15">
      <c r="A17" s="68" t="s">
        <v>51</v>
      </c>
      <c r="B17" s="68" t="s">
        <v>52</v>
      </c>
    </row>
    <row r="19" spans="1:2" x14ac:dyDescent="0.15">
      <c r="A19" s="67" t="s">
        <v>9</v>
      </c>
    </row>
    <row r="20" spans="1:2" x14ac:dyDescent="0.15">
      <c r="A20" s="37" t="s">
        <v>26</v>
      </c>
      <c r="B20" s="37" t="s">
        <v>35</v>
      </c>
    </row>
    <row r="21" spans="1:2" x14ac:dyDescent="0.15">
      <c r="A21" s="37" t="s">
        <v>27</v>
      </c>
      <c r="B21" s="37" t="s">
        <v>30</v>
      </c>
    </row>
    <row r="22" spans="1:2" x14ac:dyDescent="0.15">
      <c r="A22" s="37" t="s">
        <v>28</v>
      </c>
      <c r="B22" s="37" t="s">
        <v>31</v>
      </c>
    </row>
    <row r="24" spans="1:2" x14ac:dyDescent="0.15">
      <c r="A24" s="67" t="s">
        <v>131</v>
      </c>
    </row>
    <row r="25" spans="1:2" x14ac:dyDescent="0.15">
      <c r="A25" s="37" t="s">
        <v>26</v>
      </c>
      <c r="B25" s="42">
        <v>2024</v>
      </c>
    </row>
    <row r="26" spans="1:2" x14ac:dyDescent="0.15">
      <c r="A26" s="37" t="s">
        <v>27</v>
      </c>
      <c r="B26" s="37" t="s">
        <v>30</v>
      </c>
    </row>
    <row r="27" spans="1:2" x14ac:dyDescent="0.15">
      <c r="A27" s="37" t="s">
        <v>28</v>
      </c>
      <c r="B27" s="37" t="s">
        <v>31</v>
      </c>
    </row>
    <row r="29" spans="1:2" x14ac:dyDescent="0.15">
      <c r="A29" s="73" t="s">
        <v>11</v>
      </c>
      <c r="B29" s="74"/>
    </row>
    <row r="30" spans="1:2" x14ac:dyDescent="0.15">
      <c r="A30" s="37" t="s">
        <v>26</v>
      </c>
      <c r="B30" s="42">
        <v>2043</v>
      </c>
    </row>
    <row r="31" spans="1:2" x14ac:dyDescent="0.15">
      <c r="A31" s="37" t="s">
        <v>27</v>
      </c>
      <c r="B31" s="37" t="s">
        <v>30</v>
      </c>
    </row>
    <row r="32" spans="1:2" x14ac:dyDescent="0.15">
      <c r="A32" s="37" t="s">
        <v>28</v>
      </c>
      <c r="B32" s="37" t="s">
        <v>31</v>
      </c>
    </row>
    <row r="34" spans="1:2" x14ac:dyDescent="0.15">
      <c r="A34" s="63" t="s">
        <v>12</v>
      </c>
    </row>
    <row r="35" spans="1:2" x14ac:dyDescent="0.15">
      <c r="A35" s="37" t="s">
        <v>26</v>
      </c>
      <c r="B35" s="42">
        <v>2100</v>
      </c>
    </row>
    <row r="36" spans="1:2" x14ac:dyDescent="0.15">
      <c r="A36" s="37" t="s">
        <v>27</v>
      </c>
      <c r="B36" s="37" t="s">
        <v>30</v>
      </c>
    </row>
    <row r="37" spans="1:2" x14ac:dyDescent="0.15">
      <c r="A37" s="37" t="s">
        <v>28</v>
      </c>
      <c r="B37" s="37" t="s">
        <v>31</v>
      </c>
    </row>
    <row r="39" spans="1:2" x14ac:dyDescent="0.15">
      <c r="A39" s="63" t="s">
        <v>15</v>
      </c>
    </row>
    <row r="40" spans="1:2" x14ac:dyDescent="0.15">
      <c r="A40" s="37" t="s">
        <v>26</v>
      </c>
      <c r="B40" s="37" t="s">
        <v>35</v>
      </c>
    </row>
    <row r="41" spans="1:2" x14ac:dyDescent="0.15">
      <c r="A41" s="37" t="s">
        <v>27</v>
      </c>
      <c r="B41" s="37" t="s">
        <v>30</v>
      </c>
    </row>
    <row r="42" spans="1:2" x14ac:dyDescent="0.15">
      <c r="A42" s="37" t="s">
        <v>28</v>
      </c>
      <c r="B42" s="37" t="s">
        <v>110</v>
      </c>
    </row>
    <row r="44" spans="1:2" x14ac:dyDescent="0.15">
      <c r="A44" s="63" t="s">
        <v>17</v>
      </c>
    </row>
    <row r="45" spans="1:2" x14ac:dyDescent="0.15">
      <c r="A45" s="37" t="s">
        <v>26</v>
      </c>
      <c r="B45" s="42">
        <v>3</v>
      </c>
    </row>
    <row r="46" spans="1:2" x14ac:dyDescent="0.15">
      <c r="A46" s="37" t="s">
        <v>121</v>
      </c>
      <c r="B46" s="42">
        <v>200</v>
      </c>
    </row>
    <row r="47" spans="1:2" x14ac:dyDescent="0.15">
      <c r="A47" s="37" t="s">
        <v>120</v>
      </c>
      <c r="B47" s="42">
        <v>141.143</v>
      </c>
    </row>
    <row r="48" spans="1:2" x14ac:dyDescent="0.15">
      <c r="A48" s="37" t="s">
        <v>28</v>
      </c>
      <c r="B48" s="37" t="s">
        <v>31</v>
      </c>
    </row>
    <row r="50" spans="1:2" x14ac:dyDescent="0.15">
      <c r="A50" s="63" t="s">
        <v>18</v>
      </c>
    </row>
    <row r="51" spans="1:2" x14ac:dyDescent="0.15">
      <c r="A51" s="37" t="s">
        <v>26</v>
      </c>
      <c r="B51" s="37" t="s">
        <v>35</v>
      </c>
    </row>
    <row r="52" spans="1:2" x14ac:dyDescent="0.15">
      <c r="A52" s="37" t="s">
        <v>27</v>
      </c>
      <c r="B52" s="37" t="s">
        <v>115</v>
      </c>
    </row>
    <row r="53" spans="1:2" x14ac:dyDescent="0.15">
      <c r="A53" s="37" t="s">
        <v>28</v>
      </c>
      <c r="B53" s="37" t="s">
        <v>31</v>
      </c>
    </row>
    <row r="55" spans="1:2" x14ac:dyDescent="0.15">
      <c r="A55" s="63" t="s">
        <v>132</v>
      </c>
    </row>
    <row r="56" spans="1:2" x14ac:dyDescent="0.15">
      <c r="A56" s="37" t="s">
        <v>26</v>
      </c>
      <c r="B56" s="37" t="s">
        <v>35</v>
      </c>
    </row>
    <row r="57" spans="1:2" x14ac:dyDescent="0.15">
      <c r="A57" s="37" t="s">
        <v>27</v>
      </c>
      <c r="B57" s="37" t="s">
        <v>115</v>
      </c>
    </row>
    <row r="58" spans="1:2" x14ac:dyDescent="0.15">
      <c r="A58" s="37" t="s">
        <v>28</v>
      </c>
      <c r="B58" s="37" t="s">
        <v>117</v>
      </c>
    </row>
    <row r="60" spans="1:2" s="69" customFormat="1" x14ac:dyDescent="0.15">
      <c r="A60" s="66" t="s">
        <v>134</v>
      </c>
    </row>
    <row r="61" spans="1:2" x14ac:dyDescent="0.15">
      <c r="A61" s="65" t="s">
        <v>133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...............6.1</vt:lpstr>
      <vt:lpstr>заявка</vt:lpstr>
      <vt:lpstr>Параметры отчета</vt:lpstr>
      <vt:lpstr>'...............6.1'!Область_печати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Каретина Галина Владимировна</dc:creator>
  <cp:lastModifiedBy>Румянцев Кирилл Валериевич</cp:lastModifiedBy>
  <cp:lastPrinted>2019-08-08T08:13:54Z</cp:lastPrinted>
  <dcterms:created xsi:type="dcterms:W3CDTF">2019-03-13T14:06:48Z</dcterms:created>
  <dcterms:modified xsi:type="dcterms:W3CDTF">2020-02-07T07:21:47Z</dcterms:modified>
</cp:coreProperties>
</file>